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1.xml" ContentType="application/vnd.openxmlformats-officedocument.spreadsheetml.pivotTable+xml"/>
  <Override PartName="/xl/drawings/drawing8.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9.xml" ContentType="application/vnd.openxmlformats-officedocument.drawing+xml"/>
  <Override PartName="/xl/slicers/slicer2.xml" ContentType="application/vnd.ms-excel.slicer+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1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PAVITHRA\Desktop\Data Analytics\"/>
    </mc:Choice>
  </mc:AlternateContent>
  <xr:revisionPtr revIDLastSave="0" documentId="13_ncr:1_{7D7DFC52-57A5-4952-B2B2-165180BEDB0D}" xr6:coauthVersionLast="47" xr6:coauthVersionMax="47" xr10:uidLastSave="{00000000-0000-0000-0000-000000000000}"/>
  <bookViews>
    <workbookView xWindow="-108" yWindow="-108" windowWidth="23256" windowHeight="12576" tabRatio="730" xr2:uid="{00000000-000D-0000-FFFF-FFFF00000000}"/>
  </bookViews>
  <sheets>
    <sheet name="Customer_Dim" sheetId="5" r:id="rId1"/>
    <sheet name="Product_Dim" sheetId="2" r:id="rId2"/>
    <sheet name="Store_Dim" sheetId="3" r:id="rId3"/>
    <sheet name="Sales_Fact" sheetId="4" r:id="rId4"/>
    <sheet name="Customer_Loyalty level" sheetId="6" r:id="rId5"/>
    <sheet name="Ref sheet" sheetId="21" state="hidden" r:id="rId6"/>
    <sheet name="Mean - Meadian - Mode" sheetId="29" r:id="rId7"/>
    <sheet name="Product - Sales" sheetId="27" r:id="rId8"/>
    <sheet name="Store - Sales" sheetId="28" r:id="rId9"/>
    <sheet name="Stocks" sheetId="10" r:id="rId10"/>
    <sheet name="Store - sales - Pivot tables" sheetId="32" r:id="rId11"/>
    <sheet name="Store Sales Dashboard" sheetId="42" r:id="rId12"/>
    <sheet name="Product - sales - table" sheetId="46" r:id="rId13"/>
    <sheet name="Age group - Gender - Sales" sheetId="38" r:id="rId14"/>
    <sheet name="Year - Sales" sheetId="40" r:id="rId15"/>
    <sheet name="Product Sales Dashboard" sheetId="49" r:id="rId16"/>
    <sheet name="Summary &amp; Key Insights" sheetId="22" r:id="rId17"/>
  </sheets>
  <definedNames>
    <definedName name="_xlnm._FilterDatabase" localSheetId="0" hidden="1">Customer_Dim!$A$1:$G$501</definedName>
    <definedName name="_xlnm._FilterDatabase" localSheetId="4" hidden="1">'Customer_Loyalty level'!$G$1:$G$495</definedName>
    <definedName name="_xlnm._FilterDatabase" localSheetId="1" hidden="1">Product_Dim!$A$1:$G$1</definedName>
    <definedName name="_xlnm._FilterDatabase" localSheetId="5" hidden="1">'Ref sheet'!$G$1:$G$2001</definedName>
    <definedName name="_xlnm._FilterDatabase" localSheetId="3" hidden="1">Sales_Fact!$D$1:$D$2002</definedName>
    <definedName name="Slicer_Product_name">#N/A</definedName>
    <definedName name="Slicer_Store_ID">#N/A</definedName>
  </definedNames>
  <calcPr calcId="191029"/>
  <pivotCaches>
    <pivotCache cacheId="0" r:id="rId18"/>
    <pivotCache cacheId="1" r:id="rId19"/>
    <pivotCache cacheId="2" r:id="rId20"/>
    <pivotCache cacheId="3" r:id="rId21"/>
    <pivotCache cacheId="4" r:id="rId22"/>
    <pivotCache cacheId="5" r:id="rId23"/>
  </pivotCaches>
  <extLst>
    <ext xmlns:x14="http://schemas.microsoft.com/office/spreadsheetml/2009/9/main" uri="{BBE1A952-AA13-448e-AADC-164F8A28A991}">
      <x14:slicerCaches>
        <x14:slicerCache r:id="rId24"/>
        <x14:slicerCache r:id="rId25"/>
      </x14:slicerCaches>
    </ext>
    <ext xmlns:x14="http://schemas.microsoft.com/office/spreadsheetml/2009/9/main" uri="{79F54976-1DA5-4618-B147-4CDE4B953A38}">
      <x14:workbookPr/>
    </ext>
  </extLst>
</workbook>
</file>

<file path=xl/calcChain.xml><?xml version="1.0" encoding="utf-8"?>
<calcChain xmlns="http://schemas.openxmlformats.org/spreadsheetml/2006/main">
  <c r="E3" i="46" l="1"/>
  <c r="E4" i="46"/>
  <c r="E5" i="46"/>
  <c r="E6" i="46"/>
  <c r="E7" i="46"/>
  <c r="E8" i="46"/>
  <c r="E9" i="46"/>
  <c r="E10" i="46"/>
  <c r="E11" i="46"/>
  <c r="E12" i="46"/>
  <c r="E13" i="46"/>
  <c r="E14" i="46"/>
  <c r="E15" i="46"/>
  <c r="E16" i="46"/>
  <c r="E17" i="46"/>
  <c r="E18" i="46"/>
  <c r="E19" i="46"/>
  <c r="E20" i="46"/>
  <c r="E21" i="46"/>
  <c r="E22" i="46"/>
  <c r="E23" i="46"/>
  <c r="E24" i="46"/>
  <c r="E25" i="46"/>
  <c r="E26" i="46"/>
  <c r="E27" i="46"/>
  <c r="E28" i="46"/>
  <c r="E29" i="46"/>
  <c r="E30" i="46"/>
  <c r="E31" i="46"/>
  <c r="E32" i="46"/>
  <c r="E33" i="46"/>
  <c r="E34" i="46"/>
  <c r="E35" i="46"/>
  <c r="E36" i="46"/>
  <c r="E37" i="46"/>
  <c r="E38" i="46"/>
  <c r="E39" i="46"/>
  <c r="E40" i="46"/>
  <c r="E41" i="46"/>
  <c r="E42" i="46"/>
  <c r="E43" i="46"/>
  <c r="E44" i="46"/>
  <c r="E45" i="46"/>
  <c r="E46" i="46"/>
  <c r="E47" i="46"/>
  <c r="E48" i="46"/>
  <c r="E49" i="46"/>
  <c r="E50" i="46"/>
  <c r="E51" i="46"/>
  <c r="E52" i="46"/>
  <c r="E53" i="46"/>
  <c r="E54" i="46"/>
  <c r="E55" i="46"/>
  <c r="E56" i="46"/>
  <c r="E57" i="46"/>
  <c r="E58" i="46"/>
  <c r="E59" i="46"/>
  <c r="E60" i="46"/>
  <c r="E61" i="46"/>
  <c r="E62" i="46"/>
  <c r="E63" i="46"/>
  <c r="E64" i="46"/>
  <c r="E65" i="46"/>
  <c r="E66" i="46"/>
  <c r="E67" i="46"/>
  <c r="E68" i="46"/>
  <c r="E69" i="46"/>
  <c r="E70" i="46"/>
  <c r="E71" i="46"/>
  <c r="E72" i="46"/>
  <c r="E73" i="46"/>
  <c r="E74" i="46"/>
  <c r="E75" i="46"/>
  <c r="E76" i="46"/>
  <c r="E77" i="46"/>
  <c r="E78" i="46"/>
  <c r="E79" i="46"/>
  <c r="E80" i="46"/>
  <c r="E81" i="46"/>
  <c r="E82" i="46"/>
  <c r="E83" i="46"/>
  <c r="E84" i="46"/>
  <c r="E85" i="46"/>
  <c r="E86" i="46"/>
  <c r="E87" i="46"/>
  <c r="E88" i="46"/>
  <c r="E89" i="46"/>
  <c r="E90" i="46"/>
  <c r="E91" i="46"/>
  <c r="E92" i="46"/>
  <c r="E93" i="46"/>
  <c r="E94" i="46"/>
  <c r="E95" i="46"/>
  <c r="E96" i="46"/>
  <c r="E97" i="46"/>
  <c r="E98" i="46"/>
  <c r="E99" i="46"/>
  <c r="E100" i="46"/>
  <c r="E101" i="46"/>
  <c r="E102" i="46"/>
  <c r="E103" i="46"/>
  <c r="E104" i="46"/>
  <c r="E105" i="46"/>
  <c r="E106" i="46"/>
  <c r="E107" i="46"/>
  <c r="E108" i="46"/>
  <c r="E109" i="46"/>
  <c r="E110" i="46"/>
  <c r="E111" i="46"/>
  <c r="E112" i="46"/>
  <c r="E113" i="46"/>
  <c r="E114" i="46"/>
  <c r="E115" i="46"/>
  <c r="E116" i="46"/>
  <c r="E117" i="46"/>
  <c r="E118" i="46"/>
  <c r="E119" i="46"/>
  <c r="E120" i="46"/>
  <c r="E121" i="46"/>
  <c r="E122" i="46"/>
  <c r="E123" i="46"/>
  <c r="E124" i="46"/>
  <c r="E125" i="46"/>
  <c r="E126" i="46"/>
  <c r="E127" i="46"/>
  <c r="E128" i="46"/>
  <c r="E129" i="46"/>
  <c r="E130" i="46"/>
  <c r="E131" i="46"/>
  <c r="E132" i="46"/>
  <c r="E133" i="46"/>
  <c r="E134" i="46"/>
  <c r="E135" i="46"/>
  <c r="E136" i="46"/>
  <c r="E137" i="46"/>
  <c r="E138" i="46"/>
  <c r="E139" i="46"/>
  <c r="E140" i="46"/>
  <c r="E141" i="46"/>
  <c r="E142" i="46"/>
  <c r="E143" i="46"/>
  <c r="E144" i="46"/>
  <c r="E145" i="46"/>
  <c r="E146" i="46"/>
  <c r="E147" i="46"/>
  <c r="E148" i="46"/>
  <c r="E149" i="46"/>
  <c r="E150" i="46"/>
  <c r="E151" i="46"/>
  <c r="E152" i="46"/>
  <c r="E153" i="46"/>
  <c r="E154" i="46"/>
  <c r="E155" i="46"/>
  <c r="E156" i="46"/>
  <c r="E157" i="46"/>
  <c r="E158" i="46"/>
  <c r="E159" i="46"/>
  <c r="E160" i="46"/>
  <c r="E161" i="46"/>
  <c r="E162" i="46"/>
  <c r="E163" i="46"/>
  <c r="E164" i="46"/>
  <c r="E165" i="46"/>
  <c r="E166" i="46"/>
  <c r="E167" i="46"/>
  <c r="E168" i="46"/>
  <c r="E169" i="46"/>
  <c r="E170" i="46"/>
  <c r="E171" i="46"/>
  <c r="E172" i="46"/>
  <c r="E173" i="46"/>
  <c r="E174" i="46"/>
  <c r="E175" i="46"/>
  <c r="E176" i="46"/>
  <c r="E177" i="46"/>
  <c r="E178" i="46"/>
  <c r="E179" i="46"/>
  <c r="E180" i="46"/>
  <c r="E181" i="46"/>
  <c r="E182" i="46"/>
  <c r="E183" i="46"/>
  <c r="E184" i="46"/>
  <c r="E185" i="46"/>
  <c r="E186" i="46"/>
  <c r="E187" i="46"/>
  <c r="E188" i="46"/>
  <c r="E189" i="46"/>
  <c r="E190" i="46"/>
  <c r="E191" i="46"/>
  <c r="E192" i="46"/>
  <c r="E193" i="46"/>
  <c r="E194" i="46"/>
  <c r="E195" i="46"/>
  <c r="E196" i="46"/>
  <c r="E197" i="46"/>
  <c r="E198" i="46"/>
  <c r="E199" i="46"/>
  <c r="E200" i="46"/>
  <c r="E201" i="46"/>
  <c r="E202" i="46"/>
  <c r="E203" i="46"/>
  <c r="E204" i="46"/>
  <c r="E205" i="46"/>
  <c r="E206" i="46"/>
  <c r="E207" i="46"/>
  <c r="E208" i="46"/>
  <c r="E209" i="46"/>
  <c r="E210" i="46"/>
  <c r="E211" i="46"/>
  <c r="E212" i="46"/>
  <c r="E213" i="46"/>
  <c r="E214" i="46"/>
  <c r="E215" i="46"/>
  <c r="E216" i="46"/>
  <c r="E217" i="46"/>
  <c r="E218" i="46"/>
  <c r="E219" i="46"/>
  <c r="E220" i="46"/>
  <c r="E221" i="46"/>
  <c r="E222" i="46"/>
  <c r="E223" i="46"/>
  <c r="E224" i="46"/>
  <c r="E225" i="46"/>
  <c r="E226" i="46"/>
  <c r="E227" i="46"/>
  <c r="E228" i="46"/>
  <c r="E229" i="46"/>
  <c r="E230" i="46"/>
  <c r="E231" i="46"/>
  <c r="E232" i="46"/>
  <c r="E233" i="46"/>
  <c r="E234" i="46"/>
  <c r="E235" i="46"/>
  <c r="E236" i="46"/>
  <c r="E237" i="46"/>
  <c r="E238" i="46"/>
  <c r="E239" i="46"/>
  <c r="E240" i="46"/>
  <c r="E241" i="46"/>
  <c r="E242" i="46"/>
  <c r="E243" i="46"/>
  <c r="E244" i="46"/>
  <c r="E245" i="46"/>
  <c r="E246" i="46"/>
  <c r="E247" i="46"/>
  <c r="E248" i="46"/>
  <c r="E249" i="46"/>
  <c r="E250" i="46"/>
  <c r="E251" i="46"/>
  <c r="E252" i="46"/>
  <c r="E253" i="46"/>
  <c r="E254" i="46"/>
  <c r="E255" i="46"/>
  <c r="E256" i="46"/>
  <c r="E257" i="46"/>
  <c r="E258" i="46"/>
  <c r="E259" i="46"/>
  <c r="E260" i="46"/>
  <c r="E261" i="46"/>
  <c r="E262" i="46"/>
  <c r="E263" i="46"/>
  <c r="E264" i="46"/>
  <c r="E265" i="46"/>
  <c r="E266" i="46"/>
  <c r="E267" i="46"/>
  <c r="E268" i="46"/>
  <c r="E269" i="46"/>
  <c r="E270" i="46"/>
  <c r="E271" i="46"/>
  <c r="E272" i="46"/>
  <c r="E273" i="46"/>
  <c r="E274" i="46"/>
  <c r="E275" i="46"/>
  <c r="E276" i="46"/>
  <c r="E277" i="46"/>
  <c r="E278" i="46"/>
  <c r="E279" i="46"/>
  <c r="E280" i="46"/>
  <c r="E281" i="46"/>
  <c r="E282" i="46"/>
  <c r="E283" i="46"/>
  <c r="E284" i="46"/>
  <c r="E285" i="46"/>
  <c r="E286" i="46"/>
  <c r="E287" i="46"/>
  <c r="E288" i="46"/>
  <c r="E289" i="46"/>
  <c r="E290" i="46"/>
  <c r="E291" i="46"/>
  <c r="E292" i="46"/>
  <c r="E293" i="46"/>
  <c r="E294" i="46"/>
  <c r="E295" i="46"/>
  <c r="E296" i="46"/>
  <c r="E297" i="46"/>
  <c r="E298" i="46"/>
  <c r="E299" i="46"/>
  <c r="E300" i="46"/>
  <c r="E301" i="46"/>
  <c r="E302" i="46"/>
  <c r="E303" i="46"/>
  <c r="E304" i="46"/>
  <c r="E305" i="46"/>
  <c r="E306" i="46"/>
  <c r="E307" i="46"/>
  <c r="E308" i="46"/>
  <c r="E309" i="46"/>
  <c r="E310" i="46"/>
  <c r="E311" i="46"/>
  <c r="E312" i="46"/>
  <c r="E313" i="46"/>
  <c r="E314" i="46"/>
  <c r="E315" i="46"/>
  <c r="E316" i="46"/>
  <c r="E317" i="46"/>
  <c r="E318" i="46"/>
  <c r="E319" i="46"/>
  <c r="E320" i="46"/>
  <c r="E321" i="46"/>
  <c r="E322" i="46"/>
  <c r="E323" i="46"/>
  <c r="E324" i="46"/>
  <c r="E325" i="46"/>
  <c r="E326" i="46"/>
  <c r="E327" i="46"/>
  <c r="E328" i="46"/>
  <c r="E329" i="46"/>
  <c r="E330" i="46"/>
  <c r="E331" i="46"/>
  <c r="E332" i="46"/>
  <c r="E333" i="46"/>
  <c r="E334" i="46"/>
  <c r="E335" i="46"/>
  <c r="E336" i="46"/>
  <c r="E337" i="46"/>
  <c r="E338" i="46"/>
  <c r="E339" i="46"/>
  <c r="E340" i="46"/>
  <c r="E341" i="46"/>
  <c r="E342" i="46"/>
  <c r="E343" i="46"/>
  <c r="E344" i="46"/>
  <c r="E345" i="46"/>
  <c r="E346" i="46"/>
  <c r="E347" i="46"/>
  <c r="E348" i="46"/>
  <c r="E349" i="46"/>
  <c r="E350" i="46"/>
  <c r="E351" i="46"/>
  <c r="E352" i="46"/>
  <c r="E353" i="46"/>
  <c r="E354" i="46"/>
  <c r="E355" i="46"/>
  <c r="E356" i="46"/>
  <c r="E357" i="46"/>
  <c r="E358" i="46"/>
  <c r="E359" i="46"/>
  <c r="E360" i="46"/>
  <c r="E361" i="46"/>
  <c r="E362" i="46"/>
  <c r="E363" i="46"/>
  <c r="E364" i="46"/>
  <c r="E365" i="46"/>
  <c r="E366" i="46"/>
  <c r="E367" i="46"/>
  <c r="E368" i="46"/>
  <c r="E369" i="46"/>
  <c r="E370" i="46"/>
  <c r="E371" i="46"/>
  <c r="E372" i="46"/>
  <c r="E373" i="46"/>
  <c r="E374" i="46"/>
  <c r="E375" i="46"/>
  <c r="E376" i="46"/>
  <c r="E377" i="46"/>
  <c r="E378" i="46"/>
  <c r="E379" i="46"/>
  <c r="E380" i="46"/>
  <c r="E381" i="46"/>
  <c r="E382" i="46"/>
  <c r="E383" i="46"/>
  <c r="E384" i="46"/>
  <c r="E385" i="46"/>
  <c r="E386" i="46"/>
  <c r="E387" i="46"/>
  <c r="E388" i="46"/>
  <c r="E389" i="46"/>
  <c r="E390" i="46"/>
  <c r="E391" i="46"/>
  <c r="E392" i="46"/>
  <c r="E393" i="46"/>
  <c r="E394" i="46"/>
  <c r="E395" i="46"/>
  <c r="E396" i="46"/>
  <c r="E397" i="46"/>
  <c r="E398" i="46"/>
  <c r="E399" i="46"/>
  <c r="E400" i="46"/>
  <c r="E401" i="46"/>
  <c r="E402" i="46"/>
  <c r="E403" i="46"/>
  <c r="E404" i="46"/>
  <c r="E405" i="46"/>
  <c r="E406" i="46"/>
  <c r="E407" i="46"/>
  <c r="E408" i="46"/>
  <c r="E409" i="46"/>
  <c r="E410" i="46"/>
  <c r="E411" i="46"/>
  <c r="E412" i="46"/>
  <c r="E413" i="46"/>
  <c r="E414" i="46"/>
  <c r="E415" i="46"/>
  <c r="E416" i="46"/>
  <c r="E417" i="46"/>
  <c r="E418" i="46"/>
  <c r="E419" i="46"/>
  <c r="E420" i="46"/>
  <c r="E421" i="46"/>
  <c r="E422" i="46"/>
  <c r="E423" i="46"/>
  <c r="E424" i="46"/>
  <c r="E425" i="46"/>
  <c r="E426" i="46"/>
  <c r="E427" i="46"/>
  <c r="E428" i="46"/>
  <c r="E429" i="46"/>
  <c r="E430" i="46"/>
  <c r="E431" i="46"/>
  <c r="E432" i="46"/>
  <c r="E433" i="46"/>
  <c r="E434" i="46"/>
  <c r="E435" i="46"/>
  <c r="E436" i="46"/>
  <c r="E437" i="46"/>
  <c r="E438" i="46"/>
  <c r="E439" i="46"/>
  <c r="E440" i="46"/>
  <c r="E441" i="46"/>
  <c r="E442" i="46"/>
  <c r="E443" i="46"/>
  <c r="E444" i="46"/>
  <c r="E445" i="46"/>
  <c r="E446" i="46"/>
  <c r="E447" i="46"/>
  <c r="E448" i="46"/>
  <c r="E449" i="46"/>
  <c r="E450" i="46"/>
  <c r="E451" i="46"/>
  <c r="E452" i="46"/>
  <c r="E453" i="46"/>
  <c r="E454" i="46"/>
  <c r="E455" i="46"/>
  <c r="E456" i="46"/>
  <c r="E457" i="46"/>
  <c r="E458" i="46"/>
  <c r="E459" i="46"/>
  <c r="E460" i="46"/>
  <c r="E461" i="46"/>
  <c r="E462" i="46"/>
  <c r="E463" i="46"/>
  <c r="E464" i="46"/>
  <c r="E465" i="46"/>
  <c r="E466" i="46"/>
  <c r="E467" i="46"/>
  <c r="E468" i="46"/>
  <c r="E469" i="46"/>
  <c r="E470" i="46"/>
  <c r="E471" i="46"/>
  <c r="E472" i="46"/>
  <c r="E473" i="46"/>
  <c r="E474" i="46"/>
  <c r="E475" i="46"/>
  <c r="E476" i="46"/>
  <c r="E477" i="46"/>
  <c r="E478" i="46"/>
  <c r="E479" i="46"/>
  <c r="E480" i="46"/>
  <c r="E481" i="46"/>
  <c r="E482" i="46"/>
  <c r="E483" i="46"/>
  <c r="E484" i="46"/>
  <c r="E485" i="46"/>
  <c r="E486" i="46"/>
  <c r="E487" i="46"/>
  <c r="E488" i="46"/>
  <c r="E489" i="46"/>
  <c r="E490" i="46"/>
  <c r="E491" i="46"/>
  <c r="E492" i="46"/>
  <c r="E493" i="46"/>
  <c r="E494" i="46"/>
  <c r="E495" i="46"/>
  <c r="E496" i="46"/>
  <c r="E497" i="46"/>
  <c r="E498" i="46"/>
  <c r="E499" i="46"/>
  <c r="E500" i="46"/>
  <c r="E501" i="46"/>
  <c r="E502" i="46"/>
  <c r="E503" i="46"/>
  <c r="E504" i="46"/>
  <c r="E505" i="46"/>
  <c r="E506" i="46"/>
  <c r="E507" i="46"/>
  <c r="E508" i="46"/>
  <c r="E509" i="46"/>
  <c r="E510" i="46"/>
  <c r="E511" i="46"/>
  <c r="E512" i="46"/>
  <c r="E513" i="46"/>
  <c r="E514" i="46"/>
  <c r="E515" i="46"/>
  <c r="E516" i="46"/>
  <c r="E517" i="46"/>
  <c r="E518" i="46"/>
  <c r="E519" i="46"/>
  <c r="E520" i="46"/>
  <c r="E521" i="46"/>
  <c r="E522" i="46"/>
  <c r="E523" i="46"/>
  <c r="E524" i="46"/>
  <c r="E525" i="46"/>
  <c r="E526" i="46"/>
  <c r="E527" i="46"/>
  <c r="E528" i="46"/>
  <c r="E529" i="46"/>
  <c r="E530" i="46"/>
  <c r="E531" i="46"/>
  <c r="E532" i="46"/>
  <c r="E533" i="46"/>
  <c r="E534" i="46"/>
  <c r="E535" i="46"/>
  <c r="E536" i="46"/>
  <c r="E537" i="46"/>
  <c r="E538" i="46"/>
  <c r="E539" i="46"/>
  <c r="E540" i="46"/>
  <c r="E541" i="46"/>
  <c r="E542" i="46"/>
  <c r="E543" i="46"/>
  <c r="E544" i="46"/>
  <c r="E545" i="46"/>
  <c r="E546" i="46"/>
  <c r="E547" i="46"/>
  <c r="E548" i="46"/>
  <c r="E549" i="46"/>
  <c r="E550" i="46"/>
  <c r="E551" i="46"/>
  <c r="E552" i="46"/>
  <c r="E553" i="46"/>
  <c r="E554" i="46"/>
  <c r="E555" i="46"/>
  <c r="E556" i="46"/>
  <c r="E557" i="46"/>
  <c r="E558" i="46"/>
  <c r="E559" i="46"/>
  <c r="E560" i="46"/>
  <c r="E561" i="46"/>
  <c r="E562" i="46"/>
  <c r="E563" i="46"/>
  <c r="E564" i="46"/>
  <c r="E565" i="46"/>
  <c r="E566" i="46"/>
  <c r="E567" i="46"/>
  <c r="E568" i="46"/>
  <c r="E569" i="46"/>
  <c r="E570" i="46"/>
  <c r="E571" i="46"/>
  <c r="E572" i="46"/>
  <c r="E573" i="46"/>
  <c r="E574" i="46"/>
  <c r="E575" i="46"/>
  <c r="E576" i="46"/>
  <c r="E577" i="46"/>
  <c r="E578" i="46"/>
  <c r="E579" i="46"/>
  <c r="E580" i="46"/>
  <c r="E581" i="46"/>
  <c r="E582" i="46"/>
  <c r="E583" i="46"/>
  <c r="E584" i="46"/>
  <c r="E585" i="46"/>
  <c r="E586" i="46"/>
  <c r="E587" i="46"/>
  <c r="E588" i="46"/>
  <c r="E589" i="46"/>
  <c r="E590" i="46"/>
  <c r="E591" i="46"/>
  <c r="E592" i="46"/>
  <c r="E593" i="46"/>
  <c r="E594" i="46"/>
  <c r="E595" i="46"/>
  <c r="E596" i="46"/>
  <c r="E597" i="46"/>
  <c r="E598" i="46"/>
  <c r="E599" i="46"/>
  <c r="E600" i="46"/>
  <c r="E601" i="46"/>
  <c r="E602" i="46"/>
  <c r="E603" i="46"/>
  <c r="E604" i="46"/>
  <c r="E605" i="46"/>
  <c r="E606" i="46"/>
  <c r="E607" i="46"/>
  <c r="E608" i="46"/>
  <c r="E609" i="46"/>
  <c r="E610" i="46"/>
  <c r="E611" i="46"/>
  <c r="E612" i="46"/>
  <c r="E613" i="46"/>
  <c r="E614" i="46"/>
  <c r="E615" i="46"/>
  <c r="E616" i="46"/>
  <c r="E617" i="46"/>
  <c r="E618" i="46"/>
  <c r="E619" i="46"/>
  <c r="E620" i="46"/>
  <c r="E621" i="46"/>
  <c r="E622" i="46"/>
  <c r="E623" i="46"/>
  <c r="E624" i="46"/>
  <c r="E625" i="46"/>
  <c r="E626" i="46"/>
  <c r="E627" i="46"/>
  <c r="E628" i="46"/>
  <c r="E629" i="46"/>
  <c r="E630" i="46"/>
  <c r="E631" i="46"/>
  <c r="E632" i="46"/>
  <c r="E633" i="46"/>
  <c r="E634" i="46"/>
  <c r="E635" i="46"/>
  <c r="E636" i="46"/>
  <c r="E637" i="46"/>
  <c r="E638" i="46"/>
  <c r="E639" i="46"/>
  <c r="E640" i="46"/>
  <c r="E641" i="46"/>
  <c r="E642" i="46"/>
  <c r="E643" i="46"/>
  <c r="E644" i="46"/>
  <c r="E645" i="46"/>
  <c r="E646" i="46"/>
  <c r="E647" i="46"/>
  <c r="E648" i="46"/>
  <c r="E649" i="46"/>
  <c r="E650" i="46"/>
  <c r="E651" i="46"/>
  <c r="E652" i="46"/>
  <c r="E653" i="46"/>
  <c r="E654" i="46"/>
  <c r="E655" i="46"/>
  <c r="E656" i="46"/>
  <c r="E657" i="46"/>
  <c r="E658" i="46"/>
  <c r="E659" i="46"/>
  <c r="E660" i="46"/>
  <c r="E661" i="46"/>
  <c r="E662" i="46"/>
  <c r="E663" i="46"/>
  <c r="E664" i="46"/>
  <c r="E665" i="46"/>
  <c r="E666" i="46"/>
  <c r="E667" i="46"/>
  <c r="E668" i="46"/>
  <c r="E669" i="46"/>
  <c r="E670" i="46"/>
  <c r="E671" i="46"/>
  <c r="E672" i="46"/>
  <c r="E673" i="46"/>
  <c r="E674" i="46"/>
  <c r="E675" i="46"/>
  <c r="E676" i="46"/>
  <c r="E677" i="46"/>
  <c r="E678" i="46"/>
  <c r="E679" i="46"/>
  <c r="E680" i="46"/>
  <c r="E681" i="46"/>
  <c r="E682" i="46"/>
  <c r="E683" i="46"/>
  <c r="E684" i="46"/>
  <c r="E685" i="46"/>
  <c r="E686" i="46"/>
  <c r="E687" i="46"/>
  <c r="E688" i="46"/>
  <c r="E689" i="46"/>
  <c r="E690" i="46"/>
  <c r="E691" i="46"/>
  <c r="E692" i="46"/>
  <c r="E693" i="46"/>
  <c r="E694" i="46"/>
  <c r="E695" i="46"/>
  <c r="E696" i="46"/>
  <c r="E697" i="46"/>
  <c r="E698" i="46"/>
  <c r="E699" i="46"/>
  <c r="E700" i="46"/>
  <c r="E701" i="46"/>
  <c r="E702" i="46"/>
  <c r="E703" i="46"/>
  <c r="E704" i="46"/>
  <c r="E705" i="46"/>
  <c r="E706" i="46"/>
  <c r="E707" i="46"/>
  <c r="E708" i="46"/>
  <c r="E709" i="46"/>
  <c r="E710" i="46"/>
  <c r="E711" i="46"/>
  <c r="E712" i="46"/>
  <c r="E713" i="46"/>
  <c r="E714" i="46"/>
  <c r="E715" i="46"/>
  <c r="E716" i="46"/>
  <c r="E717" i="46"/>
  <c r="E718" i="46"/>
  <c r="E719" i="46"/>
  <c r="E720" i="46"/>
  <c r="E721" i="46"/>
  <c r="E722" i="46"/>
  <c r="E723" i="46"/>
  <c r="E724" i="46"/>
  <c r="E725" i="46"/>
  <c r="E726" i="46"/>
  <c r="E727" i="46"/>
  <c r="E728" i="46"/>
  <c r="E729" i="46"/>
  <c r="E730" i="46"/>
  <c r="E731" i="46"/>
  <c r="E732" i="46"/>
  <c r="E733" i="46"/>
  <c r="E734" i="46"/>
  <c r="E735" i="46"/>
  <c r="E736" i="46"/>
  <c r="E737" i="46"/>
  <c r="E738" i="46"/>
  <c r="E739" i="46"/>
  <c r="E740" i="46"/>
  <c r="E741" i="46"/>
  <c r="E742" i="46"/>
  <c r="E743" i="46"/>
  <c r="E744" i="46"/>
  <c r="E745" i="46"/>
  <c r="E746" i="46"/>
  <c r="E747" i="46"/>
  <c r="E748" i="46"/>
  <c r="E749" i="46"/>
  <c r="E750" i="46"/>
  <c r="E751" i="46"/>
  <c r="E752" i="46"/>
  <c r="E753" i="46"/>
  <c r="E754" i="46"/>
  <c r="E755" i="46"/>
  <c r="E756" i="46"/>
  <c r="E757" i="46"/>
  <c r="E758" i="46"/>
  <c r="E759" i="46"/>
  <c r="E760" i="46"/>
  <c r="E761" i="46"/>
  <c r="E762" i="46"/>
  <c r="E763" i="46"/>
  <c r="E764" i="46"/>
  <c r="E765" i="46"/>
  <c r="E766" i="46"/>
  <c r="E767" i="46"/>
  <c r="E768" i="46"/>
  <c r="E769" i="46"/>
  <c r="E770" i="46"/>
  <c r="E771" i="46"/>
  <c r="E772" i="46"/>
  <c r="E773" i="46"/>
  <c r="E774" i="46"/>
  <c r="E775" i="46"/>
  <c r="E776" i="46"/>
  <c r="E777" i="46"/>
  <c r="E778" i="46"/>
  <c r="E779" i="46"/>
  <c r="E780" i="46"/>
  <c r="E781" i="46"/>
  <c r="E782" i="46"/>
  <c r="E783" i="46"/>
  <c r="E784" i="46"/>
  <c r="E785" i="46"/>
  <c r="E786" i="46"/>
  <c r="E787" i="46"/>
  <c r="E788" i="46"/>
  <c r="E789" i="46"/>
  <c r="E790" i="46"/>
  <c r="E791" i="46"/>
  <c r="E792" i="46"/>
  <c r="E793" i="46"/>
  <c r="E794" i="46"/>
  <c r="E795" i="46"/>
  <c r="E796" i="46"/>
  <c r="E797" i="46"/>
  <c r="E798" i="46"/>
  <c r="E799" i="46"/>
  <c r="E800" i="46"/>
  <c r="E801" i="46"/>
  <c r="E802" i="46"/>
  <c r="E803" i="46"/>
  <c r="E804" i="46"/>
  <c r="E805" i="46"/>
  <c r="E806" i="46"/>
  <c r="E807" i="46"/>
  <c r="E808" i="46"/>
  <c r="E809" i="46"/>
  <c r="E810" i="46"/>
  <c r="E811" i="46"/>
  <c r="E812" i="46"/>
  <c r="E813" i="46"/>
  <c r="E814" i="46"/>
  <c r="E815" i="46"/>
  <c r="E816" i="46"/>
  <c r="E817" i="46"/>
  <c r="E818" i="46"/>
  <c r="E819" i="46"/>
  <c r="E820" i="46"/>
  <c r="E821" i="46"/>
  <c r="E822" i="46"/>
  <c r="E823" i="46"/>
  <c r="E824" i="46"/>
  <c r="E825" i="46"/>
  <c r="E826" i="46"/>
  <c r="E827" i="46"/>
  <c r="E828" i="46"/>
  <c r="E829" i="46"/>
  <c r="E830" i="46"/>
  <c r="E831" i="46"/>
  <c r="E832" i="46"/>
  <c r="E833" i="46"/>
  <c r="E834" i="46"/>
  <c r="E835" i="46"/>
  <c r="E836" i="46"/>
  <c r="E837" i="46"/>
  <c r="E838" i="46"/>
  <c r="E839" i="46"/>
  <c r="E840" i="46"/>
  <c r="E841" i="46"/>
  <c r="E842" i="46"/>
  <c r="E843" i="46"/>
  <c r="E844" i="46"/>
  <c r="E845" i="46"/>
  <c r="E846" i="46"/>
  <c r="E847" i="46"/>
  <c r="E848" i="46"/>
  <c r="E849" i="46"/>
  <c r="E850" i="46"/>
  <c r="E851" i="46"/>
  <c r="E852" i="46"/>
  <c r="E853" i="46"/>
  <c r="E854" i="46"/>
  <c r="E855" i="46"/>
  <c r="E856" i="46"/>
  <c r="E857" i="46"/>
  <c r="E858" i="46"/>
  <c r="E859" i="46"/>
  <c r="E860" i="46"/>
  <c r="E861" i="46"/>
  <c r="E862" i="46"/>
  <c r="E863" i="46"/>
  <c r="E864" i="46"/>
  <c r="E865" i="46"/>
  <c r="E866" i="46"/>
  <c r="E867" i="46"/>
  <c r="E868" i="46"/>
  <c r="E869" i="46"/>
  <c r="E870" i="46"/>
  <c r="E871" i="46"/>
  <c r="E872" i="46"/>
  <c r="E873" i="46"/>
  <c r="E874" i="46"/>
  <c r="E875" i="46"/>
  <c r="E876" i="46"/>
  <c r="E877" i="46"/>
  <c r="E878" i="46"/>
  <c r="E879" i="46"/>
  <c r="E880" i="46"/>
  <c r="E881" i="46"/>
  <c r="E882" i="46"/>
  <c r="E883" i="46"/>
  <c r="E884" i="46"/>
  <c r="E885" i="46"/>
  <c r="E886" i="46"/>
  <c r="E887" i="46"/>
  <c r="E888" i="46"/>
  <c r="E889" i="46"/>
  <c r="E890" i="46"/>
  <c r="E891" i="46"/>
  <c r="E892" i="46"/>
  <c r="E893" i="46"/>
  <c r="E894" i="46"/>
  <c r="E895" i="46"/>
  <c r="E896" i="46"/>
  <c r="E897" i="46"/>
  <c r="E898" i="46"/>
  <c r="E899" i="46"/>
  <c r="E900" i="46"/>
  <c r="E901" i="46"/>
  <c r="E902" i="46"/>
  <c r="E903" i="46"/>
  <c r="E904" i="46"/>
  <c r="E905" i="46"/>
  <c r="E906" i="46"/>
  <c r="E907" i="46"/>
  <c r="E908" i="46"/>
  <c r="E909" i="46"/>
  <c r="E910" i="46"/>
  <c r="E911" i="46"/>
  <c r="E912" i="46"/>
  <c r="E913" i="46"/>
  <c r="E914" i="46"/>
  <c r="E915" i="46"/>
  <c r="E916" i="46"/>
  <c r="E917" i="46"/>
  <c r="E918" i="46"/>
  <c r="E919" i="46"/>
  <c r="E920" i="46"/>
  <c r="E921" i="46"/>
  <c r="E922" i="46"/>
  <c r="E923" i="46"/>
  <c r="E924" i="46"/>
  <c r="E925" i="46"/>
  <c r="E926" i="46"/>
  <c r="E927" i="46"/>
  <c r="E928" i="46"/>
  <c r="E929" i="46"/>
  <c r="E930" i="46"/>
  <c r="E931" i="46"/>
  <c r="E932" i="46"/>
  <c r="E933" i="46"/>
  <c r="E934" i="46"/>
  <c r="E935" i="46"/>
  <c r="E936" i="46"/>
  <c r="E937" i="46"/>
  <c r="E938" i="46"/>
  <c r="E939" i="46"/>
  <c r="E940" i="46"/>
  <c r="E941" i="46"/>
  <c r="E942" i="46"/>
  <c r="E943" i="46"/>
  <c r="E944" i="46"/>
  <c r="E945" i="46"/>
  <c r="E946" i="46"/>
  <c r="E947" i="46"/>
  <c r="E948" i="46"/>
  <c r="E949" i="46"/>
  <c r="E950" i="46"/>
  <c r="E951" i="46"/>
  <c r="E952" i="46"/>
  <c r="E953" i="46"/>
  <c r="E954" i="46"/>
  <c r="E955" i="46"/>
  <c r="E956" i="46"/>
  <c r="E957" i="46"/>
  <c r="E958" i="46"/>
  <c r="E959" i="46"/>
  <c r="E960" i="46"/>
  <c r="E961" i="46"/>
  <c r="E962" i="46"/>
  <c r="E963" i="46"/>
  <c r="E964" i="46"/>
  <c r="E965" i="46"/>
  <c r="E966" i="46"/>
  <c r="E967" i="46"/>
  <c r="E968" i="46"/>
  <c r="E969" i="46"/>
  <c r="E970" i="46"/>
  <c r="E971" i="46"/>
  <c r="E972" i="46"/>
  <c r="E973" i="46"/>
  <c r="E974" i="46"/>
  <c r="E975" i="46"/>
  <c r="E976" i="46"/>
  <c r="E977" i="46"/>
  <c r="E978" i="46"/>
  <c r="E979" i="46"/>
  <c r="E980" i="46"/>
  <c r="E981" i="46"/>
  <c r="E982" i="46"/>
  <c r="E983" i="46"/>
  <c r="E984" i="46"/>
  <c r="E985" i="46"/>
  <c r="E986" i="46"/>
  <c r="E987" i="46"/>
  <c r="E988" i="46"/>
  <c r="E989" i="46"/>
  <c r="E990" i="46"/>
  <c r="E991" i="46"/>
  <c r="E992" i="46"/>
  <c r="E993" i="46"/>
  <c r="E994" i="46"/>
  <c r="E995" i="46"/>
  <c r="E996" i="46"/>
  <c r="E997" i="46"/>
  <c r="E998" i="46"/>
  <c r="E999" i="46"/>
  <c r="E1000" i="46"/>
  <c r="E1001" i="46"/>
  <c r="E1002" i="46"/>
  <c r="E1003" i="46"/>
  <c r="E1004" i="46"/>
  <c r="E1005" i="46"/>
  <c r="E1006" i="46"/>
  <c r="E1007" i="46"/>
  <c r="E1008" i="46"/>
  <c r="E1009" i="46"/>
  <c r="E1010" i="46"/>
  <c r="E1011" i="46"/>
  <c r="E1012" i="46"/>
  <c r="E1013" i="46"/>
  <c r="E1014" i="46"/>
  <c r="E1015" i="46"/>
  <c r="E1016" i="46"/>
  <c r="E1017" i="46"/>
  <c r="E1018" i="46"/>
  <c r="E1019" i="46"/>
  <c r="E1020" i="46"/>
  <c r="E1021" i="46"/>
  <c r="E1022" i="46"/>
  <c r="E1023" i="46"/>
  <c r="E1024" i="46"/>
  <c r="E1025" i="46"/>
  <c r="E1026" i="46"/>
  <c r="E1027" i="46"/>
  <c r="E1028" i="46"/>
  <c r="E1029" i="46"/>
  <c r="E1030" i="46"/>
  <c r="E1031" i="46"/>
  <c r="E1032" i="46"/>
  <c r="E1033" i="46"/>
  <c r="E1034" i="46"/>
  <c r="E1035" i="46"/>
  <c r="E1036" i="46"/>
  <c r="E1037" i="46"/>
  <c r="E1038" i="46"/>
  <c r="E1039" i="46"/>
  <c r="E1040" i="46"/>
  <c r="E1041" i="46"/>
  <c r="E1042" i="46"/>
  <c r="E1043" i="46"/>
  <c r="E1044" i="46"/>
  <c r="E1045" i="46"/>
  <c r="E1046" i="46"/>
  <c r="E1047" i="46"/>
  <c r="E1048" i="46"/>
  <c r="E1049" i="46"/>
  <c r="E1050" i="46"/>
  <c r="E1051" i="46"/>
  <c r="E1052" i="46"/>
  <c r="E1053" i="46"/>
  <c r="E1054" i="46"/>
  <c r="E1055" i="46"/>
  <c r="E1056" i="46"/>
  <c r="E1057" i="46"/>
  <c r="E1058" i="46"/>
  <c r="E1059" i="46"/>
  <c r="E1060" i="46"/>
  <c r="E1061" i="46"/>
  <c r="E1062" i="46"/>
  <c r="E1063" i="46"/>
  <c r="E1064" i="46"/>
  <c r="E1065" i="46"/>
  <c r="E1066" i="46"/>
  <c r="E1067" i="46"/>
  <c r="E1068" i="46"/>
  <c r="E1069" i="46"/>
  <c r="E1070" i="46"/>
  <c r="E1071" i="46"/>
  <c r="E1072" i="46"/>
  <c r="E1073" i="46"/>
  <c r="E1074" i="46"/>
  <c r="E1075" i="46"/>
  <c r="E1076" i="46"/>
  <c r="E1077" i="46"/>
  <c r="E1078" i="46"/>
  <c r="E1079" i="46"/>
  <c r="E1080" i="46"/>
  <c r="E1081" i="46"/>
  <c r="E1082" i="46"/>
  <c r="E1083" i="46"/>
  <c r="E1084" i="46"/>
  <c r="E1085" i="46"/>
  <c r="E1086" i="46"/>
  <c r="E1087" i="46"/>
  <c r="E1088" i="46"/>
  <c r="E1089" i="46"/>
  <c r="E1090" i="46"/>
  <c r="E1091" i="46"/>
  <c r="E1092" i="46"/>
  <c r="E1093" i="46"/>
  <c r="E1094" i="46"/>
  <c r="E1095" i="46"/>
  <c r="E1096" i="46"/>
  <c r="E1097" i="46"/>
  <c r="E1098" i="46"/>
  <c r="E1099" i="46"/>
  <c r="E1100" i="46"/>
  <c r="E1101" i="46"/>
  <c r="E1102" i="46"/>
  <c r="E1103" i="46"/>
  <c r="E1104" i="46"/>
  <c r="E1105" i="46"/>
  <c r="E1106" i="46"/>
  <c r="E1107" i="46"/>
  <c r="E1108" i="46"/>
  <c r="E1109" i="46"/>
  <c r="E1110" i="46"/>
  <c r="E1111" i="46"/>
  <c r="E1112" i="46"/>
  <c r="E1113" i="46"/>
  <c r="E1114" i="46"/>
  <c r="E1115" i="46"/>
  <c r="E1116" i="46"/>
  <c r="E1117" i="46"/>
  <c r="E1118" i="46"/>
  <c r="E1119" i="46"/>
  <c r="E1120" i="46"/>
  <c r="E1121" i="46"/>
  <c r="E1122" i="46"/>
  <c r="E1123" i="46"/>
  <c r="E1124" i="46"/>
  <c r="E1125" i="46"/>
  <c r="E1126" i="46"/>
  <c r="E1127" i="46"/>
  <c r="E1128" i="46"/>
  <c r="E1129" i="46"/>
  <c r="E1130" i="46"/>
  <c r="E1131" i="46"/>
  <c r="E1132" i="46"/>
  <c r="E1133" i="46"/>
  <c r="E1134" i="46"/>
  <c r="E1135" i="46"/>
  <c r="E1136" i="46"/>
  <c r="E1137" i="46"/>
  <c r="E1138" i="46"/>
  <c r="E1139" i="46"/>
  <c r="E1140" i="46"/>
  <c r="E1141" i="46"/>
  <c r="E1142" i="46"/>
  <c r="E1143" i="46"/>
  <c r="E1144" i="46"/>
  <c r="E1145" i="46"/>
  <c r="E1146" i="46"/>
  <c r="E1147" i="46"/>
  <c r="E1148" i="46"/>
  <c r="E1149" i="46"/>
  <c r="E1150" i="46"/>
  <c r="E1151" i="46"/>
  <c r="E1152" i="46"/>
  <c r="E1153" i="46"/>
  <c r="E1154" i="46"/>
  <c r="E1155" i="46"/>
  <c r="E1156" i="46"/>
  <c r="E1157" i="46"/>
  <c r="E1158" i="46"/>
  <c r="E1159" i="46"/>
  <c r="E1160" i="46"/>
  <c r="E1161" i="46"/>
  <c r="E1162" i="46"/>
  <c r="E1163" i="46"/>
  <c r="E1164" i="46"/>
  <c r="E1165" i="46"/>
  <c r="E1166" i="46"/>
  <c r="E1167" i="46"/>
  <c r="E1168" i="46"/>
  <c r="E1169" i="46"/>
  <c r="E1170" i="46"/>
  <c r="E1171" i="46"/>
  <c r="E1172" i="46"/>
  <c r="E1173" i="46"/>
  <c r="E1174" i="46"/>
  <c r="E1175" i="46"/>
  <c r="E1176" i="46"/>
  <c r="E1177" i="46"/>
  <c r="E1178" i="46"/>
  <c r="E1179" i="46"/>
  <c r="E1180" i="46"/>
  <c r="E1181" i="46"/>
  <c r="E1182" i="46"/>
  <c r="E1183" i="46"/>
  <c r="E1184" i="46"/>
  <c r="E1185" i="46"/>
  <c r="E1186" i="46"/>
  <c r="E1187" i="46"/>
  <c r="E1188" i="46"/>
  <c r="E1189" i="46"/>
  <c r="E1190" i="46"/>
  <c r="E1191" i="46"/>
  <c r="E1192" i="46"/>
  <c r="E1193" i="46"/>
  <c r="E1194" i="46"/>
  <c r="E1195" i="46"/>
  <c r="E1196" i="46"/>
  <c r="E1197" i="46"/>
  <c r="E1198" i="46"/>
  <c r="E1199" i="46"/>
  <c r="E1200" i="46"/>
  <c r="E1201" i="46"/>
  <c r="E1202" i="46"/>
  <c r="E1203" i="46"/>
  <c r="E1204" i="46"/>
  <c r="E1205" i="46"/>
  <c r="E1206" i="46"/>
  <c r="E1207" i="46"/>
  <c r="E1208" i="46"/>
  <c r="E1209" i="46"/>
  <c r="E1210" i="46"/>
  <c r="E1211" i="46"/>
  <c r="E1212" i="46"/>
  <c r="E1213" i="46"/>
  <c r="E1214" i="46"/>
  <c r="E1215" i="46"/>
  <c r="E1216" i="46"/>
  <c r="E1217" i="46"/>
  <c r="E1218" i="46"/>
  <c r="E1219" i="46"/>
  <c r="E1220" i="46"/>
  <c r="E1221" i="46"/>
  <c r="E1222" i="46"/>
  <c r="E1223" i="46"/>
  <c r="E1224" i="46"/>
  <c r="E1225" i="46"/>
  <c r="E1226" i="46"/>
  <c r="E1227" i="46"/>
  <c r="E1228" i="46"/>
  <c r="E1229" i="46"/>
  <c r="E1230" i="46"/>
  <c r="E1231" i="46"/>
  <c r="E1232" i="46"/>
  <c r="E1233" i="46"/>
  <c r="E1234" i="46"/>
  <c r="E1235" i="46"/>
  <c r="E1236" i="46"/>
  <c r="E1237" i="46"/>
  <c r="E1238" i="46"/>
  <c r="E1239" i="46"/>
  <c r="E1240" i="46"/>
  <c r="E1241" i="46"/>
  <c r="E1242" i="46"/>
  <c r="E1243" i="46"/>
  <c r="E1244" i="46"/>
  <c r="E1245" i="46"/>
  <c r="E1246" i="46"/>
  <c r="E1247" i="46"/>
  <c r="E1248" i="46"/>
  <c r="E1249" i="46"/>
  <c r="E1250" i="46"/>
  <c r="E1251" i="46"/>
  <c r="E1252" i="46"/>
  <c r="E1253" i="46"/>
  <c r="E1254" i="46"/>
  <c r="E1255" i="46"/>
  <c r="E1256" i="46"/>
  <c r="E1257" i="46"/>
  <c r="E1258" i="46"/>
  <c r="E1259" i="46"/>
  <c r="E1260" i="46"/>
  <c r="E1261" i="46"/>
  <c r="E1262" i="46"/>
  <c r="E1263" i="46"/>
  <c r="E1264" i="46"/>
  <c r="E1265" i="46"/>
  <c r="E1266" i="46"/>
  <c r="E1267" i="46"/>
  <c r="E1268" i="46"/>
  <c r="E1269" i="46"/>
  <c r="E1270" i="46"/>
  <c r="E1271" i="46"/>
  <c r="E1272" i="46"/>
  <c r="E1273" i="46"/>
  <c r="E1274" i="46"/>
  <c r="E1275" i="46"/>
  <c r="E1276" i="46"/>
  <c r="E1277" i="46"/>
  <c r="E1278" i="46"/>
  <c r="E1279" i="46"/>
  <c r="E1280" i="46"/>
  <c r="E1281" i="46"/>
  <c r="E1282" i="46"/>
  <c r="E1283" i="46"/>
  <c r="E1284" i="46"/>
  <c r="E1285" i="46"/>
  <c r="E1286" i="46"/>
  <c r="E1287" i="46"/>
  <c r="E1288" i="46"/>
  <c r="E1289" i="46"/>
  <c r="E1290" i="46"/>
  <c r="E1291" i="46"/>
  <c r="E1292" i="46"/>
  <c r="E1293" i="46"/>
  <c r="E1294" i="46"/>
  <c r="E1295" i="46"/>
  <c r="E1296" i="46"/>
  <c r="E1297" i="46"/>
  <c r="E1298" i="46"/>
  <c r="E1299" i="46"/>
  <c r="E1300" i="46"/>
  <c r="E1301" i="46"/>
  <c r="E1302" i="46"/>
  <c r="E1303" i="46"/>
  <c r="E1304" i="46"/>
  <c r="E1305" i="46"/>
  <c r="E1306" i="46"/>
  <c r="E1307" i="46"/>
  <c r="E1308" i="46"/>
  <c r="E1309" i="46"/>
  <c r="E1310" i="46"/>
  <c r="E1311" i="46"/>
  <c r="E1312" i="46"/>
  <c r="E1313" i="46"/>
  <c r="E1314" i="46"/>
  <c r="E1315" i="46"/>
  <c r="E1316" i="46"/>
  <c r="E1317" i="46"/>
  <c r="E1318" i="46"/>
  <c r="E1319" i="46"/>
  <c r="E1320" i="46"/>
  <c r="E1321" i="46"/>
  <c r="E1322" i="46"/>
  <c r="E1323" i="46"/>
  <c r="E1324" i="46"/>
  <c r="E1325" i="46"/>
  <c r="E1326" i="46"/>
  <c r="E1327" i="46"/>
  <c r="E1328" i="46"/>
  <c r="E1329" i="46"/>
  <c r="E1330" i="46"/>
  <c r="E1331" i="46"/>
  <c r="E1332" i="46"/>
  <c r="E1333" i="46"/>
  <c r="E1334" i="46"/>
  <c r="E1335" i="46"/>
  <c r="E1336" i="46"/>
  <c r="E1337" i="46"/>
  <c r="E1338" i="46"/>
  <c r="E1339" i="46"/>
  <c r="E1340" i="46"/>
  <c r="E1341" i="46"/>
  <c r="E1342" i="46"/>
  <c r="E1343" i="46"/>
  <c r="E1344" i="46"/>
  <c r="E1345" i="46"/>
  <c r="E1346" i="46"/>
  <c r="E1347" i="46"/>
  <c r="E1348" i="46"/>
  <c r="E1349" i="46"/>
  <c r="E1350" i="46"/>
  <c r="E1351" i="46"/>
  <c r="E1352" i="46"/>
  <c r="E1353" i="46"/>
  <c r="E1354" i="46"/>
  <c r="E1355" i="46"/>
  <c r="E1356" i="46"/>
  <c r="E1357" i="46"/>
  <c r="E1358" i="46"/>
  <c r="E1359" i="46"/>
  <c r="E1360" i="46"/>
  <c r="E1361" i="46"/>
  <c r="E1362" i="46"/>
  <c r="E1363" i="46"/>
  <c r="E1364" i="46"/>
  <c r="E1365" i="46"/>
  <c r="E1366" i="46"/>
  <c r="E1367" i="46"/>
  <c r="E1368" i="46"/>
  <c r="E1369" i="46"/>
  <c r="E1370" i="46"/>
  <c r="E1371" i="46"/>
  <c r="E1372" i="46"/>
  <c r="E1373" i="46"/>
  <c r="E1374" i="46"/>
  <c r="E1375" i="46"/>
  <c r="E1376" i="46"/>
  <c r="E1377" i="46"/>
  <c r="E1378" i="46"/>
  <c r="E1379" i="46"/>
  <c r="E1380" i="46"/>
  <c r="E1381" i="46"/>
  <c r="E1382" i="46"/>
  <c r="E1383" i="46"/>
  <c r="E1384" i="46"/>
  <c r="E1385" i="46"/>
  <c r="E1386" i="46"/>
  <c r="E1387" i="46"/>
  <c r="E1388" i="46"/>
  <c r="E1389" i="46"/>
  <c r="E1390" i="46"/>
  <c r="E1391" i="46"/>
  <c r="E1392" i="46"/>
  <c r="E1393" i="46"/>
  <c r="E1394" i="46"/>
  <c r="E1395" i="46"/>
  <c r="E1396" i="46"/>
  <c r="E1397" i="46"/>
  <c r="E1398" i="46"/>
  <c r="E1399" i="46"/>
  <c r="E1400" i="46"/>
  <c r="E1401" i="46"/>
  <c r="E1402" i="46"/>
  <c r="E1403" i="46"/>
  <c r="E1404" i="46"/>
  <c r="E1405" i="46"/>
  <c r="E1406" i="46"/>
  <c r="E1407" i="46"/>
  <c r="E1408" i="46"/>
  <c r="E1409" i="46"/>
  <c r="E1410" i="46"/>
  <c r="E1411" i="46"/>
  <c r="E1412" i="46"/>
  <c r="E1413" i="46"/>
  <c r="E1414" i="46"/>
  <c r="E1415" i="46"/>
  <c r="E1416" i="46"/>
  <c r="E1417" i="46"/>
  <c r="E1418" i="46"/>
  <c r="E1419" i="46"/>
  <c r="E1420" i="46"/>
  <c r="E1421" i="46"/>
  <c r="E1422" i="46"/>
  <c r="E1423" i="46"/>
  <c r="E1424" i="46"/>
  <c r="E1425" i="46"/>
  <c r="E1426" i="46"/>
  <c r="E1427" i="46"/>
  <c r="E1428" i="46"/>
  <c r="E1429" i="46"/>
  <c r="E1430" i="46"/>
  <c r="E1431" i="46"/>
  <c r="E1432" i="46"/>
  <c r="E1433" i="46"/>
  <c r="E1434" i="46"/>
  <c r="E1435" i="46"/>
  <c r="E1436" i="46"/>
  <c r="E1437" i="46"/>
  <c r="E1438" i="46"/>
  <c r="E1439" i="46"/>
  <c r="E1440" i="46"/>
  <c r="E1441" i="46"/>
  <c r="E1442" i="46"/>
  <c r="E1443" i="46"/>
  <c r="E1444" i="46"/>
  <c r="E1445" i="46"/>
  <c r="E1446" i="46"/>
  <c r="E1447" i="46"/>
  <c r="E1448" i="46"/>
  <c r="E1449" i="46"/>
  <c r="E1450" i="46"/>
  <c r="E1451" i="46"/>
  <c r="E1452" i="46"/>
  <c r="E1453" i="46"/>
  <c r="E1454" i="46"/>
  <c r="E1455" i="46"/>
  <c r="E1456" i="46"/>
  <c r="E1457" i="46"/>
  <c r="E1458" i="46"/>
  <c r="E1459" i="46"/>
  <c r="E1460" i="46"/>
  <c r="E1461" i="46"/>
  <c r="E1462" i="46"/>
  <c r="E1463" i="46"/>
  <c r="E1464" i="46"/>
  <c r="E1465" i="46"/>
  <c r="E1466" i="46"/>
  <c r="E1467" i="46"/>
  <c r="E1468" i="46"/>
  <c r="E1469" i="46"/>
  <c r="E1470" i="46"/>
  <c r="E1471" i="46"/>
  <c r="E1472" i="46"/>
  <c r="E1473" i="46"/>
  <c r="E1474" i="46"/>
  <c r="E1475" i="46"/>
  <c r="E1476" i="46"/>
  <c r="E1477" i="46"/>
  <c r="E1478" i="46"/>
  <c r="E1479" i="46"/>
  <c r="E1480" i="46"/>
  <c r="E1481" i="46"/>
  <c r="E1482" i="46"/>
  <c r="E1483" i="46"/>
  <c r="E1484" i="46"/>
  <c r="E1485" i="46"/>
  <c r="E1486" i="46"/>
  <c r="E1487" i="46"/>
  <c r="E1488" i="46"/>
  <c r="E1489" i="46"/>
  <c r="E1490" i="46"/>
  <c r="E1491" i="46"/>
  <c r="E1492" i="46"/>
  <c r="E1493" i="46"/>
  <c r="E1494" i="46"/>
  <c r="E1495" i="46"/>
  <c r="E1496" i="46"/>
  <c r="E1497" i="46"/>
  <c r="E1498" i="46"/>
  <c r="E1499" i="46"/>
  <c r="E1500" i="46"/>
  <c r="E1501" i="46"/>
  <c r="E1502" i="46"/>
  <c r="E1503" i="46"/>
  <c r="E1504" i="46"/>
  <c r="E1505" i="46"/>
  <c r="E1506" i="46"/>
  <c r="E1507" i="46"/>
  <c r="E1508" i="46"/>
  <c r="E1509" i="46"/>
  <c r="E1510" i="46"/>
  <c r="E1511" i="46"/>
  <c r="E1512" i="46"/>
  <c r="E1513" i="46"/>
  <c r="E1514" i="46"/>
  <c r="E1515" i="46"/>
  <c r="E1516" i="46"/>
  <c r="E1517" i="46"/>
  <c r="E1518" i="46"/>
  <c r="E1519" i="46"/>
  <c r="E1520" i="46"/>
  <c r="E1521" i="46"/>
  <c r="E1522" i="46"/>
  <c r="E1523" i="46"/>
  <c r="E1524" i="46"/>
  <c r="E1525" i="46"/>
  <c r="E1526" i="46"/>
  <c r="E1527" i="46"/>
  <c r="E1528" i="46"/>
  <c r="E1529" i="46"/>
  <c r="E1530" i="46"/>
  <c r="E1531" i="46"/>
  <c r="E1532" i="46"/>
  <c r="E1533" i="46"/>
  <c r="E1534" i="46"/>
  <c r="E1535" i="46"/>
  <c r="E1536" i="46"/>
  <c r="E1537" i="46"/>
  <c r="E1538" i="46"/>
  <c r="E1539" i="46"/>
  <c r="E1540" i="46"/>
  <c r="E1541" i="46"/>
  <c r="E1542" i="46"/>
  <c r="E1543" i="46"/>
  <c r="E1544" i="46"/>
  <c r="E1545" i="46"/>
  <c r="E1546" i="46"/>
  <c r="E1547" i="46"/>
  <c r="E1548" i="46"/>
  <c r="E1549" i="46"/>
  <c r="E1550" i="46"/>
  <c r="E1551" i="46"/>
  <c r="E1552" i="46"/>
  <c r="E1553" i="46"/>
  <c r="E1554" i="46"/>
  <c r="E1555" i="46"/>
  <c r="E1556" i="46"/>
  <c r="E1557" i="46"/>
  <c r="E1558" i="46"/>
  <c r="E1559" i="46"/>
  <c r="E1560" i="46"/>
  <c r="E1561" i="46"/>
  <c r="E1562" i="46"/>
  <c r="E1563" i="46"/>
  <c r="E1564" i="46"/>
  <c r="E1565" i="46"/>
  <c r="E1566" i="46"/>
  <c r="E1567" i="46"/>
  <c r="E1568" i="46"/>
  <c r="E1569" i="46"/>
  <c r="E1570" i="46"/>
  <c r="E1571" i="46"/>
  <c r="E1572" i="46"/>
  <c r="E1573" i="46"/>
  <c r="E1574" i="46"/>
  <c r="E1575" i="46"/>
  <c r="E1576" i="46"/>
  <c r="E1577" i="46"/>
  <c r="E1578" i="46"/>
  <c r="E1579" i="46"/>
  <c r="E1580" i="46"/>
  <c r="E1581" i="46"/>
  <c r="E1582" i="46"/>
  <c r="E1583" i="46"/>
  <c r="E1584" i="46"/>
  <c r="E1585" i="46"/>
  <c r="E1586" i="46"/>
  <c r="E1587" i="46"/>
  <c r="E1588" i="46"/>
  <c r="E1589" i="46"/>
  <c r="E1590" i="46"/>
  <c r="E1591" i="46"/>
  <c r="E1592" i="46"/>
  <c r="E1593" i="46"/>
  <c r="E1594" i="46"/>
  <c r="E1595" i="46"/>
  <c r="E1596" i="46"/>
  <c r="E1597" i="46"/>
  <c r="E1598" i="46"/>
  <c r="E1599" i="46"/>
  <c r="E1600" i="46"/>
  <c r="E1601" i="46"/>
  <c r="E1602" i="46"/>
  <c r="E1603" i="46"/>
  <c r="E1604" i="46"/>
  <c r="E1605" i="46"/>
  <c r="E1606" i="46"/>
  <c r="E1607" i="46"/>
  <c r="E1608" i="46"/>
  <c r="E1609" i="46"/>
  <c r="E1610" i="46"/>
  <c r="E1611" i="46"/>
  <c r="E1612" i="46"/>
  <c r="E1613" i="46"/>
  <c r="E1614" i="46"/>
  <c r="E1615" i="46"/>
  <c r="E1616" i="46"/>
  <c r="E1617" i="46"/>
  <c r="E1618" i="46"/>
  <c r="E1619" i="46"/>
  <c r="E1620" i="46"/>
  <c r="E1621" i="46"/>
  <c r="E1622" i="46"/>
  <c r="E1623" i="46"/>
  <c r="E1624" i="46"/>
  <c r="E1625" i="46"/>
  <c r="E1626" i="46"/>
  <c r="E1627" i="46"/>
  <c r="E1628" i="46"/>
  <c r="E1629" i="46"/>
  <c r="E1630" i="46"/>
  <c r="E1631" i="46"/>
  <c r="E1632" i="46"/>
  <c r="E1633" i="46"/>
  <c r="E1634" i="46"/>
  <c r="E1635" i="46"/>
  <c r="E1636" i="46"/>
  <c r="E1637" i="46"/>
  <c r="E1638" i="46"/>
  <c r="E1639" i="46"/>
  <c r="E1640" i="46"/>
  <c r="E1641" i="46"/>
  <c r="E1642" i="46"/>
  <c r="E1643" i="46"/>
  <c r="E1644" i="46"/>
  <c r="E1645" i="46"/>
  <c r="E1646" i="46"/>
  <c r="E1647" i="46"/>
  <c r="E1648" i="46"/>
  <c r="E1649" i="46"/>
  <c r="E1650" i="46"/>
  <c r="E1651" i="46"/>
  <c r="E1652" i="46"/>
  <c r="E1653" i="46"/>
  <c r="E1654" i="46"/>
  <c r="E1655" i="46"/>
  <c r="E1656" i="46"/>
  <c r="E1657" i="46"/>
  <c r="E1658" i="46"/>
  <c r="E1659" i="46"/>
  <c r="E1660" i="46"/>
  <c r="E1661" i="46"/>
  <c r="E1662" i="46"/>
  <c r="E1663" i="46"/>
  <c r="E1664" i="46"/>
  <c r="E1665" i="46"/>
  <c r="E1666" i="46"/>
  <c r="E1667" i="46"/>
  <c r="E1668" i="46"/>
  <c r="E1669" i="46"/>
  <c r="E1670" i="46"/>
  <c r="E1671" i="46"/>
  <c r="E1672" i="46"/>
  <c r="E1673" i="46"/>
  <c r="E1674" i="46"/>
  <c r="E1675" i="46"/>
  <c r="E1676" i="46"/>
  <c r="E1677" i="46"/>
  <c r="E1678" i="46"/>
  <c r="E1679" i="46"/>
  <c r="E1680" i="46"/>
  <c r="E1681" i="46"/>
  <c r="E1682" i="46"/>
  <c r="E1683" i="46"/>
  <c r="E1684" i="46"/>
  <c r="E1685" i="46"/>
  <c r="E1686" i="46"/>
  <c r="E1687" i="46"/>
  <c r="E1688" i="46"/>
  <c r="E1689" i="46"/>
  <c r="E1690" i="46"/>
  <c r="E1691" i="46"/>
  <c r="E1692" i="46"/>
  <c r="E1693" i="46"/>
  <c r="E1694" i="46"/>
  <c r="E1695" i="46"/>
  <c r="E1696" i="46"/>
  <c r="E1697" i="46"/>
  <c r="E1698" i="46"/>
  <c r="E1699" i="46"/>
  <c r="E1700" i="46"/>
  <c r="E1701" i="46"/>
  <c r="E1702" i="46"/>
  <c r="E1703" i="46"/>
  <c r="E1704" i="46"/>
  <c r="E1705" i="46"/>
  <c r="E1706" i="46"/>
  <c r="E1707" i="46"/>
  <c r="E1708" i="46"/>
  <c r="E1709" i="46"/>
  <c r="E1710" i="46"/>
  <c r="E1711" i="46"/>
  <c r="E1712" i="46"/>
  <c r="E1713" i="46"/>
  <c r="E1714" i="46"/>
  <c r="E1715" i="46"/>
  <c r="E1716" i="46"/>
  <c r="E1717" i="46"/>
  <c r="E1718" i="46"/>
  <c r="E1719" i="46"/>
  <c r="E1720" i="46"/>
  <c r="E1721" i="46"/>
  <c r="E1722" i="46"/>
  <c r="E1723" i="46"/>
  <c r="E1724" i="46"/>
  <c r="E1725" i="46"/>
  <c r="E1726" i="46"/>
  <c r="E1727" i="46"/>
  <c r="E1728" i="46"/>
  <c r="E1729" i="46"/>
  <c r="E1730" i="46"/>
  <c r="E1731" i="46"/>
  <c r="E1732" i="46"/>
  <c r="E1733" i="46"/>
  <c r="E1734" i="46"/>
  <c r="E1735" i="46"/>
  <c r="E1736" i="46"/>
  <c r="E1737" i="46"/>
  <c r="E1738" i="46"/>
  <c r="E1739" i="46"/>
  <c r="E1740" i="46"/>
  <c r="E1741" i="46"/>
  <c r="E1742" i="46"/>
  <c r="E1743" i="46"/>
  <c r="E1744" i="46"/>
  <c r="E1745" i="46"/>
  <c r="E1746" i="46"/>
  <c r="E1747" i="46"/>
  <c r="E1748" i="46"/>
  <c r="E1749" i="46"/>
  <c r="E1750" i="46"/>
  <c r="E1751" i="46"/>
  <c r="E1752" i="46"/>
  <c r="E1753" i="46"/>
  <c r="E1754" i="46"/>
  <c r="E1755" i="46"/>
  <c r="E1756" i="46"/>
  <c r="E1757" i="46"/>
  <c r="E1758" i="46"/>
  <c r="E1759" i="46"/>
  <c r="E1760" i="46"/>
  <c r="E1761" i="46"/>
  <c r="E1762" i="46"/>
  <c r="E1763" i="46"/>
  <c r="E1764" i="46"/>
  <c r="E1765" i="46"/>
  <c r="E1766" i="46"/>
  <c r="E1767" i="46"/>
  <c r="E1768" i="46"/>
  <c r="E1769" i="46"/>
  <c r="E1770" i="46"/>
  <c r="E1771" i="46"/>
  <c r="E1772" i="46"/>
  <c r="E1773" i="46"/>
  <c r="E1774" i="46"/>
  <c r="E1775" i="46"/>
  <c r="E1776" i="46"/>
  <c r="E1777" i="46"/>
  <c r="E1778" i="46"/>
  <c r="E1779" i="46"/>
  <c r="E1780" i="46"/>
  <c r="E1781" i="46"/>
  <c r="E1782" i="46"/>
  <c r="E1783" i="46"/>
  <c r="E1784" i="46"/>
  <c r="E1785" i="46"/>
  <c r="E1786" i="46"/>
  <c r="E1787" i="46"/>
  <c r="E1788" i="46"/>
  <c r="E1789" i="46"/>
  <c r="E1790" i="46"/>
  <c r="E1791" i="46"/>
  <c r="E1792" i="46"/>
  <c r="E1793" i="46"/>
  <c r="E1794" i="46"/>
  <c r="E1795" i="46"/>
  <c r="E1796" i="46"/>
  <c r="E1797" i="46"/>
  <c r="E1798" i="46"/>
  <c r="E1799" i="46"/>
  <c r="E1800" i="46"/>
  <c r="E1801" i="46"/>
  <c r="E1802" i="46"/>
  <c r="E1803" i="46"/>
  <c r="E1804" i="46"/>
  <c r="E1805" i="46"/>
  <c r="E1806" i="46"/>
  <c r="E1807" i="46"/>
  <c r="E1808" i="46"/>
  <c r="E1809" i="46"/>
  <c r="E1810" i="46"/>
  <c r="E1811" i="46"/>
  <c r="E1812" i="46"/>
  <c r="E1813" i="46"/>
  <c r="E1814" i="46"/>
  <c r="E1815" i="46"/>
  <c r="E1816" i="46"/>
  <c r="E1817" i="46"/>
  <c r="E1818" i="46"/>
  <c r="E1819" i="46"/>
  <c r="E1820" i="46"/>
  <c r="E1821" i="46"/>
  <c r="E1822" i="46"/>
  <c r="E1823" i="46"/>
  <c r="E1824" i="46"/>
  <c r="E1825" i="46"/>
  <c r="E1826" i="46"/>
  <c r="E1827" i="46"/>
  <c r="E1828" i="46"/>
  <c r="E1829" i="46"/>
  <c r="E1830" i="46"/>
  <c r="E1831" i="46"/>
  <c r="E1832" i="46"/>
  <c r="E1833" i="46"/>
  <c r="E1834" i="46"/>
  <c r="E1835" i="46"/>
  <c r="E1836" i="46"/>
  <c r="E1837" i="46"/>
  <c r="E1838" i="46"/>
  <c r="E1839" i="46"/>
  <c r="E1840" i="46"/>
  <c r="E1841" i="46"/>
  <c r="E1842" i="46"/>
  <c r="E1843" i="46"/>
  <c r="E1844" i="46"/>
  <c r="E1845" i="46"/>
  <c r="E1846" i="46"/>
  <c r="E1847" i="46"/>
  <c r="E1848" i="46"/>
  <c r="E1849" i="46"/>
  <c r="E1850" i="46"/>
  <c r="E1851" i="46"/>
  <c r="E1852" i="46"/>
  <c r="E1853" i="46"/>
  <c r="E1854" i="46"/>
  <c r="E1855" i="46"/>
  <c r="E1856" i="46"/>
  <c r="E1857" i="46"/>
  <c r="E1858" i="46"/>
  <c r="E1859" i="46"/>
  <c r="E1860" i="46"/>
  <c r="E1861" i="46"/>
  <c r="E1862" i="46"/>
  <c r="E1863" i="46"/>
  <c r="E1864" i="46"/>
  <c r="E1865" i="46"/>
  <c r="E1866" i="46"/>
  <c r="E1867" i="46"/>
  <c r="E1868" i="46"/>
  <c r="E1869" i="46"/>
  <c r="E1870" i="46"/>
  <c r="E1871" i="46"/>
  <c r="E1872" i="46"/>
  <c r="E1873" i="46"/>
  <c r="E1874" i="46"/>
  <c r="E1875" i="46"/>
  <c r="E1876" i="46"/>
  <c r="E1877" i="46"/>
  <c r="E1878" i="46"/>
  <c r="E1879" i="46"/>
  <c r="E1880" i="46"/>
  <c r="E1881" i="46"/>
  <c r="E1882" i="46"/>
  <c r="E1883" i="46"/>
  <c r="E1884" i="46"/>
  <c r="E1885" i="46"/>
  <c r="E1886" i="46"/>
  <c r="E1887" i="46"/>
  <c r="E1888" i="46"/>
  <c r="E1889" i="46"/>
  <c r="E1890" i="46"/>
  <c r="E1891" i="46"/>
  <c r="E1892" i="46"/>
  <c r="E1893" i="46"/>
  <c r="E1894" i="46"/>
  <c r="E1895" i="46"/>
  <c r="E1896" i="46"/>
  <c r="E1897" i="46"/>
  <c r="E1898" i="46"/>
  <c r="E1899" i="46"/>
  <c r="E1900" i="46"/>
  <c r="E1901" i="46"/>
  <c r="E1902" i="46"/>
  <c r="E1903" i="46"/>
  <c r="E1904" i="46"/>
  <c r="E1905" i="46"/>
  <c r="E1906" i="46"/>
  <c r="E1907" i="46"/>
  <c r="E1908" i="46"/>
  <c r="E1909" i="46"/>
  <c r="E1910" i="46"/>
  <c r="E1911" i="46"/>
  <c r="E1912" i="46"/>
  <c r="E1913" i="46"/>
  <c r="E1914" i="46"/>
  <c r="E1915" i="46"/>
  <c r="E1916" i="46"/>
  <c r="E1917" i="46"/>
  <c r="E1918" i="46"/>
  <c r="E1919" i="46"/>
  <c r="E1920" i="46"/>
  <c r="E1921" i="46"/>
  <c r="E1922" i="46"/>
  <c r="E1923" i="46"/>
  <c r="E1924" i="46"/>
  <c r="E1925" i="46"/>
  <c r="E1926" i="46"/>
  <c r="E1927" i="46"/>
  <c r="E1928" i="46"/>
  <c r="E1929" i="46"/>
  <c r="E1930" i="46"/>
  <c r="E1931" i="46"/>
  <c r="E1932" i="46"/>
  <c r="E1933" i="46"/>
  <c r="E1934" i="46"/>
  <c r="E1935" i="46"/>
  <c r="E1936" i="46"/>
  <c r="E1937" i="46"/>
  <c r="E1938" i="46"/>
  <c r="E1939" i="46"/>
  <c r="E1940" i="46"/>
  <c r="E1941" i="46"/>
  <c r="E1942" i="46"/>
  <c r="E1943" i="46"/>
  <c r="E1944" i="46"/>
  <c r="E1945" i="46"/>
  <c r="E1946" i="46"/>
  <c r="E1947" i="46"/>
  <c r="E1948" i="46"/>
  <c r="E1949" i="46"/>
  <c r="E1950" i="46"/>
  <c r="E1951" i="46"/>
  <c r="E1952" i="46"/>
  <c r="E1953" i="46"/>
  <c r="E1954" i="46"/>
  <c r="E1955" i="46"/>
  <c r="E1956" i="46"/>
  <c r="E1957" i="46"/>
  <c r="E1958" i="46"/>
  <c r="E1959" i="46"/>
  <c r="E1960" i="46"/>
  <c r="E1961" i="46"/>
  <c r="E1962" i="46"/>
  <c r="E1963" i="46"/>
  <c r="E1964" i="46"/>
  <c r="E1965" i="46"/>
  <c r="E1966" i="46"/>
  <c r="E1967" i="46"/>
  <c r="E1968" i="46"/>
  <c r="E1969" i="46"/>
  <c r="E1970" i="46"/>
  <c r="E1971" i="46"/>
  <c r="E1972" i="46"/>
  <c r="E1973" i="46"/>
  <c r="E1974" i="46"/>
  <c r="E1975" i="46"/>
  <c r="E1976" i="46"/>
  <c r="E1977" i="46"/>
  <c r="E1978" i="46"/>
  <c r="E1979" i="46"/>
  <c r="E1980" i="46"/>
  <c r="E1981" i="46"/>
  <c r="E1982" i="46"/>
  <c r="E1983" i="46"/>
  <c r="E1984" i="46"/>
  <c r="E1985" i="46"/>
  <c r="E1986" i="46"/>
  <c r="E1987" i="46"/>
  <c r="E1988" i="46"/>
  <c r="E1989" i="46"/>
  <c r="E1990" i="46"/>
  <c r="E1991" i="46"/>
  <c r="E1992" i="46"/>
  <c r="E1993" i="46"/>
  <c r="E1994" i="46"/>
  <c r="E1995" i="46"/>
  <c r="E1996" i="46"/>
  <c r="E1997" i="46"/>
  <c r="E1998" i="46"/>
  <c r="E1999" i="46"/>
  <c r="E2000" i="46"/>
  <c r="E2001" i="46"/>
  <c r="E2" i="46"/>
  <c r="O2" i="46"/>
  <c r="P3" i="46"/>
  <c r="P4" i="46"/>
  <c r="P5" i="46"/>
  <c r="P6" i="46"/>
  <c r="P7" i="46"/>
  <c r="P8" i="46"/>
  <c r="P9" i="46"/>
  <c r="P10" i="46"/>
  <c r="P11" i="46"/>
  <c r="P12" i="46"/>
  <c r="P13" i="46"/>
  <c r="P14" i="46"/>
  <c r="P15" i="46"/>
  <c r="P16" i="46"/>
  <c r="P17" i="46"/>
  <c r="P18" i="46"/>
  <c r="P19" i="46"/>
  <c r="P20" i="46"/>
  <c r="P21" i="46"/>
  <c r="P22" i="46"/>
  <c r="P23" i="46"/>
  <c r="P24" i="46"/>
  <c r="P25" i="46"/>
  <c r="P26" i="46"/>
  <c r="P27" i="46"/>
  <c r="P28" i="46"/>
  <c r="P29" i="46"/>
  <c r="P30" i="46"/>
  <c r="P31" i="46"/>
  <c r="P32" i="46"/>
  <c r="P33" i="46"/>
  <c r="P34" i="46"/>
  <c r="P35" i="46"/>
  <c r="P36" i="46"/>
  <c r="P37" i="46"/>
  <c r="P38" i="46"/>
  <c r="P39" i="46"/>
  <c r="P40" i="46"/>
  <c r="P41" i="46"/>
  <c r="P42" i="46"/>
  <c r="P43" i="46"/>
  <c r="P44" i="46"/>
  <c r="P45" i="46"/>
  <c r="P46" i="46"/>
  <c r="P47" i="46"/>
  <c r="P48" i="46"/>
  <c r="P49" i="46"/>
  <c r="P50" i="46"/>
  <c r="P51" i="46"/>
  <c r="P52" i="46"/>
  <c r="P53" i="46"/>
  <c r="P54" i="46"/>
  <c r="P55" i="46"/>
  <c r="P56" i="46"/>
  <c r="P57" i="46"/>
  <c r="P58" i="46"/>
  <c r="P59" i="46"/>
  <c r="P60" i="46"/>
  <c r="P61" i="46"/>
  <c r="P62" i="46"/>
  <c r="P63" i="46"/>
  <c r="P64" i="46"/>
  <c r="P65" i="46"/>
  <c r="P66" i="46"/>
  <c r="P67" i="46"/>
  <c r="P68" i="46"/>
  <c r="P69" i="46"/>
  <c r="P70" i="46"/>
  <c r="P71" i="46"/>
  <c r="P72" i="46"/>
  <c r="P73" i="46"/>
  <c r="P74" i="46"/>
  <c r="P75" i="46"/>
  <c r="P76" i="46"/>
  <c r="P77" i="46"/>
  <c r="P78" i="46"/>
  <c r="P79" i="46"/>
  <c r="P80" i="46"/>
  <c r="P81" i="46"/>
  <c r="P82" i="46"/>
  <c r="P83" i="46"/>
  <c r="P84" i="46"/>
  <c r="P85" i="46"/>
  <c r="P86" i="46"/>
  <c r="P87" i="46"/>
  <c r="P88" i="46"/>
  <c r="P89" i="46"/>
  <c r="P90" i="46"/>
  <c r="P91" i="46"/>
  <c r="P92" i="46"/>
  <c r="P93" i="46"/>
  <c r="P94" i="46"/>
  <c r="P95" i="46"/>
  <c r="P96" i="46"/>
  <c r="P97" i="46"/>
  <c r="P98" i="46"/>
  <c r="P99" i="46"/>
  <c r="P100" i="46"/>
  <c r="P101" i="46"/>
  <c r="P102" i="46"/>
  <c r="P103" i="46"/>
  <c r="P104" i="46"/>
  <c r="P105" i="46"/>
  <c r="P106" i="46"/>
  <c r="P107" i="46"/>
  <c r="P108" i="46"/>
  <c r="P109" i="46"/>
  <c r="P110" i="46"/>
  <c r="P111" i="46"/>
  <c r="P112" i="46"/>
  <c r="P113" i="46"/>
  <c r="P114" i="46"/>
  <c r="P115" i="46"/>
  <c r="P116" i="46"/>
  <c r="P117" i="46"/>
  <c r="P118" i="46"/>
  <c r="P119" i="46"/>
  <c r="P120" i="46"/>
  <c r="P121" i="46"/>
  <c r="P122" i="46"/>
  <c r="P123" i="46"/>
  <c r="P124" i="46"/>
  <c r="P125" i="46"/>
  <c r="P126" i="46"/>
  <c r="P127" i="46"/>
  <c r="P128" i="46"/>
  <c r="P129" i="46"/>
  <c r="P130" i="46"/>
  <c r="P131" i="46"/>
  <c r="P132" i="46"/>
  <c r="P133" i="46"/>
  <c r="P134" i="46"/>
  <c r="P135" i="46"/>
  <c r="P136" i="46"/>
  <c r="P137" i="46"/>
  <c r="P138" i="46"/>
  <c r="P139" i="46"/>
  <c r="P140" i="46"/>
  <c r="P141" i="46"/>
  <c r="P142" i="46"/>
  <c r="P143" i="46"/>
  <c r="P144" i="46"/>
  <c r="P145" i="46"/>
  <c r="P146" i="46"/>
  <c r="P147" i="46"/>
  <c r="P148" i="46"/>
  <c r="P149" i="46"/>
  <c r="P150" i="46"/>
  <c r="P151" i="46"/>
  <c r="P152" i="46"/>
  <c r="P153" i="46"/>
  <c r="P154" i="46"/>
  <c r="P155" i="46"/>
  <c r="P156" i="46"/>
  <c r="P157" i="46"/>
  <c r="P158" i="46"/>
  <c r="P159" i="46"/>
  <c r="P160" i="46"/>
  <c r="P161" i="46"/>
  <c r="P162" i="46"/>
  <c r="P163" i="46"/>
  <c r="P164" i="46"/>
  <c r="P165" i="46"/>
  <c r="P166" i="46"/>
  <c r="P167" i="46"/>
  <c r="P168" i="46"/>
  <c r="P169" i="46"/>
  <c r="P170" i="46"/>
  <c r="P171" i="46"/>
  <c r="P172" i="46"/>
  <c r="P173" i="46"/>
  <c r="P174" i="46"/>
  <c r="P175" i="46"/>
  <c r="P176" i="46"/>
  <c r="P177" i="46"/>
  <c r="P178" i="46"/>
  <c r="P179" i="46"/>
  <c r="P180" i="46"/>
  <c r="P181" i="46"/>
  <c r="P182" i="46"/>
  <c r="P183" i="46"/>
  <c r="P184" i="46"/>
  <c r="P185" i="46"/>
  <c r="P186" i="46"/>
  <c r="P187" i="46"/>
  <c r="P188" i="46"/>
  <c r="P189" i="46"/>
  <c r="P190" i="46"/>
  <c r="P191" i="46"/>
  <c r="P192" i="46"/>
  <c r="P193" i="46"/>
  <c r="P194" i="46"/>
  <c r="P195" i="46"/>
  <c r="P196" i="46"/>
  <c r="P197" i="46"/>
  <c r="P198" i="46"/>
  <c r="P199" i="46"/>
  <c r="P200" i="46"/>
  <c r="P201" i="46"/>
  <c r="P202" i="46"/>
  <c r="P203" i="46"/>
  <c r="P204" i="46"/>
  <c r="P205" i="46"/>
  <c r="P206" i="46"/>
  <c r="P207" i="46"/>
  <c r="P208" i="46"/>
  <c r="P209" i="46"/>
  <c r="P210" i="46"/>
  <c r="P211" i="46"/>
  <c r="P212" i="46"/>
  <c r="P213" i="46"/>
  <c r="P214" i="46"/>
  <c r="P215" i="46"/>
  <c r="P216" i="46"/>
  <c r="P217" i="46"/>
  <c r="P218" i="46"/>
  <c r="P219" i="46"/>
  <c r="P220" i="46"/>
  <c r="P221" i="46"/>
  <c r="P222" i="46"/>
  <c r="P223" i="46"/>
  <c r="P224" i="46"/>
  <c r="P225" i="46"/>
  <c r="P226" i="46"/>
  <c r="P227" i="46"/>
  <c r="P228" i="46"/>
  <c r="P229" i="46"/>
  <c r="P230" i="46"/>
  <c r="P231" i="46"/>
  <c r="P232" i="46"/>
  <c r="P233" i="46"/>
  <c r="P234" i="46"/>
  <c r="P235" i="46"/>
  <c r="P236" i="46"/>
  <c r="P237" i="46"/>
  <c r="P238" i="46"/>
  <c r="P239" i="46"/>
  <c r="P240" i="46"/>
  <c r="P241" i="46"/>
  <c r="P242" i="46"/>
  <c r="P243" i="46"/>
  <c r="P244" i="46"/>
  <c r="P245" i="46"/>
  <c r="P246" i="46"/>
  <c r="P247" i="46"/>
  <c r="P248" i="46"/>
  <c r="P249" i="46"/>
  <c r="P250" i="46"/>
  <c r="P251" i="46"/>
  <c r="P252" i="46"/>
  <c r="P253" i="46"/>
  <c r="P254" i="46"/>
  <c r="P255" i="46"/>
  <c r="P256" i="46"/>
  <c r="P257" i="46"/>
  <c r="P258" i="46"/>
  <c r="P259" i="46"/>
  <c r="P260" i="46"/>
  <c r="P261" i="46"/>
  <c r="P262" i="46"/>
  <c r="P263" i="46"/>
  <c r="P264" i="46"/>
  <c r="P265" i="46"/>
  <c r="P266" i="46"/>
  <c r="P267" i="46"/>
  <c r="P268" i="46"/>
  <c r="P269" i="46"/>
  <c r="P270" i="46"/>
  <c r="P271" i="46"/>
  <c r="P272" i="46"/>
  <c r="P273" i="46"/>
  <c r="P274" i="46"/>
  <c r="P275" i="46"/>
  <c r="P276" i="46"/>
  <c r="P277" i="46"/>
  <c r="P278" i="46"/>
  <c r="P279" i="46"/>
  <c r="P280" i="46"/>
  <c r="P281" i="46"/>
  <c r="P282" i="46"/>
  <c r="P283" i="46"/>
  <c r="P284" i="46"/>
  <c r="P285" i="46"/>
  <c r="P286" i="46"/>
  <c r="P287" i="46"/>
  <c r="P288" i="46"/>
  <c r="P289" i="46"/>
  <c r="P290" i="46"/>
  <c r="P291" i="46"/>
  <c r="P292" i="46"/>
  <c r="P293" i="46"/>
  <c r="P294" i="46"/>
  <c r="P295" i="46"/>
  <c r="P296" i="46"/>
  <c r="P297" i="46"/>
  <c r="P298" i="46"/>
  <c r="P299" i="46"/>
  <c r="P300" i="46"/>
  <c r="P301" i="46"/>
  <c r="P302" i="46"/>
  <c r="P303" i="46"/>
  <c r="P304" i="46"/>
  <c r="P305" i="46"/>
  <c r="P306" i="46"/>
  <c r="P307" i="46"/>
  <c r="P308" i="46"/>
  <c r="P309" i="46"/>
  <c r="P310" i="46"/>
  <c r="P311" i="46"/>
  <c r="P312" i="46"/>
  <c r="P313" i="46"/>
  <c r="P314" i="46"/>
  <c r="P315" i="46"/>
  <c r="P316" i="46"/>
  <c r="P317" i="46"/>
  <c r="P318" i="46"/>
  <c r="P319" i="46"/>
  <c r="P320" i="46"/>
  <c r="P321" i="46"/>
  <c r="P322" i="46"/>
  <c r="P323" i="46"/>
  <c r="P324" i="46"/>
  <c r="P325" i="46"/>
  <c r="P326" i="46"/>
  <c r="P327" i="46"/>
  <c r="P328" i="46"/>
  <c r="P329" i="46"/>
  <c r="P330" i="46"/>
  <c r="P331" i="46"/>
  <c r="P332" i="46"/>
  <c r="P333" i="46"/>
  <c r="P334" i="46"/>
  <c r="P335" i="46"/>
  <c r="P336" i="46"/>
  <c r="P337" i="46"/>
  <c r="P338" i="46"/>
  <c r="P339" i="46"/>
  <c r="P340" i="46"/>
  <c r="P341" i="46"/>
  <c r="P342" i="46"/>
  <c r="P343" i="46"/>
  <c r="P344" i="46"/>
  <c r="P345" i="46"/>
  <c r="P346" i="46"/>
  <c r="P347" i="46"/>
  <c r="P348" i="46"/>
  <c r="P349" i="46"/>
  <c r="P350" i="46"/>
  <c r="P351" i="46"/>
  <c r="P352" i="46"/>
  <c r="P353" i="46"/>
  <c r="P354" i="46"/>
  <c r="P355" i="46"/>
  <c r="P356" i="46"/>
  <c r="P357" i="46"/>
  <c r="P358" i="46"/>
  <c r="P359" i="46"/>
  <c r="P360" i="46"/>
  <c r="P361" i="46"/>
  <c r="P362" i="46"/>
  <c r="P363" i="46"/>
  <c r="P364" i="46"/>
  <c r="P365" i="46"/>
  <c r="P366" i="46"/>
  <c r="P367" i="46"/>
  <c r="P368" i="46"/>
  <c r="P369" i="46"/>
  <c r="P370" i="46"/>
  <c r="P371" i="46"/>
  <c r="P372" i="46"/>
  <c r="P373" i="46"/>
  <c r="P374" i="46"/>
  <c r="P375" i="46"/>
  <c r="P376" i="46"/>
  <c r="P377" i="46"/>
  <c r="P378" i="46"/>
  <c r="P379" i="46"/>
  <c r="P380" i="46"/>
  <c r="P381" i="46"/>
  <c r="P382" i="46"/>
  <c r="P383" i="46"/>
  <c r="P384" i="46"/>
  <c r="P385" i="46"/>
  <c r="P386" i="46"/>
  <c r="P387" i="46"/>
  <c r="P388" i="46"/>
  <c r="P389" i="46"/>
  <c r="P390" i="46"/>
  <c r="P391" i="46"/>
  <c r="P392" i="46"/>
  <c r="P393" i="46"/>
  <c r="P394" i="46"/>
  <c r="P395" i="46"/>
  <c r="P396" i="46"/>
  <c r="P397" i="46"/>
  <c r="P398" i="46"/>
  <c r="P399" i="46"/>
  <c r="P400" i="46"/>
  <c r="P401" i="46"/>
  <c r="P402" i="46"/>
  <c r="P403" i="46"/>
  <c r="P404" i="46"/>
  <c r="P405" i="46"/>
  <c r="P406" i="46"/>
  <c r="P407" i="46"/>
  <c r="P408" i="46"/>
  <c r="P409" i="46"/>
  <c r="P410" i="46"/>
  <c r="P411" i="46"/>
  <c r="P412" i="46"/>
  <c r="P413" i="46"/>
  <c r="P414" i="46"/>
  <c r="P415" i="46"/>
  <c r="P416" i="46"/>
  <c r="P417" i="46"/>
  <c r="P418" i="46"/>
  <c r="P419" i="46"/>
  <c r="P420" i="46"/>
  <c r="P421" i="46"/>
  <c r="P422" i="46"/>
  <c r="P423" i="46"/>
  <c r="P424" i="46"/>
  <c r="P425" i="46"/>
  <c r="P426" i="46"/>
  <c r="P427" i="46"/>
  <c r="P428" i="46"/>
  <c r="P429" i="46"/>
  <c r="P430" i="46"/>
  <c r="P431" i="46"/>
  <c r="P432" i="46"/>
  <c r="P433" i="46"/>
  <c r="P434" i="46"/>
  <c r="P435" i="46"/>
  <c r="P436" i="46"/>
  <c r="P437" i="46"/>
  <c r="P438" i="46"/>
  <c r="P439" i="46"/>
  <c r="P440" i="46"/>
  <c r="P441" i="46"/>
  <c r="P442" i="46"/>
  <c r="P443" i="46"/>
  <c r="P444" i="46"/>
  <c r="P445" i="46"/>
  <c r="P446" i="46"/>
  <c r="P447" i="46"/>
  <c r="P448" i="46"/>
  <c r="P449" i="46"/>
  <c r="P450" i="46"/>
  <c r="P451" i="46"/>
  <c r="P452" i="46"/>
  <c r="P453" i="46"/>
  <c r="P454" i="46"/>
  <c r="P455" i="46"/>
  <c r="P456" i="46"/>
  <c r="P457" i="46"/>
  <c r="P458" i="46"/>
  <c r="P459" i="46"/>
  <c r="P460" i="46"/>
  <c r="P461" i="46"/>
  <c r="P462" i="46"/>
  <c r="P463" i="46"/>
  <c r="P464" i="46"/>
  <c r="P465" i="46"/>
  <c r="P466" i="46"/>
  <c r="P467" i="46"/>
  <c r="P468" i="46"/>
  <c r="P469" i="46"/>
  <c r="P470" i="46"/>
  <c r="P471" i="46"/>
  <c r="P472" i="46"/>
  <c r="P473" i="46"/>
  <c r="P474" i="46"/>
  <c r="P475" i="46"/>
  <c r="P476" i="46"/>
  <c r="P477" i="46"/>
  <c r="P478" i="46"/>
  <c r="P479" i="46"/>
  <c r="P480" i="46"/>
  <c r="P481" i="46"/>
  <c r="P482" i="46"/>
  <c r="P483" i="46"/>
  <c r="P484" i="46"/>
  <c r="P485" i="46"/>
  <c r="P486" i="46"/>
  <c r="P487" i="46"/>
  <c r="P488" i="46"/>
  <c r="P489" i="46"/>
  <c r="P490" i="46"/>
  <c r="P491" i="46"/>
  <c r="P492" i="46"/>
  <c r="P493" i="46"/>
  <c r="P494" i="46"/>
  <c r="P495" i="46"/>
  <c r="P496" i="46"/>
  <c r="P497" i="46"/>
  <c r="P498" i="46"/>
  <c r="P499" i="46"/>
  <c r="P500" i="46"/>
  <c r="P501" i="46"/>
  <c r="P502" i="46"/>
  <c r="P503" i="46"/>
  <c r="P504" i="46"/>
  <c r="P505" i="46"/>
  <c r="P506" i="46"/>
  <c r="P507" i="46"/>
  <c r="P508" i="46"/>
  <c r="P509" i="46"/>
  <c r="P510" i="46"/>
  <c r="P511" i="46"/>
  <c r="P512" i="46"/>
  <c r="P513" i="46"/>
  <c r="P514" i="46"/>
  <c r="P515" i="46"/>
  <c r="P516" i="46"/>
  <c r="P517" i="46"/>
  <c r="P518" i="46"/>
  <c r="P519" i="46"/>
  <c r="P520" i="46"/>
  <c r="P521" i="46"/>
  <c r="P522" i="46"/>
  <c r="P523" i="46"/>
  <c r="P524" i="46"/>
  <c r="P525" i="46"/>
  <c r="P526" i="46"/>
  <c r="P527" i="46"/>
  <c r="P528" i="46"/>
  <c r="P529" i="46"/>
  <c r="P530" i="46"/>
  <c r="P531" i="46"/>
  <c r="P532" i="46"/>
  <c r="P533" i="46"/>
  <c r="P534" i="46"/>
  <c r="P535" i="46"/>
  <c r="P536" i="46"/>
  <c r="P537" i="46"/>
  <c r="P538" i="46"/>
  <c r="P539" i="46"/>
  <c r="P540" i="46"/>
  <c r="P541" i="46"/>
  <c r="P542" i="46"/>
  <c r="P543" i="46"/>
  <c r="P544" i="46"/>
  <c r="P545" i="46"/>
  <c r="P546" i="46"/>
  <c r="P547" i="46"/>
  <c r="P548" i="46"/>
  <c r="P549" i="46"/>
  <c r="P550" i="46"/>
  <c r="P551" i="46"/>
  <c r="P552" i="46"/>
  <c r="P553" i="46"/>
  <c r="P554" i="46"/>
  <c r="P555" i="46"/>
  <c r="P556" i="46"/>
  <c r="P557" i="46"/>
  <c r="P558" i="46"/>
  <c r="P559" i="46"/>
  <c r="P560" i="46"/>
  <c r="P561" i="46"/>
  <c r="P562" i="46"/>
  <c r="P563" i="46"/>
  <c r="P564" i="46"/>
  <c r="P565" i="46"/>
  <c r="P566" i="46"/>
  <c r="P567" i="46"/>
  <c r="P568" i="46"/>
  <c r="P569" i="46"/>
  <c r="P570" i="46"/>
  <c r="P571" i="46"/>
  <c r="P572" i="46"/>
  <c r="P573" i="46"/>
  <c r="P574" i="46"/>
  <c r="P575" i="46"/>
  <c r="P576" i="46"/>
  <c r="P577" i="46"/>
  <c r="P578" i="46"/>
  <c r="P579" i="46"/>
  <c r="P580" i="46"/>
  <c r="P581" i="46"/>
  <c r="P582" i="46"/>
  <c r="P583" i="46"/>
  <c r="P584" i="46"/>
  <c r="P585" i="46"/>
  <c r="P586" i="46"/>
  <c r="P587" i="46"/>
  <c r="P588" i="46"/>
  <c r="P589" i="46"/>
  <c r="P590" i="46"/>
  <c r="P591" i="46"/>
  <c r="P592" i="46"/>
  <c r="P593" i="46"/>
  <c r="P594" i="46"/>
  <c r="P595" i="46"/>
  <c r="P596" i="46"/>
  <c r="P597" i="46"/>
  <c r="P598" i="46"/>
  <c r="P599" i="46"/>
  <c r="P600" i="46"/>
  <c r="P601" i="46"/>
  <c r="P602" i="46"/>
  <c r="P603" i="46"/>
  <c r="P604" i="46"/>
  <c r="P605" i="46"/>
  <c r="P606" i="46"/>
  <c r="P607" i="46"/>
  <c r="P608" i="46"/>
  <c r="P609" i="46"/>
  <c r="P610" i="46"/>
  <c r="P611" i="46"/>
  <c r="P612" i="46"/>
  <c r="P613" i="46"/>
  <c r="P614" i="46"/>
  <c r="P615" i="46"/>
  <c r="P616" i="46"/>
  <c r="P617" i="46"/>
  <c r="P618" i="46"/>
  <c r="P619" i="46"/>
  <c r="P620" i="46"/>
  <c r="P621" i="46"/>
  <c r="P622" i="46"/>
  <c r="P623" i="46"/>
  <c r="P624" i="46"/>
  <c r="P625" i="46"/>
  <c r="P626" i="46"/>
  <c r="P627" i="46"/>
  <c r="P628" i="46"/>
  <c r="P629" i="46"/>
  <c r="P630" i="46"/>
  <c r="P631" i="46"/>
  <c r="P632" i="46"/>
  <c r="P633" i="46"/>
  <c r="P634" i="46"/>
  <c r="P635" i="46"/>
  <c r="P636" i="46"/>
  <c r="P637" i="46"/>
  <c r="P638" i="46"/>
  <c r="P639" i="46"/>
  <c r="P640" i="46"/>
  <c r="P641" i="46"/>
  <c r="P642" i="46"/>
  <c r="P643" i="46"/>
  <c r="P644" i="46"/>
  <c r="P645" i="46"/>
  <c r="P646" i="46"/>
  <c r="P647" i="46"/>
  <c r="P648" i="46"/>
  <c r="P649" i="46"/>
  <c r="P650" i="46"/>
  <c r="P651" i="46"/>
  <c r="P652" i="46"/>
  <c r="P653" i="46"/>
  <c r="P654" i="46"/>
  <c r="P655" i="46"/>
  <c r="P656" i="46"/>
  <c r="P657" i="46"/>
  <c r="P658" i="46"/>
  <c r="P659" i="46"/>
  <c r="P660" i="46"/>
  <c r="P661" i="46"/>
  <c r="P662" i="46"/>
  <c r="P663" i="46"/>
  <c r="P664" i="46"/>
  <c r="P665" i="46"/>
  <c r="P666" i="46"/>
  <c r="P667" i="46"/>
  <c r="P668" i="46"/>
  <c r="P669" i="46"/>
  <c r="P670" i="46"/>
  <c r="P671" i="46"/>
  <c r="P672" i="46"/>
  <c r="P673" i="46"/>
  <c r="P674" i="46"/>
  <c r="P675" i="46"/>
  <c r="P676" i="46"/>
  <c r="P677" i="46"/>
  <c r="P678" i="46"/>
  <c r="P679" i="46"/>
  <c r="P680" i="46"/>
  <c r="P681" i="46"/>
  <c r="P682" i="46"/>
  <c r="P683" i="46"/>
  <c r="P684" i="46"/>
  <c r="P685" i="46"/>
  <c r="P686" i="46"/>
  <c r="P687" i="46"/>
  <c r="P688" i="46"/>
  <c r="P689" i="46"/>
  <c r="P690" i="46"/>
  <c r="P691" i="46"/>
  <c r="P692" i="46"/>
  <c r="P693" i="46"/>
  <c r="P694" i="46"/>
  <c r="P695" i="46"/>
  <c r="P696" i="46"/>
  <c r="P697" i="46"/>
  <c r="P698" i="46"/>
  <c r="P699" i="46"/>
  <c r="P700" i="46"/>
  <c r="P701" i="46"/>
  <c r="P702" i="46"/>
  <c r="P703" i="46"/>
  <c r="P704" i="46"/>
  <c r="P705" i="46"/>
  <c r="P706" i="46"/>
  <c r="P707" i="46"/>
  <c r="P708" i="46"/>
  <c r="P709" i="46"/>
  <c r="P710" i="46"/>
  <c r="P711" i="46"/>
  <c r="P712" i="46"/>
  <c r="P713" i="46"/>
  <c r="P714" i="46"/>
  <c r="P715" i="46"/>
  <c r="P716" i="46"/>
  <c r="P717" i="46"/>
  <c r="P718" i="46"/>
  <c r="P719" i="46"/>
  <c r="P720" i="46"/>
  <c r="P721" i="46"/>
  <c r="P722" i="46"/>
  <c r="P723" i="46"/>
  <c r="P724" i="46"/>
  <c r="P725" i="46"/>
  <c r="P726" i="46"/>
  <c r="P727" i="46"/>
  <c r="P728" i="46"/>
  <c r="P729" i="46"/>
  <c r="P730" i="46"/>
  <c r="P731" i="46"/>
  <c r="P732" i="46"/>
  <c r="P733" i="46"/>
  <c r="P734" i="46"/>
  <c r="P735" i="46"/>
  <c r="P736" i="46"/>
  <c r="P737" i="46"/>
  <c r="P738" i="46"/>
  <c r="P739" i="46"/>
  <c r="P740" i="46"/>
  <c r="P741" i="46"/>
  <c r="P742" i="46"/>
  <c r="P743" i="46"/>
  <c r="P744" i="46"/>
  <c r="P745" i="46"/>
  <c r="P746" i="46"/>
  <c r="P747" i="46"/>
  <c r="P748" i="46"/>
  <c r="P749" i="46"/>
  <c r="P750" i="46"/>
  <c r="P751" i="46"/>
  <c r="P752" i="46"/>
  <c r="P753" i="46"/>
  <c r="P754" i="46"/>
  <c r="P755" i="46"/>
  <c r="P756" i="46"/>
  <c r="P757" i="46"/>
  <c r="P758" i="46"/>
  <c r="P759" i="46"/>
  <c r="P760" i="46"/>
  <c r="P761" i="46"/>
  <c r="P762" i="46"/>
  <c r="P763" i="46"/>
  <c r="P764" i="46"/>
  <c r="P765" i="46"/>
  <c r="P766" i="46"/>
  <c r="P767" i="46"/>
  <c r="P768" i="46"/>
  <c r="P769" i="46"/>
  <c r="P770" i="46"/>
  <c r="P771" i="46"/>
  <c r="P772" i="46"/>
  <c r="P773" i="46"/>
  <c r="P774" i="46"/>
  <c r="P775" i="46"/>
  <c r="P776" i="46"/>
  <c r="P777" i="46"/>
  <c r="P778" i="46"/>
  <c r="P779" i="46"/>
  <c r="P780" i="46"/>
  <c r="P781" i="46"/>
  <c r="P782" i="46"/>
  <c r="P783" i="46"/>
  <c r="P784" i="46"/>
  <c r="P785" i="46"/>
  <c r="P786" i="46"/>
  <c r="P787" i="46"/>
  <c r="P788" i="46"/>
  <c r="P789" i="46"/>
  <c r="P790" i="46"/>
  <c r="P791" i="46"/>
  <c r="P792" i="46"/>
  <c r="P793" i="46"/>
  <c r="P794" i="46"/>
  <c r="P795" i="46"/>
  <c r="P796" i="46"/>
  <c r="P797" i="46"/>
  <c r="P798" i="46"/>
  <c r="P799" i="46"/>
  <c r="P800" i="46"/>
  <c r="P801" i="46"/>
  <c r="P802" i="46"/>
  <c r="P803" i="46"/>
  <c r="P804" i="46"/>
  <c r="P805" i="46"/>
  <c r="P806" i="46"/>
  <c r="P807" i="46"/>
  <c r="P808" i="46"/>
  <c r="P809" i="46"/>
  <c r="P810" i="46"/>
  <c r="P811" i="46"/>
  <c r="P812" i="46"/>
  <c r="P813" i="46"/>
  <c r="P814" i="46"/>
  <c r="P815" i="46"/>
  <c r="P816" i="46"/>
  <c r="P817" i="46"/>
  <c r="P818" i="46"/>
  <c r="P819" i="46"/>
  <c r="P820" i="46"/>
  <c r="P821" i="46"/>
  <c r="P822" i="46"/>
  <c r="P823" i="46"/>
  <c r="P824" i="46"/>
  <c r="P825" i="46"/>
  <c r="P826" i="46"/>
  <c r="P827" i="46"/>
  <c r="P828" i="46"/>
  <c r="P829" i="46"/>
  <c r="P830" i="46"/>
  <c r="P831" i="46"/>
  <c r="P832" i="46"/>
  <c r="P833" i="46"/>
  <c r="P834" i="46"/>
  <c r="P835" i="46"/>
  <c r="P836" i="46"/>
  <c r="P837" i="46"/>
  <c r="P838" i="46"/>
  <c r="P839" i="46"/>
  <c r="P840" i="46"/>
  <c r="P841" i="46"/>
  <c r="P842" i="46"/>
  <c r="P843" i="46"/>
  <c r="P844" i="46"/>
  <c r="P845" i="46"/>
  <c r="P846" i="46"/>
  <c r="P847" i="46"/>
  <c r="P848" i="46"/>
  <c r="P849" i="46"/>
  <c r="P850" i="46"/>
  <c r="P851" i="46"/>
  <c r="P852" i="46"/>
  <c r="P853" i="46"/>
  <c r="P854" i="46"/>
  <c r="P855" i="46"/>
  <c r="P856" i="46"/>
  <c r="P857" i="46"/>
  <c r="P858" i="46"/>
  <c r="P859" i="46"/>
  <c r="P860" i="46"/>
  <c r="P861" i="46"/>
  <c r="P862" i="46"/>
  <c r="P863" i="46"/>
  <c r="P864" i="46"/>
  <c r="P865" i="46"/>
  <c r="P866" i="46"/>
  <c r="P867" i="46"/>
  <c r="P868" i="46"/>
  <c r="P869" i="46"/>
  <c r="P870" i="46"/>
  <c r="P871" i="46"/>
  <c r="P872" i="46"/>
  <c r="P873" i="46"/>
  <c r="P874" i="46"/>
  <c r="P875" i="46"/>
  <c r="P876" i="46"/>
  <c r="P877" i="46"/>
  <c r="P878" i="46"/>
  <c r="P879" i="46"/>
  <c r="P880" i="46"/>
  <c r="P881" i="46"/>
  <c r="P882" i="46"/>
  <c r="P883" i="46"/>
  <c r="P884" i="46"/>
  <c r="P885" i="46"/>
  <c r="P886" i="46"/>
  <c r="P887" i="46"/>
  <c r="P888" i="46"/>
  <c r="P889" i="46"/>
  <c r="P890" i="46"/>
  <c r="P891" i="46"/>
  <c r="P892" i="46"/>
  <c r="P893" i="46"/>
  <c r="P894" i="46"/>
  <c r="P895" i="46"/>
  <c r="P896" i="46"/>
  <c r="P897" i="46"/>
  <c r="P898" i="46"/>
  <c r="P899" i="46"/>
  <c r="P900" i="46"/>
  <c r="P901" i="46"/>
  <c r="P902" i="46"/>
  <c r="P903" i="46"/>
  <c r="P904" i="46"/>
  <c r="P905" i="46"/>
  <c r="P906" i="46"/>
  <c r="P907" i="46"/>
  <c r="P908" i="46"/>
  <c r="P909" i="46"/>
  <c r="P910" i="46"/>
  <c r="P911" i="46"/>
  <c r="P912" i="46"/>
  <c r="P913" i="46"/>
  <c r="P914" i="46"/>
  <c r="P915" i="46"/>
  <c r="P916" i="46"/>
  <c r="P917" i="46"/>
  <c r="P918" i="46"/>
  <c r="P919" i="46"/>
  <c r="P920" i="46"/>
  <c r="P921" i="46"/>
  <c r="P922" i="46"/>
  <c r="P923" i="46"/>
  <c r="P924" i="46"/>
  <c r="P925" i="46"/>
  <c r="P926" i="46"/>
  <c r="P927" i="46"/>
  <c r="P928" i="46"/>
  <c r="P929" i="46"/>
  <c r="P930" i="46"/>
  <c r="P931" i="46"/>
  <c r="P932" i="46"/>
  <c r="P933" i="46"/>
  <c r="P934" i="46"/>
  <c r="P935" i="46"/>
  <c r="P936" i="46"/>
  <c r="P937" i="46"/>
  <c r="P938" i="46"/>
  <c r="P939" i="46"/>
  <c r="P940" i="46"/>
  <c r="P941" i="46"/>
  <c r="P942" i="46"/>
  <c r="P943" i="46"/>
  <c r="P944" i="46"/>
  <c r="P945" i="46"/>
  <c r="P946" i="46"/>
  <c r="P947" i="46"/>
  <c r="P948" i="46"/>
  <c r="P949" i="46"/>
  <c r="P950" i="46"/>
  <c r="P951" i="46"/>
  <c r="P952" i="46"/>
  <c r="P953" i="46"/>
  <c r="P954" i="46"/>
  <c r="P955" i="46"/>
  <c r="P956" i="46"/>
  <c r="P957" i="46"/>
  <c r="P958" i="46"/>
  <c r="P959" i="46"/>
  <c r="P960" i="46"/>
  <c r="P961" i="46"/>
  <c r="P962" i="46"/>
  <c r="P963" i="46"/>
  <c r="P964" i="46"/>
  <c r="P965" i="46"/>
  <c r="P966" i="46"/>
  <c r="P967" i="46"/>
  <c r="P968" i="46"/>
  <c r="P969" i="46"/>
  <c r="P970" i="46"/>
  <c r="P971" i="46"/>
  <c r="P972" i="46"/>
  <c r="P973" i="46"/>
  <c r="P974" i="46"/>
  <c r="P975" i="46"/>
  <c r="P976" i="46"/>
  <c r="P977" i="46"/>
  <c r="P978" i="46"/>
  <c r="P979" i="46"/>
  <c r="P980" i="46"/>
  <c r="P981" i="46"/>
  <c r="P982" i="46"/>
  <c r="P983" i="46"/>
  <c r="P984" i="46"/>
  <c r="P985" i="46"/>
  <c r="P986" i="46"/>
  <c r="P987" i="46"/>
  <c r="P988" i="46"/>
  <c r="P989" i="46"/>
  <c r="P990" i="46"/>
  <c r="P991" i="46"/>
  <c r="P992" i="46"/>
  <c r="P993" i="46"/>
  <c r="P994" i="46"/>
  <c r="P995" i="46"/>
  <c r="P996" i="46"/>
  <c r="P997" i="46"/>
  <c r="P998" i="46"/>
  <c r="P999" i="46"/>
  <c r="P1000" i="46"/>
  <c r="P1001" i="46"/>
  <c r="P1002" i="46"/>
  <c r="P1003" i="46"/>
  <c r="P1004" i="46"/>
  <c r="P1005" i="46"/>
  <c r="P1006" i="46"/>
  <c r="P1007" i="46"/>
  <c r="P1008" i="46"/>
  <c r="P1009" i="46"/>
  <c r="P1010" i="46"/>
  <c r="P1011" i="46"/>
  <c r="P1012" i="46"/>
  <c r="P1013" i="46"/>
  <c r="P1014" i="46"/>
  <c r="P1015" i="46"/>
  <c r="P1016" i="46"/>
  <c r="P1017" i="46"/>
  <c r="P1018" i="46"/>
  <c r="P1019" i="46"/>
  <c r="P1020" i="46"/>
  <c r="P1021" i="46"/>
  <c r="P1022" i="46"/>
  <c r="P1023" i="46"/>
  <c r="P1024" i="46"/>
  <c r="P1025" i="46"/>
  <c r="P1026" i="46"/>
  <c r="P1027" i="46"/>
  <c r="P1028" i="46"/>
  <c r="P1029" i="46"/>
  <c r="P1030" i="46"/>
  <c r="P1031" i="46"/>
  <c r="P1032" i="46"/>
  <c r="P1033" i="46"/>
  <c r="P1034" i="46"/>
  <c r="P1035" i="46"/>
  <c r="P1036" i="46"/>
  <c r="P1037" i="46"/>
  <c r="P1038" i="46"/>
  <c r="P1039" i="46"/>
  <c r="P1040" i="46"/>
  <c r="P1041" i="46"/>
  <c r="P1042" i="46"/>
  <c r="P1043" i="46"/>
  <c r="P1044" i="46"/>
  <c r="P1045" i="46"/>
  <c r="P1046" i="46"/>
  <c r="P1047" i="46"/>
  <c r="P1048" i="46"/>
  <c r="P1049" i="46"/>
  <c r="P1050" i="46"/>
  <c r="P1051" i="46"/>
  <c r="P1052" i="46"/>
  <c r="P1053" i="46"/>
  <c r="P1054" i="46"/>
  <c r="P1055" i="46"/>
  <c r="P1056" i="46"/>
  <c r="P1057" i="46"/>
  <c r="P1058" i="46"/>
  <c r="P1059" i="46"/>
  <c r="P1060" i="46"/>
  <c r="P1061" i="46"/>
  <c r="P1062" i="46"/>
  <c r="P1063" i="46"/>
  <c r="P1064" i="46"/>
  <c r="P1065" i="46"/>
  <c r="P1066" i="46"/>
  <c r="P1067" i="46"/>
  <c r="P1068" i="46"/>
  <c r="P1069" i="46"/>
  <c r="P1070" i="46"/>
  <c r="P1071" i="46"/>
  <c r="P1072" i="46"/>
  <c r="P1073" i="46"/>
  <c r="P1074" i="46"/>
  <c r="P1075" i="46"/>
  <c r="P1076" i="46"/>
  <c r="P1077" i="46"/>
  <c r="P1078" i="46"/>
  <c r="P1079" i="46"/>
  <c r="P1080" i="46"/>
  <c r="P1081" i="46"/>
  <c r="P1082" i="46"/>
  <c r="P1083" i="46"/>
  <c r="P1084" i="46"/>
  <c r="P1085" i="46"/>
  <c r="P1086" i="46"/>
  <c r="P1087" i="46"/>
  <c r="P1088" i="46"/>
  <c r="P1089" i="46"/>
  <c r="P1090" i="46"/>
  <c r="P1091" i="46"/>
  <c r="P1092" i="46"/>
  <c r="P1093" i="46"/>
  <c r="P1094" i="46"/>
  <c r="P1095" i="46"/>
  <c r="P1096" i="46"/>
  <c r="P1097" i="46"/>
  <c r="P1098" i="46"/>
  <c r="P1099" i="46"/>
  <c r="P1100" i="46"/>
  <c r="P1101" i="46"/>
  <c r="P1102" i="46"/>
  <c r="P1103" i="46"/>
  <c r="P1104" i="46"/>
  <c r="P1105" i="46"/>
  <c r="P1106" i="46"/>
  <c r="P1107" i="46"/>
  <c r="P1108" i="46"/>
  <c r="P1109" i="46"/>
  <c r="P1110" i="46"/>
  <c r="P1111" i="46"/>
  <c r="P1112" i="46"/>
  <c r="P1113" i="46"/>
  <c r="P1114" i="46"/>
  <c r="P1115" i="46"/>
  <c r="P1116" i="46"/>
  <c r="P1117" i="46"/>
  <c r="P1118" i="46"/>
  <c r="P1119" i="46"/>
  <c r="P1120" i="46"/>
  <c r="P1121" i="46"/>
  <c r="P1122" i="46"/>
  <c r="P1123" i="46"/>
  <c r="P1124" i="46"/>
  <c r="P1125" i="46"/>
  <c r="P1126" i="46"/>
  <c r="P1127" i="46"/>
  <c r="P1128" i="46"/>
  <c r="P1129" i="46"/>
  <c r="P1130" i="46"/>
  <c r="P1131" i="46"/>
  <c r="P1132" i="46"/>
  <c r="P1133" i="46"/>
  <c r="P1134" i="46"/>
  <c r="P1135" i="46"/>
  <c r="P1136" i="46"/>
  <c r="P1137" i="46"/>
  <c r="P1138" i="46"/>
  <c r="P1139" i="46"/>
  <c r="P1140" i="46"/>
  <c r="P1141" i="46"/>
  <c r="P1142" i="46"/>
  <c r="P1143" i="46"/>
  <c r="P1144" i="46"/>
  <c r="P1145" i="46"/>
  <c r="P1146" i="46"/>
  <c r="P1147" i="46"/>
  <c r="P1148" i="46"/>
  <c r="P1149" i="46"/>
  <c r="P1150" i="46"/>
  <c r="P1151" i="46"/>
  <c r="P1152" i="46"/>
  <c r="P1153" i="46"/>
  <c r="P1154" i="46"/>
  <c r="P1155" i="46"/>
  <c r="P1156" i="46"/>
  <c r="P1157" i="46"/>
  <c r="P1158" i="46"/>
  <c r="P1159" i="46"/>
  <c r="P1160" i="46"/>
  <c r="P1161" i="46"/>
  <c r="P1162" i="46"/>
  <c r="P1163" i="46"/>
  <c r="P1164" i="46"/>
  <c r="P1165" i="46"/>
  <c r="P1166" i="46"/>
  <c r="P1167" i="46"/>
  <c r="P1168" i="46"/>
  <c r="P1169" i="46"/>
  <c r="P1170" i="46"/>
  <c r="P1171" i="46"/>
  <c r="P1172" i="46"/>
  <c r="P1173" i="46"/>
  <c r="P1174" i="46"/>
  <c r="P1175" i="46"/>
  <c r="P1176" i="46"/>
  <c r="P1177" i="46"/>
  <c r="P1178" i="46"/>
  <c r="P1179" i="46"/>
  <c r="P1180" i="46"/>
  <c r="P1181" i="46"/>
  <c r="P1182" i="46"/>
  <c r="P1183" i="46"/>
  <c r="P1184" i="46"/>
  <c r="P1185" i="46"/>
  <c r="P1186" i="46"/>
  <c r="P1187" i="46"/>
  <c r="P1188" i="46"/>
  <c r="P1189" i="46"/>
  <c r="P1190" i="46"/>
  <c r="P1191" i="46"/>
  <c r="P1192" i="46"/>
  <c r="P1193" i="46"/>
  <c r="P1194" i="46"/>
  <c r="P1195" i="46"/>
  <c r="P1196" i="46"/>
  <c r="P1197" i="46"/>
  <c r="P1198" i="46"/>
  <c r="P1199" i="46"/>
  <c r="P1200" i="46"/>
  <c r="P1201" i="46"/>
  <c r="P1202" i="46"/>
  <c r="P1203" i="46"/>
  <c r="P1204" i="46"/>
  <c r="P1205" i="46"/>
  <c r="P1206" i="46"/>
  <c r="P1207" i="46"/>
  <c r="P1208" i="46"/>
  <c r="P1209" i="46"/>
  <c r="P1210" i="46"/>
  <c r="P1211" i="46"/>
  <c r="P1212" i="46"/>
  <c r="P1213" i="46"/>
  <c r="P1214" i="46"/>
  <c r="P1215" i="46"/>
  <c r="P1216" i="46"/>
  <c r="P1217" i="46"/>
  <c r="P1218" i="46"/>
  <c r="P1219" i="46"/>
  <c r="P1220" i="46"/>
  <c r="P1221" i="46"/>
  <c r="P1222" i="46"/>
  <c r="P1223" i="46"/>
  <c r="P1224" i="46"/>
  <c r="P1225" i="46"/>
  <c r="P1226" i="46"/>
  <c r="P1227" i="46"/>
  <c r="P1228" i="46"/>
  <c r="P1229" i="46"/>
  <c r="P1230" i="46"/>
  <c r="P1231" i="46"/>
  <c r="P1232" i="46"/>
  <c r="P1233" i="46"/>
  <c r="P1234" i="46"/>
  <c r="P1235" i="46"/>
  <c r="P1236" i="46"/>
  <c r="P1237" i="46"/>
  <c r="P1238" i="46"/>
  <c r="P1239" i="46"/>
  <c r="P1240" i="46"/>
  <c r="P1241" i="46"/>
  <c r="P1242" i="46"/>
  <c r="P1243" i="46"/>
  <c r="P1244" i="46"/>
  <c r="P1245" i="46"/>
  <c r="P1246" i="46"/>
  <c r="P1247" i="46"/>
  <c r="P1248" i="46"/>
  <c r="P1249" i="46"/>
  <c r="P1250" i="46"/>
  <c r="P1251" i="46"/>
  <c r="P1252" i="46"/>
  <c r="P1253" i="46"/>
  <c r="P1254" i="46"/>
  <c r="P1255" i="46"/>
  <c r="P1256" i="46"/>
  <c r="P1257" i="46"/>
  <c r="P1258" i="46"/>
  <c r="P1259" i="46"/>
  <c r="P1260" i="46"/>
  <c r="P1261" i="46"/>
  <c r="P1262" i="46"/>
  <c r="P1263" i="46"/>
  <c r="P1264" i="46"/>
  <c r="P1265" i="46"/>
  <c r="P1266" i="46"/>
  <c r="P1267" i="46"/>
  <c r="P1268" i="46"/>
  <c r="P1269" i="46"/>
  <c r="P1270" i="46"/>
  <c r="P1271" i="46"/>
  <c r="P1272" i="46"/>
  <c r="P1273" i="46"/>
  <c r="P1274" i="46"/>
  <c r="P1275" i="46"/>
  <c r="P1276" i="46"/>
  <c r="P1277" i="46"/>
  <c r="P1278" i="46"/>
  <c r="P1279" i="46"/>
  <c r="P1280" i="46"/>
  <c r="P1281" i="46"/>
  <c r="P1282" i="46"/>
  <c r="P1283" i="46"/>
  <c r="P1284" i="46"/>
  <c r="P1285" i="46"/>
  <c r="P1286" i="46"/>
  <c r="P1287" i="46"/>
  <c r="P1288" i="46"/>
  <c r="P1289" i="46"/>
  <c r="P1290" i="46"/>
  <c r="P1291" i="46"/>
  <c r="P1292" i="46"/>
  <c r="P1293" i="46"/>
  <c r="P1294" i="46"/>
  <c r="P1295" i="46"/>
  <c r="P1296" i="46"/>
  <c r="P1297" i="46"/>
  <c r="P1298" i="46"/>
  <c r="P1299" i="46"/>
  <c r="P1300" i="46"/>
  <c r="P1301" i="46"/>
  <c r="P1302" i="46"/>
  <c r="P1303" i="46"/>
  <c r="P1304" i="46"/>
  <c r="P1305" i="46"/>
  <c r="P1306" i="46"/>
  <c r="P1307" i="46"/>
  <c r="P1308" i="46"/>
  <c r="P1309" i="46"/>
  <c r="P1310" i="46"/>
  <c r="P1311" i="46"/>
  <c r="P1312" i="46"/>
  <c r="P1313" i="46"/>
  <c r="P1314" i="46"/>
  <c r="P1315" i="46"/>
  <c r="P1316" i="46"/>
  <c r="P1317" i="46"/>
  <c r="P1318" i="46"/>
  <c r="P1319" i="46"/>
  <c r="P1320" i="46"/>
  <c r="P1321" i="46"/>
  <c r="P1322" i="46"/>
  <c r="P1323" i="46"/>
  <c r="P1324" i="46"/>
  <c r="P1325" i="46"/>
  <c r="P1326" i="46"/>
  <c r="P1327" i="46"/>
  <c r="P1328" i="46"/>
  <c r="P1329" i="46"/>
  <c r="P1330" i="46"/>
  <c r="P1331" i="46"/>
  <c r="P1332" i="46"/>
  <c r="P1333" i="46"/>
  <c r="P1334" i="46"/>
  <c r="P1335" i="46"/>
  <c r="P1336" i="46"/>
  <c r="P1337" i="46"/>
  <c r="P1338" i="46"/>
  <c r="P1339" i="46"/>
  <c r="P1340" i="46"/>
  <c r="P1341" i="46"/>
  <c r="P1342" i="46"/>
  <c r="P1343" i="46"/>
  <c r="P1344" i="46"/>
  <c r="P1345" i="46"/>
  <c r="P1346" i="46"/>
  <c r="P1347" i="46"/>
  <c r="P1348" i="46"/>
  <c r="P1349" i="46"/>
  <c r="P1350" i="46"/>
  <c r="P1351" i="46"/>
  <c r="P1352" i="46"/>
  <c r="P1353" i="46"/>
  <c r="P1354" i="46"/>
  <c r="P1355" i="46"/>
  <c r="P1356" i="46"/>
  <c r="P1357" i="46"/>
  <c r="P1358" i="46"/>
  <c r="P1359" i="46"/>
  <c r="P1360" i="46"/>
  <c r="P1361" i="46"/>
  <c r="P1362" i="46"/>
  <c r="P1363" i="46"/>
  <c r="P1364" i="46"/>
  <c r="P1365" i="46"/>
  <c r="P1366" i="46"/>
  <c r="P1367" i="46"/>
  <c r="P1368" i="46"/>
  <c r="P1369" i="46"/>
  <c r="P1370" i="46"/>
  <c r="P1371" i="46"/>
  <c r="P1372" i="46"/>
  <c r="P1373" i="46"/>
  <c r="P1374" i="46"/>
  <c r="P1375" i="46"/>
  <c r="P1376" i="46"/>
  <c r="P1377" i="46"/>
  <c r="P1378" i="46"/>
  <c r="P1379" i="46"/>
  <c r="P1380" i="46"/>
  <c r="P1381" i="46"/>
  <c r="P1382" i="46"/>
  <c r="P1383" i="46"/>
  <c r="P1384" i="46"/>
  <c r="P1385" i="46"/>
  <c r="P1386" i="46"/>
  <c r="P1387" i="46"/>
  <c r="P1388" i="46"/>
  <c r="P1389" i="46"/>
  <c r="P1390" i="46"/>
  <c r="P1391" i="46"/>
  <c r="P1392" i="46"/>
  <c r="P1393" i="46"/>
  <c r="P1394" i="46"/>
  <c r="P1395" i="46"/>
  <c r="P1396" i="46"/>
  <c r="P1397" i="46"/>
  <c r="P1398" i="46"/>
  <c r="P1399" i="46"/>
  <c r="P1400" i="46"/>
  <c r="P1401" i="46"/>
  <c r="P1402" i="46"/>
  <c r="P1403" i="46"/>
  <c r="P1404" i="46"/>
  <c r="P1405" i="46"/>
  <c r="P1406" i="46"/>
  <c r="P1407" i="46"/>
  <c r="P1408" i="46"/>
  <c r="P1409" i="46"/>
  <c r="P1410" i="46"/>
  <c r="P1411" i="46"/>
  <c r="P1412" i="46"/>
  <c r="P1413" i="46"/>
  <c r="P1414" i="46"/>
  <c r="P1415" i="46"/>
  <c r="P1416" i="46"/>
  <c r="P1417" i="46"/>
  <c r="P1418" i="46"/>
  <c r="P1419" i="46"/>
  <c r="P1420" i="46"/>
  <c r="P1421" i="46"/>
  <c r="P1422" i="46"/>
  <c r="P1423" i="46"/>
  <c r="P1424" i="46"/>
  <c r="P1425" i="46"/>
  <c r="P1426" i="46"/>
  <c r="P1427" i="46"/>
  <c r="P1428" i="46"/>
  <c r="P1429" i="46"/>
  <c r="P1430" i="46"/>
  <c r="P1431" i="46"/>
  <c r="P1432" i="46"/>
  <c r="P1433" i="46"/>
  <c r="P1434" i="46"/>
  <c r="P1435" i="46"/>
  <c r="P1436" i="46"/>
  <c r="P1437" i="46"/>
  <c r="P1438" i="46"/>
  <c r="P1439" i="46"/>
  <c r="P1440" i="46"/>
  <c r="P1441" i="46"/>
  <c r="P1442" i="46"/>
  <c r="P1443" i="46"/>
  <c r="P1444" i="46"/>
  <c r="P1445" i="46"/>
  <c r="P1446" i="46"/>
  <c r="P1447" i="46"/>
  <c r="P1448" i="46"/>
  <c r="P1449" i="46"/>
  <c r="P1450" i="46"/>
  <c r="P1451" i="46"/>
  <c r="P1452" i="46"/>
  <c r="P1453" i="46"/>
  <c r="P1454" i="46"/>
  <c r="P1455" i="46"/>
  <c r="P1456" i="46"/>
  <c r="P1457" i="46"/>
  <c r="P1458" i="46"/>
  <c r="P1459" i="46"/>
  <c r="P1460" i="46"/>
  <c r="P1461" i="46"/>
  <c r="P1462" i="46"/>
  <c r="P1463" i="46"/>
  <c r="P1464" i="46"/>
  <c r="P1465" i="46"/>
  <c r="P1466" i="46"/>
  <c r="P1467" i="46"/>
  <c r="P1468" i="46"/>
  <c r="P1469" i="46"/>
  <c r="P1470" i="46"/>
  <c r="P1471" i="46"/>
  <c r="P1472" i="46"/>
  <c r="P1473" i="46"/>
  <c r="P1474" i="46"/>
  <c r="P1475" i="46"/>
  <c r="P1476" i="46"/>
  <c r="P1477" i="46"/>
  <c r="P1478" i="46"/>
  <c r="P1479" i="46"/>
  <c r="P1480" i="46"/>
  <c r="P1481" i="46"/>
  <c r="P1482" i="46"/>
  <c r="P1483" i="46"/>
  <c r="P1484" i="46"/>
  <c r="P1485" i="46"/>
  <c r="P1486" i="46"/>
  <c r="P1487" i="46"/>
  <c r="P1488" i="46"/>
  <c r="P1489" i="46"/>
  <c r="P1490" i="46"/>
  <c r="P1491" i="46"/>
  <c r="P1492" i="46"/>
  <c r="P1493" i="46"/>
  <c r="P1494" i="46"/>
  <c r="P1495" i="46"/>
  <c r="P1496" i="46"/>
  <c r="P1497" i="46"/>
  <c r="P1498" i="46"/>
  <c r="P1499" i="46"/>
  <c r="P1500" i="46"/>
  <c r="P1501" i="46"/>
  <c r="P1502" i="46"/>
  <c r="P1503" i="46"/>
  <c r="P1504" i="46"/>
  <c r="P1505" i="46"/>
  <c r="P1506" i="46"/>
  <c r="P1507" i="46"/>
  <c r="P1508" i="46"/>
  <c r="P1509" i="46"/>
  <c r="P1510" i="46"/>
  <c r="P1511" i="46"/>
  <c r="P1512" i="46"/>
  <c r="P1513" i="46"/>
  <c r="P1514" i="46"/>
  <c r="P1515" i="46"/>
  <c r="P1516" i="46"/>
  <c r="P1517" i="46"/>
  <c r="P1518" i="46"/>
  <c r="P1519" i="46"/>
  <c r="P1520" i="46"/>
  <c r="P1521" i="46"/>
  <c r="P1522" i="46"/>
  <c r="P1523" i="46"/>
  <c r="P1524" i="46"/>
  <c r="P1525" i="46"/>
  <c r="P1526" i="46"/>
  <c r="P1527" i="46"/>
  <c r="P1528" i="46"/>
  <c r="P1529" i="46"/>
  <c r="P1530" i="46"/>
  <c r="P1531" i="46"/>
  <c r="P1532" i="46"/>
  <c r="P1533" i="46"/>
  <c r="P1534" i="46"/>
  <c r="P1535" i="46"/>
  <c r="P1536" i="46"/>
  <c r="P1537" i="46"/>
  <c r="P1538" i="46"/>
  <c r="P1539" i="46"/>
  <c r="P1540" i="46"/>
  <c r="P1541" i="46"/>
  <c r="P1542" i="46"/>
  <c r="P1543" i="46"/>
  <c r="P1544" i="46"/>
  <c r="P1545" i="46"/>
  <c r="P1546" i="46"/>
  <c r="P1547" i="46"/>
  <c r="P1548" i="46"/>
  <c r="P1549" i="46"/>
  <c r="P1550" i="46"/>
  <c r="P1551" i="46"/>
  <c r="P1552" i="46"/>
  <c r="P1553" i="46"/>
  <c r="P1554" i="46"/>
  <c r="P1555" i="46"/>
  <c r="P1556" i="46"/>
  <c r="P1557" i="46"/>
  <c r="P1558" i="46"/>
  <c r="P1559" i="46"/>
  <c r="P1560" i="46"/>
  <c r="P1561" i="46"/>
  <c r="P1562" i="46"/>
  <c r="P1563" i="46"/>
  <c r="P1564" i="46"/>
  <c r="P1565" i="46"/>
  <c r="P1566" i="46"/>
  <c r="P1567" i="46"/>
  <c r="P1568" i="46"/>
  <c r="P1569" i="46"/>
  <c r="P1570" i="46"/>
  <c r="P1571" i="46"/>
  <c r="P1572" i="46"/>
  <c r="P1573" i="46"/>
  <c r="P1574" i="46"/>
  <c r="P1575" i="46"/>
  <c r="P1576" i="46"/>
  <c r="P1577" i="46"/>
  <c r="P1578" i="46"/>
  <c r="P1579" i="46"/>
  <c r="P1580" i="46"/>
  <c r="P1581" i="46"/>
  <c r="P1582" i="46"/>
  <c r="P1583" i="46"/>
  <c r="P1584" i="46"/>
  <c r="P1585" i="46"/>
  <c r="P1586" i="46"/>
  <c r="P1587" i="46"/>
  <c r="P1588" i="46"/>
  <c r="P1589" i="46"/>
  <c r="P1590" i="46"/>
  <c r="P1591" i="46"/>
  <c r="P1592" i="46"/>
  <c r="P1593" i="46"/>
  <c r="P1594" i="46"/>
  <c r="P1595" i="46"/>
  <c r="P1596" i="46"/>
  <c r="P1597" i="46"/>
  <c r="P1598" i="46"/>
  <c r="P1599" i="46"/>
  <c r="P1600" i="46"/>
  <c r="P1601" i="46"/>
  <c r="P1602" i="46"/>
  <c r="P1603" i="46"/>
  <c r="P1604" i="46"/>
  <c r="P1605" i="46"/>
  <c r="P1606" i="46"/>
  <c r="P1607" i="46"/>
  <c r="P1608" i="46"/>
  <c r="P1609" i="46"/>
  <c r="P1610" i="46"/>
  <c r="P1611" i="46"/>
  <c r="P1612" i="46"/>
  <c r="P1613" i="46"/>
  <c r="P1614" i="46"/>
  <c r="P1615" i="46"/>
  <c r="P1616" i="46"/>
  <c r="P1617" i="46"/>
  <c r="P1618" i="46"/>
  <c r="P1619" i="46"/>
  <c r="P1620" i="46"/>
  <c r="P1621" i="46"/>
  <c r="P1622" i="46"/>
  <c r="P1623" i="46"/>
  <c r="P1624" i="46"/>
  <c r="P1625" i="46"/>
  <c r="P1626" i="46"/>
  <c r="P1627" i="46"/>
  <c r="P1628" i="46"/>
  <c r="P1629" i="46"/>
  <c r="P1630" i="46"/>
  <c r="P1631" i="46"/>
  <c r="P1632" i="46"/>
  <c r="P1633" i="46"/>
  <c r="P1634" i="46"/>
  <c r="P1635" i="46"/>
  <c r="P1636" i="46"/>
  <c r="P1637" i="46"/>
  <c r="P1638" i="46"/>
  <c r="P1639" i="46"/>
  <c r="P1640" i="46"/>
  <c r="P1641" i="46"/>
  <c r="P1642" i="46"/>
  <c r="P1643" i="46"/>
  <c r="P1644" i="46"/>
  <c r="P1645" i="46"/>
  <c r="P1646" i="46"/>
  <c r="P1647" i="46"/>
  <c r="P1648" i="46"/>
  <c r="P1649" i="46"/>
  <c r="P1650" i="46"/>
  <c r="P1651" i="46"/>
  <c r="P1652" i="46"/>
  <c r="P1653" i="46"/>
  <c r="P1654" i="46"/>
  <c r="P1655" i="46"/>
  <c r="P1656" i="46"/>
  <c r="P1657" i="46"/>
  <c r="P1658" i="46"/>
  <c r="P1659" i="46"/>
  <c r="P1660" i="46"/>
  <c r="P1661" i="46"/>
  <c r="P1662" i="46"/>
  <c r="P1663" i="46"/>
  <c r="P1664" i="46"/>
  <c r="P1665" i="46"/>
  <c r="P1666" i="46"/>
  <c r="P1667" i="46"/>
  <c r="P1668" i="46"/>
  <c r="P1669" i="46"/>
  <c r="P1670" i="46"/>
  <c r="P1671" i="46"/>
  <c r="P1672" i="46"/>
  <c r="P1673" i="46"/>
  <c r="P1674" i="46"/>
  <c r="P1675" i="46"/>
  <c r="P1676" i="46"/>
  <c r="P1677" i="46"/>
  <c r="P1678" i="46"/>
  <c r="P1679" i="46"/>
  <c r="P1680" i="46"/>
  <c r="P1681" i="46"/>
  <c r="P1682" i="46"/>
  <c r="P1683" i="46"/>
  <c r="P1684" i="46"/>
  <c r="P1685" i="46"/>
  <c r="P1686" i="46"/>
  <c r="P1687" i="46"/>
  <c r="P1688" i="46"/>
  <c r="P1689" i="46"/>
  <c r="P1690" i="46"/>
  <c r="P1691" i="46"/>
  <c r="P1692" i="46"/>
  <c r="P1693" i="46"/>
  <c r="P1694" i="46"/>
  <c r="P1695" i="46"/>
  <c r="P1696" i="46"/>
  <c r="P1697" i="46"/>
  <c r="P1698" i="46"/>
  <c r="P1699" i="46"/>
  <c r="P1700" i="46"/>
  <c r="P1701" i="46"/>
  <c r="P1702" i="46"/>
  <c r="P1703" i="46"/>
  <c r="P1704" i="46"/>
  <c r="P1705" i="46"/>
  <c r="P1706" i="46"/>
  <c r="P1707" i="46"/>
  <c r="P1708" i="46"/>
  <c r="P1709" i="46"/>
  <c r="P1710" i="46"/>
  <c r="P1711" i="46"/>
  <c r="P1712" i="46"/>
  <c r="P1713" i="46"/>
  <c r="P1714" i="46"/>
  <c r="P1715" i="46"/>
  <c r="P1716" i="46"/>
  <c r="P1717" i="46"/>
  <c r="P1718" i="46"/>
  <c r="P1719" i="46"/>
  <c r="P1720" i="46"/>
  <c r="P1721" i="46"/>
  <c r="P1722" i="46"/>
  <c r="P1723" i="46"/>
  <c r="P1724" i="46"/>
  <c r="P1725" i="46"/>
  <c r="P1726" i="46"/>
  <c r="P1727" i="46"/>
  <c r="P1728" i="46"/>
  <c r="P1729" i="46"/>
  <c r="P1730" i="46"/>
  <c r="P1731" i="46"/>
  <c r="P1732" i="46"/>
  <c r="P1733" i="46"/>
  <c r="P1734" i="46"/>
  <c r="P1735" i="46"/>
  <c r="P1736" i="46"/>
  <c r="P1737" i="46"/>
  <c r="P1738" i="46"/>
  <c r="P1739" i="46"/>
  <c r="P1740" i="46"/>
  <c r="P1741" i="46"/>
  <c r="P1742" i="46"/>
  <c r="P1743" i="46"/>
  <c r="P1744" i="46"/>
  <c r="P1745" i="46"/>
  <c r="P1746" i="46"/>
  <c r="P1747" i="46"/>
  <c r="P1748" i="46"/>
  <c r="P1749" i="46"/>
  <c r="P1750" i="46"/>
  <c r="P1751" i="46"/>
  <c r="P1752" i="46"/>
  <c r="P1753" i="46"/>
  <c r="P1754" i="46"/>
  <c r="P1755" i="46"/>
  <c r="P1756" i="46"/>
  <c r="P1757" i="46"/>
  <c r="P1758" i="46"/>
  <c r="P1759" i="46"/>
  <c r="P1760" i="46"/>
  <c r="P1761" i="46"/>
  <c r="P1762" i="46"/>
  <c r="P1763" i="46"/>
  <c r="P1764" i="46"/>
  <c r="P1765" i="46"/>
  <c r="P1766" i="46"/>
  <c r="P1767" i="46"/>
  <c r="P1768" i="46"/>
  <c r="P1769" i="46"/>
  <c r="P1770" i="46"/>
  <c r="P1771" i="46"/>
  <c r="P1772" i="46"/>
  <c r="P1773" i="46"/>
  <c r="P1774" i="46"/>
  <c r="P1775" i="46"/>
  <c r="P1776" i="46"/>
  <c r="P1777" i="46"/>
  <c r="P1778" i="46"/>
  <c r="P1779" i="46"/>
  <c r="P1780" i="46"/>
  <c r="P1781" i="46"/>
  <c r="P1782" i="46"/>
  <c r="P1783" i="46"/>
  <c r="P1784" i="46"/>
  <c r="P1785" i="46"/>
  <c r="P1786" i="46"/>
  <c r="P1787" i="46"/>
  <c r="P1788" i="46"/>
  <c r="P1789" i="46"/>
  <c r="P1790" i="46"/>
  <c r="P1791" i="46"/>
  <c r="P1792" i="46"/>
  <c r="P1793" i="46"/>
  <c r="P1794" i="46"/>
  <c r="P1795" i="46"/>
  <c r="P1796" i="46"/>
  <c r="P1797" i="46"/>
  <c r="P1798" i="46"/>
  <c r="P1799" i="46"/>
  <c r="P1800" i="46"/>
  <c r="P1801" i="46"/>
  <c r="P1802" i="46"/>
  <c r="P1803" i="46"/>
  <c r="P1804" i="46"/>
  <c r="P1805" i="46"/>
  <c r="P1806" i="46"/>
  <c r="P1807" i="46"/>
  <c r="P1808" i="46"/>
  <c r="P1809" i="46"/>
  <c r="P1810" i="46"/>
  <c r="P1811" i="46"/>
  <c r="P1812" i="46"/>
  <c r="P1813" i="46"/>
  <c r="P1814" i="46"/>
  <c r="P1815" i="46"/>
  <c r="P1816" i="46"/>
  <c r="P1817" i="46"/>
  <c r="P1818" i="46"/>
  <c r="P1819" i="46"/>
  <c r="P1820" i="46"/>
  <c r="P1821" i="46"/>
  <c r="P1822" i="46"/>
  <c r="P1823" i="46"/>
  <c r="P1824" i="46"/>
  <c r="P1825" i="46"/>
  <c r="P1826" i="46"/>
  <c r="P1827" i="46"/>
  <c r="P1828" i="46"/>
  <c r="P1829" i="46"/>
  <c r="P1830" i="46"/>
  <c r="P1831" i="46"/>
  <c r="P1832" i="46"/>
  <c r="P1833" i="46"/>
  <c r="P1834" i="46"/>
  <c r="P1835" i="46"/>
  <c r="P1836" i="46"/>
  <c r="P1837" i="46"/>
  <c r="P1838" i="46"/>
  <c r="P1839" i="46"/>
  <c r="P1840" i="46"/>
  <c r="P1841" i="46"/>
  <c r="P1842" i="46"/>
  <c r="P1843" i="46"/>
  <c r="P1844" i="46"/>
  <c r="P1845" i="46"/>
  <c r="P1846" i="46"/>
  <c r="P1847" i="46"/>
  <c r="P1848" i="46"/>
  <c r="P1849" i="46"/>
  <c r="P1850" i="46"/>
  <c r="P1851" i="46"/>
  <c r="P1852" i="46"/>
  <c r="P1853" i="46"/>
  <c r="P1854" i="46"/>
  <c r="P1855" i="46"/>
  <c r="P1856" i="46"/>
  <c r="P1857" i="46"/>
  <c r="P1858" i="46"/>
  <c r="P1859" i="46"/>
  <c r="P1860" i="46"/>
  <c r="P1861" i="46"/>
  <c r="P1862" i="46"/>
  <c r="P1863" i="46"/>
  <c r="P1864" i="46"/>
  <c r="P1865" i="46"/>
  <c r="P1866" i="46"/>
  <c r="P1867" i="46"/>
  <c r="P1868" i="46"/>
  <c r="P1869" i="46"/>
  <c r="P1870" i="46"/>
  <c r="P1871" i="46"/>
  <c r="P1872" i="46"/>
  <c r="P1873" i="46"/>
  <c r="P1874" i="46"/>
  <c r="P1875" i="46"/>
  <c r="P1876" i="46"/>
  <c r="P1877" i="46"/>
  <c r="P1878" i="46"/>
  <c r="P1879" i="46"/>
  <c r="P1880" i="46"/>
  <c r="P1881" i="46"/>
  <c r="P1882" i="46"/>
  <c r="P1883" i="46"/>
  <c r="P1884" i="46"/>
  <c r="P1885" i="46"/>
  <c r="P1886" i="46"/>
  <c r="P1887" i="46"/>
  <c r="P1888" i="46"/>
  <c r="P1889" i="46"/>
  <c r="P1890" i="46"/>
  <c r="P1891" i="46"/>
  <c r="P1892" i="46"/>
  <c r="P1893" i="46"/>
  <c r="P1894" i="46"/>
  <c r="P1895" i="46"/>
  <c r="P1896" i="46"/>
  <c r="P1897" i="46"/>
  <c r="P1898" i="46"/>
  <c r="P1899" i="46"/>
  <c r="P1900" i="46"/>
  <c r="P1901" i="46"/>
  <c r="P1902" i="46"/>
  <c r="P1903" i="46"/>
  <c r="P1904" i="46"/>
  <c r="P1905" i="46"/>
  <c r="P1906" i="46"/>
  <c r="P1907" i="46"/>
  <c r="P1908" i="46"/>
  <c r="P1909" i="46"/>
  <c r="P1910" i="46"/>
  <c r="P1911" i="46"/>
  <c r="P1912" i="46"/>
  <c r="P1913" i="46"/>
  <c r="P1914" i="46"/>
  <c r="P1915" i="46"/>
  <c r="P1916" i="46"/>
  <c r="P1917" i="46"/>
  <c r="P1918" i="46"/>
  <c r="P1919" i="46"/>
  <c r="P1920" i="46"/>
  <c r="P1921" i="46"/>
  <c r="P1922" i="46"/>
  <c r="P1923" i="46"/>
  <c r="P1924" i="46"/>
  <c r="P1925" i="46"/>
  <c r="P1926" i="46"/>
  <c r="P1927" i="46"/>
  <c r="P1928" i="46"/>
  <c r="P1929" i="46"/>
  <c r="P1930" i="46"/>
  <c r="P1931" i="46"/>
  <c r="P1932" i="46"/>
  <c r="P1933" i="46"/>
  <c r="P1934" i="46"/>
  <c r="P1935" i="46"/>
  <c r="P1936" i="46"/>
  <c r="P1937" i="46"/>
  <c r="P1938" i="46"/>
  <c r="P1939" i="46"/>
  <c r="P1940" i="46"/>
  <c r="P1941" i="46"/>
  <c r="P1942" i="46"/>
  <c r="P1943" i="46"/>
  <c r="P1944" i="46"/>
  <c r="P1945" i="46"/>
  <c r="P1946" i="46"/>
  <c r="P1947" i="46"/>
  <c r="P1948" i="46"/>
  <c r="P1949" i="46"/>
  <c r="P1950" i="46"/>
  <c r="P1951" i="46"/>
  <c r="P1952" i="46"/>
  <c r="P1953" i="46"/>
  <c r="P1954" i="46"/>
  <c r="P1955" i="46"/>
  <c r="P1956" i="46"/>
  <c r="P1957" i="46"/>
  <c r="P1958" i="46"/>
  <c r="P1959" i="46"/>
  <c r="P1960" i="46"/>
  <c r="P1961" i="46"/>
  <c r="P1962" i="46"/>
  <c r="P1963" i="46"/>
  <c r="P1964" i="46"/>
  <c r="P1965" i="46"/>
  <c r="P1966" i="46"/>
  <c r="P1967" i="46"/>
  <c r="P1968" i="46"/>
  <c r="P1969" i="46"/>
  <c r="P1970" i="46"/>
  <c r="P1971" i="46"/>
  <c r="P1972" i="46"/>
  <c r="P1973" i="46"/>
  <c r="P1974" i="46"/>
  <c r="P1975" i="46"/>
  <c r="P1976" i="46"/>
  <c r="P1977" i="46"/>
  <c r="P1978" i="46"/>
  <c r="P1979" i="46"/>
  <c r="P1980" i="46"/>
  <c r="P1981" i="46"/>
  <c r="P1982" i="46"/>
  <c r="P1983" i="46"/>
  <c r="P1984" i="46"/>
  <c r="P1985" i="46"/>
  <c r="P1986" i="46"/>
  <c r="P1987" i="46"/>
  <c r="P1988" i="46"/>
  <c r="P1989" i="46"/>
  <c r="P1990" i="46"/>
  <c r="P1991" i="46"/>
  <c r="P1992" i="46"/>
  <c r="P1993" i="46"/>
  <c r="P1994" i="46"/>
  <c r="P1995" i="46"/>
  <c r="P1996" i="46"/>
  <c r="P1997" i="46"/>
  <c r="P1998" i="46"/>
  <c r="P1999" i="46"/>
  <c r="P2000" i="46"/>
  <c r="P2001" i="46"/>
  <c r="P2" i="46"/>
  <c r="N2" i="46"/>
  <c r="O3" i="46"/>
  <c r="O4" i="46"/>
  <c r="O5" i="46"/>
  <c r="O6" i="46"/>
  <c r="O7" i="46"/>
  <c r="O8" i="46"/>
  <c r="O9" i="46"/>
  <c r="O10" i="46"/>
  <c r="O11" i="46"/>
  <c r="O12" i="46"/>
  <c r="O13" i="46"/>
  <c r="O14" i="46"/>
  <c r="O15" i="46"/>
  <c r="O16" i="46"/>
  <c r="O17" i="46"/>
  <c r="O18" i="46"/>
  <c r="O19" i="46"/>
  <c r="O20" i="46"/>
  <c r="O21" i="46"/>
  <c r="O22" i="46"/>
  <c r="O23" i="46"/>
  <c r="O24" i="46"/>
  <c r="O25" i="46"/>
  <c r="O26" i="46"/>
  <c r="O27" i="46"/>
  <c r="O28" i="46"/>
  <c r="O29" i="46"/>
  <c r="O30" i="46"/>
  <c r="O31" i="46"/>
  <c r="O32" i="46"/>
  <c r="O33" i="46"/>
  <c r="O34" i="46"/>
  <c r="O35" i="46"/>
  <c r="O36" i="46"/>
  <c r="O37" i="46"/>
  <c r="O38" i="46"/>
  <c r="O39" i="46"/>
  <c r="O40" i="46"/>
  <c r="O41" i="46"/>
  <c r="O42" i="46"/>
  <c r="O43" i="46"/>
  <c r="O44" i="46"/>
  <c r="O45" i="46"/>
  <c r="O46" i="46"/>
  <c r="O47" i="46"/>
  <c r="O48" i="46"/>
  <c r="O49" i="46"/>
  <c r="O50" i="46"/>
  <c r="O51" i="46"/>
  <c r="O52" i="46"/>
  <c r="O53" i="46"/>
  <c r="O54" i="46"/>
  <c r="O55" i="46"/>
  <c r="O56" i="46"/>
  <c r="O57" i="46"/>
  <c r="O58" i="46"/>
  <c r="O59" i="46"/>
  <c r="O60" i="46"/>
  <c r="O61" i="46"/>
  <c r="O62" i="46"/>
  <c r="O63" i="46"/>
  <c r="O64" i="46"/>
  <c r="O65" i="46"/>
  <c r="O66" i="46"/>
  <c r="O67" i="46"/>
  <c r="O68" i="46"/>
  <c r="O69" i="46"/>
  <c r="O70" i="46"/>
  <c r="O71" i="46"/>
  <c r="O72" i="46"/>
  <c r="O73" i="46"/>
  <c r="O74" i="46"/>
  <c r="O75" i="46"/>
  <c r="O76" i="46"/>
  <c r="O77" i="46"/>
  <c r="O78" i="46"/>
  <c r="O79" i="46"/>
  <c r="O80" i="46"/>
  <c r="O81" i="46"/>
  <c r="O82" i="46"/>
  <c r="O83" i="46"/>
  <c r="O84" i="46"/>
  <c r="O85" i="46"/>
  <c r="O86" i="46"/>
  <c r="O87" i="46"/>
  <c r="O88" i="46"/>
  <c r="O89" i="46"/>
  <c r="O90" i="46"/>
  <c r="O91" i="46"/>
  <c r="O92" i="46"/>
  <c r="O93" i="46"/>
  <c r="O94" i="46"/>
  <c r="O95" i="46"/>
  <c r="O96" i="46"/>
  <c r="O97" i="46"/>
  <c r="O98" i="46"/>
  <c r="O99" i="46"/>
  <c r="O100" i="46"/>
  <c r="O101" i="46"/>
  <c r="O102" i="46"/>
  <c r="O103" i="46"/>
  <c r="O104" i="46"/>
  <c r="O105" i="46"/>
  <c r="O106" i="46"/>
  <c r="O107" i="46"/>
  <c r="O108" i="46"/>
  <c r="O109" i="46"/>
  <c r="O110" i="46"/>
  <c r="O111" i="46"/>
  <c r="O112" i="46"/>
  <c r="O113" i="46"/>
  <c r="O114" i="46"/>
  <c r="O115" i="46"/>
  <c r="O116" i="46"/>
  <c r="O117" i="46"/>
  <c r="O118" i="46"/>
  <c r="O119" i="46"/>
  <c r="O120" i="46"/>
  <c r="O121" i="46"/>
  <c r="O122" i="46"/>
  <c r="O123" i="46"/>
  <c r="O124" i="46"/>
  <c r="O125" i="46"/>
  <c r="O126" i="46"/>
  <c r="O127" i="46"/>
  <c r="O128" i="46"/>
  <c r="O129" i="46"/>
  <c r="O130" i="46"/>
  <c r="O131" i="46"/>
  <c r="O132" i="46"/>
  <c r="O133" i="46"/>
  <c r="O134" i="46"/>
  <c r="O135" i="46"/>
  <c r="O136" i="46"/>
  <c r="O137" i="46"/>
  <c r="O138" i="46"/>
  <c r="O139" i="46"/>
  <c r="O140" i="46"/>
  <c r="O141" i="46"/>
  <c r="O142" i="46"/>
  <c r="O143" i="46"/>
  <c r="O144" i="46"/>
  <c r="O145" i="46"/>
  <c r="O146" i="46"/>
  <c r="O147" i="46"/>
  <c r="O148" i="46"/>
  <c r="O149" i="46"/>
  <c r="O150" i="46"/>
  <c r="O151" i="46"/>
  <c r="O152" i="46"/>
  <c r="O153" i="46"/>
  <c r="O154" i="46"/>
  <c r="O155" i="46"/>
  <c r="O156" i="46"/>
  <c r="O157" i="46"/>
  <c r="O158" i="46"/>
  <c r="O159" i="46"/>
  <c r="O160" i="46"/>
  <c r="O161" i="46"/>
  <c r="O162" i="46"/>
  <c r="O163" i="46"/>
  <c r="O164" i="46"/>
  <c r="O165" i="46"/>
  <c r="O166" i="46"/>
  <c r="O167" i="46"/>
  <c r="O168" i="46"/>
  <c r="O169" i="46"/>
  <c r="O170" i="46"/>
  <c r="O171" i="46"/>
  <c r="O172" i="46"/>
  <c r="O173" i="46"/>
  <c r="O174" i="46"/>
  <c r="O175" i="46"/>
  <c r="O176" i="46"/>
  <c r="O177" i="46"/>
  <c r="O178" i="46"/>
  <c r="O179" i="46"/>
  <c r="O180" i="46"/>
  <c r="O181" i="46"/>
  <c r="O182" i="46"/>
  <c r="O183" i="46"/>
  <c r="O184" i="46"/>
  <c r="O185" i="46"/>
  <c r="O186" i="46"/>
  <c r="O187" i="46"/>
  <c r="O188" i="46"/>
  <c r="O189" i="46"/>
  <c r="O190" i="46"/>
  <c r="O191" i="46"/>
  <c r="O192" i="46"/>
  <c r="O193" i="46"/>
  <c r="O194" i="46"/>
  <c r="O195" i="46"/>
  <c r="O196" i="46"/>
  <c r="O197" i="46"/>
  <c r="O198" i="46"/>
  <c r="O199" i="46"/>
  <c r="O200" i="46"/>
  <c r="O201" i="46"/>
  <c r="O202" i="46"/>
  <c r="O203" i="46"/>
  <c r="O204" i="46"/>
  <c r="O205" i="46"/>
  <c r="O206" i="46"/>
  <c r="O207" i="46"/>
  <c r="O208" i="46"/>
  <c r="O209" i="46"/>
  <c r="O210" i="46"/>
  <c r="O211" i="46"/>
  <c r="O212" i="46"/>
  <c r="O213" i="46"/>
  <c r="O214" i="46"/>
  <c r="O215" i="46"/>
  <c r="O216" i="46"/>
  <c r="O217" i="46"/>
  <c r="O218" i="46"/>
  <c r="O219" i="46"/>
  <c r="O220" i="46"/>
  <c r="O221" i="46"/>
  <c r="O222" i="46"/>
  <c r="O223" i="46"/>
  <c r="O224" i="46"/>
  <c r="O225" i="46"/>
  <c r="O226" i="46"/>
  <c r="O227" i="46"/>
  <c r="O228" i="46"/>
  <c r="O229" i="46"/>
  <c r="O230" i="46"/>
  <c r="O231" i="46"/>
  <c r="O232" i="46"/>
  <c r="O233" i="46"/>
  <c r="O234" i="46"/>
  <c r="O235" i="46"/>
  <c r="O236" i="46"/>
  <c r="O237" i="46"/>
  <c r="O238" i="46"/>
  <c r="O239" i="46"/>
  <c r="O240" i="46"/>
  <c r="O241" i="46"/>
  <c r="O242" i="46"/>
  <c r="O243" i="46"/>
  <c r="O244" i="46"/>
  <c r="O245" i="46"/>
  <c r="O246" i="46"/>
  <c r="O247" i="46"/>
  <c r="O248" i="46"/>
  <c r="O249" i="46"/>
  <c r="O250" i="46"/>
  <c r="O251" i="46"/>
  <c r="O252" i="46"/>
  <c r="O253" i="46"/>
  <c r="O254" i="46"/>
  <c r="O255" i="46"/>
  <c r="O256" i="46"/>
  <c r="O257" i="46"/>
  <c r="O258" i="46"/>
  <c r="O259" i="46"/>
  <c r="O260" i="46"/>
  <c r="O261" i="46"/>
  <c r="O262" i="46"/>
  <c r="O263" i="46"/>
  <c r="O264" i="46"/>
  <c r="O265" i="46"/>
  <c r="O266" i="46"/>
  <c r="O267" i="46"/>
  <c r="O268" i="46"/>
  <c r="O269" i="46"/>
  <c r="O270" i="46"/>
  <c r="O271" i="46"/>
  <c r="O272" i="46"/>
  <c r="O273" i="46"/>
  <c r="O274" i="46"/>
  <c r="O275" i="46"/>
  <c r="O276" i="46"/>
  <c r="O277" i="46"/>
  <c r="O278" i="46"/>
  <c r="O279" i="46"/>
  <c r="O280" i="46"/>
  <c r="O281" i="46"/>
  <c r="O282" i="46"/>
  <c r="O283" i="46"/>
  <c r="O284" i="46"/>
  <c r="O285" i="46"/>
  <c r="O286" i="46"/>
  <c r="O287" i="46"/>
  <c r="O288" i="46"/>
  <c r="O289" i="46"/>
  <c r="O290" i="46"/>
  <c r="O291" i="46"/>
  <c r="O292" i="46"/>
  <c r="O293" i="46"/>
  <c r="O294" i="46"/>
  <c r="O295" i="46"/>
  <c r="O296" i="46"/>
  <c r="O297" i="46"/>
  <c r="O298" i="46"/>
  <c r="O299" i="46"/>
  <c r="O300" i="46"/>
  <c r="O301" i="46"/>
  <c r="O302" i="46"/>
  <c r="O303" i="46"/>
  <c r="O304" i="46"/>
  <c r="O305" i="46"/>
  <c r="O306" i="46"/>
  <c r="O307" i="46"/>
  <c r="O308" i="46"/>
  <c r="O309" i="46"/>
  <c r="O310" i="46"/>
  <c r="O311" i="46"/>
  <c r="O312" i="46"/>
  <c r="O313" i="46"/>
  <c r="O314" i="46"/>
  <c r="O315" i="46"/>
  <c r="O316" i="46"/>
  <c r="O317" i="46"/>
  <c r="O318" i="46"/>
  <c r="O319" i="46"/>
  <c r="O320" i="46"/>
  <c r="O321" i="46"/>
  <c r="O322" i="46"/>
  <c r="O323" i="46"/>
  <c r="O324" i="46"/>
  <c r="O325" i="46"/>
  <c r="O326" i="46"/>
  <c r="O327" i="46"/>
  <c r="O328" i="46"/>
  <c r="O329" i="46"/>
  <c r="O330" i="46"/>
  <c r="O331" i="46"/>
  <c r="O332" i="46"/>
  <c r="O333" i="46"/>
  <c r="O334" i="46"/>
  <c r="O335" i="46"/>
  <c r="O336" i="46"/>
  <c r="O337" i="46"/>
  <c r="O338" i="46"/>
  <c r="O339" i="46"/>
  <c r="O340" i="46"/>
  <c r="O341" i="46"/>
  <c r="O342" i="46"/>
  <c r="O343" i="46"/>
  <c r="O344" i="46"/>
  <c r="O345" i="46"/>
  <c r="O346" i="46"/>
  <c r="O347" i="46"/>
  <c r="O348" i="46"/>
  <c r="O349" i="46"/>
  <c r="O350" i="46"/>
  <c r="O351" i="46"/>
  <c r="O352" i="46"/>
  <c r="O353" i="46"/>
  <c r="O354" i="46"/>
  <c r="O355" i="46"/>
  <c r="O356" i="46"/>
  <c r="O357" i="46"/>
  <c r="O358" i="46"/>
  <c r="O359" i="46"/>
  <c r="O360" i="46"/>
  <c r="O361" i="46"/>
  <c r="O362" i="46"/>
  <c r="O363" i="46"/>
  <c r="O364" i="46"/>
  <c r="O365" i="46"/>
  <c r="O366" i="46"/>
  <c r="O367" i="46"/>
  <c r="O368" i="46"/>
  <c r="O369" i="46"/>
  <c r="O370" i="46"/>
  <c r="O371" i="46"/>
  <c r="O372" i="46"/>
  <c r="O373" i="46"/>
  <c r="O374" i="46"/>
  <c r="O375" i="46"/>
  <c r="O376" i="46"/>
  <c r="O377" i="46"/>
  <c r="O378" i="46"/>
  <c r="O379" i="46"/>
  <c r="O380" i="46"/>
  <c r="O381" i="46"/>
  <c r="O382" i="46"/>
  <c r="O383" i="46"/>
  <c r="O384" i="46"/>
  <c r="O385" i="46"/>
  <c r="O386" i="46"/>
  <c r="O387" i="46"/>
  <c r="O388" i="46"/>
  <c r="O389" i="46"/>
  <c r="O390" i="46"/>
  <c r="O391" i="46"/>
  <c r="O392" i="46"/>
  <c r="O393" i="46"/>
  <c r="O394" i="46"/>
  <c r="O395" i="46"/>
  <c r="O396" i="46"/>
  <c r="O397" i="46"/>
  <c r="O398" i="46"/>
  <c r="O399" i="46"/>
  <c r="O400" i="46"/>
  <c r="O401" i="46"/>
  <c r="O402" i="46"/>
  <c r="O403" i="46"/>
  <c r="O404" i="46"/>
  <c r="O405" i="46"/>
  <c r="O406" i="46"/>
  <c r="O407" i="46"/>
  <c r="O408" i="46"/>
  <c r="O409" i="46"/>
  <c r="O410" i="46"/>
  <c r="O411" i="46"/>
  <c r="O412" i="46"/>
  <c r="O413" i="46"/>
  <c r="O414" i="46"/>
  <c r="O415" i="46"/>
  <c r="O416" i="46"/>
  <c r="O417" i="46"/>
  <c r="O418" i="46"/>
  <c r="O419" i="46"/>
  <c r="O420" i="46"/>
  <c r="O421" i="46"/>
  <c r="O422" i="46"/>
  <c r="O423" i="46"/>
  <c r="O424" i="46"/>
  <c r="O425" i="46"/>
  <c r="O426" i="46"/>
  <c r="O427" i="46"/>
  <c r="O428" i="46"/>
  <c r="O429" i="46"/>
  <c r="O430" i="46"/>
  <c r="O431" i="46"/>
  <c r="O432" i="46"/>
  <c r="O433" i="46"/>
  <c r="O434" i="46"/>
  <c r="O435" i="46"/>
  <c r="O436" i="46"/>
  <c r="O437" i="46"/>
  <c r="O438" i="46"/>
  <c r="O439" i="46"/>
  <c r="O440" i="46"/>
  <c r="O441" i="46"/>
  <c r="O442" i="46"/>
  <c r="O443" i="46"/>
  <c r="O444" i="46"/>
  <c r="O445" i="46"/>
  <c r="O446" i="46"/>
  <c r="O447" i="46"/>
  <c r="O448" i="46"/>
  <c r="O449" i="46"/>
  <c r="O450" i="46"/>
  <c r="O451" i="46"/>
  <c r="O452" i="46"/>
  <c r="O453" i="46"/>
  <c r="O454" i="46"/>
  <c r="O455" i="46"/>
  <c r="O456" i="46"/>
  <c r="O457" i="46"/>
  <c r="O458" i="46"/>
  <c r="O459" i="46"/>
  <c r="O460" i="46"/>
  <c r="O461" i="46"/>
  <c r="O462" i="46"/>
  <c r="O463" i="46"/>
  <c r="O464" i="46"/>
  <c r="O465" i="46"/>
  <c r="O466" i="46"/>
  <c r="O467" i="46"/>
  <c r="O468" i="46"/>
  <c r="O469" i="46"/>
  <c r="O470" i="46"/>
  <c r="O471" i="46"/>
  <c r="O472" i="46"/>
  <c r="O473" i="46"/>
  <c r="O474" i="46"/>
  <c r="O475" i="46"/>
  <c r="O476" i="46"/>
  <c r="O477" i="46"/>
  <c r="O478" i="46"/>
  <c r="O479" i="46"/>
  <c r="O480" i="46"/>
  <c r="O481" i="46"/>
  <c r="O482" i="46"/>
  <c r="O483" i="46"/>
  <c r="O484" i="46"/>
  <c r="O485" i="46"/>
  <c r="O486" i="46"/>
  <c r="O487" i="46"/>
  <c r="O488" i="46"/>
  <c r="O489" i="46"/>
  <c r="O490" i="46"/>
  <c r="O491" i="46"/>
  <c r="O492" i="46"/>
  <c r="O493" i="46"/>
  <c r="O494" i="46"/>
  <c r="O495" i="46"/>
  <c r="O496" i="46"/>
  <c r="O497" i="46"/>
  <c r="O498" i="46"/>
  <c r="O499" i="46"/>
  <c r="O500" i="46"/>
  <c r="O501" i="46"/>
  <c r="O502" i="46"/>
  <c r="O503" i="46"/>
  <c r="O504" i="46"/>
  <c r="O505" i="46"/>
  <c r="O506" i="46"/>
  <c r="O507" i="46"/>
  <c r="O508" i="46"/>
  <c r="O509" i="46"/>
  <c r="O510" i="46"/>
  <c r="O511" i="46"/>
  <c r="O512" i="46"/>
  <c r="O513" i="46"/>
  <c r="O514" i="46"/>
  <c r="O515" i="46"/>
  <c r="O516" i="46"/>
  <c r="O517" i="46"/>
  <c r="O518" i="46"/>
  <c r="O519" i="46"/>
  <c r="O520" i="46"/>
  <c r="O521" i="46"/>
  <c r="O522" i="46"/>
  <c r="O523" i="46"/>
  <c r="O524" i="46"/>
  <c r="O525" i="46"/>
  <c r="O526" i="46"/>
  <c r="O527" i="46"/>
  <c r="O528" i="46"/>
  <c r="O529" i="46"/>
  <c r="O530" i="46"/>
  <c r="O531" i="46"/>
  <c r="O532" i="46"/>
  <c r="O533" i="46"/>
  <c r="O534" i="46"/>
  <c r="O535" i="46"/>
  <c r="O536" i="46"/>
  <c r="O537" i="46"/>
  <c r="O538" i="46"/>
  <c r="O539" i="46"/>
  <c r="O540" i="46"/>
  <c r="O541" i="46"/>
  <c r="O542" i="46"/>
  <c r="O543" i="46"/>
  <c r="O544" i="46"/>
  <c r="O545" i="46"/>
  <c r="O546" i="46"/>
  <c r="O547" i="46"/>
  <c r="O548" i="46"/>
  <c r="O549" i="46"/>
  <c r="O550" i="46"/>
  <c r="O551" i="46"/>
  <c r="O552" i="46"/>
  <c r="O553" i="46"/>
  <c r="O554" i="46"/>
  <c r="O555" i="46"/>
  <c r="O556" i="46"/>
  <c r="O557" i="46"/>
  <c r="O558" i="46"/>
  <c r="O559" i="46"/>
  <c r="O560" i="46"/>
  <c r="O561" i="46"/>
  <c r="O562" i="46"/>
  <c r="O563" i="46"/>
  <c r="O564" i="46"/>
  <c r="O565" i="46"/>
  <c r="O566" i="46"/>
  <c r="O567" i="46"/>
  <c r="O568" i="46"/>
  <c r="O569" i="46"/>
  <c r="O570" i="46"/>
  <c r="O571" i="46"/>
  <c r="O572" i="46"/>
  <c r="O573" i="46"/>
  <c r="O574" i="46"/>
  <c r="O575" i="46"/>
  <c r="O576" i="46"/>
  <c r="O577" i="46"/>
  <c r="O578" i="46"/>
  <c r="O579" i="46"/>
  <c r="O580" i="46"/>
  <c r="O581" i="46"/>
  <c r="O582" i="46"/>
  <c r="O583" i="46"/>
  <c r="O584" i="46"/>
  <c r="O585" i="46"/>
  <c r="O586" i="46"/>
  <c r="O587" i="46"/>
  <c r="O588" i="46"/>
  <c r="O589" i="46"/>
  <c r="O590" i="46"/>
  <c r="O591" i="46"/>
  <c r="O592" i="46"/>
  <c r="O593" i="46"/>
  <c r="O594" i="46"/>
  <c r="O595" i="46"/>
  <c r="O596" i="46"/>
  <c r="O597" i="46"/>
  <c r="O598" i="46"/>
  <c r="O599" i="46"/>
  <c r="O600" i="46"/>
  <c r="O601" i="46"/>
  <c r="O602" i="46"/>
  <c r="O603" i="46"/>
  <c r="O604" i="46"/>
  <c r="O605" i="46"/>
  <c r="O606" i="46"/>
  <c r="O607" i="46"/>
  <c r="O608" i="46"/>
  <c r="O609" i="46"/>
  <c r="O610" i="46"/>
  <c r="O611" i="46"/>
  <c r="O612" i="46"/>
  <c r="O613" i="46"/>
  <c r="O614" i="46"/>
  <c r="O615" i="46"/>
  <c r="O616" i="46"/>
  <c r="O617" i="46"/>
  <c r="O618" i="46"/>
  <c r="O619" i="46"/>
  <c r="O620" i="46"/>
  <c r="O621" i="46"/>
  <c r="O622" i="46"/>
  <c r="O623" i="46"/>
  <c r="O624" i="46"/>
  <c r="O625" i="46"/>
  <c r="O626" i="46"/>
  <c r="O627" i="46"/>
  <c r="O628" i="46"/>
  <c r="O629" i="46"/>
  <c r="O630" i="46"/>
  <c r="O631" i="46"/>
  <c r="O632" i="46"/>
  <c r="O633" i="46"/>
  <c r="O634" i="46"/>
  <c r="O635" i="46"/>
  <c r="O636" i="46"/>
  <c r="O637" i="46"/>
  <c r="O638" i="46"/>
  <c r="O639" i="46"/>
  <c r="O640" i="46"/>
  <c r="O641" i="46"/>
  <c r="O642" i="46"/>
  <c r="O643" i="46"/>
  <c r="O644" i="46"/>
  <c r="O645" i="46"/>
  <c r="O646" i="46"/>
  <c r="O647" i="46"/>
  <c r="O648" i="46"/>
  <c r="O649" i="46"/>
  <c r="O650" i="46"/>
  <c r="O651" i="46"/>
  <c r="O652" i="46"/>
  <c r="O653" i="46"/>
  <c r="O654" i="46"/>
  <c r="O655" i="46"/>
  <c r="O656" i="46"/>
  <c r="O657" i="46"/>
  <c r="O658" i="46"/>
  <c r="O659" i="46"/>
  <c r="O660" i="46"/>
  <c r="O661" i="46"/>
  <c r="O662" i="46"/>
  <c r="O663" i="46"/>
  <c r="O664" i="46"/>
  <c r="O665" i="46"/>
  <c r="O666" i="46"/>
  <c r="O667" i="46"/>
  <c r="O668" i="46"/>
  <c r="O669" i="46"/>
  <c r="O670" i="46"/>
  <c r="O671" i="46"/>
  <c r="O672" i="46"/>
  <c r="O673" i="46"/>
  <c r="O674" i="46"/>
  <c r="O675" i="46"/>
  <c r="O676" i="46"/>
  <c r="O677" i="46"/>
  <c r="O678" i="46"/>
  <c r="O679" i="46"/>
  <c r="O680" i="46"/>
  <c r="O681" i="46"/>
  <c r="O682" i="46"/>
  <c r="O683" i="46"/>
  <c r="O684" i="46"/>
  <c r="O685" i="46"/>
  <c r="O686" i="46"/>
  <c r="O687" i="46"/>
  <c r="O688" i="46"/>
  <c r="O689" i="46"/>
  <c r="O690" i="46"/>
  <c r="O691" i="46"/>
  <c r="O692" i="46"/>
  <c r="O693" i="46"/>
  <c r="O694" i="46"/>
  <c r="O695" i="46"/>
  <c r="O696" i="46"/>
  <c r="O697" i="46"/>
  <c r="O698" i="46"/>
  <c r="O699" i="46"/>
  <c r="O700" i="46"/>
  <c r="O701" i="46"/>
  <c r="O702" i="46"/>
  <c r="O703" i="46"/>
  <c r="O704" i="46"/>
  <c r="O705" i="46"/>
  <c r="O706" i="46"/>
  <c r="O707" i="46"/>
  <c r="O708" i="46"/>
  <c r="O709" i="46"/>
  <c r="O710" i="46"/>
  <c r="O711" i="46"/>
  <c r="O712" i="46"/>
  <c r="O713" i="46"/>
  <c r="O714" i="46"/>
  <c r="O715" i="46"/>
  <c r="O716" i="46"/>
  <c r="O717" i="46"/>
  <c r="O718" i="46"/>
  <c r="O719" i="46"/>
  <c r="O720" i="46"/>
  <c r="O721" i="46"/>
  <c r="O722" i="46"/>
  <c r="O723" i="46"/>
  <c r="O724" i="46"/>
  <c r="O725" i="46"/>
  <c r="O726" i="46"/>
  <c r="O727" i="46"/>
  <c r="O728" i="46"/>
  <c r="O729" i="46"/>
  <c r="O730" i="46"/>
  <c r="O731" i="46"/>
  <c r="O732" i="46"/>
  <c r="O733" i="46"/>
  <c r="O734" i="46"/>
  <c r="O735" i="46"/>
  <c r="O736" i="46"/>
  <c r="O737" i="46"/>
  <c r="O738" i="46"/>
  <c r="O739" i="46"/>
  <c r="O740" i="46"/>
  <c r="O741" i="46"/>
  <c r="O742" i="46"/>
  <c r="O743" i="46"/>
  <c r="O744" i="46"/>
  <c r="O745" i="46"/>
  <c r="O746" i="46"/>
  <c r="O747" i="46"/>
  <c r="O748" i="46"/>
  <c r="O749" i="46"/>
  <c r="O750" i="46"/>
  <c r="O751" i="46"/>
  <c r="O752" i="46"/>
  <c r="O753" i="46"/>
  <c r="O754" i="46"/>
  <c r="O755" i="46"/>
  <c r="O756" i="46"/>
  <c r="O757" i="46"/>
  <c r="O758" i="46"/>
  <c r="O759" i="46"/>
  <c r="O760" i="46"/>
  <c r="O761" i="46"/>
  <c r="O762" i="46"/>
  <c r="O763" i="46"/>
  <c r="O764" i="46"/>
  <c r="O765" i="46"/>
  <c r="O766" i="46"/>
  <c r="O767" i="46"/>
  <c r="O768" i="46"/>
  <c r="O769" i="46"/>
  <c r="O770" i="46"/>
  <c r="O771" i="46"/>
  <c r="O772" i="46"/>
  <c r="O773" i="46"/>
  <c r="O774" i="46"/>
  <c r="O775" i="46"/>
  <c r="O776" i="46"/>
  <c r="O777" i="46"/>
  <c r="O778" i="46"/>
  <c r="O779" i="46"/>
  <c r="O780" i="46"/>
  <c r="O781" i="46"/>
  <c r="O782" i="46"/>
  <c r="O783" i="46"/>
  <c r="O784" i="46"/>
  <c r="O785" i="46"/>
  <c r="O786" i="46"/>
  <c r="O787" i="46"/>
  <c r="O788" i="46"/>
  <c r="O789" i="46"/>
  <c r="O790" i="46"/>
  <c r="O791" i="46"/>
  <c r="O792" i="46"/>
  <c r="O793" i="46"/>
  <c r="O794" i="46"/>
  <c r="O795" i="46"/>
  <c r="O796" i="46"/>
  <c r="O797" i="46"/>
  <c r="O798" i="46"/>
  <c r="O799" i="46"/>
  <c r="O800" i="46"/>
  <c r="O801" i="46"/>
  <c r="O802" i="46"/>
  <c r="O803" i="46"/>
  <c r="O804" i="46"/>
  <c r="O805" i="46"/>
  <c r="O806" i="46"/>
  <c r="O807" i="46"/>
  <c r="O808" i="46"/>
  <c r="O809" i="46"/>
  <c r="O810" i="46"/>
  <c r="O811" i="46"/>
  <c r="O812" i="46"/>
  <c r="O813" i="46"/>
  <c r="O814" i="46"/>
  <c r="O815" i="46"/>
  <c r="O816" i="46"/>
  <c r="O817" i="46"/>
  <c r="O818" i="46"/>
  <c r="O819" i="46"/>
  <c r="O820" i="46"/>
  <c r="O821" i="46"/>
  <c r="O822" i="46"/>
  <c r="O823" i="46"/>
  <c r="O824" i="46"/>
  <c r="O825" i="46"/>
  <c r="O826" i="46"/>
  <c r="O827" i="46"/>
  <c r="O828" i="46"/>
  <c r="O829" i="46"/>
  <c r="O830" i="46"/>
  <c r="O831" i="46"/>
  <c r="O832" i="46"/>
  <c r="O833" i="46"/>
  <c r="O834" i="46"/>
  <c r="O835" i="46"/>
  <c r="O836" i="46"/>
  <c r="O837" i="46"/>
  <c r="O838" i="46"/>
  <c r="O839" i="46"/>
  <c r="O840" i="46"/>
  <c r="O841" i="46"/>
  <c r="O842" i="46"/>
  <c r="O843" i="46"/>
  <c r="O844" i="46"/>
  <c r="O845" i="46"/>
  <c r="O846" i="46"/>
  <c r="O847" i="46"/>
  <c r="O848" i="46"/>
  <c r="O849" i="46"/>
  <c r="O850" i="46"/>
  <c r="O851" i="46"/>
  <c r="O852" i="46"/>
  <c r="O853" i="46"/>
  <c r="O854" i="46"/>
  <c r="O855" i="46"/>
  <c r="O856" i="46"/>
  <c r="O857" i="46"/>
  <c r="O858" i="46"/>
  <c r="O859" i="46"/>
  <c r="O860" i="46"/>
  <c r="O861" i="46"/>
  <c r="O862" i="46"/>
  <c r="O863" i="46"/>
  <c r="O864" i="46"/>
  <c r="O865" i="46"/>
  <c r="O866" i="46"/>
  <c r="O867" i="46"/>
  <c r="O868" i="46"/>
  <c r="O869" i="46"/>
  <c r="O870" i="46"/>
  <c r="O871" i="46"/>
  <c r="O872" i="46"/>
  <c r="O873" i="46"/>
  <c r="O874" i="46"/>
  <c r="O875" i="46"/>
  <c r="O876" i="46"/>
  <c r="O877" i="46"/>
  <c r="O878" i="46"/>
  <c r="O879" i="46"/>
  <c r="O880" i="46"/>
  <c r="O881" i="46"/>
  <c r="O882" i="46"/>
  <c r="O883" i="46"/>
  <c r="O884" i="46"/>
  <c r="O885" i="46"/>
  <c r="O886" i="46"/>
  <c r="O887" i="46"/>
  <c r="O888" i="46"/>
  <c r="O889" i="46"/>
  <c r="O890" i="46"/>
  <c r="O891" i="46"/>
  <c r="O892" i="46"/>
  <c r="O893" i="46"/>
  <c r="O894" i="46"/>
  <c r="O895" i="46"/>
  <c r="O896" i="46"/>
  <c r="O897" i="46"/>
  <c r="O898" i="46"/>
  <c r="O899" i="46"/>
  <c r="O900" i="46"/>
  <c r="O901" i="46"/>
  <c r="O902" i="46"/>
  <c r="O903" i="46"/>
  <c r="O904" i="46"/>
  <c r="O905" i="46"/>
  <c r="O906" i="46"/>
  <c r="O907" i="46"/>
  <c r="O908" i="46"/>
  <c r="O909" i="46"/>
  <c r="O910" i="46"/>
  <c r="O911" i="46"/>
  <c r="O912" i="46"/>
  <c r="O913" i="46"/>
  <c r="O914" i="46"/>
  <c r="O915" i="46"/>
  <c r="O916" i="46"/>
  <c r="O917" i="46"/>
  <c r="O918" i="46"/>
  <c r="O919" i="46"/>
  <c r="O920" i="46"/>
  <c r="O921" i="46"/>
  <c r="O922" i="46"/>
  <c r="O923" i="46"/>
  <c r="O924" i="46"/>
  <c r="O925" i="46"/>
  <c r="O926" i="46"/>
  <c r="O927" i="46"/>
  <c r="O928" i="46"/>
  <c r="O929" i="46"/>
  <c r="O930" i="46"/>
  <c r="O931" i="46"/>
  <c r="O932" i="46"/>
  <c r="O933" i="46"/>
  <c r="O934" i="46"/>
  <c r="O935" i="46"/>
  <c r="O936" i="46"/>
  <c r="O937" i="46"/>
  <c r="O938" i="46"/>
  <c r="O939" i="46"/>
  <c r="O940" i="46"/>
  <c r="O941" i="46"/>
  <c r="O942" i="46"/>
  <c r="O943" i="46"/>
  <c r="O944" i="46"/>
  <c r="O945" i="46"/>
  <c r="O946" i="46"/>
  <c r="O947" i="46"/>
  <c r="O948" i="46"/>
  <c r="O949" i="46"/>
  <c r="O950" i="46"/>
  <c r="O951" i="46"/>
  <c r="O952" i="46"/>
  <c r="O953" i="46"/>
  <c r="O954" i="46"/>
  <c r="O955" i="46"/>
  <c r="O956" i="46"/>
  <c r="O957" i="46"/>
  <c r="O958" i="46"/>
  <c r="O959" i="46"/>
  <c r="O960" i="46"/>
  <c r="O961" i="46"/>
  <c r="O962" i="46"/>
  <c r="O963" i="46"/>
  <c r="O964" i="46"/>
  <c r="O965" i="46"/>
  <c r="O966" i="46"/>
  <c r="O967" i="46"/>
  <c r="O968" i="46"/>
  <c r="O969" i="46"/>
  <c r="O970" i="46"/>
  <c r="O971" i="46"/>
  <c r="O972" i="46"/>
  <c r="O973" i="46"/>
  <c r="O974" i="46"/>
  <c r="O975" i="46"/>
  <c r="O976" i="46"/>
  <c r="O977" i="46"/>
  <c r="O978" i="46"/>
  <c r="O979" i="46"/>
  <c r="O980" i="46"/>
  <c r="O981" i="46"/>
  <c r="O982" i="46"/>
  <c r="O983" i="46"/>
  <c r="O984" i="46"/>
  <c r="O985" i="46"/>
  <c r="O986" i="46"/>
  <c r="O987" i="46"/>
  <c r="O988" i="46"/>
  <c r="O989" i="46"/>
  <c r="O990" i="46"/>
  <c r="O991" i="46"/>
  <c r="O992" i="46"/>
  <c r="O993" i="46"/>
  <c r="O994" i="46"/>
  <c r="O995" i="46"/>
  <c r="O996" i="46"/>
  <c r="O997" i="46"/>
  <c r="O998" i="46"/>
  <c r="O999" i="46"/>
  <c r="O1000" i="46"/>
  <c r="O1001" i="46"/>
  <c r="O1002" i="46"/>
  <c r="O1003" i="46"/>
  <c r="O1004" i="46"/>
  <c r="O1005" i="46"/>
  <c r="O1006" i="46"/>
  <c r="O1007" i="46"/>
  <c r="O1008" i="46"/>
  <c r="O1009" i="46"/>
  <c r="O1010" i="46"/>
  <c r="O1011" i="46"/>
  <c r="O1012" i="46"/>
  <c r="O1013" i="46"/>
  <c r="O1014" i="46"/>
  <c r="O1015" i="46"/>
  <c r="O1016" i="46"/>
  <c r="O1017" i="46"/>
  <c r="O1018" i="46"/>
  <c r="O1019" i="46"/>
  <c r="O1020" i="46"/>
  <c r="O1021" i="46"/>
  <c r="O1022" i="46"/>
  <c r="O1023" i="46"/>
  <c r="O1024" i="46"/>
  <c r="O1025" i="46"/>
  <c r="O1026" i="46"/>
  <c r="O1027" i="46"/>
  <c r="O1028" i="46"/>
  <c r="O1029" i="46"/>
  <c r="O1030" i="46"/>
  <c r="O1031" i="46"/>
  <c r="O1032" i="46"/>
  <c r="O1033" i="46"/>
  <c r="O1034" i="46"/>
  <c r="O1035" i="46"/>
  <c r="O1036" i="46"/>
  <c r="O1037" i="46"/>
  <c r="O1038" i="46"/>
  <c r="O1039" i="46"/>
  <c r="O1040" i="46"/>
  <c r="O1041" i="46"/>
  <c r="O1042" i="46"/>
  <c r="O1043" i="46"/>
  <c r="O1044" i="46"/>
  <c r="O1045" i="46"/>
  <c r="O1046" i="46"/>
  <c r="O1047" i="46"/>
  <c r="O1048" i="46"/>
  <c r="O1049" i="46"/>
  <c r="O1050" i="46"/>
  <c r="O1051" i="46"/>
  <c r="O1052" i="46"/>
  <c r="O1053" i="46"/>
  <c r="O1054" i="46"/>
  <c r="O1055" i="46"/>
  <c r="O1056" i="46"/>
  <c r="O1057" i="46"/>
  <c r="O1058" i="46"/>
  <c r="O1059" i="46"/>
  <c r="O1060" i="46"/>
  <c r="O1061" i="46"/>
  <c r="O1062" i="46"/>
  <c r="O1063" i="46"/>
  <c r="O1064" i="46"/>
  <c r="O1065" i="46"/>
  <c r="O1066" i="46"/>
  <c r="O1067" i="46"/>
  <c r="O1068" i="46"/>
  <c r="O1069" i="46"/>
  <c r="O1070" i="46"/>
  <c r="O1071" i="46"/>
  <c r="O1072" i="46"/>
  <c r="O1073" i="46"/>
  <c r="O1074" i="46"/>
  <c r="O1075" i="46"/>
  <c r="O1076" i="46"/>
  <c r="O1077" i="46"/>
  <c r="O1078" i="46"/>
  <c r="O1079" i="46"/>
  <c r="O1080" i="46"/>
  <c r="O1081" i="46"/>
  <c r="O1082" i="46"/>
  <c r="O1083" i="46"/>
  <c r="O1084" i="46"/>
  <c r="O1085" i="46"/>
  <c r="O1086" i="46"/>
  <c r="O1087" i="46"/>
  <c r="O1088" i="46"/>
  <c r="O1089" i="46"/>
  <c r="O1090" i="46"/>
  <c r="O1091" i="46"/>
  <c r="O1092" i="46"/>
  <c r="O1093" i="46"/>
  <c r="O1094" i="46"/>
  <c r="O1095" i="46"/>
  <c r="O1096" i="46"/>
  <c r="O1097" i="46"/>
  <c r="O1098" i="46"/>
  <c r="O1099" i="46"/>
  <c r="O1100" i="46"/>
  <c r="O1101" i="46"/>
  <c r="O1102" i="46"/>
  <c r="O1103" i="46"/>
  <c r="O1104" i="46"/>
  <c r="O1105" i="46"/>
  <c r="O1106" i="46"/>
  <c r="O1107" i="46"/>
  <c r="O1108" i="46"/>
  <c r="O1109" i="46"/>
  <c r="O1110" i="46"/>
  <c r="O1111" i="46"/>
  <c r="O1112" i="46"/>
  <c r="O1113" i="46"/>
  <c r="O1114" i="46"/>
  <c r="O1115" i="46"/>
  <c r="O1116" i="46"/>
  <c r="O1117" i="46"/>
  <c r="O1118" i="46"/>
  <c r="O1119" i="46"/>
  <c r="O1120" i="46"/>
  <c r="O1121" i="46"/>
  <c r="O1122" i="46"/>
  <c r="O1123" i="46"/>
  <c r="O1124" i="46"/>
  <c r="O1125" i="46"/>
  <c r="O1126" i="46"/>
  <c r="O1127" i="46"/>
  <c r="O1128" i="46"/>
  <c r="O1129" i="46"/>
  <c r="O1130" i="46"/>
  <c r="O1131" i="46"/>
  <c r="O1132" i="46"/>
  <c r="O1133" i="46"/>
  <c r="O1134" i="46"/>
  <c r="O1135" i="46"/>
  <c r="O1136" i="46"/>
  <c r="O1137" i="46"/>
  <c r="O1138" i="46"/>
  <c r="O1139" i="46"/>
  <c r="O1140" i="46"/>
  <c r="O1141" i="46"/>
  <c r="O1142" i="46"/>
  <c r="O1143" i="46"/>
  <c r="O1144" i="46"/>
  <c r="O1145" i="46"/>
  <c r="O1146" i="46"/>
  <c r="O1147" i="46"/>
  <c r="O1148" i="46"/>
  <c r="O1149" i="46"/>
  <c r="O1150" i="46"/>
  <c r="O1151" i="46"/>
  <c r="O1152" i="46"/>
  <c r="O1153" i="46"/>
  <c r="O1154" i="46"/>
  <c r="O1155" i="46"/>
  <c r="O1156" i="46"/>
  <c r="O1157" i="46"/>
  <c r="O1158" i="46"/>
  <c r="O1159" i="46"/>
  <c r="O1160" i="46"/>
  <c r="O1161" i="46"/>
  <c r="O1162" i="46"/>
  <c r="O1163" i="46"/>
  <c r="O1164" i="46"/>
  <c r="O1165" i="46"/>
  <c r="O1166" i="46"/>
  <c r="O1167" i="46"/>
  <c r="O1168" i="46"/>
  <c r="O1169" i="46"/>
  <c r="O1170" i="46"/>
  <c r="O1171" i="46"/>
  <c r="O1172" i="46"/>
  <c r="O1173" i="46"/>
  <c r="O1174" i="46"/>
  <c r="O1175" i="46"/>
  <c r="O1176" i="46"/>
  <c r="O1177" i="46"/>
  <c r="O1178" i="46"/>
  <c r="O1179" i="46"/>
  <c r="O1180" i="46"/>
  <c r="O1181" i="46"/>
  <c r="O1182" i="46"/>
  <c r="O1183" i="46"/>
  <c r="O1184" i="46"/>
  <c r="O1185" i="46"/>
  <c r="O1186" i="46"/>
  <c r="O1187" i="46"/>
  <c r="O1188" i="46"/>
  <c r="O1189" i="46"/>
  <c r="O1190" i="46"/>
  <c r="O1191" i="46"/>
  <c r="O1192" i="46"/>
  <c r="O1193" i="46"/>
  <c r="O1194" i="46"/>
  <c r="O1195" i="46"/>
  <c r="O1196" i="46"/>
  <c r="O1197" i="46"/>
  <c r="O1198" i="46"/>
  <c r="O1199" i="46"/>
  <c r="O1200" i="46"/>
  <c r="O1201" i="46"/>
  <c r="O1202" i="46"/>
  <c r="O1203" i="46"/>
  <c r="O1204" i="46"/>
  <c r="O1205" i="46"/>
  <c r="O1206" i="46"/>
  <c r="O1207" i="46"/>
  <c r="O1208" i="46"/>
  <c r="O1209" i="46"/>
  <c r="O1210" i="46"/>
  <c r="O1211" i="46"/>
  <c r="O1212" i="46"/>
  <c r="O1213" i="46"/>
  <c r="O1214" i="46"/>
  <c r="O1215" i="46"/>
  <c r="O1216" i="46"/>
  <c r="O1217" i="46"/>
  <c r="O1218" i="46"/>
  <c r="O1219" i="46"/>
  <c r="O1220" i="46"/>
  <c r="O1221" i="46"/>
  <c r="O1222" i="46"/>
  <c r="O1223" i="46"/>
  <c r="O1224" i="46"/>
  <c r="O1225" i="46"/>
  <c r="O1226" i="46"/>
  <c r="O1227" i="46"/>
  <c r="O1228" i="46"/>
  <c r="O1229" i="46"/>
  <c r="O1230" i="46"/>
  <c r="O1231" i="46"/>
  <c r="O1232" i="46"/>
  <c r="O1233" i="46"/>
  <c r="O1234" i="46"/>
  <c r="O1235" i="46"/>
  <c r="O1236" i="46"/>
  <c r="O1237" i="46"/>
  <c r="O1238" i="46"/>
  <c r="O1239" i="46"/>
  <c r="O1240" i="46"/>
  <c r="O1241" i="46"/>
  <c r="O1242" i="46"/>
  <c r="O1243" i="46"/>
  <c r="O1244" i="46"/>
  <c r="O1245" i="46"/>
  <c r="O1246" i="46"/>
  <c r="O1247" i="46"/>
  <c r="O1248" i="46"/>
  <c r="O1249" i="46"/>
  <c r="O1250" i="46"/>
  <c r="O1251" i="46"/>
  <c r="O1252" i="46"/>
  <c r="O1253" i="46"/>
  <c r="O1254" i="46"/>
  <c r="O1255" i="46"/>
  <c r="O1256" i="46"/>
  <c r="O1257" i="46"/>
  <c r="O1258" i="46"/>
  <c r="O1259" i="46"/>
  <c r="O1260" i="46"/>
  <c r="O1261" i="46"/>
  <c r="O1262" i="46"/>
  <c r="O1263" i="46"/>
  <c r="O1264" i="46"/>
  <c r="O1265" i="46"/>
  <c r="O1266" i="46"/>
  <c r="O1267" i="46"/>
  <c r="O1268" i="46"/>
  <c r="O1269" i="46"/>
  <c r="O1270" i="46"/>
  <c r="O1271" i="46"/>
  <c r="O1272" i="46"/>
  <c r="O1273" i="46"/>
  <c r="O1274" i="46"/>
  <c r="O1275" i="46"/>
  <c r="O1276" i="46"/>
  <c r="O1277" i="46"/>
  <c r="O1278" i="46"/>
  <c r="O1279" i="46"/>
  <c r="O1280" i="46"/>
  <c r="O1281" i="46"/>
  <c r="O1282" i="46"/>
  <c r="O1283" i="46"/>
  <c r="O1284" i="46"/>
  <c r="O1285" i="46"/>
  <c r="O1286" i="46"/>
  <c r="O1287" i="46"/>
  <c r="O1288" i="46"/>
  <c r="O1289" i="46"/>
  <c r="O1290" i="46"/>
  <c r="O1291" i="46"/>
  <c r="O1292" i="46"/>
  <c r="O1293" i="46"/>
  <c r="O1294" i="46"/>
  <c r="O1295" i="46"/>
  <c r="O1296" i="46"/>
  <c r="O1297" i="46"/>
  <c r="O1298" i="46"/>
  <c r="O1299" i="46"/>
  <c r="O1300" i="46"/>
  <c r="O1301" i="46"/>
  <c r="O1302" i="46"/>
  <c r="O1303" i="46"/>
  <c r="O1304" i="46"/>
  <c r="O1305" i="46"/>
  <c r="O1306" i="46"/>
  <c r="O1307" i="46"/>
  <c r="O1308" i="46"/>
  <c r="O1309" i="46"/>
  <c r="O1310" i="46"/>
  <c r="O1311" i="46"/>
  <c r="O1312" i="46"/>
  <c r="O1313" i="46"/>
  <c r="O1314" i="46"/>
  <c r="O1315" i="46"/>
  <c r="O1316" i="46"/>
  <c r="O1317" i="46"/>
  <c r="O1318" i="46"/>
  <c r="O1319" i="46"/>
  <c r="O1320" i="46"/>
  <c r="O1321" i="46"/>
  <c r="O1322" i="46"/>
  <c r="O1323" i="46"/>
  <c r="O1324" i="46"/>
  <c r="O1325" i="46"/>
  <c r="O1326" i="46"/>
  <c r="O1327" i="46"/>
  <c r="O1328" i="46"/>
  <c r="O1329" i="46"/>
  <c r="O1330" i="46"/>
  <c r="O1331" i="46"/>
  <c r="O1332" i="46"/>
  <c r="O1333" i="46"/>
  <c r="O1334" i="46"/>
  <c r="O1335" i="46"/>
  <c r="O1336" i="46"/>
  <c r="O1337" i="46"/>
  <c r="O1338" i="46"/>
  <c r="O1339" i="46"/>
  <c r="O1340" i="46"/>
  <c r="O1341" i="46"/>
  <c r="O1342" i="46"/>
  <c r="O1343" i="46"/>
  <c r="O1344" i="46"/>
  <c r="O1345" i="46"/>
  <c r="O1346" i="46"/>
  <c r="O1347" i="46"/>
  <c r="O1348" i="46"/>
  <c r="O1349" i="46"/>
  <c r="O1350" i="46"/>
  <c r="O1351" i="46"/>
  <c r="O1352" i="46"/>
  <c r="O1353" i="46"/>
  <c r="O1354" i="46"/>
  <c r="O1355" i="46"/>
  <c r="O1356" i="46"/>
  <c r="O1357" i="46"/>
  <c r="O1358" i="46"/>
  <c r="O1359" i="46"/>
  <c r="O1360" i="46"/>
  <c r="O1361" i="46"/>
  <c r="O1362" i="46"/>
  <c r="O1363" i="46"/>
  <c r="O1364" i="46"/>
  <c r="O1365" i="46"/>
  <c r="O1366" i="46"/>
  <c r="O1367" i="46"/>
  <c r="O1368" i="46"/>
  <c r="O1369" i="46"/>
  <c r="O1370" i="46"/>
  <c r="O1371" i="46"/>
  <c r="O1372" i="46"/>
  <c r="O1373" i="46"/>
  <c r="O1374" i="46"/>
  <c r="O1375" i="46"/>
  <c r="O1376" i="46"/>
  <c r="O1377" i="46"/>
  <c r="O1378" i="46"/>
  <c r="O1379" i="46"/>
  <c r="O1380" i="46"/>
  <c r="O1381" i="46"/>
  <c r="O1382" i="46"/>
  <c r="O1383" i="46"/>
  <c r="O1384" i="46"/>
  <c r="O1385" i="46"/>
  <c r="O1386" i="46"/>
  <c r="O1387" i="46"/>
  <c r="O1388" i="46"/>
  <c r="O1389" i="46"/>
  <c r="O1390" i="46"/>
  <c r="O1391" i="46"/>
  <c r="O1392" i="46"/>
  <c r="O1393" i="46"/>
  <c r="O1394" i="46"/>
  <c r="O1395" i="46"/>
  <c r="O1396" i="46"/>
  <c r="O1397" i="46"/>
  <c r="O1398" i="46"/>
  <c r="O1399" i="46"/>
  <c r="O1400" i="46"/>
  <c r="O1401" i="46"/>
  <c r="O1402" i="46"/>
  <c r="O1403" i="46"/>
  <c r="O1404" i="46"/>
  <c r="O1405" i="46"/>
  <c r="O1406" i="46"/>
  <c r="O1407" i="46"/>
  <c r="O1408" i="46"/>
  <c r="O1409" i="46"/>
  <c r="O1410" i="46"/>
  <c r="O1411" i="46"/>
  <c r="O1412" i="46"/>
  <c r="O1413" i="46"/>
  <c r="O1414" i="46"/>
  <c r="O1415" i="46"/>
  <c r="O1416" i="46"/>
  <c r="O1417" i="46"/>
  <c r="O1418" i="46"/>
  <c r="O1419" i="46"/>
  <c r="O1420" i="46"/>
  <c r="O1421" i="46"/>
  <c r="O1422" i="46"/>
  <c r="O1423" i="46"/>
  <c r="O1424" i="46"/>
  <c r="O1425" i="46"/>
  <c r="O1426" i="46"/>
  <c r="O1427" i="46"/>
  <c r="O1428" i="46"/>
  <c r="O1429" i="46"/>
  <c r="O1430" i="46"/>
  <c r="O1431" i="46"/>
  <c r="O1432" i="46"/>
  <c r="O1433" i="46"/>
  <c r="O1434" i="46"/>
  <c r="O1435" i="46"/>
  <c r="O1436" i="46"/>
  <c r="O1437" i="46"/>
  <c r="O1438" i="46"/>
  <c r="O1439" i="46"/>
  <c r="O1440" i="46"/>
  <c r="O1441" i="46"/>
  <c r="O1442" i="46"/>
  <c r="O1443" i="46"/>
  <c r="O1444" i="46"/>
  <c r="O1445" i="46"/>
  <c r="O1446" i="46"/>
  <c r="O1447" i="46"/>
  <c r="O1448" i="46"/>
  <c r="O1449" i="46"/>
  <c r="O1450" i="46"/>
  <c r="O1451" i="46"/>
  <c r="O1452" i="46"/>
  <c r="O1453" i="46"/>
  <c r="O1454" i="46"/>
  <c r="O1455" i="46"/>
  <c r="O1456" i="46"/>
  <c r="O1457" i="46"/>
  <c r="O1458" i="46"/>
  <c r="O1459" i="46"/>
  <c r="O1460" i="46"/>
  <c r="O1461" i="46"/>
  <c r="O1462" i="46"/>
  <c r="O1463" i="46"/>
  <c r="O1464" i="46"/>
  <c r="O1465" i="46"/>
  <c r="O1466" i="46"/>
  <c r="O1467" i="46"/>
  <c r="O1468" i="46"/>
  <c r="O1469" i="46"/>
  <c r="O1470" i="46"/>
  <c r="O1471" i="46"/>
  <c r="O1472" i="46"/>
  <c r="O1473" i="46"/>
  <c r="O1474" i="46"/>
  <c r="O1475" i="46"/>
  <c r="O1476" i="46"/>
  <c r="O1477" i="46"/>
  <c r="O1478" i="46"/>
  <c r="O1479" i="46"/>
  <c r="O1480" i="46"/>
  <c r="O1481" i="46"/>
  <c r="O1482" i="46"/>
  <c r="O1483" i="46"/>
  <c r="O1484" i="46"/>
  <c r="O1485" i="46"/>
  <c r="O1486" i="46"/>
  <c r="O1487" i="46"/>
  <c r="O1488" i="46"/>
  <c r="O1489" i="46"/>
  <c r="O1490" i="46"/>
  <c r="O1491" i="46"/>
  <c r="O1492" i="46"/>
  <c r="O1493" i="46"/>
  <c r="O1494" i="46"/>
  <c r="O1495" i="46"/>
  <c r="O1496" i="46"/>
  <c r="O1497" i="46"/>
  <c r="O1498" i="46"/>
  <c r="O1499" i="46"/>
  <c r="O1500" i="46"/>
  <c r="O1501" i="46"/>
  <c r="O1502" i="46"/>
  <c r="O1503" i="46"/>
  <c r="O1504" i="46"/>
  <c r="O1505" i="46"/>
  <c r="O1506" i="46"/>
  <c r="O1507" i="46"/>
  <c r="O1508" i="46"/>
  <c r="O1509" i="46"/>
  <c r="O1510" i="46"/>
  <c r="O1511" i="46"/>
  <c r="O1512" i="46"/>
  <c r="O1513" i="46"/>
  <c r="O1514" i="46"/>
  <c r="O1515" i="46"/>
  <c r="O1516" i="46"/>
  <c r="O1517" i="46"/>
  <c r="O1518" i="46"/>
  <c r="O1519" i="46"/>
  <c r="O1520" i="46"/>
  <c r="O1521" i="46"/>
  <c r="O1522" i="46"/>
  <c r="O1523" i="46"/>
  <c r="O1524" i="46"/>
  <c r="O1525" i="46"/>
  <c r="O1526" i="46"/>
  <c r="O1527" i="46"/>
  <c r="O1528" i="46"/>
  <c r="O1529" i="46"/>
  <c r="O1530" i="46"/>
  <c r="O1531" i="46"/>
  <c r="O1532" i="46"/>
  <c r="O1533" i="46"/>
  <c r="O1534" i="46"/>
  <c r="O1535" i="46"/>
  <c r="O1536" i="46"/>
  <c r="O1537" i="46"/>
  <c r="O1538" i="46"/>
  <c r="O1539" i="46"/>
  <c r="O1540" i="46"/>
  <c r="O1541" i="46"/>
  <c r="O1542" i="46"/>
  <c r="O1543" i="46"/>
  <c r="O1544" i="46"/>
  <c r="O1545" i="46"/>
  <c r="O1546" i="46"/>
  <c r="O1547" i="46"/>
  <c r="O1548" i="46"/>
  <c r="O1549" i="46"/>
  <c r="O1550" i="46"/>
  <c r="O1551" i="46"/>
  <c r="O1552" i="46"/>
  <c r="O1553" i="46"/>
  <c r="O1554" i="46"/>
  <c r="O1555" i="46"/>
  <c r="O1556" i="46"/>
  <c r="O1557" i="46"/>
  <c r="O1558" i="46"/>
  <c r="O1559" i="46"/>
  <c r="O1560" i="46"/>
  <c r="O1561" i="46"/>
  <c r="O1562" i="46"/>
  <c r="O1563" i="46"/>
  <c r="O1564" i="46"/>
  <c r="O1565" i="46"/>
  <c r="O1566" i="46"/>
  <c r="O1567" i="46"/>
  <c r="O1568" i="46"/>
  <c r="O1569" i="46"/>
  <c r="O1570" i="46"/>
  <c r="O1571" i="46"/>
  <c r="O1572" i="46"/>
  <c r="O1573" i="46"/>
  <c r="O1574" i="46"/>
  <c r="O1575" i="46"/>
  <c r="O1576" i="46"/>
  <c r="O1577" i="46"/>
  <c r="O1578" i="46"/>
  <c r="O1579" i="46"/>
  <c r="O1580" i="46"/>
  <c r="O1581" i="46"/>
  <c r="O1582" i="46"/>
  <c r="O1583" i="46"/>
  <c r="O1584" i="46"/>
  <c r="O1585" i="46"/>
  <c r="O1586" i="46"/>
  <c r="O1587" i="46"/>
  <c r="O1588" i="46"/>
  <c r="O1589" i="46"/>
  <c r="O1590" i="46"/>
  <c r="O1591" i="46"/>
  <c r="O1592" i="46"/>
  <c r="O1593" i="46"/>
  <c r="O1594" i="46"/>
  <c r="O1595" i="46"/>
  <c r="O1596" i="46"/>
  <c r="O1597" i="46"/>
  <c r="O1598" i="46"/>
  <c r="O1599" i="46"/>
  <c r="O1600" i="46"/>
  <c r="O1601" i="46"/>
  <c r="O1602" i="46"/>
  <c r="O1603" i="46"/>
  <c r="O1604" i="46"/>
  <c r="O1605" i="46"/>
  <c r="O1606" i="46"/>
  <c r="O1607" i="46"/>
  <c r="O1608" i="46"/>
  <c r="O1609" i="46"/>
  <c r="O1610" i="46"/>
  <c r="O1611" i="46"/>
  <c r="O1612" i="46"/>
  <c r="O1613" i="46"/>
  <c r="O1614" i="46"/>
  <c r="O1615" i="46"/>
  <c r="O1616" i="46"/>
  <c r="O1617" i="46"/>
  <c r="O1618" i="46"/>
  <c r="O1619" i="46"/>
  <c r="O1620" i="46"/>
  <c r="O1621" i="46"/>
  <c r="O1622" i="46"/>
  <c r="O1623" i="46"/>
  <c r="O1624" i="46"/>
  <c r="O1625" i="46"/>
  <c r="O1626" i="46"/>
  <c r="O1627" i="46"/>
  <c r="O1628" i="46"/>
  <c r="O1629" i="46"/>
  <c r="O1630" i="46"/>
  <c r="O1631" i="46"/>
  <c r="O1632" i="46"/>
  <c r="O1633" i="46"/>
  <c r="O1634" i="46"/>
  <c r="O1635" i="46"/>
  <c r="O1636" i="46"/>
  <c r="O1637" i="46"/>
  <c r="O1638" i="46"/>
  <c r="O1639" i="46"/>
  <c r="O1640" i="46"/>
  <c r="O1641" i="46"/>
  <c r="O1642" i="46"/>
  <c r="O1643" i="46"/>
  <c r="O1644" i="46"/>
  <c r="O1645" i="46"/>
  <c r="O1646" i="46"/>
  <c r="O1647" i="46"/>
  <c r="O1648" i="46"/>
  <c r="O1649" i="46"/>
  <c r="O1650" i="46"/>
  <c r="O1651" i="46"/>
  <c r="O1652" i="46"/>
  <c r="O1653" i="46"/>
  <c r="O1654" i="46"/>
  <c r="O1655" i="46"/>
  <c r="O1656" i="46"/>
  <c r="O1657" i="46"/>
  <c r="O1658" i="46"/>
  <c r="O1659" i="46"/>
  <c r="O1660" i="46"/>
  <c r="O1661" i="46"/>
  <c r="O1662" i="46"/>
  <c r="O1663" i="46"/>
  <c r="O1664" i="46"/>
  <c r="O1665" i="46"/>
  <c r="O1666" i="46"/>
  <c r="O1667" i="46"/>
  <c r="O1668" i="46"/>
  <c r="O1669" i="46"/>
  <c r="O1670" i="46"/>
  <c r="O1671" i="46"/>
  <c r="O1672" i="46"/>
  <c r="O1673" i="46"/>
  <c r="O1674" i="46"/>
  <c r="O1675" i="46"/>
  <c r="O1676" i="46"/>
  <c r="O1677" i="46"/>
  <c r="O1678" i="46"/>
  <c r="O1679" i="46"/>
  <c r="O1680" i="46"/>
  <c r="O1681" i="46"/>
  <c r="O1682" i="46"/>
  <c r="O1683" i="46"/>
  <c r="O1684" i="46"/>
  <c r="O1685" i="46"/>
  <c r="O1686" i="46"/>
  <c r="O1687" i="46"/>
  <c r="O1688" i="46"/>
  <c r="O1689" i="46"/>
  <c r="O1690" i="46"/>
  <c r="O1691" i="46"/>
  <c r="O1692" i="46"/>
  <c r="O1693" i="46"/>
  <c r="O1694" i="46"/>
  <c r="O1695" i="46"/>
  <c r="O1696" i="46"/>
  <c r="O1697" i="46"/>
  <c r="O1698" i="46"/>
  <c r="O1699" i="46"/>
  <c r="O1700" i="46"/>
  <c r="O1701" i="46"/>
  <c r="O1702" i="46"/>
  <c r="O1703" i="46"/>
  <c r="O1704" i="46"/>
  <c r="O1705" i="46"/>
  <c r="O1706" i="46"/>
  <c r="O1707" i="46"/>
  <c r="O1708" i="46"/>
  <c r="O1709" i="46"/>
  <c r="O1710" i="46"/>
  <c r="O1711" i="46"/>
  <c r="O1712" i="46"/>
  <c r="O1713" i="46"/>
  <c r="O1714" i="46"/>
  <c r="O1715" i="46"/>
  <c r="O1716" i="46"/>
  <c r="O1717" i="46"/>
  <c r="O1718" i="46"/>
  <c r="O1719" i="46"/>
  <c r="O1720" i="46"/>
  <c r="O1721" i="46"/>
  <c r="O1722" i="46"/>
  <c r="O1723" i="46"/>
  <c r="O1724" i="46"/>
  <c r="O1725" i="46"/>
  <c r="O1726" i="46"/>
  <c r="O1727" i="46"/>
  <c r="O1728" i="46"/>
  <c r="O1729" i="46"/>
  <c r="O1730" i="46"/>
  <c r="O1731" i="46"/>
  <c r="O1732" i="46"/>
  <c r="O1733" i="46"/>
  <c r="O1734" i="46"/>
  <c r="O1735" i="46"/>
  <c r="O1736" i="46"/>
  <c r="O1737" i="46"/>
  <c r="O1738" i="46"/>
  <c r="O1739" i="46"/>
  <c r="O1740" i="46"/>
  <c r="O1741" i="46"/>
  <c r="O1742" i="46"/>
  <c r="O1743" i="46"/>
  <c r="O1744" i="46"/>
  <c r="O1745" i="46"/>
  <c r="O1746" i="46"/>
  <c r="O1747" i="46"/>
  <c r="O1748" i="46"/>
  <c r="O1749" i="46"/>
  <c r="O1750" i="46"/>
  <c r="O1751" i="46"/>
  <c r="O1752" i="46"/>
  <c r="O1753" i="46"/>
  <c r="O1754" i="46"/>
  <c r="O1755" i="46"/>
  <c r="O1756" i="46"/>
  <c r="O1757" i="46"/>
  <c r="O1758" i="46"/>
  <c r="O1759" i="46"/>
  <c r="O1760" i="46"/>
  <c r="O1761" i="46"/>
  <c r="O1762" i="46"/>
  <c r="O1763" i="46"/>
  <c r="O1764" i="46"/>
  <c r="O1765" i="46"/>
  <c r="O1766" i="46"/>
  <c r="O1767" i="46"/>
  <c r="O1768" i="46"/>
  <c r="O1769" i="46"/>
  <c r="O1770" i="46"/>
  <c r="O1771" i="46"/>
  <c r="O1772" i="46"/>
  <c r="O1773" i="46"/>
  <c r="O1774" i="46"/>
  <c r="O1775" i="46"/>
  <c r="O1776" i="46"/>
  <c r="O1777" i="46"/>
  <c r="O1778" i="46"/>
  <c r="O1779" i="46"/>
  <c r="O1780" i="46"/>
  <c r="O1781" i="46"/>
  <c r="O1782" i="46"/>
  <c r="O1783" i="46"/>
  <c r="O1784" i="46"/>
  <c r="O1785" i="46"/>
  <c r="O1786" i="46"/>
  <c r="O1787" i="46"/>
  <c r="O1788" i="46"/>
  <c r="O1789" i="46"/>
  <c r="O1790" i="46"/>
  <c r="O1791" i="46"/>
  <c r="O1792" i="46"/>
  <c r="O1793" i="46"/>
  <c r="O1794" i="46"/>
  <c r="O1795" i="46"/>
  <c r="O1796" i="46"/>
  <c r="O1797" i="46"/>
  <c r="O1798" i="46"/>
  <c r="O1799" i="46"/>
  <c r="O1800" i="46"/>
  <c r="O1801" i="46"/>
  <c r="O1802" i="46"/>
  <c r="O1803" i="46"/>
  <c r="O1804" i="46"/>
  <c r="O1805" i="46"/>
  <c r="O1806" i="46"/>
  <c r="O1807" i="46"/>
  <c r="O1808" i="46"/>
  <c r="O1809" i="46"/>
  <c r="O1810" i="46"/>
  <c r="O1811" i="46"/>
  <c r="O1812" i="46"/>
  <c r="O1813" i="46"/>
  <c r="O1814" i="46"/>
  <c r="O1815" i="46"/>
  <c r="O1816" i="46"/>
  <c r="O1817" i="46"/>
  <c r="O1818" i="46"/>
  <c r="O1819" i="46"/>
  <c r="O1820" i="46"/>
  <c r="O1821" i="46"/>
  <c r="O1822" i="46"/>
  <c r="O1823" i="46"/>
  <c r="O1824" i="46"/>
  <c r="O1825" i="46"/>
  <c r="O1826" i="46"/>
  <c r="O1827" i="46"/>
  <c r="O1828" i="46"/>
  <c r="O1829" i="46"/>
  <c r="O1830" i="46"/>
  <c r="O1831" i="46"/>
  <c r="O1832" i="46"/>
  <c r="O1833" i="46"/>
  <c r="O1834" i="46"/>
  <c r="O1835" i="46"/>
  <c r="O1836" i="46"/>
  <c r="O1837" i="46"/>
  <c r="O1838" i="46"/>
  <c r="O1839" i="46"/>
  <c r="O1840" i="46"/>
  <c r="O1841" i="46"/>
  <c r="O1842" i="46"/>
  <c r="O1843" i="46"/>
  <c r="O1844" i="46"/>
  <c r="O1845" i="46"/>
  <c r="O1846" i="46"/>
  <c r="O1847" i="46"/>
  <c r="O1848" i="46"/>
  <c r="O1849" i="46"/>
  <c r="O1850" i="46"/>
  <c r="O1851" i="46"/>
  <c r="O1852" i="46"/>
  <c r="O1853" i="46"/>
  <c r="O1854" i="46"/>
  <c r="O1855" i="46"/>
  <c r="O1856" i="46"/>
  <c r="O1857" i="46"/>
  <c r="O1858" i="46"/>
  <c r="O1859" i="46"/>
  <c r="O1860" i="46"/>
  <c r="O1861" i="46"/>
  <c r="O1862" i="46"/>
  <c r="O1863" i="46"/>
  <c r="O1864" i="46"/>
  <c r="O1865" i="46"/>
  <c r="O1866" i="46"/>
  <c r="O1867" i="46"/>
  <c r="O1868" i="46"/>
  <c r="O1869" i="46"/>
  <c r="O1870" i="46"/>
  <c r="O1871" i="46"/>
  <c r="O1872" i="46"/>
  <c r="O1873" i="46"/>
  <c r="O1874" i="46"/>
  <c r="O1875" i="46"/>
  <c r="O1876" i="46"/>
  <c r="O1877" i="46"/>
  <c r="O1878" i="46"/>
  <c r="O1879" i="46"/>
  <c r="O1880" i="46"/>
  <c r="O1881" i="46"/>
  <c r="O1882" i="46"/>
  <c r="O1883" i="46"/>
  <c r="O1884" i="46"/>
  <c r="O1885" i="46"/>
  <c r="O1886" i="46"/>
  <c r="O1887" i="46"/>
  <c r="O1888" i="46"/>
  <c r="O1889" i="46"/>
  <c r="O1890" i="46"/>
  <c r="O1891" i="46"/>
  <c r="O1892" i="46"/>
  <c r="O1893" i="46"/>
  <c r="O1894" i="46"/>
  <c r="O1895" i="46"/>
  <c r="O1896" i="46"/>
  <c r="O1897" i="46"/>
  <c r="O1898" i="46"/>
  <c r="O1899" i="46"/>
  <c r="O1900" i="46"/>
  <c r="O1901" i="46"/>
  <c r="O1902" i="46"/>
  <c r="O1903" i="46"/>
  <c r="O1904" i="46"/>
  <c r="O1905" i="46"/>
  <c r="O1906" i="46"/>
  <c r="O1907" i="46"/>
  <c r="O1908" i="46"/>
  <c r="O1909" i="46"/>
  <c r="O1910" i="46"/>
  <c r="O1911" i="46"/>
  <c r="O1912" i="46"/>
  <c r="O1913" i="46"/>
  <c r="O1914" i="46"/>
  <c r="O1915" i="46"/>
  <c r="O1916" i="46"/>
  <c r="O1917" i="46"/>
  <c r="O1918" i="46"/>
  <c r="O1919" i="46"/>
  <c r="O1920" i="46"/>
  <c r="O1921" i="46"/>
  <c r="O1922" i="46"/>
  <c r="O1923" i="46"/>
  <c r="O1924" i="46"/>
  <c r="O1925" i="46"/>
  <c r="O1926" i="46"/>
  <c r="O1927" i="46"/>
  <c r="O1928" i="46"/>
  <c r="O1929" i="46"/>
  <c r="O1930" i="46"/>
  <c r="O1931" i="46"/>
  <c r="O1932" i="46"/>
  <c r="O1933" i="46"/>
  <c r="O1934" i="46"/>
  <c r="O1935" i="46"/>
  <c r="O1936" i="46"/>
  <c r="O1937" i="46"/>
  <c r="O1938" i="46"/>
  <c r="O1939" i="46"/>
  <c r="O1940" i="46"/>
  <c r="O1941" i="46"/>
  <c r="O1942" i="46"/>
  <c r="O1943" i="46"/>
  <c r="O1944" i="46"/>
  <c r="O1945" i="46"/>
  <c r="O1946" i="46"/>
  <c r="O1947" i="46"/>
  <c r="O1948" i="46"/>
  <c r="O1949" i="46"/>
  <c r="O1950" i="46"/>
  <c r="O1951" i="46"/>
  <c r="O1952" i="46"/>
  <c r="O1953" i="46"/>
  <c r="O1954" i="46"/>
  <c r="O1955" i="46"/>
  <c r="O1956" i="46"/>
  <c r="O1957" i="46"/>
  <c r="O1958" i="46"/>
  <c r="O1959" i="46"/>
  <c r="O1960" i="46"/>
  <c r="O1961" i="46"/>
  <c r="O1962" i="46"/>
  <c r="O1963" i="46"/>
  <c r="O1964" i="46"/>
  <c r="O1965" i="46"/>
  <c r="O1966" i="46"/>
  <c r="O1967" i="46"/>
  <c r="O1968" i="46"/>
  <c r="O1969" i="46"/>
  <c r="O1970" i="46"/>
  <c r="O1971" i="46"/>
  <c r="O1972" i="46"/>
  <c r="O1973" i="46"/>
  <c r="O1974" i="46"/>
  <c r="O1975" i="46"/>
  <c r="O1976" i="46"/>
  <c r="O1977" i="46"/>
  <c r="O1978" i="46"/>
  <c r="O1979" i="46"/>
  <c r="O1980" i="46"/>
  <c r="O1981" i="46"/>
  <c r="O1982" i="46"/>
  <c r="O1983" i="46"/>
  <c r="O1984" i="46"/>
  <c r="O1985" i="46"/>
  <c r="O1986" i="46"/>
  <c r="O1987" i="46"/>
  <c r="O1988" i="46"/>
  <c r="O1989" i="46"/>
  <c r="O1990" i="46"/>
  <c r="O1991" i="46"/>
  <c r="O1992" i="46"/>
  <c r="O1993" i="46"/>
  <c r="O1994" i="46"/>
  <c r="O1995" i="46"/>
  <c r="O1996" i="46"/>
  <c r="O1997" i="46"/>
  <c r="O1998" i="46"/>
  <c r="O1999" i="46"/>
  <c r="O2000" i="46"/>
  <c r="O2001" i="46"/>
  <c r="F2" i="29"/>
  <c r="N3" i="46"/>
  <c r="N4" i="46"/>
  <c r="N5" i="46"/>
  <c r="N6" i="46"/>
  <c r="N7" i="46"/>
  <c r="N8" i="46"/>
  <c r="N9" i="46"/>
  <c r="N10" i="46"/>
  <c r="N11" i="46"/>
  <c r="N12" i="46"/>
  <c r="N13" i="46"/>
  <c r="N14" i="46"/>
  <c r="N15" i="46"/>
  <c r="N16" i="46"/>
  <c r="N17" i="46"/>
  <c r="N18" i="46"/>
  <c r="N19" i="46"/>
  <c r="N20" i="46"/>
  <c r="N21" i="46"/>
  <c r="N22" i="46"/>
  <c r="N23" i="46"/>
  <c r="N24" i="46"/>
  <c r="N25" i="46"/>
  <c r="N26" i="46"/>
  <c r="N27" i="46"/>
  <c r="N28" i="46"/>
  <c r="N29" i="46"/>
  <c r="N30" i="46"/>
  <c r="N31" i="46"/>
  <c r="N32" i="46"/>
  <c r="N33" i="46"/>
  <c r="N34" i="46"/>
  <c r="N35" i="46"/>
  <c r="N36" i="46"/>
  <c r="N37" i="46"/>
  <c r="N38" i="46"/>
  <c r="N39" i="46"/>
  <c r="N40" i="46"/>
  <c r="N41" i="46"/>
  <c r="N42" i="46"/>
  <c r="N43" i="46"/>
  <c r="N44" i="46"/>
  <c r="N45" i="46"/>
  <c r="N46" i="46"/>
  <c r="N47" i="46"/>
  <c r="N48" i="46"/>
  <c r="N49" i="46"/>
  <c r="N50" i="46"/>
  <c r="N51" i="46"/>
  <c r="N52" i="46"/>
  <c r="N53" i="46"/>
  <c r="N54" i="46"/>
  <c r="N55" i="46"/>
  <c r="N56" i="46"/>
  <c r="N57" i="46"/>
  <c r="N58" i="46"/>
  <c r="N59" i="46"/>
  <c r="N60" i="46"/>
  <c r="N61" i="46"/>
  <c r="N62" i="46"/>
  <c r="N63" i="46"/>
  <c r="N64" i="46"/>
  <c r="N65" i="46"/>
  <c r="N66" i="46"/>
  <c r="N67" i="46"/>
  <c r="N68" i="46"/>
  <c r="N69" i="46"/>
  <c r="N70" i="46"/>
  <c r="N71" i="46"/>
  <c r="N72" i="46"/>
  <c r="N73" i="46"/>
  <c r="N74" i="46"/>
  <c r="N75" i="46"/>
  <c r="N76" i="46"/>
  <c r="N77" i="46"/>
  <c r="N78" i="46"/>
  <c r="N79" i="46"/>
  <c r="N80" i="46"/>
  <c r="N81" i="46"/>
  <c r="N82" i="46"/>
  <c r="N83" i="46"/>
  <c r="N84" i="46"/>
  <c r="N85" i="46"/>
  <c r="N86" i="46"/>
  <c r="N87" i="46"/>
  <c r="N88" i="46"/>
  <c r="N89" i="46"/>
  <c r="N90" i="46"/>
  <c r="N91" i="46"/>
  <c r="N92" i="46"/>
  <c r="N93" i="46"/>
  <c r="N94" i="46"/>
  <c r="N95" i="46"/>
  <c r="N96" i="46"/>
  <c r="N97" i="46"/>
  <c r="N98" i="46"/>
  <c r="N99" i="46"/>
  <c r="N100" i="46"/>
  <c r="N101" i="46"/>
  <c r="N102" i="46"/>
  <c r="N103" i="46"/>
  <c r="N104" i="46"/>
  <c r="N105" i="46"/>
  <c r="N106" i="46"/>
  <c r="N107" i="46"/>
  <c r="N108" i="46"/>
  <c r="N109" i="46"/>
  <c r="N110" i="46"/>
  <c r="N111" i="46"/>
  <c r="N112" i="46"/>
  <c r="N113" i="46"/>
  <c r="N114" i="46"/>
  <c r="N115" i="46"/>
  <c r="N116" i="46"/>
  <c r="N117" i="46"/>
  <c r="N118" i="46"/>
  <c r="N119" i="46"/>
  <c r="N120" i="46"/>
  <c r="N121" i="46"/>
  <c r="N122" i="46"/>
  <c r="N123" i="46"/>
  <c r="N124" i="46"/>
  <c r="N125" i="46"/>
  <c r="N126" i="46"/>
  <c r="N127" i="46"/>
  <c r="N128" i="46"/>
  <c r="N129" i="46"/>
  <c r="N130" i="46"/>
  <c r="N131" i="46"/>
  <c r="N132" i="46"/>
  <c r="N133" i="46"/>
  <c r="N134" i="46"/>
  <c r="N135" i="46"/>
  <c r="N136" i="46"/>
  <c r="N137" i="46"/>
  <c r="N138" i="46"/>
  <c r="N139" i="46"/>
  <c r="N140" i="46"/>
  <c r="N141" i="46"/>
  <c r="N142" i="46"/>
  <c r="N143" i="46"/>
  <c r="N144" i="46"/>
  <c r="N145" i="46"/>
  <c r="N146" i="46"/>
  <c r="N147" i="46"/>
  <c r="N148" i="46"/>
  <c r="N149" i="46"/>
  <c r="N150" i="46"/>
  <c r="N151" i="46"/>
  <c r="N152" i="46"/>
  <c r="N153" i="46"/>
  <c r="N154" i="46"/>
  <c r="N155" i="46"/>
  <c r="N156" i="46"/>
  <c r="N157" i="46"/>
  <c r="N158" i="46"/>
  <c r="N159" i="46"/>
  <c r="N160" i="46"/>
  <c r="N161" i="46"/>
  <c r="N162" i="46"/>
  <c r="N163" i="46"/>
  <c r="N164" i="46"/>
  <c r="N165" i="46"/>
  <c r="N166" i="46"/>
  <c r="N167" i="46"/>
  <c r="N168" i="46"/>
  <c r="N169" i="46"/>
  <c r="N170" i="46"/>
  <c r="N171" i="46"/>
  <c r="N172" i="46"/>
  <c r="N173" i="46"/>
  <c r="N174" i="46"/>
  <c r="N175" i="46"/>
  <c r="N176" i="46"/>
  <c r="N177" i="46"/>
  <c r="N178" i="46"/>
  <c r="N179" i="46"/>
  <c r="N180" i="46"/>
  <c r="N181" i="46"/>
  <c r="N182" i="46"/>
  <c r="N183" i="46"/>
  <c r="N184" i="46"/>
  <c r="N185" i="46"/>
  <c r="N186" i="46"/>
  <c r="N187" i="46"/>
  <c r="N188" i="46"/>
  <c r="N189" i="46"/>
  <c r="N190" i="46"/>
  <c r="N191" i="46"/>
  <c r="N192" i="46"/>
  <c r="N193" i="46"/>
  <c r="N194" i="46"/>
  <c r="N195" i="46"/>
  <c r="N196" i="46"/>
  <c r="N197" i="46"/>
  <c r="N198" i="46"/>
  <c r="N199" i="46"/>
  <c r="N200" i="46"/>
  <c r="N201" i="46"/>
  <c r="N202" i="46"/>
  <c r="N203" i="46"/>
  <c r="N204" i="46"/>
  <c r="N205" i="46"/>
  <c r="N206" i="46"/>
  <c r="N207" i="46"/>
  <c r="N208" i="46"/>
  <c r="N209" i="46"/>
  <c r="N210" i="46"/>
  <c r="N211" i="46"/>
  <c r="N212" i="46"/>
  <c r="N213" i="46"/>
  <c r="N214" i="46"/>
  <c r="N215" i="46"/>
  <c r="N216" i="46"/>
  <c r="N217" i="46"/>
  <c r="N218" i="46"/>
  <c r="N219" i="46"/>
  <c r="N220" i="46"/>
  <c r="N221" i="46"/>
  <c r="N222" i="46"/>
  <c r="N223" i="46"/>
  <c r="N224" i="46"/>
  <c r="N225" i="46"/>
  <c r="N226" i="46"/>
  <c r="N227" i="46"/>
  <c r="N228" i="46"/>
  <c r="N229" i="46"/>
  <c r="N230" i="46"/>
  <c r="N231" i="46"/>
  <c r="N232" i="46"/>
  <c r="N233" i="46"/>
  <c r="N234" i="46"/>
  <c r="N235" i="46"/>
  <c r="N236" i="46"/>
  <c r="N237" i="46"/>
  <c r="N238" i="46"/>
  <c r="N239" i="46"/>
  <c r="N240" i="46"/>
  <c r="N241" i="46"/>
  <c r="N242" i="46"/>
  <c r="N243" i="46"/>
  <c r="N244" i="46"/>
  <c r="N245" i="46"/>
  <c r="N246" i="46"/>
  <c r="N247" i="46"/>
  <c r="N248" i="46"/>
  <c r="N249" i="46"/>
  <c r="N250" i="46"/>
  <c r="N251" i="46"/>
  <c r="N252" i="46"/>
  <c r="N253" i="46"/>
  <c r="N254" i="46"/>
  <c r="N255" i="46"/>
  <c r="N256" i="46"/>
  <c r="N257" i="46"/>
  <c r="N258" i="46"/>
  <c r="N259" i="46"/>
  <c r="N260" i="46"/>
  <c r="N261" i="46"/>
  <c r="N262" i="46"/>
  <c r="N263" i="46"/>
  <c r="N264" i="46"/>
  <c r="N265" i="46"/>
  <c r="N266" i="46"/>
  <c r="N267" i="46"/>
  <c r="N268" i="46"/>
  <c r="N269" i="46"/>
  <c r="N270" i="46"/>
  <c r="N271" i="46"/>
  <c r="N272" i="46"/>
  <c r="N273" i="46"/>
  <c r="N274" i="46"/>
  <c r="N275" i="46"/>
  <c r="N276" i="46"/>
  <c r="N277" i="46"/>
  <c r="N278" i="46"/>
  <c r="N279" i="46"/>
  <c r="N280" i="46"/>
  <c r="N281" i="46"/>
  <c r="N282" i="46"/>
  <c r="N283" i="46"/>
  <c r="N284" i="46"/>
  <c r="N285" i="46"/>
  <c r="N286" i="46"/>
  <c r="N287" i="46"/>
  <c r="N288" i="46"/>
  <c r="N289" i="46"/>
  <c r="N290" i="46"/>
  <c r="N291" i="46"/>
  <c r="N292" i="46"/>
  <c r="N293" i="46"/>
  <c r="N294" i="46"/>
  <c r="N295" i="46"/>
  <c r="N296" i="46"/>
  <c r="N297" i="46"/>
  <c r="N298" i="46"/>
  <c r="N299" i="46"/>
  <c r="N300" i="46"/>
  <c r="N301" i="46"/>
  <c r="N302" i="46"/>
  <c r="N303" i="46"/>
  <c r="N304" i="46"/>
  <c r="N305" i="46"/>
  <c r="N306" i="46"/>
  <c r="N307" i="46"/>
  <c r="N308" i="46"/>
  <c r="N309" i="46"/>
  <c r="N310" i="46"/>
  <c r="N311" i="46"/>
  <c r="N312" i="46"/>
  <c r="N313" i="46"/>
  <c r="N314" i="46"/>
  <c r="N315" i="46"/>
  <c r="N316" i="46"/>
  <c r="N317" i="46"/>
  <c r="N318" i="46"/>
  <c r="N319" i="46"/>
  <c r="N320" i="46"/>
  <c r="N321" i="46"/>
  <c r="N322" i="46"/>
  <c r="N323" i="46"/>
  <c r="N324" i="46"/>
  <c r="N325" i="46"/>
  <c r="N326" i="46"/>
  <c r="N327" i="46"/>
  <c r="N328" i="46"/>
  <c r="N329" i="46"/>
  <c r="N330" i="46"/>
  <c r="N331" i="46"/>
  <c r="N332" i="46"/>
  <c r="N333" i="46"/>
  <c r="N334" i="46"/>
  <c r="N335" i="46"/>
  <c r="N336" i="46"/>
  <c r="N337" i="46"/>
  <c r="N338" i="46"/>
  <c r="N339" i="46"/>
  <c r="N340" i="46"/>
  <c r="N341" i="46"/>
  <c r="N342" i="46"/>
  <c r="N343" i="46"/>
  <c r="N344" i="46"/>
  <c r="N345" i="46"/>
  <c r="N346" i="46"/>
  <c r="N347" i="46"/>
  <c r="N348" i="46"/>
  <c r="N349" i="46"/>
  <c r="N350" i="46"/>
  <c r="N351" i="46"/>
  <c r="N352" i="46"/>
  <c r="N353" i="46"/>
  <c r="N354" i="46"/>
  <c r="N355" i="46"/>
  <c r="N356" i="46"/>
  <c r="N357" i="46"/>
  <c r="N358" i="46"/>
  <c r="N359" i="46"/>
  <c r="N360" i="46"/>
  <c r="N361" i="46"/>
  <c r="N362" i="46"/>
  <c r="N363" i="46"/>
  <c r="N364" i="46"/>
  <c r="N365" i="46"/>
  <c r="N366" i="46"/>
  <c r="N367" i="46"/>
  <c r="N368" i="46"/>
  <c r="N369" i="46"/>
  <c r="N370" i="46"/>
  <c r="N371" i="46"/>
  <c r="N372" i="46"/>
  <c r="N373" i="46"/>
  <c r="N374" i="46"/>
  <c r="N375" i="46"/>
  <c r="N376" i="46"/>
  <c r="N377" i="46"/>
  <c r="N378" i="46"/>
  <c r="N379" i="46"/>
  <c r="N380" i="46"/>
  <c r="N381" i="46"/>
  <c r="N382" i="46"/>
  <c r="N383" i="46"/>
  <c r="N384" i="46"/>
  <c r="N385" i="46"/>
  <c r="N386" i="46"/>
  <c r="N387" i="46"/>
  <c r="N388" i="46"/>
  <c r="N389" i="46"/>
  <c r="N390" i="46"/>
  <c r="N391" i="46"/>
  <c r="N392" i="46"/>
  <c r="N393" i="46"/>
  <c r="N394" i="46"/>
  <c r="N395" i="46"/>
  <c r="N396" i="46"/>
  <c r="N397" i="46"/>
  <c r="N398" i="46"/>
  <c r="N399" i="46"/>
  <c r="N400" i="46"/>
  <c r="N401" i="46"/>
  <c r="N402" i="46"/>
  <c r="N403" i="46"/>
  <c r="N404" i="46"/>
  <c r="N405" i="46"/>
  <c r="N406" i="46"/>
  <c r="N407" i="46"/>
  <c r="N408" i="46"/>
  <c r="N409" i="46"/>
  <c r="N410" i="46"/>
  <c r="N411" i="46"/>
  <c r="N412" i="46"/>
  <c r="N413" i="46"/>
  <c r="N414" i="46"/>
  <c r="N415" i="46"/>
  <c r="N416" i="46"/>
  <c r="N417" i="46"/>
  <c r="N418" i="46"/>
  <c r="N419" i="46"/>
  <c r="N420" i="46"/>
  <c r="N421" i="46"/>
  <c r="N422" i="46"/>
  <c r="N423" i="46"/>
  <c r="N424" i="46"/>
  <c r="N425" i="46"/>
  <c r="N426" i="46"/>
  <c r="N427" i="46"/>
  <c r="N428" i="46"/>
  <c r="N429" i="46"/>
  <c r="N430" i="46"/>
  <c r="N431" i="46"/>
  <c r="N432" i="46"/>
  <c r="N433" i="46"/>
  <c r="N434" i="46"/>
  <c r="N435" i="46"/>
  <c r="N436" i="46"/>
  <c r="N437" i="46"/>
  <c r="N438" i="46"/>
  <c r="N439" i="46"/>
  <c r="N440" i="46"/>
  <c r="N441" i="46"/>
  <c r="N442" i="46"/>
  <c r="N443" i="46"/>
  <c r="N444" i="46"/>
  <c r="N445" i="46"/>
  <c r="N446" i="46"/>
  <c r="N447" i="46"/>
  <c r="N448" i="46"/>
  <c r="N449" i="46"/>
  <c r="N450" i="46"/>
  <c r="N451" i="46"/>
  <c r="N452" i="46"/>
  <c r="N453" i="46"/>
  <c r="N454" i="46"/>
  <c r="N455" i="46"/>
  <c r="N456" i="46"/>
  <c r="N457" i="46"/>
  <c r="N458" i="46"/>
  <c r="N459" i="46"/>
  <c r="N460" i="46"/>
  <c r="N461" i="46"/>
  <c r="N462" i="46"/>
  <c r="N463" i="46"/>
  <c r="N464" i="46"/>
  <c r="N465" i="46"/>
  <c r="N466" i="46"/>
  <c r="N467" i="46"/>
  <c r="N468" i="46"/>
  <c r="N469" i="46"/>
  <c r="N470" i="46"/>
  <c r="N471" i="46"/>
  <c r="N472" i="46"/>
  <c r="N473" i="46"/>
  <c r="N474" i="46"/>
  <c r="N475" i="46"/>
  <c r="N476" i="46"/>
  <c r="N477" i="46"/>
  <c r="N478" i="46"/>
  <c r="N479" i="46"/>
  <c r="N480" i="46"/>
  <c r="N481" i="46"/>
  <c r="N482" i="46"/>
  <c r="N483" i="46"/>
  <c r="N484" i="46"/>
  <c r="N485" i="46"/>
  <c r="N486" i="46"/>
  <c r="N487" i="46"/>
  <c r="N488" i="46"/>
  <c r="N489" i="46"/>
  <c r="N490" i="46"/>
  <c r="N491" i="46"/>
  <c r="N492" i="46"/>
  <c r="N493" i="46"/>
  <c r="N494" i="46"/>
  <c r="N495" i="46"/>
  <c r="N496" i="46"/>
  <c r="N497" i="46"/>
  <c r="N498" i="46"/>
  <c r="N499" i="46"/>
  <c r="N500" i="46"/>
  <c r="N501" i="46"/>
  <c r="N502" i="46"/>
  <c r="N503" i="46"/>
  <c r="N504" i="46"/>
  <c r="N505" i="46"/>
  <c r="N506" i="46"/>
  <c r="N507" i="46"/>
  <c r="N508" i="46"/>
  <c r="N509" i="46"/>
  <c r="N510" i="46"/>
  <c r="N511" i="46"/>
  <c r="N512" i="46"/>
  <c r="N513" i="46"/>
  <c r="N514" i="46"/>
  <c r="N515" i="46"/>
  <c r="N516" i="46"/>
  <c r="N517" i="46"/>
  <c r="N518" i="46"/>
  <c r="N519" i="46"/>
  <c r="N520" i="46"/>
  <c r="N521" i="46"/>
  <c r="N522" i="46"/>
  <c r="N523" i="46"/>
  <c r="N524" i="46"/>
  <c r="N525" i="46"/>
  <c r="N526" i="46"/>
  <c r="N527" i="46"/>
  <c r="N528" i="46"/>
  <c r="N529" i="46"/>
  <c r="N530" i="46"/>
  <c r="N531" i="46"/>
  <c r="N532" i="46"/>
  <c r="N533" i="46"/>
  <c r="N534" i="46"/>
  <c r="N535" i="46"/>
  <c r="N536" i="46"/>
  <c r="N537" i="46"/>
  <c r="N538" i="46"/>
  <c r="N539" i="46"/>
  <c r="N540" i="46"/>
  <c r="N541" i="46"/>
  <c r="N542" i="46"/>
  <c r="N543" i="46"/>
  <c r="N544" i="46"/>
  <c r="N545" i="46"/>
  <c r="N546" i="46"/>
  <c r="N547" i="46"/>
  <c r="N548" i="46"/>
  <c r="N549" i="46"/>
  <c r="N550" i="46"/>
  <c r="N551" i="46"/>
  <c r="N552" i="46"/>
  <c r="N553" i="46"/>
  <c r="N554" i="46"/>
  <c r="N555" i="46"/>
  <c r="N556" i="46"/>
  <c r="N557" i="46"/>
  <c r="N558" i="46"/>
  <c r="N559" i="46"/>
  <c r="N560" i="46"/>
  <c r="N561" i="46"/>
  <c r="N562" i="46"/>
  <c r="N563" i="46"/>
  <c r="N564" i="46"/>
  <c r="N565" i="46"/>
  <c r="N566" i="46"/>
  <c r="N567" i="46"/>
  <c r="N568" i="46"/>
  <c r="N569" i="46"/>
  <c r="N570" i="46"/>
  <c r="N571" i="46"/>
  <c r="N572" i="46"/>
  <c r="N573" i="46"/>
  <c r="N574" i="46"/>
  <c r="N575" i="46"/>
  <c r="N576" i="46"/>
  <c r="N577" i="46"/>
  <c r="N578" i="46"/>
  <c r="N579" i="46"/>
  <c r="N580" i="46"/>
  <c r="N581" i="46"/>
  <c r="N582" i="46"/>
  <c r="N583" i="46"/>
  <c r="N584" i="46"/>
  <c r="N585" i="46"/>
  <c r="N586" i="46"/>
  <c r="N587" i="46"/>
  <c r="N588" i="46"/>
  <c r="N589" i="46"/>
  <c r="N590" i="46"/>
  <c r="N591" i="46"/>
  <c r="N592" i="46"/>
  <c r="N593" i="46"/>
  <c r="N594" i="46"/>
  <c r="N595" i="46"/>
  <c r="N596" i="46"/>
  <c r="N597" i="46"/>
  <c r="N598" i="46"/>
  <c r="N599" i="46"/>
  <c r="N600" i="46"/>
  <c r="N601" i="46"/>
  <c r="N602" i="46"/>
  <c r="N603" i="46"/>
  <c r="N604" i="46"/>
  <c r="N605" i="46"/>
  <c r="N606" i="46"/>
  <c r="N607" i="46"/>
  <c r="N608" i="46"/>
  <c r="N609" i="46"/>
  <c r="N610" i="46"/>
  <c r="N611" i="46"/>
  <c r="N612" i="46"/>
  <c r="N613" i="46"/>
  <c r="N614" i="46"/>
  <c r="N615" i="46"/>
  <c r="N616" i="46"/>
  <c r="N617" i="46"/>
  <c r="N618" i="46"/>
  <c r="N619" i="46"/>
  <c r="N620" i="46"/>
  <c r="N621" i="46"/>
  <c r="N622" i="46"/>
  <c r="N623" i="46"/>
  <c r="N624" i="46"/>
  <c r="N625" i="46"/>
  <c r="N626" i="46"/>
  <c r="N627" i="46"/>
  <c r="N628" i="46"/>
  <c r="N629" i="46"/>
  <c r="N630" i="46"/>
  <c r="N631" i="46"/>
  <c r="N632" i="46"/>
  <c r="N633" i="46"/>
  <c r="N634" i="46"/>
  <c r="N635" i="46"/>
  <c r="N636" i="46"/>
  <c r="N637" i="46"/>
  <c r="N638" i="46"/>
  <c r="N639" i="46"/>
  <c r="N640" i="46"/>
  <c r="N641" i="46"/>
  <c r="N642" i="46"/>
  <c r="N643" i="46"/>
  <c r="N644" i="46"/>
  <c r="N645" i="46"/>
  <c r="N646" i="46"/>
  <c r="N647" i="46"/>
  <c r="N648" i="46"/>
  <c r="N649" i="46"/>
  <c r="N650" i="46"/>
  <c r="N651" i="46"/>
  <c r="N652" i="46"/>
  <c r="N653" i="46"/>
  <c r="N654" i="46"/>
  <c r="N655" i="46"/>
  <c r="N656" i="46"/>
  <c r="N657" i="46"/>
  <c r="N658" i="46"/>
  <c r="N659" i="46"/>
  <c r="N660" i="46"/>
  <c r="N661" i="46"/>
  <c r="N662" i="46"/>
  <c r="N663" i="46"/>
  <c r="N664" i="46"/>
  <c r="N665" i="46"/>
  <c r="N666" i="46"/>
  <c r="N667" i="46"/>
  <c r="N668" i="46"/>
  <c r="N669" i="46"/>
  <c r="N670" i="46"/>
  <c r="N671" i="46"/>
  <c r="N672" i="46"/>
  <c r="N673" i="46"/>
  <c r="N674" i="46"/>
  <c r="N675" i="46"/>
  <c r="N676" i="46"/>
  <c r="N677" i="46"/>
  <c r="N678" i="46"/>
  <c r="N679" i="46"/>
  <c r="N680" i="46"/>
  <c r="N681" i="46"/>
  <c r="N682" i="46"/>
  <c r="N683" i="46"/>
  <c r="N684" i="46"/>
  <c r="N685" i="46"/>
  <c r="N686" i="46"/>
  <c r="N687" i="46"/>
  <c r="N688" i="46"/>
  <c r="N689" i="46"/>
  <c r="N690" i="46"/>
  <c r="N691" i="46"/>
  <c r="N692" i="46"/>
  <c r="N693" i="46"/>
  <c r="N694" i="46"/>
  <c r="N695" i="46"/>
  <c r="N696" i="46"/>
  <c r="N697" i="46"/>
  <c r="N698" i="46"/>
  <c r="N699" i="46"/>
  <c r="N700" i="46"/>
  <c r="N701" i="46"/>
  <c r="N702" i="46"/>
  <c r="N703" i="46"/>
  <c r="N704" i="46"/>
  <c r="N705" i="46"/>
  <c r="N706" i="46"/>
  <c r="N707" i="46"/>
  <c r="N708" i="46"/>
  <c r="N709" i="46"/>
  <c r="N710" i="46"/>
  <c r="N711" i="46"/>
  <c r="N712" i="46"/>
  <c r="N713" i="46"/>
  <c r="N714" i="46"/>
  <c r="N715" i="46"/>
  <c r="N716" i="46"/>
  <c r="N717" i="46"/>
  <c r="N718" i="46"/>
  <c r="N719" i="46"/>
  <c r="N720" i="46"/>
  <c r="N721" i="46"/>
  <c r="N722" i="46"/>
  <c r="N723" i="46"/>
  <c r="N724" i="46"/>
  <c r="N725" i="46"/>
  <c r="N726" i="46"/>
  <c r="N727" i="46"/>
  <c r="N728" i="46"/>
  <c r="N729" i="46"/>
  <c r="N730" i="46"/>
  <c r="N731" i="46"/>
  <c r="N732" i="46"/>
  <c r="N733" i="46"/>
  <c r="N734" i="46"/>
  <c r="N735" i="46"/>
  <c r="N736" i="46"/>
  <c r="N737" i="46"/>
  <c r="N738" i="46"/>
  <c r="N739" i="46"/>
  <c r="N740" i="46"/>
  <c r="N741" i="46"/>
  <c r="N742" i="46"/>
  <c r="N743" i="46"/>
  <c r="N744" i="46"/>
  <c r="N745" i="46"/>
  <c r="N746" i="46"/>
  <c r="N747" i="46"/>
  <c r="N748" i="46"/>
  <c r="N749" i="46"/>
  <c r="N750" i="46"/>
  <c r="N751" i="46"/>
  <c r="N752" i="46"/>
  <c r="N753" i="46"/>
  <c r="N754" i="46"/>
  <c r="N755" i="46"/>
  <c r="N756" i="46"/>
  <c r="N757" i="46"/>
  <c r="N758" i="46"/>
  <c r="N759" i="46"/>
  <c r="N760" i="46"/>
  <c r="N761" i="46"/>
  <c r="N762" i="46"/>
  <c r="N763" i="46"/>
  <c r="N764" i="46"/>
  <c r="N765" i="46"/>
  <c r="N766" i="46"/>
  <c r="N767" i="46"/>
  <c r="N768" i="46"/>
  <c r="N769" i="46"/>
  <c r="N770" i="46"/>
  <c r="N771" i="46"/>
  <c r="N772" i="46"/>
  <c r="N773" i="46"/>
  <c r="N774" i="46"/>
  <c r="N775" i="46"/>
  <c r="N776" i="46"/>
  <c r="N777" i="46"/>
  <c r="N778" i="46"/>
  <c r="N779" i="46"/>
  <c r="N780" i="46"/>
  <c r="N781" i="46"/>
  <c r="N782" i="46"/>
  <c r="N783" i="46"/>
  <c r="N784" i="46"/>
  <c r="N785" i="46"/>
  <c r="N786" i="46"/>
  <c r="N787" i="46"/>
  <c r="N788" i="46"/>
  <c r="N789" i="46"/>
  <c r="N790" i="46"/>
  <c r="N791" i="46"/>
  <c r="N792" i="46"/>
  <c r="N793" i="46"/>
  <c r="N794" i="46"/>
  <c r="N795" i="46"/>
  <c r="N796" i="46"/>
  <c r="N797" i="46"/>
  <c r="N798" i="46"/>
  <c r="N799" i="46"/>
  <c r="N800" i="46"/>
  <c r="N801" i="46"/>
  <c r="N802" i="46"/>
  <c r="N803" i="46"/>
  <c r="N804" i="46"/>
  <c r="N805" i="46"/>
  <c r="N806" i="46"/>
  <c r="N807" i="46"/>
  <c r="N808" i="46"/>
  <c r="N809" i="46"/>
  <c r="N810" i="46"/>
  <c r="N811" i="46"/>
  <c r="N812" i="46"/>
  <c r="N813" i="46"/>
  <c r="N814" i="46"/>
  <c r="N815" i="46"/>
  <c r="N816" i="46"/>
  <c r="N817" i="46"/>
  <c r="N818" i="46"/>
  <c r="N819" i="46"/>
  <c r="N820" i="46"/>
  <c r="N821" i="46"/>
  <c r="N822" i="46"/>
  <c r="N823" i="46"/>
  <c r="N824" i="46"/>
  <c r="N825" i="46"/>
  <c r="N826" i="46"/>
  <c r="N827" i="46"/>
  <c r="N828" i="46"/>
  <c r="N829" i="46"/>
  <c r="N830" i="46"/>
  <c r="N831" i="46"/>
  <c r="N832" i="46"/>
  <c r="N833" i="46"/>
  <c r="N834" i="46"/>
  <c r="N835" i="46"/>
  <c r="N836" i="46"/>
  <c r="N837" i="46"/>
  <c r="N838" i="46"/>
  <c r="N839" i="46"/>
  <c r="N840" i="46"/>
  <c r="N841" i="46"/>
  <c r="N842" i="46"/>
  <c r="N843" i="46"/>
  <c r="N844" i="46"/>
  <c r="N845" i="46"/>
  <c r="N846" i="46"/>
  <c r="N847" i="46"/>
  <c r="N848" i="46"/>
  <c r="N849" i="46"/>
  <c r="N850" i="46"/>
  <c r="N851" i="46"/>
  <c r="N852" i="46"/>
  <c r="N853" i="46"/>
  <c r="N854" i="46"/>
  <c r="N855" i="46"/>
  <c r="N856" i="46"/>
  <c r="N857" i="46"/>
  <c r="N858" i="46"/>
  <c r="N859" i="46"/>
  <c r="N860" i="46"/>
  <c r="N861" i="46"/>
  <c r="N862" i="46"/>
  <c r="N863" i="46"/>
  <c r="N864" i="46"/>
  <c r="N865" i="46"/>
  <c r="N866" i="46"/>
  <c r="N867" i="46"/>
  <c r="N868" i="46"/>
  <c r="N869" i="46"/>
  <c r="N870" i="46"/>
  <c r="N871" i="46"/>
  <c r="N872" i="46"/>
  <c r="N873" i="46"/>
  <c r="N874" i="46"/>
  <c r="N875" i="46"/>
  <c r="N876" i="46"/>
  <c r="N877" i="46"/>
  <c r="N878" i="46"/>
  <c r="N879" i="46"/>
  <c r="N880" i="46"/>
  <c r="N881" i="46"/>
  <c r="N882" i="46"/>
  <c r="N883" i="46"/>
  <c r="N884" i="46"/>
  <c r="N885" i="46"/>
  <c r="N886" i="46"/>
  <c r="N887" i="46"/>
  <c r="N888" i="46"/>
  <c r="N889" i="46"/>
  <c r="N890" i="46"/>
  <c r="N891" i="46"/>
  <c r="N892" i="46"/>
  <c r="N893" i="46"/>
  <c r="N894" i="46"/>
  <c r="N895" i="46"/>
  <c r="N896" i="46"/>
  <c r="N897" i="46"/>
  <c r="N898" i="46"/>
  <c r="N899" i="46"/>
  <c r="N900" i="46"/>
  <c r="N901" i="46"/>
  <c r="N902" i="46"/>
  <c r="N903" i="46"/>
  <c r="N904" i="46"/>
  <c r="N905" i="46"/>
  <c r="N906" i="46"/>
  <c r="N907" i="46"/>
  <c r="N908" i="46"/>
  <c r="N909" i="46"/>
  <c r="N910" i="46"/>
  <c r="N911" i="46"/>
  <c r="N912" i="46"/>
  <c r="N913" i="46"/>
  <c r="N914" i="46"/>
  <c r="N915" i="46"/>
  <c r="N916" i="46"/>
  <c r="N917" i="46"/>
  <c r="N918" i="46"/>
  <c r="N919" i="46"/>
  <c r="N920" i="46"/>
  <c r="N921" i="46"/>
  <c r="N922" i="46"/>
  <c r="N923" i="46"/>
  <c r="N924" i="46"/>
  <c r="N925" i="46"/>
  <c r="N926" i="46"/>
  <c r="N927" i="46"/>
  <c r="N928" i="46"/>
  <c r="N929" i="46"/>
  <c r="N930" i="46"/>
  <c r="N931" i="46"/>
  <c r="N932" i="46"/>
  <c r="N933" i="46"/>
  <c r="N934" i="46"/>
  <c r="N935" i="46"/>
  <c r="N936" i="46"/>
  <c r="N937" i="46"/>
  <c r="N938" i="46"/>
  <c r="N939" i="46"/>
  <c r="N940" i="46"/>
  <c r="N941" i="46"/>
  <c r="N942" i="46"/>
  <c r="N943" i="46"/>
  <c r="N944" i="46"/>
  <c r="N945" i="46"/>
  <c r="N946" i="46"/>
  <c r="N947" i="46"/>
  <c r="N948" i="46"/>
  <c r="N949" i="46"/>
  <c r="N950" i="46"/>
  <c r="N951" i="46"/>
  <c r="N952" i="46"/>
  <c r="N953" i="46"/>
  <c r="N954" i="46"/>
  <c r="N955" i="46"/>
  <c r="N956" i="46"/>
  <c r="N957" i="46"/>
  <c r="N958" i="46"/>
  <c r="N959" i="46"/>
  <c r="N960" i="46"/>
  <c r="N961" i="46"/>
  <c r="N962" i="46"/>
  <c r="N963" i="46"/>
  <c r="N964" i="46"/>
  <c r="N965" i="46"/>
  <c r="N966" i="46"/>
  <c r="N967" i="46"/>
  <c r="N968" i="46"/>
  <c r="N969" i="46"/>
  <c r="N970" i="46"/>
  <c r="N971" i="46"/>
  <c r="N972" i="46"/>
  <c r="N973" i="46"/>
  <c r="N974" i="46"/>
  <c r="N975" i="46"/>
  <c r="N976" i="46"/>
  <c r="N977" i="46"/>
  <c r="N978" i="46"/>
  <c r="N979" i="46"/>
  <c r="N980" i="46"/>
  <c r="N981" i="46"/>
  <c r="N982" i="46"/>
  <c r="N983" i="46"/>
  <c r="N984" i="46"/>
  <c r="N985" i="46"/>
  <c r="N986" i="46"/>
  <c r="N987" i="46"/>
  <c r="N988" i="46"/>
  <c r="N989" i="46"/>
  <c r="N990" i="46"/>
  <c r="N991" i="46"/>
  <c r="N992" i="46"/>
  <c r="N993" i="46"/>
  <c r="N994" i="46"/>
  <c r="N995" i="46"/>
  <c r="N996" i="46"/>
  <c r="N997" i="46"/>
  <c r="N998" i="46"/>
  <c r="N999" i="46"/>
  <c r="N1000" i="46"/>
  <c r="N1001" i="46"/>
  <c r="N1002" i="46"/>
  <c r="N1003" i="46"/>
  <c r="N1004" i="46"/>
  <c r="N1005" i="46"/>
  <c r="N1006" i="46"/>
  <c r="N1007" i="46"/>
  <c r="N1008" i="46"/>
  <c r="N1009" i="46"/>
  <c r="N1010" i="46"/>
  <c r="N1011" i="46"/>
  <c r="N1012" i="46"/>
  <c r="N1013" i="46"/>
  <c r="N1014" i="46"/>
  <c r="N1015" i="46"/>
  <c r="N1016" i="46"/>
  <c r="N1017" i="46"/>
  <c r="N1018" i="46"/>
  <c r="N1019" i="46"/>
  <c r="N1020" i="46"/>
  <c r="N1021" i="46"/>
  <c r="N1022" i="46"/>
  <c r="N1023" i="46"/>
  <c r="N1024" i="46"/>
  <c r="N1025" i="46"/>
  <c r="N1026" i="46"/>
  <c r="N1027" i="46"/>
  <c r="N1028" i="46"/>
  <c r="N1029" i="46"/>
  <c r="N1030" i="46"/>
  <c r="N1031" i="46"/>
  <c r="N1032" i="46"/>
  <c r="N1033" i="46"/>
  <c r="N1034" i="46"/>
  <c r="N1035" i="46"/>
  <c r="N1036" i="46"/>
  <c r="N1037" i="46"/>
  <c r="N1038" i="46"/>
  <c r="N1039" i="46"/>
  <c r="N1040" i="46"/>
  <c r="N1041" i="46"/>
  <c r="N1042" i="46"/>
  <c r="N1043" i="46"/>
  <c r="N1044" i="46"/>
  <c r="N1045" i="46"/>
  <c r="N1046" i="46"/>
  <c r="N1047" i="46"/>
  <c r="N1048" i="46"/>
  <c r="N1049" i="46"/>
  <c r="N1050" i="46"/>
  <c r="N1051" i="46"/>
  <c r="N1052" i="46"/>
  <c r="N1053" i="46"/>
  <c r="N1054" i="46"/>
  <c r="N1055" i="46"/>
  <c r="N1056" i="46"/>
  <c r="N1057" i="46"/>
  <c r="N1058" i="46"/>
  <c r="N1059" i="46"/>
  <c r="N1060" i="46"/>
  <c r="N1061" i="46"/>
  <c r="N1062" i="46"/>
  <c r="N1063" i="46"/>
  <c r="N1064" i="46"/>
  <c r="N1065" i="46"/>
  <c r="N1066" i="46"/>
  <c r="N1067" i="46"/>
  <c r="N1068" i="46"/>
  <c r="N1069" i="46"/>
  <c r="N1070" i="46"/>
  <c r="N1071" i="46"/>
  <c r="N1072" i="46"/>
  <c r="N1073" i="46"/>
  <c r="N1074" i="46"/>
  <c r="N1075" i="46"/>
  <c r="N1076" i="46"/>
  <c r="N1077" i="46"/>
  <c r="N1078" i="46"/>
  <c r="N1079" i="46"/>
  <c r="N1080" i="46"/>
  <c r="N1081" i="46"/>
  <c r="N1082" i="46"/>
  <c r="N1083" i="46"/>
  <c r="N1084" i="46"/>
  <c r="N1085" i="46"/>
  <c r="N1086" i="46"/>
  <c r="N1087" i="46"/>
  <c r="N1088" i="46"/>
  <c r="N1089" i="46"/>
  <c r="N1090" i="46"/>
  <c r="N1091" i="46"/>
  <c r="N1092" i="46"/>
  <c r="N1093" i="46"/>
  <c r="N1094" i="46"/>
  <c r="N1095" i="46"/>
  <c r="N1096" i="46"/>
  <c r="N1097" i="46"/>
  <c r="N1098" i="46"/>
  <c r="N1099" i="46"/>
  <c r="N1100" i="46"/>
  <c r="N1101" i="46"/>
  <c r="N1102" i="46"/>
  <c r="N1103" i="46"/>
  <c r="N1104" i="46"/>
  <c r="N1105" i="46"/>
  <c r="N1106" i="46"/>
  <c r="N1107" i="46"/>
  <c r="N1108" i="46"/>
  <c r="N1109" i="46"/>
  <c r="N1110" i="46"/>
  <c r="N1111" i="46"/>
  <c r="N1112" i="46"/>
  <c r="N1113" i="46"/>
  <c r="N1114" i="46"/>
  <c r="N1115" i="46"/>
  <c r="N1116" i="46"/>
  <c r="N1117" i="46"/>
  <c r="N1118" i="46"/>
  <c r="N1119" i="46"/>
  <c r="N1120" i="46"/>
  <c r="N1121" i="46"/>
  <c r="N1122" i="46"/>
  <c r="N1123" i="46"/>
  <c r="N1124" i="46"/>
  <c r="N1125" i="46"/>
  <c r="N1126" i="46"/>
  <c r="N1127" i="46"/>
  <c r="N1128" i="46"/>
  <c r="N1129" i="46"/>
  <c r="N1130" i="46"/>
  <c r="N1131" i="46"/>
  <c r="N1132" i="46"/>
  <c r="N1133" i="46"/>
  <c r="N1134" i="46"/>
  <c r="N1135" i="46"/>
  <c r="N1136" i="46"/>
  <c r="N1137" i="46"/>
  <c r="N1138" i="46"/>
  <c r="N1139" i="46"/>
  <c r="N1140" i="46"/>
  <c r="N1141" i="46"/>
  <c r="N1142" i="46"/>
  <c r="N1143" i="46"/>
  <c r="N1144" i="46"/>
  <c r="N1145" i="46"/>
  <c r="N1146" i="46"/>
  <c r="N1147" i="46"/>
  <c r="N1148" i="46"/>
  <c r="N1149" i="46"/>
  <c r="N1150" i="46"/>
  <c r="N1151" i="46"/>
  <c r="N1152" i="46"/>
  <c r="N1153" i="46"/>
  <c r="N1154" i="46"/>
  <c r="N1155" i="46"/>
  <c r="N1156" i="46"/>
  <c r="N1157" i="46"/>
  <c r="N1158" i="46"/>
  <c r="N1159" i="46"/>
  <c r="N1160" i="46"/>
  <c r="N1161" i="46"/>
  <c r="N1162" i="46"/>
  <c r="N1163" i="46"/>
  <c r="N1164" i="46"/>
  <c r="N1165" i="46"/>
  <c r="N1166" i="46"/>
  <c r="N1167" i="46"/>
  <c r="N1168" i="46"/>
  <c r="N1169" i="46"/>
  <c r="N1170" i="46"/>
  <c r="N1171" i="46"/>
  <c r="N1172" i="46"/>
  <c r="N1173" i="46"/>
  <c r="N1174" i="46"/>
  <c r="N1175" i="46"/>
  <c r="N1176" i="46"/>
  <c r="N1177" i="46"/>
  <c r="N1178" i="46"/>
  <c r="N1179" i="46"/>
  <c r="N1180" i="46"/>
  <c r="N1181" i="46"/>
  <c r="N1182" i="46"/>
  <c r="N1183" i="46"/>
  <c r="N1184" i="46"/>
  <c r="N1185" i="46"/>
  <c r="N1186" i="46"/>
  <c r="N1187" i="46"/>
  <c r="N1188" i="46"/>
  <c r="N1189" i="46"/>
  <c r="N1190" i="46"/>
  <c r="N1191" i="46"/>
  <c r="N1192" i="46"/>
  <c r="N1193" i="46"/>
  <c r="N1194" i="46"/>
  <c r="N1195" i="46"/>
  <c r="N1196" i="46"/>
  <c r="N1197" i="46"/>
  <c r="N1198" i="46"/>
  <c r="N1199" i="46"/>
  <c r="N1200" i="46"/>
  <c r="N1201" i="46"/>
  <c r="N1202" i="46"/>
  <c r="N1203" i="46"/>
  <c r="N1204" i="46"/>
  <c r="N1205" i="46"/>
  <c r="N1206" i="46"/>
  <c r="N1207" i="46"/>
  <c r="N1208" i="46"/>
  <c r="N1209" i="46"/>
  <c r="N1210" i="46"/>
  <c r="N1211" i="46"/>
  <c r="N1212" i="46"/>
  <c r="N1213" i="46"/>
  <c r="N1214" i="46"/>
  <c r="N1215" i="46"/>
  <c r="N1216" i="46"/>
  <c r="N1217" i="46"/>
  <c r="N1218" i="46"/>
  <c r="N1219" i="46"/>
  <c r="N1220" i="46"/>
  <c r="N1221" i="46"/>
  <c r="N1222" i="46"/>
  <c r="N1223" i="46"/>
  <c r="N1224" i="46"/>
  <c r="N1225" i="46"/>
  <c r="N1226" i="46"/>
  <c r="N1227" i="46"/>
  <c r="N1228" i="46"/>
  <c r="N1229" i="46"/>
  <c r="N1230" i="46"/>
  <c r="N1231" i="46"/>
  <c r="N1232" i="46"/>
  <c r="N1233" i="46"/>
  <c r="N1234" i="46"/>
  <c r="N1235" i="46"/>
  <c r="N1236" i="46"/>
  <c r="N1237" i="46"/>
  <c r="N1238" i="46"/>
  <c r="N1239" i="46"/>
  <c r="N1240" i="46"/>
  <c r="N1241" i="46"/>
  <c r="N1242" i="46"/>
  <c r="N1243" i="46"/>
  <c r="N1244" i="46"/>
  <c r="N1245" i="46"/>
  <c r="N1246" i="46"/>
  <c r="N1247" i="46"/>
  <c r="N1248" i="46"/>
  <c r="N1249" i="46"/>
  <c r="N1250" i="46"/>
  <c r="N1251" i="46"/>
  <c r="N1252" i="46"/>
  <c r="N1253" i="46"/>
  <c r="N1254" i="46"/>
  <c r="N1255" i="46"/>
  <c r="N1256" i="46"/>
  <c r="N1257" i="46"/>
  <c r="N1258" i="46"/>
  <c r="N1259" i="46"/>
  <c r="N1260" i="46"/>
  <c r="N1261" i="46"/>
  <c r="N1262" i="46"/>
  <c r="N1263" i="46"/>
  <c r="N1264" i="46"/>
  <c r="N1265" i="46"/>
  <c r="N1266" i="46"/>
  <c r="N1267" i="46"/>
  <c r="N1268" i="46"/>
  <c r="N1269" i="46"/>
  <c r="N1270" i="46"/>
  <c r="N1271" i="46"/>
  <c r="N1272" i="46"/>
  <c r="N1273" i="46"/>
  <c r="N1274" i="46"/>
  <c r="N1275" i="46"/>
  <c r="N1276" i="46"/>
  <c r="N1277" i="46"/>
  <c r="N1278" i="46"/>
  <c r="N1279" i="46"/>
  <c r="N1280" i="46"/>
  <c r="N1281" i="46"/>
  <c r="N1282" i="46"/>
  <c r="N1283" i="46"/>
  <c r="N1284" i="46"/>
  <c r="N1285" i="46"/>
  <c r="N1286" i="46"/>
  <c r="N1287" i="46"/>
  <c r="N1288" i="46"/>
  <c r="N1289" i="46"/>
  <c r="N1290" i="46"/>
  <c r="N1291" i="46"/>
  <c r="N1292" i="46"/>
  <c r="N1293" i="46"/>
  <c r="N1294" i="46"/>
  <c r="N1295" i="46"/>
  <c r="N1296" i="46"/>
  <c r="N1297" i="46"/>
  <c r="N1298" i="46"/>
  <c r="N1299" i="46"/>
  <c r="N1300" i="46"/>
  <c r="N1301" i="46"/>
  <c r="N1302" i="46"/>
  <c r="N1303" i="46"/>
  <c r="N1304" i="46"/>
  <c r="N1305" i="46"/>
  <c r="N1306" i="46"/>
  <c r="N1307" i="46"/>
  <c r="N1308" i="46"/>
  <c r="N1309" i="46"/>
  <c r="N1310" i="46"/>
  <c r="N1311" i="46"/>
  <c r="N1312" i="46"/>
  <c r="N1313" i="46"/>
  <c r="N1314" i="46"/>
  <c r="N1315" i="46"/>
  <c r="N1316" i="46"/>
  <c r="N1317" i="46"/>
  <c r="N1318" i="46"/>
  <c r="N1319" i="46"/>
  <c r="N1320" i="46"/>
  <c r="N1321" i="46"/>
  <c r="N1322" i="46"/>
  <c r="N1323" i="46"/>
  <c r="N1324" i="46"/>
  <c r="N1325" i="46"/>
  <c r="N1326" i="46"/>
  <c r="N1327" i="46"/>
  <c r="N1328" i="46"/>
  <c r="N1329" i="46"/>
  <c r="N1330" i="46"/>
  <c r="N1331" i="46"/>
  <c r="N1332" i="46"/>
  <c r="N1333" i="46"/>
  <c r="N1334" i="46"/>
  <c r="N1335" i="46"/>
  <c r="N1336" i="46"/>
  <c r="N1337" i="46"/>
  <c r="N1338" i="46"/>
  <c r="N1339" i="46"/>
  <c r="N1340" i="46"/>
  <c r="N1341" i="46"/>
  <c r="N1342" i="46"/>
  <c r="N1343" i="46"/>
  <c r="N1344" i="46"/>
  <c r="N1345" i="46"/>
  <c r="N1346" i="46"/>
  <c r="N1347" i="46"/>
  <c r="N1348" i="46"/>
  <c r="N1349" i="46"/>
  <c r="N1350" i="46"/>
  <c r="N1351" i="46"/>
  <c r="N1352" i="46"/>
  <c r="N1353" i="46"/>
  <c r="N1354" i="46"/>
  <c r="N1355" i="46"/>
  <c r="N1356" i="46"/>
  <c r="N1357" i="46"/>
  <c r="N1358" i="46"/>
  <c r="N1359" i="46"/>
  <c r="N1360" i="46"/>
  <c r="N1361" i="46"/>
  <c r="N1362" i="46"/>
  <c r="N1363" i="46"/>
  <c r="N1364" i="46"/>
  <c r="N1365" i="46"/>
  <c r="N1366" i="46"/>
  <c r="N1367" i="46"/>
  <c r="N1368" i="46"/>
  <c r="N1369" i="46"/>
  <c r="N1370" i="46"/>
  <c r="N1371" i="46"/>
  <c r="N1372" i="46"/>
  <c r="N1373" i="46"/>
  <c r="N1374" i="46"/>
  <c r="N1375" i="46"/>
  <c r="N1376" i="46"/>
  <c r="N1377" i="46"/>
  <c r="N1378" i="46"/>
  <c r="N1379" i="46"/>
  <c r="N1380" i="46"/>
  <c r="N1381" i="46"/>
  <c r="N1382" i="46"/>
  <c r="N1383" i="46"/>
  <c r="N1384" i="46"/>
  <c r="N1385" i="46"/>
  <c r="N1386" i="46"/>
  <c r="N1387" i="46"/>
  <c r="N1388" i="46"/>
  <c r="N1389" i="46"/>
  <c r="N1390" i="46"/>
  <c r="N1391" i="46"/>
  <c r="N1392" i="46"/>
  <c r="N1393" i="46"/>
  <c r="N1394" i="46"/>
  <c r="N1395" i="46"/>
  <c r="N1396" i="46"/>
  <c r="N1397" i="46"/>
  <c r="N1398" i="46"/>
  <c r="N1399" i="46"/>
  <c r="N1400" i="46"/>
  <c r="N1401" i="46"/>
  <c r="N1402" i="46"/>
  <c r="N1403" i="46"/>
  <c r="N1404" i="46"/>
  <c r="N1405" i="46"/>
  <c r="N1406" i="46"/>
  <c r="N1407" i="46"/>
  <c r="N1408" i="46"/>
  <c r="N1409" i="46"/>
  <c r="N1410" i="46"/>
  <c r="N1411" i="46"/>
  <c r="N1412" i="46"/>
  <c r="N1413" i="46"/>
  <c r="N1414" i="46"/>
  <c r="N1415" i="46"/>
  <c r="N1416" i="46"/>
  <c r="N1417" i="46"/>
  <c r="N1418" i="46"/>
  <c r="N1419" i="46"/>
  <c r="N1420" i="46"/>
  <c r="N1421" i="46"/>
  <c r="N1422" i="46"/>
  <c r="N1423" i="46"/>
  <c r="N1424" i="46"/>
  <c r="N1425" i="46"/>
  <c r="N1426" i="46"/>
  <c r="N1427" i="46"/>
  <c r="N1428" i="46"/>
  <c r="N1429" i="46"/>
  <c r="N1430" i="46"/>
  <c r="N1431" i="46"/>
  <c r="N1432" i="46"/>
  <c r="N1433" i="46"/>
  <c r="N1434" i="46"/>
  <c r="N1435" i="46"/>
  <c r="N1436" i="46"/>
  <c r="N1437" i="46"/>
  <c r="N1438" i="46"/>
  <c r="N1439" i="46"/>
  <c r="N1440" i="46"/>
  <c r="N1441" i="46"/>
  <c r="N1442" i="46"/>
  <c r="N1443" i="46"/>
  <c r="N1444" i="46"/>
  <c r="N1445" i="46"/>
  <c r="N1446" i="46"/>
  <c r="N1447" i="46"/>
  <c r="N1448" i="46"/>
  <c r="N1449" i="46"/>
  <c r="N1450" i="46"/>
  <c r="N1451" i="46"/>
  <c r="N1452" i="46"/>
  <c r="N1453" i="46"/>
  <c r="N1454" i="46"/>
  <c r="N1455" i="46"/>
  <c r="N1456" i="46"/>
  <c r="N1457" i="46"/>
  <c r="N1458" i="46"/>
  <c r="N1459" i="46"/>
  <c r="N1460" i="46"/>
  <c r="N1461" i="46"/>
  <c r="N1462" i="46"/>
  <c r="N1463" i="46"/>
  <c r="N1464" i="46"/>
  <c r="N1465" i="46"/>
  <c r="N1466" i="46"/>
  <c r="N1467" i="46"/>
  <c r="N1468" i="46"/>
  <c r="N1469" i="46"/>
  <c r="N1470" i="46"/>
  <c r="N1471" i="46"/>
  <c r="N1472" i="46"/>
  <c r="N1473" i="46"/>
  <c r="N1474" i="46"/>
  <c r="N1475" i="46"/>
  <c r="N1476" i="46"/>
  <c r="N1477" i="46"/>
  <c r="N1478" i="46"/>
  <c r="N1479" i="46"/>
  <c r="N1480" i="46"/>
  <c r="N1481" i="46"/>
  <c r="N1482" i="46"/>
  <c r="N1483" i="46"/>
  <c r="N1484" i="46"/>
  <c r="N1485" i="46"/>
  <c r="N1486" i="46"/>
  <c r="N1487" i="46"/>
  <c r="N1488" i="46"/>
  <c r="N1489" i="46"/>
  <c r="N1490" i="46"/>
  <c r="N1491" i="46"/>
  <c r="N1492" i="46"/>
  <c r="N1493" i="46"/>
  <c r="N1494" i="46"/>
  <c r="N1495" i="46"/>
  <c r="N1496" i="46"/>
  <c r="N1497" i="46"/>
  <c r="N1498" i="46"/>
  <c r="N1499" i="46"/>
  <c r="N1500" i="46"/>
  <c r="N1501" i="46"/>
  <c r="N1502" i="46"/>
  <c r="N1503" i="46"/>
  <c r="N1504" i="46"/>
  <c r="N1505" i="46"/>
  <c r="N1506" i="46"/>
  <c r="N1507" i="46"/>
  <c r="N1508" i="46"/>
  <c r="N1509" i="46"/>
  <c r="N1510" i="46"/>
  <c r="N1511" i="46"/>
  <c r="N1512" i="46"/>
  <c r="N1513" i="46"/>
  <c r="N1514" i="46"/>
  <c r="N1515" i="46"/>
  <c r="N1516" i="46"/>
  <c r="N1517" i="46"/>
  <c r="N1518" i="46"/>
  <c r="N1519" i="46"/>
  <c r="N1520" i="46"/>
  <c r="N1521" i="46"/>
  <c r="N1522" i="46"/>
  <c r="N1523" i="46"/>
  <c r="N1524" i="46"/>
  <c r="N1525" i="46"/>
  <c r="N1526" i="46"/>
  <c r="N1527" i="46"/>
  <c r="N1528" i="46"/>
  <c r="N1529" i="46"/>
  <c r="N1530" i="46"/>
  <c r="N1531" i="46"/>
  <c r="N1532" i="46"/>
  <c r="N1533" i="46"/>
  <c r="N1534" i="46"/>
  <c r="N1535" i="46"/>
  <c r="N1536" i="46"/>
  <c r="N1537" i="46"/>
  <c r="N1538" i="46"/>
  <c r="N1539" i="46"/>
  <c r="N1540" i="46"/>
  <c r="N1541" i="46"/>
  <c r="N1542" i="46"/>
  <c r="N1543" i="46"/>
  <c r="N1544" i="46"/>
  <c r="N1545" i="46"/>
  <c r="N1546" i="46"/>
  <c r="N1547" i="46"/>
  <c r="N1548" i="46"/>
  <c r="N1549" i="46"/>
  <c r="N1550" i="46"/>
  <c r="N1551" i="46"/>
  <c r="N1552" i="46"/>
  <c r="N1553" i="46"/>
  <c r="N1554" i="46"/>
  <c r="N1555" i="46"/>
  <c r="N1556" i="46"/>
  <c r="N1557" i="46"/>
  <c r="N1558" i="46"/>
  <c r="N1559" i="46"/>
  <c r="N1560" i="46"/>
  <c r="N1561" i="46"/>
  <c r="N1562" i="46"/>
  <c r="N1563" i="46"/>
  <c r="N1564" i="46"/>
  <c r="N1565" i="46"/>
  <c r="N1566" i="46"/>
  <c r="N1567" i="46"/>
  <c r="N1568" i="46"/>
  <c r="N1569" i="46"/>
  <c r="N1570" i="46"/>
  <c r="N1571" i="46"/>
  <c r="N1572" i="46"/>
  <c r="N1573" i="46"/>
  <c r="N1574" i="46"/>
  <c r="N1575" i="46"/>
  <c r="N1576" i="46"/>
  <c r="N1577" i="46"/>
  <c r="N1578" i="46"/>
  <c r="N1579" i="46"/>
  <c r="N1580" i="46"/>
  <c r="N1581" i="46"/>
  <c r="N1582" i="46"/>
  <c r="N1583" i="46"/>
  <c r="N1584" i="46"/>
  <c r="N1585" i="46"/>
  <c r="N1586" i="46"/>
  <c r="N1587" i="46"/>
  <c r="N1588" i="46"/>
  <c r="N1589" i="46"/>
  <c r="N1590" i="46"/>
  <c r="N1591" i="46"/>
  <c r="N1592" i="46"/>
  <c r="N1593" i="46"/>
  <c r="N1594" i="46"/>
  <c r="N1595" i="46"/>
  <c r="N1596" i="46"/>
  <c r="N1597" i="46"/>
  <c r="N1598" i="46"/>
  <c r="N1599" i="46"/>
  <c r="N1600" i="46"/>
  <c r="N1601" i="46"/>
  <c r="N1602" i="46"/>
  <c r="N1603" i="46"/>
  <c r="N1604" i="46"/>
  <c r="N1605" i="46"/>
  <c r="N1606" i="46"/>
  <c r="N1607" i="46"/>
  <c r="N1608" i="46"/>
  <c r="N1609" i="46"/>
  <c r="N1610" i="46"/>
  <c r="N1611" i="46"/>
  <c r="N1612" i="46"/>
  <c r="N1613" i="46"/>
  <c r="N1614" i="46"/>
  <c r="N1615" i="46"/>
  <c r="N1616" i="46"/>
  <c r="N1617" i="46"/>
  <c r="N1618" i="46"/>
  <c r="N1619" i="46"/>
  <c r="N1620" i="46"/>
  <c r="N1621" i="46"/>
  <c r="N1622" i="46"/>
  <c r="N1623" i="46"/>
  <c r="N1624" i="46"/>
  <c r="N1625" i="46"/>
  <c r="N1626" i="46"/>
  <c r="N1627" i="46"/>
  <c r="N1628" i="46"/>
  <c r="N1629" i="46"/>
  <c r="N1630" i="46"/>
  <c r="N1631" i="46"/>
  <c r="N1632" i="46"/>
  <c r="N1633" i="46"/>
  <c r="N1634" i="46"/>
  <c r="N1635" i="46"/>
  <c r="N1636" i="46"/>
  <c r="N1637" i="46"/>
  <c r="N1638" i="46"/>
  <c r="N1639" i="46"/>
  <c r="N1640" i="46"/>
  <c r="N1641" i="46"/>
  <c r="N1642" i="46"/>
  <c r="N1643" i="46"/>
  <c r="N1644" i="46"/>
  <c r="N1645" i="46"/>
  <c r="N1646" i="46"/>
  <c r="N1647" i="46"/>
  <c r="N1648" i="46"/>
  <c r="N1649" i="46"/>
  <c r="N1650" i="46"/>
  <c r="N1651" i="46"/>
  <c r="N1652" i="46"/>
  <c r="N1653" i="46"/>
  <c r="N1654" i="46"/>
  <c r="N1655" i="46"/>
  <c r="N1656" i="46"/>
  <c r="N1657" i="46"/>
  <c r="N1658" i="46"/>
  <c r="N1659" i="46"/>
  <c r="N1660" i="46"/>
  <c r="N1661" i="46"/>
  <c r="N1662" i="46"/>
  <c r="N1663" i="46"/>
  <c r="N1664" i="46"/>
  <c r="N1665" i="46"/>
  <c r="N1666" i="46"/>
  <c r="N1667" i="46"/>
  <c r="N1668" i="46"/>
  <c r="N1669" i="46"/>
  <c r="N1670" i="46"/>
  <c r="N1671" i="46"/>
  <c r="N1672" i="46"/>
  <c r="N1673" i="46"/>
  <c r="N1674" i="46"/>
  <c r="N1675" i="46"/>
  <c r="N1676" i="46"/>
  <c r="N1677" i="46"/>
  <c r="N1678" i="46"/>
  <c r="N1679" i="46"/>
  <c r="N1680" i="46"/>
  <c r="N1681" i="46"/>
  <c r="N1682" i="46"/>
  <c r="N1683" i="46"/>
  <c r="N1684" i="46"/>
  <c r="N1685" i="46"/>
  <c r="N1686" i="46"/>
  <c r="N1687" i="46"/>
  <c r="N1688" i="46"/>
  <c r="N1689" i="46"/>
  <c r="N1690" i="46"/>
  <c r="N1691" i="46"/>
  <c r="N1692" i="46"/>
  <c r="N1693" i="46"/>
  <c r="N1694" i="46"/>
  <c r="N1695" i="46"/>
  <c r="N1696" i="46"/>
  <c r="N1697" i="46"/>
  <c r="N1698" i="46"/>
  <c r="N1699" i="46"/>
  <c r="N1700" i="46"/>
  <c r="N1701" i="46"/>
  <c r="N1702" i="46"/>
  <c r="N1703" i="46"/>
  <c r="N1704" i="46"/>
  <c r="N1705" i="46"/>
  <c r="N1706" i="46"/>
  <c r="N1707" i="46"/>
  <c r="N1708" i="46"/>
  <c r="N1709" i="46"/>
  <c r="N1710" i="46"/>
  <c r="N1711" i="46"/>
  <c r="N1712" i="46"/>
  <c r="N1713" i="46"/>
  <c r="N1714" i="46"/>
  <c r="N1715" i="46"/>
  <c r="N1716" i="46"/>
  <c r="N1717" i="46"/>
  <c r="N1718" i="46"/>
  <c r="N1719" i="46"/>
  <c r="N1720" i="46"/>
  <c r="N1721" i="46"/>
  <c r="N1722" i="46"/>
  <c r="N1723" i="46"/>
  <c r="N1724" i="46"/>
  <c r="N1725" i="46"/>
  <c r="N1726" i="46"/>
  <c r="N1727" i="46"/>
  <c r="N1728" i="46"/>
  <c r="N1729" i="46"/>
  <c r="N1730" i="46"/>
  <c r="N1731" i="46"/>
  <c r="N1732" i="46"/>
  <c r="N1733" i="46"/>
  <c r="N1734" i="46"/>
  <c r="N1735" i="46"/>
  <c r="N1736" i="46"/>
  <c r="N1737" i="46"/>
  <c r="N1738" i="46"/>
  <c r="N1739" i="46"/>
  <c r="N1740" i="46"/>
  <c r="N1741" i="46"/>
  <c r="N1742" i="46"/>
  <c r="N1743" i="46"/>
  <c r="N1744" i="46"/>
  <c r="N1745" i="46"/>
  <c r="N1746" i="46"/>
  <c r="N1747" i="46"/>
  <c r="N1748" i="46"/>
  <c r="N1749" i="46"/>
  <c r="N1750" i="46"/>
  <c r="N1751" i="46"/>
  <c r="N1752" i="46"/>
  <c r="N1753" i="46"/>
  <c r="N1754" i="46"/>
  <c r="N1755" i="46"/>
  <c r="N1756" i="46"/>
  <c r="N1757" i="46"/>
  <c r="N1758" i="46"/>
  <c r="N1759" i="46"/>
  <c r="N1760" i="46"/>
  <c r="N1761" i="46"/>
  <c r="N1762" i="46"/>
  <c r="N1763" i="46"/>
  <c r="N1764" i="46"/>
  <c r="N1765" i="46"/>
  <c r="N1766" i="46"/>
  <c r="N1767" i="46"/>
  <c r="N1768" i="46"/>
  <c r="N1769" i="46"/>
  <c r="N1770" i="46"/>
  <c r="N1771" i="46"/>
  <c r="N1772" i="46"/>
  <c r="N1773" i="46"/>
  <c r="N1774" i="46"/>
  <c r="N1775" i="46"/>
  <c r="N1776" i="46"/>
  <c r="N1777" i="46"/>
  <c r="N1778" i="46"/>
  <c r="N1779" i="46"/>
  <c r="N1780" i="46"/>
  <c r="N1781" i="46"/>
  <c r="N1782" i="46"/>
  <c r="N1783" i="46"/>
  <c r="N1784" i="46"/>
  <c r="N1785" i="46"/>
  <c r="N1786" i="46"/>
  <c r="N1787" i="46"/>
  <c r="N1788" i="46"/>
  <c r="N1789" i="46"/>
  <c r="N1790" i="46"/>
  <c r="N1791" i="46"/>
  <c r="N1792" i="46"/>
  <c r="N1793" i="46"/>
  <c r="N1794" i="46"/>
  <c r="N1795" i="46"/>
  <c r="N1796" i="46"/>
  <c r="N1797" i="46"/>
  <c r="N1798" i="46"/>
  <c r="N1799" i="46"/>
  <c r="N1800" i="46"/>
  <c r="N1801" i="46"/>
  <c r="N1802" i="46"/>
  <c r="N1803" i="46"/>
  <c r="N1804" i="46"/>
  <c r="N1805" i="46"/>
  <c r="N1806" i="46"/>
  <c r="N1807" i="46"/>
  <c r="N1808" i="46"/>
  <c r="N1809" i="46"/>
  <c r="N1810" i="46"/>
  <c r="N1811" i="46"/>
  <c r="N1812" i="46"/>
  <c r="N1813" i="46"/>
  <c r="N1814" i="46"/>
  <c r="N1815" i="46"/>
  <c r="N1816" i="46"/>
  <c r="N1817" i="46"/>
  <c r="N1818" i="46"/>
  <c r="N1819" i="46"/>
  <c r="N1820" i="46"/>
  <c r="N1821" i="46"/>
  <c r="N1822" i="46"/>
  <c r="N1823" i="46"/>
  <c r="N1824" i="46"/>
  <c r="N1825" i="46"/>
  <c r="N1826" i="46"/>
  <c r="N1827" i="46"/>
  <c r="N1828" i="46"/>
  <c r="N1829" i="46"/>
  <c r="N1830" i="46"/>
  <c r="N1831" i="46"/>
  <c r="N1832" i="46"/>
  <c r="N1833" i="46"/>
  <c r="N1834" i="46"/>
  <c r="N1835" i="46"/>
  <c r="N1836" i="46"/>
  <c r="N1837" i="46"/>
  <c r="N1838" i="46"/>
  <c r="N1839" i="46"/>
  <c r="N1840" i="46"/>
  <c r="N1841" i="46"/>
  <c r="N1842" i="46"/>
  <c r="N1843" i="46"/>
  <c r="N1844" i="46"/>
  <c r="N1845" i="46"/>
  <c r="N1846" i="46"/>
  <c r="N1847" i="46"/>
  <c r="N1848" i="46"/>
  <c r="N1849" i="46"/>
  <c r="N1850" i="46"/>
  <c r="N1851" i="46"/>
  <c r="N1852" i="46"/>
  <c r="N1853" i="46"/>
  <c r="N1854" i="46"/>
  <c r="N1855" i="46"/>
  <c r="N1856" i="46"/>
  <c r="N1857" i="46"/>
  <c r="N1858" i="46"/>
  <c r="N1859" i="46"/>
  <c r="N1860" i="46"/>
  <c r="N1861" i="46"/>
  <c r="N1862" i="46"/>
  <c r="N1863" i="46"/>
  <c r="N1864" i="46"/>
  <c r="N1865" i="46"/>
  <c r="N1866" i="46"/>
  <c r="N1867" i="46"/>
  <c r="N1868" i="46"/>
  <c r="N1869" i="46"/>
  <c r="N1870" i="46"/>
  <c r="N1871" i="46"/>
  <c r="N1872" i="46"/>
  <c r="N1873" i="46"/>
  <c r="N1874" i="46"/>
  <c r="N1875" i="46"/>
  <c r="N1876" i="46"/>
  <c r="N1877" i="46"/>
  <c r="N1878" i="46"/>
  <c r="N1879" i="46"/>
  <c r="N1880" i="46"/>
  <c r="N1881" i="46"/>
  <c r="N1882" i="46"/>
  <c r="N1883" i="46"/>
  <c r="N1884" i="46"/>
  <c r="N1885" i="46"/>
  <c r="N1886" i="46"/>
  <c r="N1887" i="46"/>
  <c r="N1888" i="46"/>
  <c r="N1889" i="46"/>
  <c r="N1890" i="46"/>
  <c r="N1891" i="46"/>
  <c r="N1892" i="46"/>
  <c r="N1893" i="46"/>
  <c r="N1894" i="46"/>
  <c r="N1895" i="46"/>
  <c r="N1896" i="46"/>
  <c r="N1897" i="46"/>
  <c r="N1898" i="46"/>
  <c r="N1899" i="46"/>
  <c r="N1900" i="46"/>
  <c r="N1901" i="46"/>
  <c r="N1902" i="46"/>
  <c r="N1903" i="46"/>
  <c r="N1904" i="46"/>
  <c r="N1905" i="46"/>
  <c r="N1906" i="46"/>
  <c r="N1907" i="46"/>
  <c r="N1908" i="46"/>
  <c r="N1909" i="46"/>
  <c r="N1910" i="46"/>
  <c r="N1911" i="46"/>
  <c r="N1912" i="46"/>
  <c r="N1913" i="46"/>
  <c r="N1914" i="46"/>
  <c r="N1915" i="46"/>
  <c r="N1916" i="46"/>
  <c r="N1917" i="46"/>
  <c r="N1918" i="46"/>
  <c r="N1919" i="46"/>
  <c r="N1920" i="46"/>
  <c r="N1921" i="46"/>
  <c r="N1922" i="46"/>
  <c r="N1923" i="46"/>
  <c r="N1924" i="46"/>
  <c r="N1925" i="46"/>
  <c r="N1926" i="46"/>
  <c r="N1927" i="46"/>
  <c r="N1928" i="46"/>
  <c r="N1929" i="46"/>
  <c r="N1930" i="46"/>
  <c r="N1931" i="46"/>
  <c r="N1932" i="46"/>
  <c r="N1933" i="46"/>
  <c r="N1934" i="46"/>
  <c r="N1935" i="46"/>
  <c r="N1936" i="46"/>
  <c r="N1937" i="46"/>
  <c r="N1938" i="46"/>
  <c r="N1939" i="46"/>
  <c r="N1940" i="46"/>
  <c r="N1941" i="46"/>
  <c r="N1942" i="46"/>
  <c r="N1943" i="46"/>
  <c r="N1944" i="46"/>
  <c r="N1945" i="46"/>
  <c r="N1946" i="46"/>
  <c r="N1947" i="46"/>
  <c r="N1948" i="46"/>
  <c r="N1949" i="46"/>
  <c r="N1950" i="46"/>
  <c r="N1951" i="46"/>
  <c r="N1952" i="46"/>
  <c r="N1953" i="46"/>
  <c r="N1954" i="46"/>
  <c r="N1955" i="46"/>
  <c r="N1956" i="46"/>
  <c r="N1957" i="46"/>
  <c r="N1958" i="46"/>
  <c r="N1959" i="46"/>
  <c r="N1960" i="46"/>
  <c r="N1961" i="46"/>
  <c r="N1962" i="46"/>
  <c r="N1963" i="46"/>
  <c r="N1964" i="46"/>
  <c r="N1965" i="46"/>
  <c r="N1966" i="46"/>
  <c r="N1967" i="46"/>
  <c r="N1968" i="46"/>
  <c r="N1969" i="46"/>
  <c r="N1970" i="46"/>
  <c r="N1971" i="46"/>
  <c r="N1972" i="46"/>
  <c r="N1973" i="46"/>
  <c r="N1974" i="46"/>
  <c r="N1975" i="46"/>
  <c r="N1976" i="46"/>
  <c r="N1977" i="46"/>
  <c r="N1978" i="46"/>
  <c r="N1979" i="46"/>
  <c r="N1980" i="46"/>
  <c r="N1981" i="46"/>
  <c r="N1982" i="46"/>
  <c r="N1983" i="46"/>
  <c r="N1984" i="46"/>
  <c r="N1985" i="46"/>
  <c r="N1986" i="46"/>
  <c r="N1987" i="46"/>
  <c r="N1988" i="46"/>
  <c r="N1989" i="46"/>
  <c r="N1990" i="46"/>
  <c r="N1991" i="46"/>
  <c r="N1992" i="46"/>
  <c r="N1993" i="46"/>
  <c r="N1994" i="46"/>
  <c r="N1995" i="46"/>
  <c r="N1996" i="46"/>
  <c r="N1997" i="46"/>
  <c r="N1998" i="46"/>
  <c r="N1999" i="46"/>
  <c r="N2000" i="46"/>
  <c r="N2001" i="46"/>
  <c r="E2" i="29"/>
  <c r="M52" i="46"/>
  <c r="M60" i="46"/>
  <c r="M69" i="46"/>
  <c r="M75" i="46"/>
  <c r="M76" i="46"/>
  <c r="M94" i="46"/>
  <c r="M117" i="46"/>
  <c r="M121" i="46"/>
  <c r="M154" i="46"/>
  <c r="M155" i="46"/>
  <c r="M161" i="46"/>
  <c r="M181" i="46"/>
  <c r="M190" i="46"/>
  <c r="M228" i="46"/>
  <c r="M252" i="46"/>
  <c r="M262" i="46"/>
  <c r="M286" i="46"/>
  <c r="M316" i="46"/>
  <c r="M326" i="46"/>
  <c r="M338" i="46"/>
  <c r="M349" i="46"/>
  <c r="M362" i="46"/>
  <c r="M424" i="46"/>
  <c r="M429" i="46"/>
  <c r="M457" i="46"/>
  <c r="M490" i="46"/>
  <c r="M521" i="46"/>
  <c r="M530" i="46"/>
  <c r="M556" i="46"/>
  <c r="M560" i="46"/>
  <c r="M564" i="46"/>
  <c r="M587" i="46"/>
  <c r="M596" i="46"/>
  <c r="M616" i="46"/>
  <c r="M629" i="46"/>
  <c r="M645" i="46"/>
  <c r="M661" i="46"/>
  <c r="M665" i="46"/>
  <c r="M692" i="46"/>
  <c r="M712" i="46"/>
  <c r="M727" i="46"/>
  <c r="M735" i="46"/>
  <c r="M743" i="46"/>
  <c r="M785" i="46"/>
  <c r="M792" i="46"/>
  <c r="M822" i="46"/>
  <c r="M826" i="46"/>
  <c r="M839" i="46"/>
  <c r="M866" i="46"/>
  <c r="M908" i="46"/>
  <c r="M913" i="46"/>
  <c r="M924" i="46"/>
  <c r="M926" i="46"/>
  <c r="M964" i="46"/>
  <c r="M973" i="46"/>
  <c r="M1012" i="46"/>
  <c r="M1024" i="46"/>
  <c r="M1026" i="46"/>
  <c r="M1060" i="46"/>
  <c r="M1063" i="46"/>
  <c r="M1073" i="46"/>
  <c r="M1082" i="46"/>
  <c r="M1108" i="46"/>
  <c r="M1141" i="46"/>
  <c r="M1152" i="46"/>
  <c r="M1172" i="46"/>
  <c r="M1183" i="46"/>
  <c r="M1186" i="46"/>
  <c r="M1191" i="46"/>
  <c r="M1201" i="46"/>
  <c r="M1207" i="46"/>
  <c r="M1208" i="46"/>
  <c r="M1214" i="46"/>
  <c r="M1215" i="46"/>
  <c r="M1223" i="46"/>
  <c r="M1232" i="46"/>
  <c r="M1253" i="46"/>
  <c r="M1260" i="46"/>
  <c r="M1288" i="46"/>
  <c r="M1301" i="46"/>
  <c r="M1333" i="46"/>
  <c r="M1336" i="46"/>
  <c r="M1350" i="46"/>
  <c r="M1374" i="46"/>
  <c r="M1375" i="46"/>
  <c r="M1381" i="46"/>
  <c r="M1409" i="46"/>
  <c r="M1412" i="46"/>
  <c r="M1433" i="46"/>
  <c r="M1437" i="46"/>
  <c r="M1464" i="46"/>
  <c r="M1480" i="46"/>
  <c r="M1484" i="46"/>
  <c r="M1494" i="46"/>
  <c r="M1508" i="46"/>
  <c r="M1520" i="46"/>
  <c r="M1521" i="46"/>
  <c r="M1538" i="46"/>
  <c r="M1553" i="46"/>
  <c r="M1560" i="46"/>
  <c r="M1566" i="46"/>
  <c r="M1576" i="46"/>
  <c r="M1580" i="46"/>
  <c r="M1636" i="46"/>
  <c r="M1643" i="46"/>
  <c r="M1660" i="46"/>
  <c r="M1661" i="46"/>
  <c r="M1667" i="46"/>
  <c r="M1692" i="46"/>
  <c r="M1700" i="46"/>
  <c r="M1711" i="46"/>
  <c r="M1716" i="46"/>
  <c r="M1728" i="46"/>
  <c r="M1730" i="46"/>
  <c r="M1744" i="46"/>
  <c r="M1753" i="46"/>
  <c r="M1757" i="46"/>
  <c r="M1776" i="46"/>
  <c r="M1804" i="46"/>
  <c r="M1813" i="46"/>
  <c r="M1817" i="46"/>
  <c r="M1839" i="46"/>
  <c r="M1875" i="46"/>
  <c r="M1889" i="46"/>
  <c r="M1890" i="46"/>
  <c r="M1903" i="46"/>
  <c r="M1913" i="46"/>
  <c r="M1914" i="46"/>
  <c r="M1917" i="46"/>
  <c r="M1936" i="46"/>
  <c r="M1941" i="46"/>
  <c r="M1960" i="46"/>
  <c r="M1985" i="46"/>
  <c r="M1991" i="46"/>
  <c r="D2" i="29"/>
  <c r="L766" i="46"/>
  <c r="M766" i="46" s="1"/>
  <c r="L575" i="46"/>
  <c r="M575" i="46" s="1"/>
  <c r="L1232" i="46"/>
  <c r="L334" i="46"/>
  <c r="M334" i="46" s="1"/>
  <c r="L1293" i="46"/>
  <c r="M1293" i="46" s="1"/>
  <c r="L1544" i="46"/>
  <c r="M1544" i="46" s="1"/>
  <c r="L1761" i="46"/>
  <c r="M1761" i="46" s="1"/>
  <c r="L12" i="46"/>
  <c r="M12" i="46" s="1"/>
  <c r="L1482" i="46"/>
  <c r="M1482" i="46" s="1"/>
  <c r="L46" i="46"/>
  <c r="M46" i="46" s="1"/>
  <c r="L645" i="46"/>
  <c r="L1668" i="46"/>
  <c r="M1668" i="46" s="1"/>
  <c r="L1724" i="46"/>
  <c r="M1724" i="46" s="1"/>
  <c r="L657" i="46"/>
  <c r="M657" i="46" s="1"/>
  <c r="L1229" i="46"/>
  <c r="M1229" i="46" s="1"/>
  <c r="L1330" i="46"/>
  <c r="M1330" i="46" s="1"/>
  <c r="L1283" i="46"/>
  <c r="M1283" i="46" s="1"/>
  <c r="L201" i="46"/>
  <c r="M201" i="46" s="1"/>
  <c r="L121" i="46"/>
  <c r="L268" i="46"/>
  <c r="M268" i="46" s="1"/>
  <c r="L259" i="46"/>
  <c r="M259" i="46" s="1"/>
  <c r="L1862" i="46"/>
  <c r="M1862" i="46" s="1"/>
  <c r="L1447" i="46"/>
  <c r="M1447" i="46" s="1"/>
  <c r="L918" i="46"/>
  <c r="M918" i="46" s="1"/>
  <c r="L795" i="46"/>
  <c r="M795" i="46" s="1"/>
  <c r="L351" i="46"/>
  <c r="M351" i="46" s="1"/>
  <c r="L1207" i="46"/>
  <c r="L1508" i="46"/>
  <c r="L1438" i="46"/>
  <c r="M1438" i="46" s="1"/>
  <c r="L1208" i="46"/>
  <c r="L1964" i="46"/>
  <c r="M1964" i="46" s="1"/>
  <c r="L343" i="46"/>
  <c r="M343" i="46" s="1"/>
  <c r="L1728" i="46"/>
  <c r="L569" i="46"/>
  <c r="M569" i="46" s="1"/>
  <c r="L712" i="46"/>
  <c r="L408" i="46"/>
  <c r="M408" i="46" s="1"/>
  <c r="L1538" i="46"/>
  <c r="L1288" i="46"/>
  <c r="L1050" i="46"/>
  <c r="M1050" i="46" s="1"/>
  <c r="L367" i="46"/>
  <c r="M367" i="46" s="1"/>
  <c r="L1768" i="46"/>
  <c r="M1768" i="46" s="1"/>
  <c r="L312" i="46"/>
  <c r="M312" i="46" s="1"/>
  <c r="L697" i="46"/>
  <c r="M697" i="46" s="1"/>
  <c r="L1696" i="46"/>
  <c r="M1696" i="46" s="1"/>
  <c r="L953" i="46"/>
  <c r="M953" i="46" s="1"/>
  <c r="L587" i="46"/>
  <c r="L983" i="46"/>
  <c r="M983" i="46" s="1"/>
  <c r="L548" i="46"/>
  <c r="M548" i="46" s="1"/>
  <c r="L1331" i="46"/>
  <c r="M1331" i="46" s="1"/>
  <c r="L378" i="46"/>
  <c r="M378" i="46" s="1"/>
  <c r="L1521" i="46"/>
  <c r="L1279" i="46"/>
  <c r="M1279" i="46" s="1"/>
  <c r="L1113" i="46"/>
  <c r="M1113" i="46" s="1"/>
  <c r="L661" i="46"/>
  <c r="L1355" i="46"/>
  <c r="M1355" i="46" s="1"/>
  <c r="L796" i="46"/>
  <c r="M796" i="46" s="1"/>
  <c r="L1591" i="46"/>
  <c r="M1591" i="46" s="1"/>
  <c r="L1367" i="46"/>
  <c r="M1367" i="46" s="1"/>
  <c r="L227" i="46"/>
  <c r="M227" i="46" s="1"/>
  <c r="L1140" i="46"/>
  <c r="M1140" i="46" s="1"/>
  <c r="L242" i="46"/>
  <c r="M242" i="46" s="1"/>
  <c r="L299" i="46"/>
  <c r="M299" i="46" s="1"/>
  <c r="L758" i="46"/>
  <c r="M758" i="46" s="1"/>
  <c r="L624" i="46"/>
  <c r="M624" i="46" s="1"/>
  <c r="L182" i="46"/>
  <c r="M182" i="46" s="1"/>
  <c r="L1729" i="46"/>
  <c r="M1729" i="46" s="1"/>
  <c r="L762" i="46"/>
  <c r="M762" i="46" s="1"/>
  <c r="L444" i="46"/>
  <c r="M444" i="46" s="1"/>
  <c r="L1924" i="46"/>
  <c r="M1924" i="46" s="1"/>
  <c r="L597" i="46"/>
  <c r="M597" i="46" s="1"/>
  <c r="L1493" i="46"/>
  <c r="M1493" i="46" s="1"/>
  <c r="L1795" i="46"/>
  <c r="M1795" i="46" s="1"/>
  <c r="L1932" i="46"/>
  <c r="M1932" i="46" s="1"/>
  <c r="L848" i="46"/>
  <c r="M848" i="46" s="1"/>
  <c r="L924" i="46"/>
  <c r="L555" i="46"/>
  <c r="M555" i="46" s="1"/>
  <c r="L981" i="46"/>
  <c r="M981" i="46" s="1"/>
  <c r="L598" i="46"/>
  <c r="M598" i="46" s="1"/>
  <c r="L1388" i="46"/>
  <c r="M1388" i="46" s="1"/>
  <c r="L1125" i="46"/>
  <c r="M1125" i="46" s="1"/>
  <c r="L1115" i="46"/>
  <c r="M1115" i="46" s="1"/>
  <c r="L1452" i="46"/>
  <c r="M1452" i="46" s="1"/>
  <c r="L1730" i="46"/>
  <c r="L110" i="46"/>
  <c r="M110" i="46" s="1"/>
  <c r="L13" i="46"/>
  <c r="M13" i="46" s="1"/>
  <c r="L228" i="46"/>
  <c r="L520" i="46"/>
  <c r="M520" i="46" s="1"/>
  <c r="L1850" i="46"/>
  <c r="M1850" i="46" s="1"/>
  <c r="L101" i="46"/>
  <c r="M101" i="46" s="1"/>
  <c r="L652" i="46"/>
  <c r="M652" i="46" s="1"/>
  <c r="L1700" i="46"/>
  <c r="L105" i="46"/>
  <c r="M105" i="46" s="1"/>
  <c r="L810" i="46"/>
  <c r="M810" i="46" s="1"/>
  <c r="L1374" i="46"/>
  <c r="L914" i="46"/>
  <c r="M914" i="46" s="1"/>
  <c r="L474" i="46"/>
  <c r="M474" i="46" s="1"/>
  <c r="L74" i="46"/>
  <c r="M74" i="46" s="1"/>
  <c r="L1101" i="46"/>
  <c r="M1101" i="46" s="1"/>
  <c r="L1172" i="46"/>
  <c r="L325" i="46"/>
  <c r="M325" i="46" s="1"/>
  <c r="L536" i="46"/>
  <c r="M536" i="46" s="1"/>
  <c r="L616" i="46"/>
  <c r="L451" i="46"/>
  <c r="M451" i="46" s="1"/>
  <c r="L599" i="46"/>
  <c r="M599" i="46" s="1"/>
  <c r="L33" i="46"/>
  <c r="M33" i="46" s="1"/>
  <c r="L1908" i="46"/>
  <c r="M1908" i="46" s="1"/>
  <c r="L1636" i="46"/>
  <c r="L34" i="46"/>
  <c r="M34" i="46" s="1"/>
  <c r="L1448" i="46"/>
  <c r="M1448" i="46" s="1"/>
  <c r="L1073" i="46"/>
  <c r="L1735" i="46"/>
  <c r="M1735" i="46" s="1"/>
  <c r="L391" i="46"/>
  <c r="M391" i="46" s="1"/>
  <c r="L1762" i="46"/>
  <c r="M1762" i="46" s="1"/>
  <c r="L856" i="46"/>
  <c r="M856" i="46" s="1"/>
  <c r="L1219" i="46"/>
  <c r="M1219" i="46" s="1"/>
  <c r="L1837" i="46"/>
  <c r="M1837" i="46" s="1"/>
  <c r="L313" i="46"/>
  <c r="M313" i="46" s="1"/>
  <c r="L1433" i="46"/>
  <c r="L556" i="46"/>
  <c r="L838" i="46"/>
  <c r="M838" i="46" s="1"/>
  <c r="L1532" i="46"/>
  <c r="M1532" i="46" s="1"/>
  <c r="L763" i="46"/>
  <c r="M763" i="46" s="1"/>
  <c r="L1260" i="46"/>
  <c r="L235" i="46"/>
  <c r="M235" i="46" s="1"/>
  <c r="L67" i="46"/>
  <c r="M67" i="46" s="1"/>
  <c r="L117" i="46"/>
  <c r="L122" i="46"/>
  <c r="M122" i="46" s="1"/>
  <c r="L678" i="46"/>
  <c r="M678" i="46" s="1"/>
  <c r="L1161" i="46"/>
  <c r="M1161" i="46" s="1"/>
  <c r="L526" i="46"/>
  <c r="M526" i="46" s="1"/>
  <c r="L1632" i="46"/>
  <c r="M1632" i="46" s="1"/>
  <c r="L1126" i="46"/>
  <c r="M1126" i="46" s="1"/>
  <c r="L600" i="46"/>
  <c r="M600" i="46" s="1"/>
  <c r="L250" i="46"/>
  <c r="M250" i="46" s="1"/>
  <c r="L1025" i="46"/>
  <c r="M1025" i="46" s="1"/>
  <c r="L1332" i="46"/>
  <c r="M1332" i="46" s="1"/>
  <c r="L1781" i="46"/>
  <c r="M1781" i="46" s="1"/>
  <c r="L1876" i="46"/>
  <c r="M1876" i="46" s="1"/>
  <c r="L260" i="46"/>
  <c r="M260" i="46" s="1"/>
  <c r="L614" i="46"/>
  <c r="M614" i="46" s="1"/>
  <c r="L841" i="46"/>
  <c r="M841" i="46" s="1"/>
  <c r="L1026" i="46"/>
  <c r="L183" i="46"/>
  <c r="M183" i="46" s="1"/>
  <c r="L544" i="46"/>
  <c r="M544" i="46" s="1"/>
  <c r="L1926" i="46"/>
  <c r="M1926" i="46" s="1"/>
  <c r="L620" i="46"/>
  <c r="M620" i="46" s="1"/>
  <c r="L1565" i="46"/>
  <c r="M1565" i="46" s="1"/>
  <c r="L591" i="46"/>
  <c r="M591" i="46" s="1"/>
  <c r="L1685" i="46"/>
  <c r="M1685" i="46" s="1"/>
  <c r="L1539" i="46"/>
  <c r="M1539" i="46" s="1"/>
  <c r="L198" i="46"/>
  <c r="M198" i="46" s="1"/>
  <c r="L337" i="46"/>
  <c r="M337" i="46" s="1"/>
  <c r="L314" i="46"/>
  <c r="M314" i="46" s="1"/>
  <c r="L1444" i="46"/>
  <c r="M1444" i="46" s="1"/>
  <c r="L1060" i="46"/>
  <c r="L1823" i="46"/>
  <c r="M1823" i="46" s="1"/>
  <c r="L1127" i="46"/>
  <c r="M1127" i="46" s="1"/>
  <c r="L154" i="46"/>
  <c r="L936" i="46"/>
  <c r="M936" i="46" s="1"/>
  <c r="L1644" i="46"/>
  <c r="M1644" i="46" s="1"/>
  <c r="L345" i="46"/>
  <c r="M345" i="46" s="1"/>
  <c r="L1901" i="46"/>
  <c r="M1901" i="46" s="1"/>
  <c r="L1913" i="46"/>
  <c r="L150" i="46"/>
  <c r="M150" i="46" s="1"/>
  <c r="L1633" i="46"/>
  <c r="M1633" i="46" s="1"/>
  <c r="L155" i="46"/>
  <c r="L1370" i="46"/>
  <c r="M1370" i="46" s="1"/>
  <c r="L1241" i="46"/>
  <c r="M1241" i="46" s="1"/>
  <c r="L1411" i="46"/>
  <c r="M1411" i="46" s="1"/>
  <c r="L1725" i="46"/>
  <c r="M1725" i="46" s="1"/>
  <c r="L521" i="46"/>
  <c r="L361" i="46"/>
  <c r="M361" i="46" s="1"/>
  <c r="L329" i="46"/>
  <c r="M329" i="46" s="1"/>
  <c r="L1272" i="46"/>
  <c r="M1272" i="46" s="1"/>
  <c r="L1009" i="46"/>
  <c r="M1009" i="46" s="1"/>
  <c r="L1983" i="46"/>
  <c r="M1983" i="46" s="1"/>
  <c r="L80" i="46"/>
  <c r="M80" i="46" s="1"/>
  <c r="L875" i="46"/>
  <c r="M875" i="46" s="1"/>
  <c r="L165" i="46"/>
  <c r="M165" i="46" s="1"/>
  <c r="L1467" i="46"/>
  <c r="M1467" i="46" s="1"/>
  <c r="L1627" i="46"/>
  <c r="M1627" i="46" s="1"/>
  <c r="L629" i="46"/>
  <c r="L1389" i="46"/>
  <c r="M1389" i="46" s="1"/>
  <c r="L744" i="46"/>
  <c r="M744" i="46" s="1"/>
  <c r="L1883" i="46"/>
  <c r="M1883" i="46" s="1"/>
  <c r="L1423" i="46"/>
  <c r="M1423" i="46" s="1"/>
  <c r="L826" i="46"/>
  <c r="L210" i="46"/>
  <c r="M210" i="46" s="1"/>
  <c r="L883" i="46"/>
  <c r="M883" i="46" s="1"/>
  <c r="L188" i="46"/>
  <c r="M188" i="46" s="1"/>
  <c r="L306" i="46"/>
  <c r="M306" i="46" s="1"/>
  <c r="L1455" i="46"/>
  <c r="M1455" i="46" s="1"/>
  <c r="L1001" i="46"/>
  <c r="M1001" i="46" s="1"/>
  <c r="L1117" i="46"/>
  <c r="M1117" i="46" s="1"/>
  <c r="L286" i="46"/>
  <c r="L1266" i="46"/>
  <c r="M1266" i="46" s="1"/>
  <c r="L1816" i="46"/>
  <c r="M1816" i="46" s="1"/>
  <c r="L621" i="46"/>
  <c r="M621" i="46" s="1"/>
  <c r="L908" i="46"/>
  <c r="L1976" i="46"/>
  <c r="M1976" i="46" s="1"/>
  <c r="L1769" i="46"/>
  <c r="M1769" i="46" s="1"/>
  <c r="L467" i="46"/>
  <c r="M467" i="46" s="1"/>
  <c r="L954" i="46"/>
  <c r="M954" i="46" s="1"/>
  <c r="L1588" i="46"/>
  <c r="M1588" i="46" s="1"/>
  <c r="L161" i="46"/>
  <c r="L352" i="46"/>
  <c r="M352" i="46" s="1"/>
  <c r="L1673" i="46"/>
  <c r="M1673" i="46" s="1"/>
  <c r="L507" i="46"/>
  <c r="M507" i="46" s="1"/>
  <c r="L833" i="46"/>
  <c r="M833" i="46" s="1"/>
  <c r="L300" i="46"/>
  <c r="M300" i="46" s="1"/>
  <c r="L76" i="46"/>
  <c r="L1021" i="46"/>
  <c r="M1021" i="46" s="1"/>
  <c r="L1191" i="46"/>
  <c r="L1660" i="46"/>
  <c r="L1637" i="46"/>
  <c r="M1637" i="46" s="1"/>
  <c r="L1902" i="46"/>
  <c r="M1902" i="46" s="1"/>
  <c r="L436" i="46"/>
  <c r="M436" i="46" s="1"/>
  <c r="L211" i="46"/>
  <c r="M211" i="46" s="1"/>
  <c r="L1509" i="46"/>
  <c r="M1509" i="46" s="1"/>
  <c r="L1771" i="46"/>
  <c r="M1771" i="46" s="1"/>
  <c r="L545" i="46"/>
  <c r="M545" i="46" s="1"/>
  <c r="L263" i="46"/>
  <c r="M263" i="46" s="1"/>
  <c r="L1545" i="46"/>
  <c r="M1545" i="46" s="1"/>
  <c r="L175" i="46"/>
  <c r="M175" i="46" s="1"/>
  <c r="L202" i="46"/>
  <c r="M202" i="46" s="1"/>
  <c r="L1015" i="46"/>
  <c r="M1015" i="46" s="1"/>
  <c r="L301" i="46"/>
  <c r="M301" i="46" s="1"/>
  <c r="L1132" i="46"/>
  <c r="M1132" i="46" s="1"/>
  <c r="L691" i="46"/>
  <c r="M691" i="46" s="1"/>
  <c r="L973" i="46"/>
  <c r="L1162" i="46"/>
  <c r="M1162" i="46" s="1"/>
  <c r="L424" i="46"/>
  <c r="L1138" i="46"/>
  <c r="M1138" i="46" s="1"/>
  <c r="L610" i="46"/>
  <c r="M610" i="46" s="1"/>
  <c r="L745" i="46"/>
  <c r="M745" i="46" s="1"/>
  <c r="L1863" i="46"/>
  <c r="M1863" i="46" s="1"/>
  <c r="L581" i="46"/>
  <c r="M581" i="46" s="1"/>
  <c r="L839" i="46"/>
  <c r="L1061" i="46"/>
  <c r="M1061" i="46" s="1"/>
  <c r="L1224" i="46"/>
  <c r="M1224" i="46" s="1"/>
  <c r="L1472" i="46"/>
  <c r="M1472" i="46" s="1"/>
  <c r="L475" i="46"/>
  <c r="M475" i="46" s="1"/>
  <c r="L1494" i="46"/>
  <c r="L1178" i="46"/>
  <c r="M1178" i="46" s="1"/>
  <c r="L1977" i="46"/>
  <c r="M1977" i="46" s="1"/>
  <c r="L1307" i="46"/>
  <c r="M1307" i="46" s="1"/>
  <c r="L125" i="46"/>
  <c r="M125" i="46" s="1"/>
  <c r="L425" i="46"/>
  <c r="M425" i="46" s="1"/>
  <c r="L1163" i="46"/>
  <c r="M1163" i="46" s="1"/>
  <c r="L1740" i="46"/>
  <c r="M1740" i="46" s="1"/>
  <c r="L1267" i="46"/>
  <c r="M1267" i="46" s="1"/>
  <c r="L1909" i="46"/>
  <c r="M1909" i="46" s="1"/>
  <c r="L398" i="46"/>
  <c r="M398" i="46" s="1"/>
  <c r="L1817" i="46"/>
  <c r="L1772" i="46"/>
  <c r="M1772" i="46" s="1"/>
  <c r="L1225" i="46"/>
  <c r="M1225" i="46" s="1"/>
  <c r="L1379" i="46"/>
  <c r="M1379" i="46" s="1"/>
  <c r="L315" i="46"/>
  <c r="M315" i="46" s="1"/>
  <c r="L68" i="46"/>
  <c r="M68" i="46" s="1"/>
  <c r="L229" i="46"/>
  <c r="M229" i="46" s="1"/>
  <c r="L1714" i="46"/>
  <c r="M1714" i="46" s="1"/>
  <c r="L522" i="46"/>
  <c r="M522" i="46" s="1"/>
  <c r="L441" i="46"/>
  <c r="M441" i="46" s="1"/>
  <c r="L1965" i="46"/>
  <c r="M1965" i="46" s="1"/>
  <c r="L455" i="46"/>
  <c r="M455" i="46" s="1"/>
  <c r="L1510" i="46"/>
  <c r="M1510" i="46" s="1"/>
  <c r="L559" i="46"/>
  <c r="M559" i="46" s="1"/>
  <c r="L1995" i="46"/>
  <c r="M1995" i="46" s="1"/>
  <c r="L1315" i="46"/>
  <c r="M1315" i="46" s="1"/>
  <c r="L1146" i="46"/>
  <c r="M1146" i="46" s="1"/>
  <c r="L1242" i="46"/>
  <c r="M1242" i="46" s="1"/>
  <c r="L1211" i="46"/>
  <c r="M1211" i="46" s="1"/>
  <c r="L1546" i="46"/>
  <c r="M1546" i="46" s="1"/>
  <c r="L1337" i="46"/>
  <c r="M1337" i="46" s="1"/>
  <c r="L764" i="46"/>
  <c r="M764" i="46" s="1"/>
  <c r="L302" i="46"/>
  <c r="M302" i="46" s="1"/>
  <c r="L1284" i="46"/>
  <c r="M1284" i="46" s="1"/>
  <c r="L1027" i="46"/>
  <c r="M1027" i="46" s="1"/>
  <c r="L400" i="46"/>
  <c r="M400" i="46" s="1"/>
  <c r="L357" i="46"/>
  <c r="M357" i="46" s="1"/>
  <c r="L1128" i="46"/>
  <c r="M1128" i="46" s="1"/>
  <c r="L1989" i="46"/>
  <c r="M1989" i="46" s="1"/>
  <c r="L1753" i="46"/>
  <c r="L1796" i="46"/>
  <c r="M1796" i="46" s="1"/>
  <c r="L1697" i="46"/>
  <c r="M1697" i="46" s="1"/>
  <c r="L1214" i="46"/>
  <c r="L456" i="46"/>
  <c r="M456" i="46" s="1"/>
  <c r="L1051" i="46"/>
  <c r="M1051" i="46" s="1"/>
  <c r="L1686" i="46"/>
  <c r="M1686" i="46" s="1"/>
  <c r="L523" i="46"/>
  <c r="M523" i="46" s="1"/>
  <c r="L622" i="46"/>
  <c r="M622" i="46" s="1"/>
  <c r="L358" i="46"/>
  <c r="M358" i="46" s="1"/>
  <c r="L919" i="46"/>
  <c r="M919" i="46" s="1"/>
  <c r="L735" i="46"/>
  <c r="L203" i="46"/>
  <c r="M203" i="46" s="1"/>
  <c r="L1424" i="46"/>
  <c r="M1424" i="46" s="1"/>
  <c r="L1623" i="46"/>
  <c r="M1623" i="46" s="1"/>
  <c r="L230" i="46"/>
  <c r="M230" i="46" s="1"/>
  <c r="L788" i="46"/>
  <c r="M788" i="46" s="1"/>
  <c r="L1338" i="46"/>
  <c r="M1338" i="46" s="1"/>
  <c r="L843" i="46"/>
  <c r="M843" i="46" s="1"/>
  <c r="L1571" i="46"/>
  <c r="M1571" i="46" s="1"/>
  <c r="L1804" i="46"/>
  <c r="L1102" i="46"/>
  <c r="M1102" i="46" s="1"/>
  <c r="L261" i="46"/>
  <c r="M261" i="46" s="1"/>
  <c r="L426" i="46"/>
  <c r="M426" i="46" s="1"/>
  <c r="L156" i="46"/>
  <c r="M156" i="46" s="1"/>
  <c r="L280" i="46"/>
  <c r="M280" i="46" s="1"/>
  <c r="L759" i="46"/>
  <c r="M759" i="46" s="1"/>
  <c r="L1889" i="46"/>
  <c r="L190" i="46"/>
  <c r="L1118" i="46"/>
  <c r="M1118" i="46" s="1"/>
  <c r="L930" i="46"/>
  <c r="M930" i="46" s="1"/>
  <c r="L445" i="46"/>
  <c r="M445" i="46" s="1"/>
  <c r="L1403" i="46"/>
  <c r="M1403" i="46" s="1"/>
  <c r="L1920" i="46"/>
  <c r="M1920" i="46" s="1"/>
  <c r="L557" i="46"/>
  <c r="M557" i="46" s="1"/>
  <c r="L560" i="46"/>
  <c r="L692" i="46"/>
  <c r="L1294" i="46"/>
  <c r="M1294" i="46" s="1"/>
  <c r="L111" i="46"/>
  <c r="M111" i="46" s="1"/>
  <c r="L1829" i="46"/>
  <c r="M1829" i="46" s="1"/>
  <c r="L646" i="46"/>
  <c r="M646" i="46" s="1"/>
  <c r="L698" i="46"/>
  <c r="M698" i="46" s="1"/>
  <c r="L292" i="46"/>
  <c r="M292" i="46" s="1"/>
  <c r="L1186" i="46"/>
  <c r="L1971" i="46"/>
  <c r="M1971" i="46" s="1"/>
  <c r="L1528" i="46"/>
  <c r="M1528" i="46" s="1"/>
  <c r="L47" i="46"/>
  <c r="M47" i="46" s="1"/>
  <c r="L1240" i="46"/>
  <c r="M1240" i="46" s="1"/>
  <c r="L157" i="46"/>
  <c r="M157" i="46" s="1"/>
  <c r="L1634" i="46"/>
  <c r="M1634" i="46" s="1"/>
  <c r="L208" i="46"/>
  <c r="M208" i="46" s="1"/>
  <c r="L746" i="46"/>
  <c r="M746" i="46" s="1"/>
  <c r="L281" i="46"/>
  <c r="M281" i="46" s="1"/>
  <c r="L1553" i="46"/>
  <c r="L392" i="46"/>
  <c r="M392" i="46" s="1"/>
  <c r="L1167" i="46"/>
  <c r="M1167" i="46" s="1"/>
  <c r="L1592" i="46"/>
  <c r="M1592" i="46" s="1"/>
  <c r="L1230" i="46"/>
  <c r="M1230" i="46" s="1"/>
  <c r="L1081" i="46"/>
  <c r="M1081" i="46" s="1"/>
  <c r="L282" i="46"/>
  <c r="M282" i="46" s="1"/>
  <c r="L368" i="46"/>
  <c r="M368" i="46" s="1"/>
  <c r="L1220" i="46"/>
  <c r="M1220" i="46" s="1"/>
  <c r="L303" i="46"/>
  <c r="M303" i="46" s="1"/>
  <c r="L1416" i="46"/>
  <c r="M1416" i="46" s="1"/>
  <c r="L69" i="46"/>
  <c r="L126" i="46"/>
  <c r="M126" i="46" s="1"/>
  <c r="L452" i="46"/>
  <c r="M452" i="46" s="1"/>
  <c r="L662" i="46"/>
  <c r="M662" i="46" s="1"/>
  <c r="L446" i="46"/>
  <c r="M446" i="46" s="1"/>
  <c r="L1638" i="46"/>
  <c r="M1638" i="46" s="1"/>
  <c r="L1599" i="46"/>
  <c r="M1599" i="46" s="1"/>
  <c r="L1611" i="46"/>
  <c r="M1611" i="46" s="1"/>
  <c r="L811" i="46"/>
  <c r="M811" i="46" s="1"/>
  <c r="L1033" i="46"/>
  <c r="M1033" i="46" s="1"/>
  <c r="L262" i="46"/>
  <c r="L1243" i="46"/>
  <c r="M1243" i="46" s="1"/>
  <c r="L784" i="46"/>
  <c r="M784" i="46" s="1"/>
  <c r="L86" i="46"/>
  <c r="M86" i="46" s="1"/>
  <c r="L1010" i="46"/>
  <c r="M1010" i="46" s="1"/>
  <c r="L481" i="46"/>
  <c r="M481" i="46" s="1"/>
  <c r="L1083" i="46"/>
  <c r="M1083" i="46" s="1"/>
  <c r="L380" i="46"/>
  <c r="M380" i="46" s="1"/>
  <c r="L570" i="46"/>
  <c r="M570" i="46" s="1"/>
  <c r="L1285" i="46"/>
  <c r="M1285" i="46" s="1"/>
  <c r="L468" i="46"/>
  <c r="M468" i="46" s="1"/>
  <c r="L643" i="46"/>
  <c r="M643" i="46" s="1"/>
  <c r="L1910" i="46"/>
  <c r="M1910" i="46" s="1"/>
  <c r="L1139" i="46"/>
  <c r="M1139" i="46" s="1"/>
  <c r="L326" i="46"/>
  <c r="L77" i="46"/>
  <c r="M77" i="46" s="1"/>
  <c r="L1811" i="46"/>
  <c r="M1811" i="46" s="1"/>
  <c r="L1560" i="46"/>
  <c r="L123" i="46"/>
  <c r="M123" i="46" s="1"/>
  <c r="L1840" i="46"/>
  <c r="M1840" i="46" s="1"/>
  <c r="L373" i="46"/>
  <c r="M373" i="46" s="1"/>
  <c r="L1449" i="46"/>
  <c r="M1449" i="46" s="1"/>
  <c r="L316" i="46"/>
  <c r="L1679" i="46"/>
  <c r="M1679" i="46" s="1"/>
  <c r="L1819" i="46"/>
  <c r="M1819" i="46" s="1"/>
  <c r="L1099" i="46"/>
  <c r="M1099" i="46" s="1"/>
  <c r="L527" i="46"/>
  <c r="M527" i="46" s="1"/>
  <c r="L206" i="46"/>
  <c r="M206" i="46" s="1"/>
  <c r="L1028" i="46"/>
  <c r="M1028" i="46" s="1"/>
  <c r="L1721" i="46"/>
  <c r="M1721" i="46" s="1"/>
  <c r="L338" i="46"/>
  <c r="L1940" i="46"/>
  <c r="M1940" i="46" s="1"/>
  <c r="L447" i="46"/>
  <c r="M447" i="46" s="1"/>
  <c r="L75" i="46"/>
  <c r="L463" i="46"/>
  <c r="M463" i="46" s="1"/>
  <c r="L1554" i="46"/>
  <c r="M1554" i="46" s="1"/>
  <c r="L1022" i="46"/>
  <c r="M1022" i="46" s="1"/>
  <c r="L1434" i="46"/>
  <c r="M1434" i="46" s="1"/>
  <c r="L582" i="46"/>
  <c r="M582" i="46" s="1"/>
  <c r="L1820" i="46"/>
  <c r="M1820" i="46" s="1"/>
  <c r="L1491" i="46"/>
  <c r="M1491" i="46" s="1"/>
  <c r="L1580" i="46"/>
  <c r="L102" i="46"/>
  <c r="M102" i="46" s="1"/>
  <c r="L682" i="46"/>
  <c r="M682" i="46" s="1"/>
  <c r="L747" i="46"/>
  <c r="M747" i="46" s="1"/>
  <c r="L1023" i="46"/>
  <c r="M1023" i="46" s="1"/>
  <c r="L1412" i="46"/>
  <c r="L607" i="46"/>
  <c r="M607" i="46" s="1"/>
  <c r="L1929" i="46"/>
  <c r="M1929" i="46" s="1"/>
  <c r="L1082" i="46"/>
  <c r="L363" i="46"/>
  <c r="M363" i="46" s="1"/>
  <c r="L1857" i="46"/>
  <c r="M1857" i="46" s="1"/>
  <c r="L61" i="46"/>
  <c r="M61" i="46" s="1"/>
  <c r="L1273" i="46"/>
  <c r="M1273" i="46" s="1"/>
  <c r="L726" i="46"/>
  <c r="M726" i="46" s="1"/>
  <c r="L133" i="46"/>
  <c r="M133" i="46" s="1"/>
  <c r="L339" i="46"/>
  <c r="M339" i="46" s="1"/>
  <c r="L822" i="46"/>
  <c r="L1090" i="46"/>
  <c r="M1090" i="46" s="1"/>
  <c r="L823" i="46"/>
  <c r="M823" i="46" s="1"/>
  <c r="L1157" i="46"/>
  <c r="M1157" i="46" s="1"/>
  <c r="L632" i="46"/>
  <c r="M632" i="46" s="1"/>
  <c r="L785" i="46"/>
  <c r="L576" i="46"/>
  <c r="M576" i="46" s="1"/>
  <c r="L1763" i="46"/>
  <c r="M1763" i="46" s="1"/>
  <c r="L151" i="46"/>
  <c r="M151" i="46" s="1"/>
  <c r="L1483" i="46"/>
  <c r="M1483" i="46" s="1"/>
  <c r="L269" i="46"/>
  <c r="M269" i="46" s="1"/>
  <c r="L322" i="46"/>
  <c r="M322" i="46" s="1"/>
  <c r="L1596" i="46"/>
  <c r="M1596" i="46" s="1"/>
  <c r="L1903" i="46"/>
  <c r="L1497" i="46"/>
  <c r="M1497" i="46" s="1"/>
  <c r="L1978" i="46"/>
  <c r="M1978" i="46" s="1"/>
  <c r="L162" i="46"/>
  <c r="M162" i="46" s="1"/>
  <c r="L346" i="46"/>
  <c r="M346" i="46" s="1"/>
  <c r="L799" i="46"/>
  <c r="M799" i="46" s="1"/>
  <c r="L736" i="46"/>
  <c r="M736" i="46" s="1"/>
  <c r="L251" i="46"/>
  <c r="M251" i="46" s="1"/>
  <c r="L961" i="46"/>
  <c r="M961" i="46" s="1"/>
  <c r="L28" i="46"/>
  <c r="M28" i="46" s="1"/>
  <c r="L347" i="46"/>
  <c r="M347" i="46" s="1"/>
  <c r="L1247" i="46"/>
  <c r="M1247" i="46" s="1"/>
  <c r="L1093" i="46"/>
  <c r="M1093" i="46" s="1"/>
  <c r="L1529" i="46"/>
  <c r="M1529" i="46" s="1"/>
  <c r="L1997" i="46"/>
  <c r="M1997" i="46" s="1"/>
  <c r="L488" i="46"/>
  <c r="M488" i="46" s="1"/>
  <c r="L1914" i="46"/>
  <c r="L209" i="46"/>
  <c r="M209" i="46" s="1"/>
  <c r="L524" i="46"/>
  <c r="M524" i="46" s="1"/>
  <c r="L1363" i="46"/>
  <c r="M1363" i="46" s="1"/>
  <c r="L949" i="46"/>
  <c r="M949" i="46" s="1"/>
  <c r="L1593" i="46"/>
  <c r="M1593" i="46" s="1"/>
  <c r="L719" i="46"/>
  <c r="M719" i="46" s="1"/>
  <c r="L1683" i="46"/>
  <c r="M1683" i="46" s="1"/>
  <c r="L418" i="46"/>
  <c r="M418" i="46" s="1"/>
  <c r="L1961" i="46"/>
  <c r="M1961" i="46" s="1"/>
  <c r="L1577" i="46"/>
  <c r="M1577" i="46" s="1"/>
  <c r="L1661" i="46"/>
  <c r="L1302" i="46"/>
  <c r="M1302" i="46" s="1"/>
  <c r="L516" i="46"/>
  <c r="M516" i="46" s="1"/>
  <c r="L127" i="46"/>
  <c r="M127" i="46" s="1"/>
  <c r="L902" i="46"/>
  <c r="M902" i="46" s="1"/>
  <c r="L1484" i="46"/>
  <c r="L1196" i="46"/>
  <c r="M1196" i="46" s="1"/>
  <c r="L1684" i="46"/>
  <c r="M1684" i="46" s="1"/>
  <c r="L1201" i="46"/>
  <c r="L57" i="46"/>
  <c r="M57" i="46" s="1"/>
  <c r="L118" i="46"/>
  <c r="M118" i="46" s="1"/>
  <c r="L849" i="46"/>
  <c r="M849" i="46" s="1"/>
  <c r="L307" i="46"/>
  <c r="M307" i="46" s="1"/>
  <c r="L1566" i="46"/>
  <c r="L1645" i="46"/>
  <c r="M1645" i="46" s="1"/>
  <c r="L1884" i="46"/>
  <c r="M1884" i="46" s="1"/>
  <c r="L374" i="46"/>
  <c r="M374" i="46" s="1"/>
  <c r="L1041" i="46"/>
  <c r="M1041" i="46" s="1"/>
  <c r="L920" i="46"/>
  <c r="M920" i="46" s="1"/>
  <c r="L489" i="46"/>
  <c r="M489" i="46" s="1"/>
  <c r="L1205" i="46"/>
  <c r="M1205" i="46" s="1"/>
  <c r="L1805" i="46"/>
  <c r="M1805" i="46" s="1"/>
  <c r="L733" i="46"/>
  <c r="M733" i="46" s="1"/>
  <c r="L48" i="46"/>
  <c r="M48" i="46" s="1"/>
  <c r="L490" i="46"/>
  <c r="L1255" i="46"/>
  <c r="M1255" i="46" s="1"/>
  <c r="L817" i="46"/>
  <c r="M817" i="46" s="1"/>
  <c r="L348" i="46"/>
  <c r="M348" i="46" s="1"/>
  <c r="L869" i="46"/>
  <c r="M869" i="46" s="1"/>
  <c r="L1998" i="46"/>
  <c r="M1998" i="46" s="1"/>
  <c r="L1933" i="46"/>
  <c r="M1933" i="46" s="1"/>
  <c r="L1485" i="46"/>
  <c r="M1485" i="46" s="1"/>
  <c r="L252" i="46"/>
  <c r="L1066" i="46"/>
  <c r="M1066" i="46" s="1"/>
  <c r="L1425" i="46"/>
  <c r="M1425" i="46" s="1"/>
  <c r="L1295" i="46"/>
  <c r="M1295" i="46" s="1"/>
  <c r="L630" i="46"/>
  <c r="M630" i="46" s="1"/>
  <c r="L191" i="46"/>
  <c r="M191" i="46" s="1"/>
  <c r="L340" i="46"/>
  <c r="M340" i="46" s="1"/>
  <c r="L1736" i="46"/>
  <c r="M1736" i="46" s="1"/>
  <c r="L857" i="46"/>
  <c r="M857" i="46" s="1"/>
  <c r="L1650" i="46"/>
  <c r="M1650" i="46" s="1"/>
  <c r="L991" i="46"/>
  <c r="M991" i="46" s="1"/>
  <c r="L437" i="46"/>
  <c r="M437" i="46" s="1"/>
  <c r="L388" i="46"/>
  <c r="M388" i="46" s="1"/>
  <c r="L1147" i="46"/>
  <c r="M1147" i="46" s="1"/>
  <c r="L58" i="46"/>
  <c r="M58" i="46" s="1"/>
  <c r="L1776" i="46"/>
  <c r="L564" i="46"/>
  <c r="L1308" i="46"/>
  <c r="M1308" i="46" s="1"/>
  <c r="L469" i="46"/>
  <c r="M469" i="46" s="1"/>
  <c r="L501" i="46"/>
  <c r="M501" i="46" s="1"/>
  <c r="L860" i="46"/>
  <c r="M860" i="46" s="1"/>
  <c r="L1773" i="46"/>
  <c r="M1773" i="46" s="1"/>
  <c r="L448" i="46"/>
  <c r="M448" i="46" s="1"/>
  <c r="L727" i="46"/>
  <c r="L1375" i="46"/>
  <c r="L1405" i="46"/>
  <c r="M1405" i="46" s="1"/>
  <c r="L1511" i="46"/>
  <c r="M1511" i="46" s="1"/>
  <c r="L327" i="46"/>
  <c r="M327" i="46" s="1"/>
  <c r="L138" i="46"/>
  <c r="M138" i="46" s="1"/>
  <c r="L1947" i="46"/>
  <c r="M1947" i="46" s="1"/>
  <c r="L236" i="46"/>
  <c r="M236" i="46" s="1"/>
  <c r="L1915" i="46"/>
  <c r="M1915" i="46" s="1"/>
  <c r="L1838" i="46"/>
  <c r="M1838" i="46" s="1"/>
  <c r="L353" i="46"/>
  <c r="M353" i="46" s="1"/>
  <c r="L1349" i="46"/>
  <c r="M1349" i="46" s="1"/>
  <c r="L928" i="46"/>
  <c r="M928" i="46" s="1"/>
  <c r="L276" i="46"/>
  <c r="M276" i="46" s="1"/>
  <c r="L921" i="46"/>
  <c r="M921" i="46" s="1"/>
  <c r="L412" i="46"/>
  <c r="M412" i="46" s="1"/>
  <c r="L1692" i="46"/>
  <c r="L1711" i="46"/>
  <c r="L1034" i="46"/>
  <c r="M1034" i="46" s="1"/>
  <c r="L1841" i="46"/>
  <c r="M1841" i="46" s="1"/>
  <c r="L821" i="46"/>
  <c r="M821" i="46" s="1"/>
  <c r="L381" i="46"/>
  <c r="M381" i="46" s="1"/>
  <c r="L54" i="46"/>
  <c r="M54" i="46" s="1"/>
  <c r="L1498" i="46"/>
  <c r="M1498" i="46" s="1"/>
  <c r="L1830" i="46"/>
  <c r="M1830" i="46" s="1"/>
  <c r="L633" i="46"/>
  <c r="M633" i="46" s="1"/>
  <c r="L1990" i="46"/>
  <c r="M1990" i="46" s="1"/>
  <c r="L1744" i="46"/>
  <c r="L1417" i="46"/>
  <c r="M1417" i="46" s="1"/>
  <c r="L549" i="46"/>
  <c r="M549" i="46" s="1"/>
  <c r="L611" i="46"/>
  <c r="M611" i="46" s="1"/>
  <c r="L1047" i="46"/>
  <c r="M1047" i="46" s="1"/>
  <c r="L207" i="46"/>
  <c r="M207" i="46" s="1"/>
  <c r="L62" i="46"/>
  <c r="M62" i="46" s="1"/>
  <c r="L818" i="46"/>
  <c r="M818" i="46" s="1"/>
  <c r="L511" i="46"/>
  <c r="M511" i="46" s="1"/>
  <c r="L1669" i="46"/>
  <c r="M1669" i="46" s="1"/>
  <c r="L1658" i="46"/>
  <c r="M1658" i="46" s="1"/>
  <c r="L1345" i="46"/>
  <c r="M1345" i="46" s="1"/>
  <c r="L812" i="46"/>
  <c r="M812" i="46" s="1"/>
  <c r="L1555" i="46"/>
  <c r="M1555" i="46" s="1"/>
  <c r="L1094" i="46"/>
  <c r="M1094" i="46" s="1"/>
  <c r="L1764" i="46"/>
  <c r="M1764" i="46" s="1"/>
  <c r="L364" i="46"/>
  <c r="M364" i="46" s="1"/>
  <c r="L797" i="46"/>
  <c r="M797" i="46" s="1"/>
  <c r="L1618" i="46"/>
  <c r="M1618" i="46" s="1"/>
  <c r="L1091" i="46"/>
  <c r="M1091" i="46" s="1"/>
  <c r="L1603" i="46"/>
  <c r="M1603" i="46" s="1"/>
  <c r="L1890" i="46"/>
  <c r="L1035" i="46"/>
  <c r="M1035" i="46" s="1"/>
  <c r="L803" i="46"/>
  <c r="M803" i="46" s="1"/>
  <c r="L889" i="46"/>
  <c r="M889" i="46" s="1"/>
  <c r="L1143" i="46"/>
  <c r="M1143" i="46" s="1"/>
  <c r="L1054" i="46"/>
  <c r="M1054" i="46" s="1"/>
  <c r="L496" i="46"/>
  <c r="M496" i="46" s="1"/>
  <c r="L1851" i="46"/>
  <c r="M1851" i="46" s="1"/>
  <c r="L1648" i="46"/>
  <c r="M1648" i="46" s="1"/>
  <c r="L1757" i="46"/>
  <c r="L955" i="46"/>
  <c r="M955" i="46" s="1"/>
  <c r="L1426" i="46"/>
  <c r="M1426" i="46" s="1"/>
  <c r="L1522" i="46"/>
  <c r="M1522" i="46" s="1"/>
  <c r="L786" i="46"/>
  <c r="M786" i="46" s="1"/>
  <c r="L992" i="46"/>
  <c r="M992" i="46" s="1"/>
  <c r="L895" i="46"/>
  <c r="M895" i="46" s="1"/>
  <c r="L1572" i="46"/>
  <c r="M1572" i="46" s="1"/>
  <c r="L464" i="46"/>
  <c r="M464" i="46" s="1"/>
  <c r="L1628" i="46"/>
  <c r="M1628" i="46" s="1"/>
  <c r="L1687" i="46"/>
  <c r="M1687" i="46" s="1"/>
  <c r="L223" i="46"/>
  <c r="M223" i="46" s="1"/>
  <c r="L1600" i="46"/>
  <c r="M1600" i="46" s="1"/>
  <c r="L335" i="46"/>
  <c r="M335" i="46" s="1"/>
  <c r="L1502" i="46"/>
  <c r="M1502" i="46" s="1"/>
  <c r="L449" i="46"/>
  <c r="M449" i="46" s="1"/>
  <c r="L583" i="46"/>
  <c r="M583" i="46" s="1"/>
  <c r="L604" i="46"/>
  <c r="M604" i="46" s="1"/>
  <c r="L1055" i="46"/>
  <c r="M1055" i="46" s="1"/>
  <c r="L931" i="46"/>
  <c r="M931" i="46" s="1"/>
  <c r="L1353" i="46"/>
  <c r="M1353" i="46" s="1"/>
  <c r="L617" i="46"/>
  <c r="M617" i="46" s="1"/>
  <c r="L1745" i="46"/>
  <c r="M1745" i="46" s="1"/>
  <c r="L1036" i="46"/>
  <c r="M1036" i="46" s="1"/>
  <c r="L78" i="46"/>
  <c r="M78" i="46" s="1"/>
  <c r="L139" i="46"/>
  <c r="M139" i="46" s="1"/>
  <c r="L23" i="46"/>
  <c r="M23" i="46" s="1"/>
  <c r="L634" i="46"/>
  <c r="M634" i="46" s="1"/>
  <c r="L24" i="46"/>
  <c r="M24" i="46" s="1"/>
  <c r="L1869" i="46"/>
  <c r="M1869" i="46" s="1"/>
  <c r="L1252" i="46"/>
  <c r="M1252" i="46" s="1"/>
  <c r="L1418" i="46"/>
  <c r="M1418" i="46" s="1"/>
  <c r="L1464" i="46"/>
  <c r="L618" i="46"/>
  <c r="M618" i="46" s="1"/>
  <c r="L702" i="46"/>
  <c r="M702" i="46" s="1"/>
  <c r="L1737" i="46"/>
  <c r="M1737" i="46" s="1"/>
  <c r="L1738" i="46"/>
  <c r="M1738" i="46" s="1"/>
  <c r="L1765" i="46"/>
  <c r="M1765" i="46" s="1"/>
  <c r="L588" i="46"/>
  <c r="M588" i="46" s="1"/>
  <c r="L1233" i="46"/>
  <c r="M1233" i="46" s="1"/>
  <c r="L1152" i="46"/>
  <c r="L939" i="46"/>
  <c r="M939" i="46" s="1"/>
  <c r="L813" i="46"/>
  <c r="M813" i="46" s="1"/>
  <c r="L1797" i="46"/>
  <c r="M1797" i="46" s="1"/>
  <c r="L369" i="46"/>
  <c r="M369" i="46" s="1"/>
  <c r="L915" i="46"/>
  <c r="M915" i="46" s="1"/>
  <c r="L776" i="46"/>
  <c r="M776" i="46" s="1"/>
  <c r="L1972" i="46"/>
  <c r="M1972" i="46" s="1"/>
  <c r="L163" i="46"/>
  <c r="M163" i="46" s="1"/>
  <c r="L866" i="46"/>
  <c r="L354" i="46"/>
  <c r="M354" i="46" s="1"/>
  <c r="L1119" i="46"/>
  <c r="M1119" i="46" s="1"/>
  <c r="L940" i="46"/>
  <c r="M940" i="46" s="1"/>
  <c r="L1326" i="46"/>
  <c r="M1326" i="46" s="1"/>
  <c r="L70" i="46"/>
  <c r="M70" i="46" s="1"/>
  <c r="L1503" i="46"/>
  <c r="M1503" i="46" s="1"/>
  <c r="L1413" i="46"/>
  <c r="M1413" i="46" s="1"/>
  <c r="L243" i="46"/>
  <c r="M243" i="46" s="1"/>
  <c r="L1612" i="46"/>
  <c r="M1612" i="46" s="1"/>
  <c r="L844" i="46"/>
  <c r="M844" i="46" s="1"/>
  <c r="L631" i="46"/>
  <c r="M631" i="46" s="1"/>
  <c r="L293" i="46"/>
  <c r="M293" i="46" s="1"/>
  <c r="L1002" i="46"/>
  <c r="M1002" i="46" s="1"/>
  <c r="L184" i="46"/>
  <c r="M184" i="46" s="1"/>
  <c r="L470" i="46"/>
  <c r="M470" i="46" s="1"/>
  <c r="L777" i="46"/>
  <c r="M777" i="46" s="1"/>
  <c r="L1715" i="46"/>
  <c r="M1715" i="46" s="1"/>
  <c r="L790" i="46"/>
  <c r="M790" i="46" s="1"/>
  <c r="L341" i="46"/>
  <c r="M341" i="46" s="1"/>
  <c r="L294" i="46"/>
  <c r="M294" i="46" s="1"/>
  <c r="L98" i="46"/>
  <c r="M98" i="46" s="1"/>
  <c r="L517" i="46"/>
  <c r="M517" i="46" s="1"/>
  <c r="L703" i="46"/>
  <c r="M703" i="46" s="1"/>
  <c r="L1274" i="46"/>
  <c r="M1274" i="46" s="1"/>
  <c r="L605" i="46"/>
  <c r="M605" i="46" s="1"/>
  <c r="L461" i="46"/>
  <c r="M461" i="46" s="1"/>
  <c r="L934" i="46"/>
  <c r="M934" i="46" s="1"/>
  <c r="L1941" i="46"/>
  <c r="L231" i="46"/>
  <c r="M231" i="46" s="1"/>
  <c r="L647" i="46"/>
  <c r="M647" i="46" s="1"/>
  <c r="L1809" i="46"/>
  <c r="M1809" i="46" s="1"/>
  <c r="L1653" i="46"/>
  <c r="M1653" i="46" s="1"/>
  <c r="L800" i="46"/>
  <c r="M800" i="46" s="1"/>
  <c r="L1364" i="46"/>
  <c r="M1364" i="46" s="1"/>
  <c r="L909" i="46"/>
  <c r="M909" i="46" s="1"/>
  <c r="L910" i="46"/>
  <c r="M910" i="46" s="1"/>
  <c r="L1414" i="46"/>
  <c r="M1414" i="46" s="1"/>
  <c r="L1390" i="46"/>
  <c r="M1390" i="46" s="1"/>
  <c r="L1318" i="46"/>
  <c r="M1318" i="46" s="1"/>
  <c r="L270" i="46"/>
  <c r="M270" i="46" s="1"/>
  <c r="L693" i="46"/>
  <c r="M693" i="46" s="1"/>
  <c r="L287" i="46"/>
  <c r="M287" i="46" s="1"/>
  <c r="L1548" i="46"/>
  <c r="M1548" i="46" s="1"/>
  <c r="L1726" i="46"/>
  <c r="M1726" i="46" s="1"/>
  <c r="L1275" i="46"/>
  <c r="M1275" i="46" s="1"/>
  <c r="L1578" i="46"/>
  <c r="M1578" i="46" s="1"/>
  <c r="L1153" i="46"/>
  <c r="M1153" i="46" s="1"/>
  <c r="L615" i="46"/>
  <c r="M615" i="46" s="1"/>
  <c r="L1948" i="46"/>
  <c r="M1948" i="46" s="1"/>
  <c r="L748" i="46"/>
  <c r="M748" i="46" s="1"/>
  <c r="L244" i="46"/>
  <c r="M244" i="46" s="1"/>
  <c r="L1916" i="46"/>
  <c r="M1916" i="46" s="1"/>
  <c r="L1391" i="46"/>
  <c r="M1391" i="46" s="1"/>
  <c r="L1384" i="46"/>
  <c r="M1384" i="46" s="1"/>
  <c r="L413" i="46"/>
  <c r="M413" i="46" s="1"/>
  <c r="L625" i="46"/>
  <c r="M625" i="46" s="1"/>
  <c r="L1300" i="46"/>
  <c r="M1300" i="46" s="1"/>
  <c r="L419" i="46"/>
  <c r="M419" i="46" s="1"/>
  <c r="L476" i="46"/>
  <c r="M476" i="46" s="1"/>
  <c r="L1917" i="46"/>
  <c r="L1999" i="46"/>
  <c r="M1999" i="46" s="1"/>
  <c r="L971" i="46"/>
  <c r="M971" i="46" s="1"/>
  <c r="L199" i="46"/>
  <c r="M199" i="46" s="1"/>
  <c r="L1419" i="46"/>
  <c r="M1419" i="46" s="1"/>
  <c r="L606" i="46"/>
  <c r="M606" i="46" s="1"/>
  <c r="L1048" i="46"/>
  <c r="M1048" i="46" s="1"/>
  <c r="L365" i="46"/>
  <c r="M365" i="46" s="1"/>
  <c r="L29" i="46"/>
  <c r="M29" i="46" s="1"/>
  <c r="L842" i="46"/>
  <c r="M842" i="46" s="1"/>
  <c r="L1296" i="46"/>
  <c r="M1296" i="46" s="1"/>
  <c r="L1042" i="46"/>
  <c r="M1042" i="46" s="1"/>
  <c r="L1056" i="46"/>
  <c r="M1056" i="46" s="1"/>
  <c r="L1549" i="46"/>
  <c r="M1549" i="46" s="1"/>
  <c r="L1615" i="46"/>
  <c r="M1615" i="46" s="1"/>
  <c r="L737" i="46"/>
  <c r="M737" i="46" s="1"/>
  <c r="L1639" i="46"/>
  <c r="M1639" i="46" s="1"/>
  <c r="L1582" i="46"/>
  <c r="M1582" i="46" s="1"/>
  <c r="L140" i="46"/>
  <c r="M140" i="46" s="1"/>
  <c r="L1949" i="46"/>
  <c r="M1949" i="46" s="1"/>
  <c r="L1897" i="46"/>
  <c r="M1897" i="46" s="1"/>
  <c r="L867" i="46"/>
  <c r="M867" i="46" s="1"/>
  <c r="L143" i="46"/>
  <c r="M143" i="46" s="1"/>
  <c r="L1806" i="46"/>
  <c r="M1806" i="46" s="1"/>
  <c r="L1392" i="46"/>
  <c r="M1392" i="46" s="1"/>
  <c r="L941" i="46"/>
  <c r="M941" i="46" s="1"/>
  <c r="L665" i="46"/>
  <c r="L401" i="46"/>
  <c r="M401" i="46" s="1"/>
  <c r="L1812" i="46"/>
  <c r="M1812" i="46" s="1"/>
  <c r="L1561" i="46"/>
  <c r="M1561" i="46" s="1"/>
  <c r="L432" i="46"/>
  <c r="M432" i="46" s="1"/>
  <c r="L212" i="46"/>
  <c r="M212" i="46" s="1"/>
  <c r="L982" i="46"/>
  <c r="M982" i="46" s="1"/>
  <c r="L1629" i="46"/>
  <c r="M1629" i="46" s="1"/>
  <c r="L457" i="46"/>
  <c r="L1842" i="46"/>
  <c r="M1842" i="46" s="1"/>
  <c r="L1665" i="46"/>
  <c r="M1665" i="46" s="1"/>
  <c r="L1341" i="46"/>
  <c r="M1341" i="46" s="1"/>
  <c r="L1952" i="46"/>
  <c r="M1952" i="46" s="1"/>
  <c r="L465" i="46"/>
  <c r="M465" i="46" s="1"/>
  <c r="L1831" i="46"/>
  <c r="M1831" i="46" s="1"/>
  <c r="L950" i="46"/>
  <c r="M950" i="46" s="1"/>
  <c r="L1348" i="46"/>
  <c r="M1348" i="46" s="1"/>
  <c r="L670" i="46"/>
  <c r="M670" i="46" s="1"/>
  <c r="L427" i="46"/>
  <c r="M427" i="46" s="1"/>
  <c r="L1904" i="46"/>
  <c r="M1904" i="46" s="1"/>
  <c r="L1788" i="46"/>
  <c r="M1788" i="46" s="1"/>
  <c r="L1076" i="46"/>
  <c r="M1076" i="46" s="1"/>
  <c r="L694" i="46"/>
  <c r="M694" i="46" s="1"/>
  <c r="L1950" i="46"/>
  <c r="M1950" i="46" s="1"/>
  <c r="L1221" i="46"/>
  <c r="M1221" i="46" s="1"/>
  <c r="L1980" i="46"/>
  <c r="M1980" i="46" s="1"/>
  <c r="L308" i="46"/>
  <c r="M308" i="46" s="1"/>
  <c r="L1486" i="46"/>
  <c r="M1486" i="46" s="1"/>
  <c r="L2" i="46"/>
  <c r="M2" i="46" s="1"/>
  <c r="L112" i="46"/>
  <c r="M112" i="46" s="1"/>
  <c r="L508" i="46"/>
  <c r="M508" i="46" s="1"/>
  <c r="L405" i="46"/>
  <c r="M405" i="46" s="1"/>
  <c r="L169" i="46"/>
  <c r="M169" i="46" s="1"/>
  <c r="L801" i="46"/>
  <c r="M801" i="46" s="1"/>
  <c r="L1043" i="46"/>
  <c r="M1043" i="46" s="1"/>
  <c r="L750" i="46"/>
  <c r="M750" i="46" s="1"/>
  <c r="L1741" i="46"/>
  <c r="M1741" i="46" s="1"/>
  <c r="L170" i="46"/>
  <c r="M170" i="46" s="1"/>
  <c r="L141" i="46"/>
  <c r="M141" i="46" s="1"/>
  <c r="L1942" i="46"/>
  <c r="M1942" i="46" s="1"/>
  <c r="L87" i="46"/>
  <c r="M87" i="46" s="1"/>
  <c r="L375" i="46"/>
  <c r="M375" i="46" s="1"/>
  <c r="L1674" i="46"/>
  <c r="M1674" i="46" s="1"/>
  <c r="L81" i="46"/>
  <c r="M81" i="46" s="1"/>
  <c r="L71" i="46"/>
  <c r="M71" i="46" s="1"/>
  <c r="L1382" i="46"/>
  <c r="M1382" i="46" s="1"/>
  <c r="L579" i="46"/>
  <c r="M579" i="46" s="1"/>
  <c r="L890" i="46"/>
  <c r="M890" i="46" s="1"/>
  <c r="L1979" i="46"/>
  <c r="M1979" i="46" s="1"/>
  <c r="L1381" i="46"/>
  <c r="L264" i="46"/>
  <c r="M264" i="46" s="1"/>
  <c r="L1843" i="46"/>
  <c r="M1843" i="46" s="1"/>
  <c r="L164" i="46"/>
  <c r="M164" i="46" s="1"/>
  <c r="L1478" i="46"/>
  <c r="M1478" i="46" s="1"/>
  <c r="L317" i="46"/>
  <c r="M317" i="46" s="1"/>
  <c r="L1309" i="46"/>
  <c r="M1309" i="46" s="1"/>
  <c r="L35" i="46"/>
  <c r="M35" i="46" s="1"/>
  <c r="L896" i="46"/>
  <c r="M896" i="46" s="1"/>
  <c r="L1109" i="46"/>
  <c r="M1109" i="46" s="1"/>
  <c r="L781" i="46"/>
  <c r="M781" i="46" s="1"/>
  <c r="L1966" i="46"/>
  <c r="M1966" i="46" s="1"/>
  <c r="L1346" i="46"/>
  <c r="M1346" i="46" s="1"/>
  <c r="L778" i="46"/>
  <c r="M778" i="46" s="1"/>
  <c r="L720" i="46"/>
  <c r="M720" i="46" s="1"/>
  <c r="L1556" i="46"/>
  <c r="M1556" i="46" s="1"/>
  <c r="L1215" i="46"/>
  <c r="L1666" i="46"/>
  <c r="M1666" i="46" s="1"/>
  <c r="L551" i="46"/>
  <c r="M551" i="46" s="1"/>
  <c r="L497" i="46"/>
  <c r="M497" i="46" s="1"/>
  <c r="L1216" i="46"/>
  <c r="M1216" i="46" s="1"/>
  <c r="L916" i="46"/>
  <c r="M916" i="46" s="1"/>
  <c r="L1244" i="46"/>
  <c r="M1244" i="46" s="1"/>
  <c r="L1778" i="46"/>
  <c r="M1778" i="46" s="1"/>
  <c r="L897" i="46"/>
  <c r="M897" i="46" s="1"/>
  <c r="L738" i="46"/>
  <c r="M738" i="46" s="1"/>
  <c r="L1383" i="46"/>
  <c r="M1383" i="46" s="1"/>
  <c r="L845" i="46"/>
  <c r="M845" i="46" s="1"/>
  <c r="L1604" i="46"/>
  <c r="M1604" i="46" s="1"/>
  <c r="L870" i="46"/>
  <c r="M870" i="46" s="1"/>
  <c r="L1891" i="46"/>
  <c r="M1891" i="46" s="1"/>
  <c r="L1439" i="46"/>
  <c r="M1439" i="46" s="1"/>
  <c r="L814" i="46"/>
  <c r="M814" i="46" s="1"/>
  <c r="L232" i="46"/>
  <c r="M232" i="46" s="1"/>
  <c r="L1813" i="46"/>
  <c r="L1057" i="46"/>
  <c r="M1057" i="46" s="1"/>
  <c r="L637" i="46"/>
  <c r="M637" i="46" s="1"/>
  <c r="L695" i="46"/>
  <c r="M695" i="46" s="1"/>
  <c r="L571" i="46"/>
  <c r="M571" i="46" s="1"/>
  <c r="L1014" i="46"/>
  <c r="M1014" i="46" s="1"/>
  <c r="L935" i="46"/>
  <c r="M935" i="46" s="1"/>
  <c r="L1885" i="46"/>
  <c r="M1885" i="46" s="1"/>
  <c r="L942" i="46"/>
  <c r="M942" i="46" s="1"/>
  <c r="L1077" i="46"/>
  <c r="M1077" i="46" s="1"/>
  <c r="L1204" i="46"/>
  <c r="M1204" i="46" s="1"/>
  <c r="L318" i="46"/>
  <c r="M318" i="46" s="1"/>
  <c r="L1465" i="46"/>
  <c r="M1465" i="46" s="1"/>
  <c r="L861" i="46"/>
  <c r="M861" i="46" s="1"/>
  <c r="L414" i="46"/>
  <c r="M414" i="46" s="1"/>
  <c r="L1074" i="46"/>
  <c r="M1074" i="46" s="1"/>
  <c r="L871" i="46"/>
  <c r="M871" i="46" s="1"/>
  <c r="L601" i="46"/>
  <c r="M601" i="46" s="1"/>
  <c r="L1406" i="46"/>
  <c r="M1406" i="46" s="1"/>
  <c r="L1953" i="46"/>
  <c r="M1953" i="46" s="1"/>
  <c r="L876" i="46"/>
  <c r="M876" i="46" s="1"/>
  <c r="L59" i="46"/>
  <c r="M59" i="46" s="1"/>
  <c r="L1756" i="46"/>
  <c r="M1756" i="46" s="1"/>
  <c r="L1149" i="46"/>
  <c r="M1149" i="46" s="1"/>
  <c r="L2000" i="46"/>
  <c r="M2000" i="46" s="1"/>
  <c r="L1680" i="46"/>
  <c r="M1680" i="46" s="1"/>
  <c r="L458" i="46"/>
  <c r="M458" i="46" s="1"/>
  <c r="L824" i="46"/>
  <c r="M824" i="46" s="1"/>
  <c r="L1303" i="46"/>
  <c r="M1303" i="46" s="1"/>
  <c r="L271" i="46"/>
  <c r="M271" i="46" s="1"/>
  <c r="L176" i="46"/>
  <c r="M176" i="46" s="1"/>
  <c r="L370" i="46"/>
  <c r="M370" i="46" s="1"/>
  <c r="L379" i="46"/>
  <c r="M379" i="46" s="1"/>
  <c r="L1870" i="46"/>
  <c r="M1870" i="46" s="1"/>
  <c r="L1487" i="46"/>
  <c r="M1487" i="46" s="1"/>
  <c r="L362" i="46"/>
  <c r="L1871" i="46"/>
  <c r="M1871" i="46" s="1"/>
  <c r="L1441" i="46"/>
  <c r="M1441" i="46" s="1"/>
  <c r="L739" i="46"/>
  <c r="M739" i="46" s="1"/>
  <c r="L219" i="46"/>
  <c r="M219" i="46" s="1"/>
  <c r="L406" i="46"/>
  <c r="M406" i="46" s="1"/>
  <c r="L63" i="46"/>
  <c r="M63" i="46" s="1"/>
  <c r="L1512" i="46"/>
  <c r="M1512" i="46" s="1"/>
  <c r="L1067" i="46"/>
  <c r="M1067" i="46" s="1"/>
  <c r="L1407" i="46"/>
  <c r="M1407" i="46" s="1"/>
  <c r="L704" i="46"/>
  <c r="M704" i="46" s="1"/>
  <c r="L1333" i="46"/>
  <c r="L1701" i="46"/>
  <c r="M1701" i="46" s="1"/>
  <c r="L319" i="46"/>
  <c r="M319" i="46" s="1"/>
  <c r="L158" i="46"/>
  <c r="M158" i="46" s="1"/>
  <c r="L407" i="46"/>
  <c r="M407" i="46" s="1"/>
  <c r="L612" i="46"/>
  <c r="M612" i="46" s="1"/>
  <c r="L962" i="46"/>
  <c r="M962" i="46" s="1"/>
  <c r="L1356" i="46"/>
  <c r="M1356" i="46" s="1"/>
  <c r="L1640" i="46"/>
  <c r="M1640" i="46" s="1"/>
  <c r="L1872" i="46"/>
  <c r="M1872" i="46" s="1"/>
  <c r="L1877" i="46"/>
  <c r="M1877" i="46" s="1"/>
  <c r="L265" i="46"/>
  <c r="M265" i="46" s="1"/>
  <c r="L830" i="46"/>
  <c r="M830" i="46" s="1"/>
  <c r="L1479" i="46"/>
  <c r="M1479" i="46" s="1"/>
  <c r="L1967" i="46"/>
  <c r="M1967" i="46" s="1"/>
  <c r="L804" i="46"/>
  <c r="M804" i="46" s="1"/>
  <c r="L498" i="46"/>
  <c r="M498" i="46" s="1"/>
  <c r="L1878" i="46"/>
  <c r="M1878" i="46" s="1"/>
  <c r="L1758" i="46"/>
  <c r="M1758" i="46" s="1"/>
  <c r="L1523" i="46"/>
  <c r="M1523" i="46" s="1"/>
  <c r="L1408" i="46"/>
  <c r="M1408" i="46" s="1"/>
  <c r="L1513" i="46"/>
  <c r="M1513" i="46" s="1"/>
  <c r="L103" i="46"/>
  <c r="M103" i="46" s="1"/>
  <c r="L471" i="46"/>
  <c r="M471" i="46" s="1"/>
  <c r="L1256" i="46"/>
  <c r="M1256" i="46" s="1"/>
  <c r="L1930" i="46"/>
  <c r="M1930" i="46" s="1"/>
  <c r="L509" i="46"/>
  <c r="M509" i="46" s="1"/>
  <c r="L1052" i="46"/>
  <c r="M1052" i="46" s="1"/>
  <c r="L1262" i="46"/>
  <c r="M1262" i="46" s="1"/>
  <c r="L1858" i="46"/>
  <c r="M1858" i="46" s="1"/>
  <c r="L512" i="46"/>
  <c r="M512" i="46" s="1"/>
  <c r="L1958" i="46"/>
  <c r="M1958" i="46" s="1"/>
  <c r="L734" i="46"/>
  <c r="M734" i="46" s="1"/>
  <c r="L699" i="46"/>
  <c r="M699" i="46" s="1"/>
  <c r="L1150" i="46"/>
  <c r="M1150" i="46" s="1"/>
  <c r="L17" i="46"/>
  <c r="M17" i="46" s="1"/>
  <c r="L245" i="46"/>
  <c r="M245" i="46" s="1"/>
  <c r="L297" i="46"/>
  <c r="M297" i="46" s="1"/>
  <c r="L144" i="46"/>
  <c r="M144" i="46" s="1"/>
  <c r="L586" i="46"/>
  <c r="M586" i="46" s="1"/>
  <c r="L1350" i="46"/>
  <c r="L721" i="46"/>
  <c r="M721" i="46" s="1"/>
  <c r="L1641" i="46"/>
  <c r="M1641" i="46" s="1"/>
  <c r="L853" i="46"/>
  <c r="M853" i="46" s="1"/>
  <c r="L220" i="46"/>
  <c r="M220" i="46" s="1"/>
  <c r="L1852" i="46"/>
  <c r="M1852" i="46" s="1"/>
  <c r="L1442" i="46"/>
  <c r="M1442" i="46" s="1"/>
  <c r="L5" i="46"/>
  <c r="M5" i="46" s="1"/>
  <c r="L491" i="46"/>
  <c r="M491" i="46" s="1"/>
  <c r="L638" i="46"/>
  <c r="M638" i="46" s="1"/>
  <c r="L1583" i="46"/>
  <c r="M1583" i="46" s="1"/>
  <c r="L185" i="46"/>
  <c r="M185" i="46" s="1"/>
  <c r="L415" i="46"/>
  <c r="M415" i="46" s="1"/>
  <c r="L1068" i="46"/>
  <c r="M1068" i="46" s="1"/>
  <c r="L1727" i="46"/>
  <c r="M1727" i="46" s="1"/>
  <c r="L1092" i="46"/>
  <c r="M1092" i="46" s="1"/>
  <c r="L1110" i="46"/>
  <c r="M1110" i="46" s="1"/>
  <c r="L1540" i="46"/>
  <c r="M1540" i="46" s="1"/>
  <c r="L722" i="46"/>
  <c r="M722" i="46" s="1"/>
  <c r="L1062" i="46"/>
  <c r="M1062" i="46" s="1"/>
  <c r="L898" i="46"/>
  <c r="M898" i="46" s="1"/>
  <c r="L1234" i="46"/>
  <c r="M1234" i="46" s="1"/>
  <c r="L266" i="46"/>
  <c r="M266" i="46" s="1"/>
  <c r="L1670" i="46"/>
  <c r="M1670" i="46" s="1"/>
  <c r="L1297" i="46"/>
  <c r="M1297" i="46" s="1"/>
  <c r="L767" i="46"/>
  <c r="M767" i="46" s="1"/>
  <c r="L1310" i="46"/>
  <c r="M1310" i="46" s="1"/>
  <c r="L1698" i="46"/>
  <c r="M1698" i="46" s="1"/>
  <c r="L683" i="46"/>
  <c r="M683" i="46" s="1"/>
  <c r="L1397" i="46"/>
  <c r="M1397" i="46" s="1"/>
  <c r="L246" i="46"/>
  <c r="M246" i="46" s="1"/>
  <c r="L903" i="46"/>
  <c r="M903" i="46" s="1"/>
  <c r="L1141" i="46"/>
  <c r="L1968" i="46"/>
  <c r="M1968" i="46" s="1"/>
  <c r="L525" i="46"/>
  <c r="M525" i="46" s="1"/>
  <c r="L976" i="46"/>
  <c r="M976" i="46" s="1"/>
  <c r="L751" i="46"/>
  <c r="M751" i="46" s="1"/>
  <c r="L862" i="46"/>
  <c r="M862" i="46" s="1"/>
  <c r="L1192" i="46"/>
  <c r="M1192" i="46" s="1"/>
  <c r="L1557" i="46"/>
  <c r="M1557" i="46" s="1"/>
  <c r="L130" i="46"/>
  <c r="M130" i="46" s="1"/>
  <c r="L390" i="46"/>
  <c r="M390" i="46" s="1"/>
  <c r="L416" i="46"/>
  <c r="M416" i="46" s="1"/>
  <c r="L653" i="46"/>
  <c r="M653" i="46" s="1"/>
  <c r="L1495" i="46"/>
  <c r="M1495" i="46" s="1"/>
  <c r="L272" i="46"/>
  <c r="M272" i="46" s="1"/>
  <c r="L1504" i="46"/>
  <c r="M1504" i="46" s="1"/>
  <c r="L1253" i="46"/>
  <c r="L36" i="46"/>
  <c r="M36" i="46" s="1"/>
  <c r="L1319" i="46"/>
  <c r="M1319" i="46" s="1"/>
  <c r="L1357" i="46"/>
  <c r="M1357" i="46" s="1"/>
  <c r="L484" i="46"/>
  <c r="M484" i="46" s="1"/>
  <c r="L330" i="46"/>
  <c r="M330" i="46" s="1"/>
  <c r="L1339" i="46"/>
  <c r="M1339" i="46" s="1"/>
  <c r="L1248" i="46"/>
  <c r="M1248" i="46" s="1"/>
  <c r="L1268" i="46"/>
  <c r="M1268" i="46" s="1"/>
  <c r="L1235" i="46"/>
  <c r="M1235" i="46" s="1"/>
  <c r="L1038" i="46"/>
  <c r="M1038" i="46" s="1"/>
  <c r="L1376" i="46"/>
  <c r="M1376" i="46" s="1"/>
  <c r="L1893" i="46"/>
  <c r="M1893" i="46" s="1"/>
  <c r="L420" i="46"/>
  <c r="M420" i="46" s="1"/>
  <c r="L1245" i="46"/>
  <c r="M1245" i="46" s="1"/>
  <c r="L1427" i="46"/>
  <c r="M1427" i="46" s="1"/>
  <c r="L1197" i="46"/>
  <c r="M1197" i="46" s="1"/>
  <c r="L1517" i="46"/>
  <c r="M1517" i="46" s="1"/>
  <c r="L1012" i="46"/>
  <c r="L200" i="46"/>
  <c r="M200" i="46" s="1"/>
  <c r="L972" i="46"/>
  <c r="M972" i="46" s="1"/>
  <c r="L663" i="46"/>
  <c r="M663" i="46" s="1"/>
  <c r="L740" i="46"/>
  <c r="M740" i="46" s="1"/>
  <c r="L233" i="46"/>
  <c r="M233" i="46" s="1"/>
  <c r="L1594" i="46"/>
  <c r="M1594" i="46" s="1"/>
  <c r="L1468" i="46"/>
  <c r="M1468" i="46" s="1"/>
  <c r="L917" i="46"/>
  <c r="M917" i="46" s="1"/>
  <c r="L234" i="46"/>
  <c r="M234" i="46" s="1"/>
  <c r="L1984" i="46"/>
  <c r="M1984" i="46" s="1"/>
  <c r="L195" i="46"/>
  <c r="M195" i="46" s="1"/>
  <c r="L1358" i="46"/>
  <c r="M1358" i="46" s="1"/>
  <c r="L289" i="46"/>
  <c r="M289" i="46" s="1"/>
  <c r="L382" i="46"/>
  <c r="M382" i="46" s="1"/>
  <c r="L6" i="46"/>
  <c r="M6" i="46" s="1"/>
  <c r="L237" i="46"/>
  <c r="M237" i="46" s="1"/>
  <c r="L1573" i="46"/>
  <c r="M1573" i="46" s="1"/>
  <c r="L1934" i="46"/>
  <c r="M1934" i="46" s="1"/>
  <c r="L723" i="46"/>
  <c r="M723" i="46" s="1"/>
  <c r="L119" i="46"/>
  <c r="M119" i="46" s="1"/>
  <c r="L472" i="46"/>
  <c r="M472" i="46" s="1"/>
  <c r="L1298" i="46"/>
  <c r="M1298" i="46" s="1"/>
  <c r="L450" i="46"/>
  <c r="M450" i="46" s="1"/>
  <c r="L1742" i="46"/>
  <c r="M1742" i="46" s="1"/>
  <c r="L331" i="46"/>
  <c r="M331" i="46" s="1"/>
  <c r="L771" i="46"/>
  <c r="M771" i="46" s="1"/>
  <c r="L323" i="46"/>
  <c r="M323" i="46" s="1"/>
  <c r="L984" i="46"/>
  <c r="M984" i="46" s="1"/>
  <c r="L648" i="46"/>
  <c r="M648" i="46" s="1"/>
  <c r="L1597" i="46"/>
  <c r="M1597" i="46" s="1"/>
  <c r="L1630" i="46"/>
  <c r="M1630" i="46" s="1"/>
  <c r="L552" i="46"/>
  <c r="M552" i="46" s="1"/>
  <c r="L1743" i="46"/>
  <c r="M1743" i="46" s="1"/>
  <c r="L1103" i="46"/>
  <c r="M1103" i="46" s="1"/>
  <c r="L55" i="46"/>
  <c r="M55" i="46" s="1"/>
  <c r="L142" i="46"/>
  <c r="M142" i="46" s="1"/>
  <c r="L1299" i="46"/>
  <c r="M1299" i="46" s="1"/>
  <c r="L1029" i="46"/>
  <c r="M1029" i="46" s="1"/>
  <c r="L1662" i="46"/>
  <c r="M1662" i="46" s="1"/>
  <c r="L1084" i="46"/>
  <c r="M1084" i="46" s="1"/>
  <c r="L1712" i="46"/>
  <c r="M1712" i="46" s="1"/>
  <c r="L580" i="46"/>
  <c r="M580" i="46" s="1"/>
  <c r="L619" i="46"/>
  <c r="M619" i="46" s="1"/>
  <c r="L238" i="46"/>
  <c r="M238" i="46" s="1"/>
  <c r="L1039" i="46"/>
  <c r="M1039" i="46" s="1"/>
  <c r="L709" i="46"/>
  <c r="M709" i="46" s="1"/>
  <c r="L666" i="46"/>
  <c r="M666" i="46" s="1"/>
  <c r="L943" i="46"/>
  <c r="M943" i="46" s="1"/>
  <c r="L1249" i="46"/>
  <c r="M1249" i="46" s="1"/>
  <c r="L1450" i="46"/>
  <c r="M1450" i="46" s="1"/>
  <c r="L877" i="46"/>
  <c r="M877" i="46" s="1"/>
  <c r="L649" i="46"/>
  <c r="M649" i="46" s="1"/>
  <c r="L602" i="46"/>
  <c r="M602" i="46" s="1"/>
  <c r="L1320" i="46"/>
  <c r="M1320" i="46" s="1"/>
  <c r="L1821" i="46"/>
  <c r="M1821" i="46" s="1"/>
  <c r="L1158" i="46"/>
  <c r="M1158" i="46" s="1"/>
  <c r="L1365" i="46"/>
  <c r="M1365" i="46" s="1"/>
  <c r="L1518" i="46"/>
  <c r="M1518" i="46" s="1"/>
  <c r="L1114" i="46"/>
  <c r="M1114" i="46" s="1"/>
  <c r="L37" i="46"/>
  <c r="M37" i="46" s="1"/>
  <c r="L1859" i="46"/>
  <c r="M1859" i="46" s="1"/>
  <c r="L8" i="46"/>
  <c r="M8" i="46" s="1"/>
  <c r="L1359" i="46"/>
  <c r="M1359" i="46" s="1"/>
  <c r="L1886" i="46"/>
  <c r="M1886" i="46" s="1"/>
  <c r="L1624" i="46"/>
  <c r="M1624" i="46" s="1"/>
  <c r="L836" i="46"/>
  <c r="M836" i="46" s="1"/>
  <c r="L393" i="46"/>
  <c r="M393" i="46" s="1"/>
  <c r="L1541" i="46"/>
  <c r="M1541" i="46" s="1"/>
  <c r="L1770" i="46"/>
  <c r="M1770" i="46" s="1"/>
  <c r="L724" i="46"/>
  <c r="M724" i="46" s="1"/>
  <c r="L1625" i="46"/>
  <c r="M1625" i="46" s="1"/>
  <c r="L689" i="46"/>
  <c r="M689" i="46" s="1"/>
  <c r="L684" i="46"/>
  <c r="M684" i="46" s="1"/>
  <c r="L93" i="46"/>
  <c r="M93" i="46" s="1"/>
  <c r="L38" i="46"/>
  <c r="M38" i="46" s="1"/>
  <c r="L104" i="46"/>
  <c r="M104" i="46" s="1"/>
  <c r="L819" i="46"/>
  <c r="M819" i="46" s="1"/>
  <c r="L1774" i="46"/>
  <c r="M1774" i="46" s="1"/>
  <c r="L438" i="46"/>
  <c r="M438" i="46" s="1"/>
  <c r="L2001" i="46"/>
  <c r="M2001" i="46" s="1"/>
  <c r="L1458" i="46"/>
  <c r="M1458" i="46" s="1"/>
  <c r="L568" i="46"/>
  <c r="M568" i="46" s="1"/>
  <c r="L690" i="46"/>
  <c r="M690" i="46" s="1"/>
  <c r="L1393" i="46"/>
  <c r="M1393" i="46" s="1"/>
  <c r="L827" i="46"/>
  <c r="M827" i="46" s="1"/>
  <c r="L1179" i="46"/>
  <c r="M1179" i="46" s="1"/>
  <c r="L1209" i="46"/>
  <c r="M1209" i="46" s="1"/>
  <c r="L1250" i="46"/>
  <c r="M1250" i="46" s="1"/>
  <c r="L518" i="46"/>
  <c r="M518" i="46" s="1"/>
  <c r="L1832" i="46"/>
  <c r="M1832" i="46" s="1"/>
  <c r="L1064" i="46"/>
  <c r="M1064" i="46" s="1"/>
  <c r="L1864" i="46"/>
  <c r="M1864" i="46" s="1"/>
  <c r="L253" i="46"/>
  <c r="M253" i="46" s="1"/>
  <c r="L39" i="46"/>
  <c r="M39" i="46" s="1"/>
  <c r="L1453" i="46"/>
  <c r="M1453" i="46" s="1"/>
  <c r="L671" i="46"/>
  <c r="M671" i="46" s="1"/>
  <c r="L82" i="46"/>
  <c r="M82" i="46" s="1"/>
  <c r="L584" i="46"/>
  <c r="M584" i="46" s="1"/>
  <c r="L1759" i="46"/>
  <c r="M1759" i="46" s="1"/>
  <c r="L1133" i="46"/>
  <c r="M1133" i="46" s="1"/>
  <c r="L477" i="46"/>
  <c r="M477" i="46" s="1"/>
  <c r="L473" i="46"/>
  <c r="M473" i="46" s="1"/>
  <c r="L1844" i="46"/>
  <c r="M1844" i="46" s="1"/>
  <c r="L1473" i="46"/>
  <c r="M1473" i="46" s="1"/>
  <c r="L3" i="46"/>
  <c r="M3" i="46" s="1"/>
  <c r="L1187" i="46"/>
  <c r="M1187" i="46" s="1"/>
  <c r="L1429" i="46"/>
  <c r="M1429" i="46" s="1"/>
  <c r="L1879" i="46"/>
  <c r="M1879" i="46" s="1"/>
  <c r="L944" i="46"/>
  <c r="M944" i="46" s="1"/>
  <c r="L1065" i="46"/>
  <c r="M1065" i="46" s="1"/>
  <c r="L884" i="46"/>
  <c r="M884" i="46" s="1"/>
  <c r="L966" i="46"/>
  <c r="M966" i="46" s="1"/>
  <c r="L532" i="46"/>
  <c r="M532" i="46" s="1"/>
  <c r="L298" i="46"/>
  <c r="M298" i="46" s="1"/>
  <c r="L904" i="46"/>
  <c r="M904" i="46" s="1"/>
  <c r="L1154" i="46"/>
  <c r="M1154" i="46" s="1"/>
  <c r="L371" i="46"/>
  <c r="M371" i="46" s="1"/>
  <c r="L1342" i="46"/>
  <c r="M1342" i="46" s="1"/>
  <c r="L1845" i="46"/>
  <c r="M1845" i="46" s="1"/>
  <c r="L798" i="46"/>
  <c r="M798" i="46" s="1"/>
  <c r="L1095" i="46"/>
  <c r="M1095" i="46" s="1"/>
  <c r="L402" i="46"/>
  <c r="M402" i="46" s="1"/>
  <c r="L1420" i="46"/>
  <c r="M1420" i="46" s="1"/>
  <c r="L1078" i="46"/>
  <c r="M1078" i="46" s="1"/>
  <c r="L1894" i="46"/>
  <c r="M1894" i="46" s="1"/>
  <c r="L478" i="46"/>
  <c r="M478" i="46" s="1"/>
  <c r="L1193" i="46"/>
  <c r="M1193" i="46" s="1"/>
  <c r="L1085" i="46"/>
  <c r="M1085" i="46" s="1"/>
  <c r="L728" i="46"/>
  <c r="M728" i="46" s="1"/>
  <c r="L589" i="46"/>
  <c r="M589" i="46" s="1"/>
  <c r="L1435" i="46"/>
  <c r="M1435" i="46" s="1"/>
  <c r="L705" i="46"/>
  <c r="M705" i="46" s="1"/>
  <c r="L608" i="46"/>
  <c r="M608" i="46" s="1"/>
  <c r="L1782" i="46"/>
  <c r="M1782" i="46" s="1"/>
  <c r="L654" i="46"/>
  <c r="M654" i="46" s="1"/>
  <c r="L1567" i="46"/>
  <c r="M1567" i="46" s="1"/>
  <c r="L858" i="46"/>
  <c r="M858" i="46" s="1"/>
  <c r="L899" i="46"/>
  <c r="M899" i="46" s="1"/>
  <c r="L1131" i="46"/>
  <c r="M1131" i="46" s="1"/>
  <c r="L1892" i="46"/>
  <c r="M1892" i="46" s="1"/>
  <c r="L485" i="46"/>
  <c r="M485" i="46" s="1"/>
  <c r="L1151" i="46"/>
  <c r="M1151" i="46" s="1"/>
  <c r="L288" i="46"/>
  <c r="M288" i="46" s="1"/>
  <c r="L1619" i="46"/>
  <c r="M1619" i="46" s="1"/>
  <c r="L1430" i="46"/>
  <c r="M1430" i="46" s="1"/>
  <c r="L700" i="46"/>
  <c r="M700" i="46" s="1"/>
  <c r="L442" i="46"/>
  <c r="M442" i="46" s="1"/>
  <c r="L1688" i="46"/>
  <c r="M1688" i="46" s="1"/>
  <c r="L1488" i="46"/>
  <c r="M1488" i="46" s="1"/>
  <c r="L1075" i="46"/>
  <c r="M1075" i="46" s="1"/>
  <c r="L1973" i="46"/>
  <c r="M1973" i="46" s="1"/>
  <c r="L1880" i="46"/>
  <c r="M1880" i="46" s="1"/>
  <c r="L519" i="46"/>
  <c r="M519" i="46" s="1"/>
  <c r="L731" i="46"/>
  <c r="M731" i="46" s="1"/>
  <c r="L1792" i="46"/>
  <c r="M1792" i="46" s="1"/>
  <c r="L779" i="46"/>
  <c r="M779" i="46" s="1"/>
  <c r="L417" i="46"/>
  <c r="M417" i="46" s="1"/>
  <c r="L403" i="46"/>
  <c r="M403" i="46" s="1"/>
  <c r="L1981" i="46"/>
  <c r="M1981" i="46" s="1"/>
  <c r="L513" i="46"/>
  <c r="M513" i="46" s="1"/>
  <c r="L825" i="46"/>
  <c r="M825" i="46" s="1"/>
  <c r="L1460" i="46"/>
  <c r="M1460" i="46" s="1"/>
  <c r="L1134" i="46"/>
  <c r="M1134" i="46" s="1"/>
  <c r="L1440" i="46"/>
  <c r="M1440" i="46" s="1"/>
  <c r="L1651" i="46"/>
  <c r="M1651" i="46" s="1"/>
  <c r="L171" i="46"/>
  <c r="M171" i="46" s="1"/>
  <c r="L639" i="46"/>
  <c r="M639" i="46" s="1"/>
  <c r="L204" i="46"/>
  <c r="M204" i="46" s="1"/>
  <c r="L891" i="46"/>
  <c r="M891" i="46" s="1"/>
  <c r="L1777" i="46"/>
  <c r="M1777" i="46" s="1"/>
  <c r="L1524" i="46"/>
  <c r="M1524" i="46" s="1"/>
  <c r="L1135" i="46"/>
  <c r="M1135" i="46" s="1"/>
  <c r="L1431" i="46"/>
  <c r="M1431" i="46" s="1"/>
  <c r="L1456" i="46"/>
  <c r="M1456" i="46" s="1"/>
  <c r="L878" i="46"/>
  <c r="M878" i="46" s="1"/>
  <c r="L985" i="46"/>
  <c r="M985" i="46" s="1"/>
  <c r="L967" i="46"/>
  <c r="M967" i="46" s="1"/>
  <c r="L1760" i="46"/>
  <c r="M1760" i="46" s="1"/>
  <c r="L1305" i="46"/>
  <c r="M1305" i="46" s="1"/>
  <c r="L177" i="46"/>
  <c r="M177" i="46" s="1"/>
  <c r="L1542" i="46"/>
  <c r="M1542" i="46" s="1"/>
  <c r="L1194" i="46"/>
  <c r="M1194" i="46" s="1"/>
  <c r="L885" i="46"/>
  <c r="M885" i="46" s="1"/>
  <c r="L1991" i="46"/>
  <c r="L428" i="46"/>
  <c r="M428" i="46" s="1"/>
  <c r="L172" i="46"/>
  <c r="M172" i="46" s="1"/>
  <c r="L768" i="46"/>
  <c r="M768" i="46" s="1"/>
  <c r="L998" i="46"/>
  <c r="M998" i="46" s="1"/>
  <c r="L1671" i="46"/>
  <c r="M1671" i="46" s="1"/>
  <c r="L1595" i="46"/>
  <c r="M1595" i="46" s="1"/>
  <c r="L1016" i="46"/>
  <c r="M1016" i="46" s="1"/>
  <c r="L277" i="46"/>
  <c r="M277" i="46" s="1"/>
  <c r="L1713" i="46"/>
  <c r="M1713" i="46" s="1"/>
  <c r="L626" i="46"/>
  <c r="M626" i="46" s="1"/>
  <c r="L905" i="46"/>
  <c r="M905" i="46" s="1"/>
  <c r="L1301" i="46"/>
  <c r="L1955" i="46"/>
  <c r="M1955" i="46" s="1"/>
  <c r="L1263" i="46"/>
  <c r="M1263" i="46" s="1"/>
  <c r="L94" i="46"/>
  <c r="L679" i="46"/>
  <c r="M679" i="46" s="1"/>
  <c r="L850" i="46"/>
  <c r="M850" i="46" s="1"/>
  <c r="L553" i="46"/>
  <c r="M553" i="46" s="1"/>
  <c r="L1053" i="46"/>
  <c r="M1053" i="46" s="1"/>
  <c r="L14" i="46"/>
  <c r="M14" i="46" s="1"/>
  <c r="L152" i="46"/>
  <c r="M152" i="46" s="1"/>
  <c r="L1398" i="46"/>
  <c r="M1398" i="46" s="1"/>
  <c r="L1202" i="46"/>
  <c r="M1202" i="46" s="1"/>
  <c r="L429" i="46"/>
  <c r="L1175" i="46"/>
  <c r="M1175" i="46" s="1"/>
  <c r="L145" i="46"/>
  <c r="M145" i="46" s="1"/>
  <c r="L1803" i="46"/>
  <c r="M1803" i="46" s="1"/>
  <c r="L1982" i="46"/>
  <c r="M1982" i="46" s="1"/>
  <c r="L1129" i="46"/>
  <c r="M1129" i="46" s="1"/>
  <c r="L533" i="46"/>
  <c r="M533" i="46" s="1"/>
  <c r="L1445" i="46"/>
  <c r="M1445" i="46" s="1"/>
  <c r="L1385" i="46"/>
  <c r="M1385" i="46" s="1"/>
  <c r="L25" i="46"/>
  <c r="M25" i="46" s="1"/>
  <c r="L1264" i="46"/>
  <c r="M1264" i="46" s="1"/>
  <c r="L1550" i="46"/>
  <c r="M1550" i="46" s="1"/>
  <c r="L1499" i="46"/>
  <c r="M1499" i="46" s="1"/>
  <c r="L1269" i="46"/>
  <c r="M1269" i="46" s="1"/>
  <c r="L131" i="46"/>
  <c r="M131" i="46" s="1"/>
  <c r="L1605" i="46"/>
  <c r="M1605" i="46" s="1"/>
  <c r="L1873" i="46"/>
  <c r="M1873" i="46" s="1"/>
  <c r="L173" i="46"/>
  <c r="M173" i="46" s="1"/>
  <c r="L290" i="46"/>
  <c r="M290" i="46" s="1"/>
  <c r="L146" i="46"/>
  <c r="M146" i="46" s="1"/>
  <c r="L1530" i="46"/>
  <c r="M1530" i="46" s="1"/>
  <c r="L239" i="46"/>
  <c r="M239" i="46" s="1"/>
  <c r="L492" i="46"/>
  <c r="M492" i="46" s="1"/>
  <c r="L147" i="46"/>
  <c r="M147" i="46" s="1"/>
  <c r="L537" i="46"/>
  <c r="M537" i="46" s="1"/>
  <c r="L1927" i="46"/>
  <c r="M1927" i="46" s="1"/>
  <c r="L1609" i="46"/>
  <c r="M1609" i="46" s="1"/>
  <c r="L443" i="46"/>
  <c r="M443" i="46" s="1"/>
  <c r="L769" i="46"/>
  <c r="M769" i="46" s="1"/>
  <c r="L1606" i="46"/>
  <c r="M1606" i="46" s="1"/>
  <c r="L1675" i="46"/>
  <c r="M1675" i="46" s="1"/>
  <c r="L493" i="46"/>
  <c r="M493" i="46" s="1"/>
  <c r="L1969" i="46"/>
  <c r="M1969" i="46" s="1"/>
  <c r="L572" i="46"/>
  <c r="M572" i="46" s="1"/>
  <c r="L675" i="46"/>
  <c r="M675" i="46" s="1"/>
  <c r="L1058" i="46"/>
  <c r="M1058" i="46" s="1"/>
  <c r="L1265" i="46"/>
  <c r="M1265" i="46" s="1"/>
  <c r="L1822" i="46"/>
  <c r="M1822" i="46" s="1"/>
  <c r="L26" i="46"/>
  <c r="M26" i="46" s="1"/>
  <c r="L1783" i="46"/>
  <c r="M1783" i="46" s="1"/>
  <c r="L994" i="46"/>
  <c r="M994" i="46" s="1"/>
  <c r="L355" i="46"/>
  <c r="M355" i="46" s="1"/>
  <c r="L956" i="46"/>
  <c r="M956" i="46" s="1"/>
  <c r="L64" i="46"/>
  <c r="M64" i="46" s="1"/>
  <c r="L685" i="46"/>
  <c r="M685" i="46" s="1"/>
  <c r="L254" i="46"/>
  <c r="M254" i="46" s="1"/>
  <c r="L1716" i="46"/>
  <c r="L1750" i="46"/>
  <c r="M1750" i="46" s="1"/>
  <c r="L4" i="46"/>
  <c r="M4" i="46" s="1"/>
  <c r="L791" i="46"/>
  <c r="M791" i="46" s="1"/>
  <c r="L1793" i="46"/>
  <c r="M1793" i="46" s="1"/>
  <c r="L273" i="46"/>
  <c r="M273" i="46" s="1"/>
  <c r="L713" i="46"/>
  <c r="M713" i="46" s="1"/>
  <c r="L1568" i="46"/>
  <c r="M1568" i="46" s="1"/>
  <c r="L676" i="46"/>
  <c r="M676" i="46" s="1"/>
  <c r="L1709" i="46"/>
  <c r="M1709" i="46" s="1"/>
  <c r="L974" i="46"/>
  <c r="M974" i="46" s="1"/>
  <c r="L1786" i="46"/>
  <c r="M1786" i="46" s="1"/>
  <c r="L1824" i="46"/>
  <c r="M1824" i="46" s="1"/>
  <c r="L192" i="46"/>
  <c r="M192" i="46" s="1"/>
  <c r="L729" i="46"/>
  <c r="M729" i="46" s="1"/>
  <c r="L561" i="46"/>
  <c r="M561" i="46" s="1"/>
  <c r="L1631" i="46"/>
  <c r="M1631" i="46" s="1"/>
  <c r="L550" i="46"/>
  <c r="M550" i="46" s="1"/>
  <c r="L247" i="46"/>
  <c r="M247" i="46" s="1"/>
  <c r="L1731" i="46"/>
  <c r="M1731" i="46" s="1"/>
  <c r="L213" i="46"/>
  <c r="M213" i="46" s="1"/>
  <c r="L1280" i="46"/>
  <c r="M1280" i="46" s="1"/>
  <c r="L1168" i="46"/>
  <c r="M1168" i="46" s="1"/>
  <c r="L1754" i="46"/>
  <c r="M1754" i="46" s="1"/>
  <c r="L834" i="46"/>
  <c r="M834" i="46" s="1"/>
  <c r="L1371" i="46"/>
  <c r="M1371" i="46" s="1"/>
  <c r="L18" i="46"/>
  <c r="M18" i="46" s="1"/>
  <c r="L530" i="46"/>
  <c r="L1343" i="46"/>
  <c r="M1343" i="46" s="1"/>
  <c r="L1148" i="46"/>
  <c r="M1148" i="46" s="1"/>
  <c r="L83" i="46"/>
  <c r="M83" i="46" s="1"/>
  <c r="L196" i="46"/>
  <c r="M196" i="46" s="1"/>
  <c r="L79" i="46"/>
  <c r="M79" i="46" s="1"/>
  <c r="L686" i="46"/>
  <c r="M686" i="46" s="1"/>
  <c r="L655" i="46"/>
  <c r="M655" i="46" s="1"/>
  <c r="L1558" i="46"/>
  <c r="M1558" i="46" s="1"/>
  <c r="L342" i="46"/>
  <c r="M342" i="46" s="1"/>
  <c r="L376" i="46"/>
  <c r="M376" i="46" s="1"/>
  <c r="L1159" i="46"/>
  <c r="M1159" i="46" s="1"/>
  <c r="L433" i="46"/>
  <c r="M433" i="46" s="1"/>
  <c r="L1480" i="46"/>
  <c r="L1116" i="46"/>
  <c r="M1116" i="46" s="1"/>
  <c r="L1779" i="46"/>
  <c r="M1779" i="46" s="1"/>
  <c r="L1825" i="46"/>
  <c r="M1825" i="46" s="1"/>
  <c r="L1505" i="46"/>
  <c r="M1505" i="46" s="1"/>
  <c r="L1198" i="46"/>
  <c r="M1198" i="46" s="1"/>
  <c r="L1311" i="46"/>
  <c r="M1311" i="46" s="1"/>
  <c r="L1312" i="46"/>
  <c r="M1312" i="46" s="1"/>
  <c r="L1620" i="46"/>
  <c r="M1620" i="46" s="1"/>
  <c r="L1925" i="46"/>
  <c r="M1925" i="46" s="1"/>
  <c r="L1030" i="46"/>
  <c r="M1030" i="46" s="1"/>
  <c r="L404" i="46"/>
  <c r="M404" i="46" s="1"/>
  <c r="L1621" i="46"/>
  <c r="M1621" i="46" s="1"/>
  <c r="L482" i="46"/>
  <c r="M482" i="46" s="1"/>
  <c r="L514" i="46"/>
  <c r="M514" i="46" s="1"/>
  <c r="L1236" i="46"/>
  <c r="M1236" i="46" s="1"/>
  <c r="L1613" i="46"/>
  <c r="M1613" i="46" s="1"/>
  <c r="L181" i="46"/>
  <c r="L805" i="46"/>
  <c r="M805" i="46" s="1"/>
  <c r="L1921" i="46"/>
  <c r="M1921" i="46" s="1"/>
  <c r="L1069" i="46"/>
  <c r="M1069" i="46" s="1"/>
  <c r="L1626" i="46"/>
  <c r="M1626" i="46" s="1"/>
  <c r="L995" i="46"/>
  <c r="M995" i="46" s="1"/>
  <c r="L399" i="46"/>
  <c r="M399" i="46" s="1"/>
  <c r="L349" i="46"/>
  <c r="L1321" i="46"/>
  <c r="M1321" i="46" s="1"/>
  <c r="L1717" i="46"/>
  <c r="M1717" i="46" s="1"/>
  <c r="L1120" i="46"/>
  <c r="M1120" i="46" s="1"/>
  <c r="L677" i="46"/>
  <c r="M677" i="46" s="1"/>
  <c r="L1474" i="46"/>
  <c r="M1474" i="46" s="1"/>
  <c r="L1826" i="46"/>
  <c r="M1826" i="46" s="1"/>
  <c r="L255" i="46"/>
  <c r="M255" i="46" s="1"/>
  <c r="L987" i="46"/>
  <c r="M987" i="46" s="1"/>
  <c r="L65" i="46"/>
  <c r="M65" i="46" s="1"/>
  <c r="L538" i="46"/>
  <c r="M538" i="46" s="1"/>
  <c r="L434" i="46"/>
  <c r="M434" i="46" s="1"/>
  <c r="L60" i="46"/>
  <c r="L831" i="46"/>
  <c r="M831" i="46" s="1"/>
  <c r="L808" i="46"/>
  <c r="M808" i="46" s="1"/>
  <c r="L40" i="46"/>
  <c r="M40" i="46" s="1"/>
  <c r="L106" i="46"/>
  <c r="M106" i="46" s="1"/>
  <c r="L1514" i="46"/>
  <c r="M1514" i="46" s="1"/>
  <c r="L421" i="46"/>
  <c r="M421" i="46" s="1"/>
  <c r="L957" i="46"/>
  <c r="M957" i="46" s="1"/>
  <c r="L832" i="46"/>
  <c r="M832" i="46" s="1"/>
  <c r="L851" i="46"/>
  <c r="M851" i="46" s="1"/>
  <c r="L7" i="46"/>
  <c r="M7" i="46" s="1"/>
  <c r="L1849" i="46"/>
  <c r="M1849" i="46" s="1"/>
  <c r="L911" i="46"/>
  <c r="M911" i="46" s="1"/>
  <c r="L929" i="46"/>
  <c r="M929" i="46" s="1"/>
  <c r="L787" i="46"/>
  <c r="M787" i="46" s="1"/>
  <c r="L1372" i="46"/>
  <c r="M1372" i="46" s="1"/>
  <c r="L792" i="46"/>
  <c r="L1443" i="46"/>
  <c r="M1443" i="46" s="1"/>
  <c r="L1676" i="46"/>
  <c r="M1676" i="46" s="1"/>
  <c r="L1746" i="46"/>
  <c r="M1746" i="46" s="1"/>
  <c r="L1959" i="46"/>
  <c r="M1959" i="46" s="1"/>
  <c r="L1327" i="46"/>
  <c r="M1327" i="46" s="1"/>
  <c r="L72" i="46"/>
  <c r="M72" i="46" s="1"/>
  <c r="L782" i="46"/>
  <c r="M782" i="46" s="1"/>
  <c r="L148" i="46"/>
  <c r="M148" i="46" s="1"/>
  <c r="L113" i="46"/>
  <c r="M113" i="46" s="1"/>
  <c r="L1096" i="46"/>
  <c r="M1096" i="46" s="1"/>
  <c r="L958" i="46"/>
  <c r="M958" i="46" s="1"/>
  <c r="L383" i="46"/>
  <c r="M383" i="46" s="1"/>
  <c r="L828" i="46"/>
  <c r="M828" i="46" s="1"/>
  <c r="L1931" i="46"/>
  <c r="M1931" i="46" s="1"/>
  <c r="L1579" i="46"/>
  <c r="M1579" i="46" s="1"/>
  <c r="L988" i="46"/>
  <c r="M988" i="46" s="1"/>
  <c r="L1188" i="46"/>
  <c r="M1188" i="46" s="1"/>
  <c r="L479" i="46"/>
  <c r="M479" i="46" s="1"/>
  <c r="L1551" i="46"/>
  <c r="M1551" i="46" s="1"/>
  <c r="L274" i="46"/>
  <c r="M274" i="46" s="1"/>
  <c r="L1044" i="46"/>
  <c r="M1044" i="46" s="1"/>
  <c r="L1622" i="46"/>
  <c r="M1622" i="46" s="1"/>
  <c r="L217" i="46"/>
  <c r="M217" i="46" s="1"/>
  <c r="L1562" i="46"/>
  <c r="M1562" i="46" s="1"/>
  <c r="L880" i="46"/>
  <c r="M880" i="46" s="1"/>
  <c r="L1905" i="46"/>
  <c r="M1905" i="46" s="1"/>
  <c r="L627" i="46"/>
  <c r="M627" i="46" s="1"/>
  <c r="L1037" i="46"/>
  <c r="M1037" i="46" s="1"/>
  <c r="L1218" i="46"/>
  <c r="M1218" i="46" s="1"/>
  <c r="L1155" i="46"/>
  <c r="M1155" i="46" s="1"/>
  <c r="L1223" i="46"/>
  <c r="L1689" i="46"/>
  <c r="M1689" i="46" s="1"/>
  <c r="L640" i="46"/>
  <c r="M640" i="46" s="1"/>
  <c r="L696" i="46"/>
  <c r="M696" i="46" s="1"/>
  <c r="L1328" i="46"/>
  <c r="M1328" i="46" s="1"/>
  <c r="L1199" i="46"/>
  <c r="M1199" i="46" s="1"/>
  <c r="L1951" i="46"/>
  <c r="M1951" i="46" s="1"/>
  <c r="L240" i="46"/>
  <c r="M240" i="46" s="1"/>
  <c r="L124" i="46"/>
  <c r="M124" i="46" s="1"/>
  <c r="L1160" i="46"/>
  <c r="M1160" i="46" s="1"/>
  <c r="L1853" i="46"/>
  <c r="M1853" i="46" s="1"/>
  <c r="L846" i="46"/>
  <c r="M846" i="46" s="1"/>
  <c r="L546" i="46"/>
  <c r="M546" i="46" s="1"/>
  <c r="L91" i="46"/>
  <c r="M91" i="46" s="1"/>
  <c r="L977" i="46"/>
  <c r="M977" i="46" s="1"/>
  <c r="L710" i="46"/>
  <c r="M710" i="46" s="1"/>
  <c r="L563" i="46"/>
  <c r="M563" i="46" s="1"/>
  <c r="L802" i="46"/>
  <c r="M802" i="46" s="1"/>
  <c r="L806" i="46"/>
  <c r="M806" i="46" s="1"/>
  <c r="L1164" i="46"/>
  <c r="M1164" i="46" s="1"/>
  <c r="L1316" i="46"/>
  <c r="M1316" i="46" s="1"/>
  <c r="L951" i="46"/>
  <c r="M951" i="46" s="1"/>
  <c r="L435" i="46"/>
  <c r="M435" i="46" s="1"/>
  <c r="L1918" i="46"/>
  <c r="M1918" i="46" s="1"/>
  <c r="L1992" i="46"/>
  <c r="M1992" i="46" s="1"/>
  <c r="L1394" i="46"/>
  <c r="M1394" i="46" s="1"/>
  <c r="L1704" i="46"/>
  <c r="M1704" i="46" s="1"/>
  <c r="L978" i="46"/>
  <c r="M978" i="46" s="1"/>
  <c r="L667" i="46"/>
  <c r="M667" i="46" s="1"/>
  <c r="L99" i="46"/>
  <c r="M99" i="46" s="1"/>
  <c r="L278" i="46"/>
  <c r="M278" i="46" s="1"/>
  <c r="L592" i="46"/>
  <c r="M592" i="46" s="1"/>
  <c r="L1663" i="46"/>
  <c r="M1663" i="46" s="1"/>
  <c r="L214" i="46"/>
  <c r="M214" i="46" s="1"/>
  <c r="L1481" i="46"/>
  <c r="M1481" i="46" s="1"/>
  <c r="L1535" i="46"/>
  <c r="M1535" i="46" s="1"/>
  <c r="L1189" i="46"/>
  <c r="M1189" i="46" s="1"/>
  <c r="L1993" i="46"/>
  <c r="M1993" i="46" s="1"/>
  <c r="L1649" i="46"/>
  <c r="M1649" i="46" s="1"/>
  <c r="L1654" i="46"/>
  <c r="M1654" i="46" s="1"/>
  <c r="L1183" i="46"/>
  <c r="L384" i="46"/>
  <c r="M384" i="46" s="1"/>
  <c r="L772" i="46"/>
  <c r="M772" i="46" s="1"/>
  <c r="L1446" i="46"/>
  <c r="M1446" i="46" s="1"/>
  <c r="L224" i="46"/>
  <c r="M224" i="46" s="1"/>
  <c r="L1563" i="46"/>
  <c r="M1563" i="46" s="1"/>
  <c r="L459" i="46"/>
  <c r="M459" i="46" s="1"/>
  <c r="L486" i="46"/>
  <c r="M486" i="46" s="1"/>
  <c r="L283" i="46"/>
  <c r="M283" i="46" s="1"/>
  <c r="L241" i="46"/>
  <c r="M241" i="46" s="1"/>
  <c r="L1079" i="46"/>
  <c r="M1079" i="46" s="1"/>
  <c r="L1428" i="46"/>
  <c r="M1428" i="46" s="1"/>
  <c r="L1373" i="46"/>
  <c r="M1373" i="46" s="1"/>
  <c r="L1360" i="46"/>
  <c r="M1360" i="46" s="1"/>
  <c r="L863" i="46"/>
  <c r="M863" i="46" s="1"/>
  <c r="L1200" i="46"/>
  <c r="M1200" i="46" s="1"/>
  <c r="L925" i="46"/>
  <c r="M925" i="46" s="1"/>
  <c r="L658" i="46"/>
  <c r="M658" i="46" s="1"/>
  <c r="L1489" i="46"/>
  <c r="M1489" i="46" s="1"/>
  <c r="L1584" i="46"/>
  <c r="M1584" i="46" s="1"/>
  <c r="L1184" i="46"/>
  <c r="M1184" i="46" s="1"/>
  <c r="L1895" i="46"/>
  <c r="M1895" i="46" s="1"/>
  <c r="L613" i="46"/>
  <c r="M613" i="46" s="1"/>
  <c r="L820" i="46"/>
  <c r="M820" i="46" s="1"/>
  <c r="L1732" i="46"/>
  <c r="M1732" i="46" s="1"/>
  <c r="L279" i="46"/>
  <c r="M279" i="46" s="1"/>
  <c r="L1655" i="46"/>
  <c r="M1655" i="46" s="1"/>
  <c r="L186" i="46"/>
  <c r="M186" i="46" s="1"/>
  <c r="L320" i="46"/>
  <c r="M320" i="46" s="1"/>
  <c r="L1011" i="46"/>
  <c r="M1011" i="46" s="1"/>
  <c r="L635" i="46"/>
  <c r="M635" i="46" s="1"/>
  <c r="L1519" i="46"/>
  <c r="M1519" i="46" s="1"/>
  <c r="L741" i="46"/>
  <c r="M741" i="46" s="1"/>
  <c r="L1525" i="46"/>
  <c r="M1525" i="46" s="1"/>
  <c r="L672" i="46"/>
  <c r="M672" i="46" s="1"/>
  <c r="L1049" i="46"/>
  <c r="M1049" i="46" s="1"/>
  <c r="L1860" i="46"/>
  <c r="M1860" i="46" s="1"/>
  <c r="L968" i="46"/>
  <c r="M968" i="46" s="1"/>
  <c r="L1789" i="46"/>
  <c r="M1789" i="46" s="1"/>
  <c r="L1086" i="46"/>
  <c r="M1086" i="46" s="1"/>
  <c r="L932" i="46"/>
  <c r="M932" i="46" s="1"/>
  <c r="L1347" i="46"/>
  <c r="M1347" i="46" s="1"/>
  <c r="L1459" i="46"/>
  <c r="M1459" i="46" s="1"/>
  <c r="L1705" i="46"/>
  <c r="M1705" i="46" s="1"/>
  <c r="L680" i="46"/>
  <c r="M680" i="46" s="1"/>
  <c r="L881" i="46"/>
  <c r="M881" i="46" s="1"/>
  <c r="L1063" i="46"/>
  <c r="L1681" i="46"/>
  <c r="M1681" i="46" s="1"/>
  <c r="L1180" i="46"/>
  <c r="M1180" i="46" s="1"/>
  <c r="L752" i="46"/>
  <c r="M752" i="46" s="1"/>
  <c r="L1226" i="46"/>
  <c r="M1226" i="46" s="1"/>
  <c r="L328" i="46"/>
  <c r="M328" i="46" s="1"/>
  <c r="L1466" i="46"/>
  <c r="M1466" i="46" s="1"/>
  <c r="L547" i="46"/>
  <c r="M547" i="46" s="1"/>
  <c r="L1490" i="46"/>
  <c r="M1490" i="46" s="1"/>
  <c r="L1642" i="46"/>
  <c r="M1642" i="46" s="1"/>
  <c r="L1526" i="46"/>
  <c r="M1526" i="46" s="1"/>
  <c r="L1144" i="46"/>
  <c r="M1144" i="46" s="1"/>
  <c r="L221" i="46"/>
  <c r="M221" i="46" s="1"/>
  <c r="L1899" i="46"/>
  <c r="M1899" i="46" s="1"/>
  <c r="L1415" i="46"/>
  <c r="M1415" i="46" s="1"/>
  <c r="L73" i="46"/>
  <c r="M73" i="46" s="1"/>
  <c r="L1173" i="46"/>
  <c r="M1173" i="46" s="1"/>
  <c r="L499" i="46"/>
  <c r="M499" i="46" s="1"/>
  <c r="L562" i="46"/>
  <c r="M562" i="46" s="1"/>
  <c r="L480" i="46"/>
  <c r="M480" i="46" s="1"/>
  <c r="L664" i="46"/>
  <c r="M664" i="46" s="1"/>
  <c r="L1569" i="46"/>
  <c r="M1569" i="46" s="1"/>
  <c r="L41" i="46"/>
  <c r="M41" i="46" s="1"/>
  <c r="L1212" i="46"/>
  <c r="M1212" i="46" s="1"/>
  <c r="L926" i="46"/>
  <c r="L1733" i="46"/>
  <c r="M1733" i="46" s="1"/>
  <c r="L1461" i="46"/>
  <c r="M1461" i="46" s="1"/>
  <c r="L19" i="46"/>
  <c r="M19" i="46" s="1"/>
  <c r="L1787" i="46"/>
  <c r="M1787" i="46" s="1"/>
  <c r="L422" i="46"/>
  <c r="M422" i="46" s="1"/>
  <c r="L1861" i="46"/>
  <c r="M1861" i="46" s="1"/>
  <c r="L1399" i="46"/>
  <c r="M1399" i="46" s="1"/>
  <c r="L1276" i="46"/>
  <c r="M1276" i="46" s="1"/>
  <c r="L539" i="46"/>
  <c r="M539" i="46" s="1"/>
  <c r="L132" i="46"/>
  <c r="M132" i="46" s="1"/>
  <c r="L1922" i="46"/>
  <c r="M1922" i="46" s="1"/>
  <c r="L187" i="46"/>
  <c r="M187" i="46" s="1"/>
  <c r="L1574" i="46"/>
  <c r="M1574" i="46" s="1"/>
  <c r="L725" i="46"/>
  <c r="M725" i="46" s="1"/>
  <c r="L1833" i="46"/>
  <c r="M1833" i="46" s="1"/>
  <c r="L1142" i="46"/>
  <c r="M1142" i="46" s="1"/>
  <c r="L1286" i="46"/>
  <c r="M1286" i="46" s="1"/>
  <c r="L1506" i="46"/>
  <c r="M1506" i="46" s="1"/>
  <c r="L906" i="46"/>
  <c r="M906" i="46" s="1"/>
  <c r="L1257" i="46"/>
  <c r="M1257" i="46" s="1"/>
  <c r="L1751" i="46"/>
  <c r="M1751" i="46" s="1"/>
  <c r="L1270" i="46"/>
  <c r="M1270" i="46" s="1"/>
  <c r="L1368" i="46"/>
  <c r="M1368" i="46" s="1"/>
  <c r="L1395" i="46"/>
  <c r="M1395" i="46" s="1"/>
  <c r="L1865" i="46"/>
  <c r="M1865" i="46" s="1"/>
  <c r="L15" i="46"/>
  <c r="M15" i="46" s="1"/>
  <c r="L1334" i="46"/>
  <c r="M1334" i="46" s="1"/>
  <c r="L1690" i="46"/>
  <c r="M1690" i="46" s="1"/>
  <c r="L1827" i="46"/>
  <c r="M1827" i="46" s="1"/>
  <c r="L1610" i="46"/>
  <c r="M1610" i="46" s="1"/>
  <c r="L487" i="46"/>
  <c r="M487" i="46" s="1"/>
  <c r="L585" i="46"/>
  <c r="M585" i="46" s="1"/>
  <c r="L1866" i="46"/>
  <c r="M1866" i="46" s="1"/>
  <c r="L1906" i="46"/>
  <c r="M1906" i="46" s="1"/>
  <c r="L248" i="46"/>
  <c r="M248" i="46" s="1"/>
  <c r="L1706" i="46"/>
  <c r="M1706" i="46" s="1"/>
  <c r="L852" i="46"/>
  <c r="M852" i="46" s="1"/>
  <c r="L9" i="46"/>
  <c r="M9" i="46" s="1"/>
  <c r="L753" i="46"/>
  <c r="M753" i="46" s="1"/>
  <c r="L1475" i="46"/>
  <c r="M1475" i="46" s="1"/>
  <c r="L409" i="46"/>
  <c r="M409" i="46" s="1"/>
  <c r="L1589" i="46"/>
  <c r="M1589" i="46" s="1"/>
  <c r="L1462" i="46"/>
  <c r="M1462" i="46" s="1"/>
  <c r="L1937" i="46"/>
  <c r="M1937" i="46" s="1"/>
  <c r="L1790" i="46"/>
  <c r="M1790" i="46" s="1"/>
  <c r="L892" i="46"/>
  <c r="M892" i="46" s="1"/>
  <c r="L773" i="46"/>
  <c r="M773" i="46" s="1"/>
  <c r="L1409" i="46"/>
  <c r="L95" i="46"/>
  <c r="M95" i="46" s="1"/>
  <c r="L394" i="46"/>
  <c r="M394" i="46" s="1"/>
  <c r="L1136" i="46"/>
  <c r="M1136" i="46" s="1"/>
  <c r="L1361" i="46"/>
  <c r="M1361" i="46" s="1"/>
  <c r="L1911" i="46"/>
  <c r="M1911" i="46" s="1"/>
  <c r="L1564" i="46"/>
  <c r="M1564" i="46" s="1"/>
  <c r="L659" i="46"/>
  <c r="M659" i="46" s="1"/>
  <c r="L1581" i="46"/>
  <c r="M1581" i="46" s="1"/>
  <c r="L222" i="46"/>
  <c r="M222" i="46" s="1"/>
  <c r="L66" i="46"/>
  <c r="M66" i="46" s="1"/>
  <c r="L1547" i="46"/>
  <c r="M1547" i="46" s="1"/>
  <c r="L193" i="46"/>
  <c r="M193" i="46" s="1"/>
  <c r="L815" i="46"/>
  <c r="M815" i="46" s="1"/>
  <c r="L321" i="46"/>
  <c r="M321" i="46" s="1"/>
  <c r="L1846" i="46"/>
  <c r="M1846" i="46" s="1"/>
  <c r="L1469" i="46"/>
  <c r="M1469" i="46" s="1"/>
  <c r="L1854" i="46"/>
  <c r="M1854" i="46" s="1"/>
  <c r="L1040" i="46"/>
  <c r="M1040" i="46" s="1"/>
  <c r="L963" i="46"/>
  <c r="M963" i="46" s="1"/>
  <c r="L1943" i="46"/>
  <c r="M1943" i="46" s="1"/>
  <c r="L215" i="46"/>
  <c r="M215" i="46" s="1"/>
  <c r="L1755" i="46"/>
  <c r="M1755" i="46" s="1"/>
  <c r="L1938" i="46"/>
  <c r="M1938" i="46" s="1"/>
  <c r="L1087" i="46"/>
  <c r="M1087" i="46" s="1"/>
  <c r="L114" i="46"/>
  <c r="M114" i="46" s="1"/>
  <c r="L859" i="46"/>
  <c r="M859" i="46" s="1"/>
  <c r="L1137" i="46"/>
  <c r="M1137" i="46" s="1"/>
  <c r="L1939" i="46"/>
  <c r="M1939" i="46" s="1"/>
  <c r="L528" i="46"/>
  <c r="M528" i="46" s="1"/>
  <c r="L1752" i="46"/>
  <c r="M1752" i="46" s="1"/>
  <c r="L128" i="46"/>
  <c r="M128" i="46" s="1"/>
  <c r="L986" i="46"/>
  <c r="M986" i="46" s="1"/>
  <c r="L1828" i="46"/>
  <c r="M1828" i="46" s="1"/>
  <c r="L359" i="46"/>
  <c r="M359" i="46" s="1"/>
  <c r="L1585" i="46"/>
  <c r="M1585" i="46" s="1"/>
  <c r="L107" i="46"/>
  <c r="M107" i="46" s="1"/>
  <c r="L1847" i="46"/>
  <c r="M1847" i="46" s="1"/>
  <c r="L558" i="46"/>
  <c r="M558" i="46" s="1"/>
  <c r="L1614" i="46"/>
  <c r="M1614" i="46" s="1"/>
  <c r="L1181" i="46"/>
  <c r="M1181" i="46" s="1"/>
  <c r="L706" i="46"/>
  <c r="M706" i="46" s="1"/>
  <c r="L159" i="46"/>
  <c r="M159" i="46" s="1"/>
  <c r="L332" i="46"/>
  <c r="M332" i="46" s="1"/>
  <c r="L1258" i="46"/>
  <c r="M1258" i="46" s="1"/>
  <c r="L1017" i="46"/>
  <c r="M1017" i="46" s="1"/>
  <c r="L673" i="46"/>
  <c r="M673" i="46" s="1"/>
  <c r="L1954" i="46"/>
  <c r="M1954" i="46" s="1"/>
  <c r="L1271" i="46"/>
  <c r="M1271" i="46" s="1"/>
  <c r="L1080" i="46"/>
  <c r="M1080" i="46" s="1"/>
  <c r="L1798" i="46"/>
  <c r="M1798" i="46" s="1"/>
  <c r="L1536" i="46"/>
  <c r="M1536" i="46" s="1"/>
  <c r="L868" i="46"/>
  <c r="M868" i="46" s="1"/>
  <c r="L730" i="46"/>
  <c r="M730" i="46" s="1"/>
  <c r="L178" i="46"/>
  <c r="M178" i="46" s="1"/>
  <c r="L1719" i="46"/>
  <c r="M1719" i="46" s="1"/>
  <c r="L410" i="46"/>
  <c r="M410" i="46" s="1"/>
  <c r="L51" i="46"/>
  <c r="M51" i="46" s="1"/>
  <c r="L1507" i="46"/>
  <c r="M1507" i="46" s="1"/>
  <c r="L707" i="46"/>
  <c r="M707" i="46" s="1"/>
  <c r="L989" i="46"/>
  <c r="M989" i="46" s="1"/>
  <c r="L893" i="46"/>
  <c r="M893" i="46" s="1"/>
  <c r="L1292" i="46"/>
  <c r="M1292" i="46" s="1"/>
  <c r="L309" i="46"/>
  <c r="M309" i="46" s="1"/>
  <c r="L829" i="46"/>
  <c r="M829" i="46" s="1"/>
  <c r="L295" i="46"/>
  <c r="M295" i="46" s="1"/>
  <c r="L1985" i="46"/>
  <c r="L1400" i="46"/>
  <c r="M1400" i="46" s="1"/>
  <c r="L10" i="46"/>
  <c r="M10" i="46" s="1"/>
  <c r="L1667" i="46"/>
  <c r="L1799" i="46"/>
  <c r="M1799" i="46" s="1"/>
  <c r="L807" i="46"/>
  <c r="M807" i="46" s="1"/>
  <c r="L56" i="46"/>
  <c r="M56" i="46" s="1"/>
  <c r="L179" i="46"/>
  <c r="M179" i="46" s="1"/>
  <c r="L166" i="46"/>
  <c r="M166" i="46" s="1"/>
  <c r="L760" i="46"/>
  <c r="M760" i="46" s="1"/>
  <c r="L1881" i="46"/>
  <c r="M1881" i="46" s="1"/>
  <c r="L603" i="46"/>
  <c r="M603" i="46" s="1"/>
  <c r="L134" i="46"/>
  <c r="M134" i="46" s="1"/>
  <c r="L900" i="46"/>
  <c r="M900" i="46" s="1"/>
  <c r="L840" i="46"/>
  <c r="M840" i="46" s="1"/>
  <c r="L964" i="46"/>
  <c r="L937" i="46"/>
  <c r="M937" i="46" s="1"/>
  <c r="L1088" i="46"/>
  <c r="M1088" i="46" s="1"/>
  <c r="L1635" i="46"/>
  <c r="M1635" i="46" s="1"/>
  <c r="L1986" i="46"/>
  <c r="M1986" i="46" s="1"/>
  <c r="L1601" i="46"/>
  <c r="M1601" i="46" s="1"/>
  <c r="L1996" i="46"/>
  <c r="M1996" i="46" s="1"/>
  <c r="L1322" i="46"/>
  <c r="M1322" i="46" s="1"/>
  <c r="L1839" i="46"/>
  <c r="L395" i="46"/>
  <c r="M395" i="46" s="1"/>
  <c r="L1317" i="46"/>
  <c r="M1317" i="46" s="1"/>
  <c r="L360" i="46"/>
  <c r="M360" i="46" s="1"/>
  <c r="L1691" i="46"/>
  <c r="M1691" i="46" s="1"/>
  <c r="L847" i="46"/>
  <c r="M847" i="46" s="1"/>
  <c r="L593" i="46"/>
  <c r="M593" i="46" s="1"/>
  <c r="L502" i="46"/>
  <c r="M502" i="46" s="1"/>
  <c r="L453" i="46"/>
  <c r="M453" i="46" s="1"/>
  <c r="L503" i="46"/>
  <c r="M503" i="46" s="1"/>
  <c r="L1289" i="46"/>
  <c r="M1289" i="46" s="1"/>
  <c r="L1575" i="46"/>
  <c r="M1575" i="46" s="1"/>
  <c r="L540" i="46"/>
  <c r="M540" i="46" s="1"/>
  <c r="L907" i="46"/>
  <c r="M907" i="46" s="1"/>
  <c r="L609" i="46"/>
  <c r="M609" i="46" s="1"/>
  <c r="L901" i="46"/>
  <c r="M901" i="46" s="1"/>
  <c r="L439" i="46"/>
  <c r="M439" i="46" s="1"/>
  <c r="L565" i="46"/>
  <c r="M565" i="46" s="1"/>
  <c r="L115" i="46"/>
  <c r="M115" i="46" s="1"/>
  <c r="L430" i="46"/>
  <c r="M430" i="46" s="1"/>
  <c r="L160" i="46"/>
  <c r="M160" i="46" s="1"/>
  <c r="L310" i="46"/>
  <c r="M310" i="46" s="1"/>
  <c r="L573" i="46"/>
  <c r="M573" i="46" s="1"/>
  <c r="L88" i="46"/>
  <c r="M88" i="46" s="1"/>
  <c r="L1874" i="46"/>
  <c r="M1874" i="46" s="1"/>
  <c r="L249" i="46"/>
  <c r="M249" i="46" s="1"/>
  <c r="L92" i="46"/>
  <c r="M92" i="46" s="1"/>
  <c r="L333" i="46"/>
  <c r="M333" i="46" s="1"/>
  <c r="L1576" i="46"/>
  <c r="L1834" i="46"/>
  <c r="M1834" i="46" s="1"/>
  <c r="L84" i="46"/>
  <c r="M84" i="46" s="1"/>
  <c r="L1006" i="46"/>
  <c r="M1006" i="46" s="1"/>
  <c r="L1598" i="46"/>
  <c r="M1598" i="46" s="1"/>
  <c r="L1111" i="46"/>
  <c r="M1111" i="46" s="1"/>
  <c r="L1145" i="46"/>
  <c r="M1145" i="46" s="1"/>
  <c r="L1780" i="46"/>
  <c r="M1780" i="46" s="1"/>
  <c r="L732" i="46"/>
  <c r="M732" i="46" s="1"/>
  <c r="L969" i="46"/>
  <c r="M969" i="46" s="1"/>
  <c r="L1031" i="46"/>
  <c r="M1031" i="46" s="1"/>
  <c r="L1213" i="46"/>
  <c r="M1213" i="46" s="1"/>
  <c r="L1377" i="46"/>
  <c r="M1377" i="46" s="1"/>
  <c r="L793" i="46"/>
  <c r="M793" i="46" s="1"/>
  <c r="L1559" i="46"/>
  <c r="M1559" i="46" s="1"/>
  <c r="L1800" i="46"/>
  <c r="M1800" i="46" s="1"/>
  <c r="L1664" i="46"/>
  <c r="M1664" i="46" s="1"/>
  <c r="L1693" i="46"/>
  <c r="M1693" i="46" s="1"/>
  <c r="L20" i="46"/>
  <c r="M20" i="46" s="1"/>
  <c r="L1290" i="46"/>
  <c r="M1290" i="46" s="1"/>
  <c r="L577" i="46"/>
  <c r="M577" i="46" s="1"/>
  <c r="L1032" i="46"/>
  <c r="M1032" i="46" s="1"/>
  <c r="L1190" i="46"/>
  <c r="M1190" i="46" s="1"/>
  <c r="L149" i="46"/>
  <c r="M149" i="46" s="1"/>
  <c r="L770" i="46"/>
  <c r="M770" i="46" s="1"/>
  <c r="L1500" i="46"/>
  <c r="M1500" i="46" s="1"/>
  <c r="L1386" i="46"/>
  <c r="M1386" i="46" s="1"/>
  <c r="L566" i="46"/>
  <c r="M566" i="46" s="1"/>
  <c r="L1814" i="46"/>
  <c r="M1814" i="46" s="1"/>
  <c r="L1217" i="46"/>
  <c r="M1217" i="46" s="1"/>
  <c r="L1195" i="46"/>
  <c r="M1195" i="46" s="1"/>
  <c r="L1586" i="46"/>
  <c r="M1586" i="46" s="1"/>
  <c r="L1323" i="46"/>
  <c r="M1323" i="46" s="1"/>
  <c r="L1835" i="46"/>
  <c r="M1835" i="46" s="1"/>
  <c r="L1291" i="46"/>
  <c r="M1291" i="46" s="1"/>
  <c r="L1815" i="46"/>
  <c r="M1815" i="46" s="1"/>
  <c r="L504" i="46"/>
  <c r="M504" i="46" s="1"/>
  <c r="L1404" i="46"/>
  <c r="M1404" i="46" s="1"/>
  <c r="L541" i="46"/>
  <c r="M541" i="46" s="1"/>
  <c r="L945" i="46"/>
  <c r="M945" i="46" s="1"/>
  <c r="L1527" i="46"/>
  <c r="M1527" i="46" s="1"/>
  <c r="L1231" i="46"/>
  <c r="M1231" i="46" s="1"/>
  <c r="L1818" i="46"/>
  <c r="M1818" i="46" s="1"/>
  <c r="L1261" i="46"/>
  <c r="M1261" i="46" s="1"/>
  <c r="L959" i="46"/>
  <c r="M959" i="46" s="1"/>
  <c r="L749" i="46"/>
  <c r="M749" i="46" s="1"/>
  <c r="L534" i="46"/>
  <c r="M534" i="46" s="1"/>
  <c r="L1807" i="46"/>
  <c r="M1807" i="46" s="1"/>
  <c r="L336" i="46"/>
  <c r="M336" i="46" s="1"/>
  <c r="L1470" i="46"/>
  <c r="M1470" i="46" s="1"/>
  <c r="L1784" i="46"/>
  <c r="M1784" i="46" s="1"/>
  <c r="L780" i="46"/>
  <c r="M780" i="46" s="1"/>
  <c r="L687" i="46"/>
  <c r="M687" i="46" s="1"/>
  <c r="L774" i="46"/>
  <c r="M774" i="46" s="1"/>
  <c r="L1501" i="46"/>
  <c r="M1501" i="46" s="1"/>
  <c r="L515" i="46"/>
  <c r="M515" i="46" s="1"/>
  <c r="L594" i="46"/>
  <c r="M594" i="46" s="1"/>
  <c r="L1237" i="46"/>
  <c r="M1237" i="46" s="1"/>
  <c r="L1222" i="46"/>
  <c r="M1222" i="46" s="1"/>
  <c r="L30" i="46"/>
  <c r="M30" i="46" s="1"/>
  <c r="L108" i="46"/>
  <c r="M108" i="46" s="1"/>
  <c r="L835" i="46"/>
  <c r="M835" i="46" s="1"/>
  <c r="L1747" i="46"/>
  <c r="M1747" i="46" s="1"/>
  <c r="L714" i="46"/>
  <c r="M714" i="46" s="1"/>
  <c r="L1254" i="46"/>
  <c r="M1254" i="46" s="1"/>
  <c r="L1306" i="46"/>
  <c r="M1306" i="46" s="1"/>
  <c r="L965" i="46"/>
  <c r="M965" i="46" s="1"/>
  <c r="L344" i="46"/>
  <c r="M344" i="46" s="1"/>
  <c r="L1112" i="46"/>
  <c r="M1112" i="46" s="1"/>
  <c r="L1718" i="46"/>
  <c r="M1718" i="46" s="1"/>
  <c r="L1702" i="46"/>
  <c r="M1702" i="46" s="1"/>
  <c r="L1107" i="46"/>
  <c r="M1107" i="46" s="1"/>
  <c r="L389" i="46"/>
  <c r="M389" i="46" s="1"/>
  <c r="L882" i="46"/>
  <c r="M882" i="46" s="1"/>
  <c r="L296" i="46"/>
  <c r="M296" i="46" s="1"/>
  <c r="L1652" i="46"/>
  <c r="M1652" i="46" s="1"/>
  <c r="L1156" i="46"/>
  <c r="M1156" i="46" s="1"/>
  <c r="L284" i="46"/>
  <c r="M284" i="46" s="1"/>
  <c r="L1238" i="46"/>
  <c r="M1238" i="46" s="1"/>
  <c r="L1070" i="46"/>
  <c r="M1070" i="46" s="1"/>
  <c r="L1071" i="46"/>
  <c r="M1071" i="46" s="1"/>
  <c r="L1335" i="46"/>
  <c r="M1335" i="46" s="1"/>
  <c r="L1278" i="46"/>
  <c r="M1278" i="46" s="1"/>
  <c r="L1176" i="46"/>
  <c r="M1176" i="46" s="1"/>
  <c r="L135" i="46"/>
  <c r="M135" i="46" s="1"/>
  <c r="L1960" i="46"/>
  <c r="L256" i="46"/>
  <c r="M256" i="46" s="1"/>
  <c r="L887" i="46"/>
  <c r="M887" i="46" s="1"/>
  <c r="L1896" i="46"/>
  <c r="M1896" i="46" s="1"/>
  <c r="L1097" i="46"/>
  <c r="M1097" i="46" s="1"/>
  <c r="L912" i="46"/>
  <c r="M912" i="46" s="1"/>
  <c r="L194" i="46"/>
  <c r="M194" i="46" s="1"/>
  <c r="L42" i="46"/>
  <c r="M42" i="46" s="1"/>
  <c r="L1533" i="46"/>
  <c r="M1533" i="46" s="1"/>
  <c r="L1203" i="46"/>
  <c r="M1203" i="46" s="1"/>
  <c r="L701" i="46"/>
  <c r="M701" i="46" s="1"/>
  <c r="L542" i="46"/>
  <c r="M542" i="46" s="1"/>
  <c r="L1182" i="46"/>
  <c r="M1182" i="46" s="1"/>
  <c r="L1775" i="46"/>
  <c r="M1775" i="46" s="1"/>
  <c r="L1867" i="46"/>
  <c r="M1867" i="46" s="1"/>
  <c r="L1801" i="46"/>
  <c r="M1801" i="46" s="1"/>
  <c r="L1643" i="46"/>
  <c r="L681" i="46"/>
  <c r="M681" i="46" s="1"/>
  <c r="L43" i="46"/>
  <c r="M43" i="46" s="1"/>
  <c r="L136" i="46"/>
  <c r="M136" i="46" s="1"/>
  <c r="L1378" i="46"/>
  <c r="M1378" i="46" s="1"/>
  <c r="L933" i="46"/>
  <c r="M933" i="46" s="1"/>
  <c r="L754" i="46"/>
  <c r="M754" i="46" s="1"/>
  <c r="L396" i="46"/>
  <c r="M396" i="46" s="1"/>
  <c r="L11" i="46"/>
  <c r="M11" i="46" s="1"/>
  <c r="L1018" i="46"/>
  <c r="M1018" i="46" s="1"/>
  <c r="L1281" i="46"/>
  <c r="M1281" i="46" s="1"/>
  <c r="L1520" i="46"/>
  <c r="L27" i="46"/>
  <c r="M27" i="46" s="1"/>
  <c r="L1019" i="46"/>
  <c r="M1019" i="46" s="1"/>
  <c r="L1251" i="46"/>
  <c r="M1251" i="46" s="1"/>
  <c r="L641" i="46"/>
  <c r="M641" i="46" s="1"/>
  <c r="L765" i="46"/>
  <c r="M765" i="46" s="1"/>
  <c r="L1436" i="46"/>
  <c r="M1436" i="46" s="1"/>
  <c r="L89" i="46"/>
  <c r="M89" i="46" s="1"/>
  <c r="L1277" i="46"/>
  <c r="M1277" i="46" s="1"/>
  <c r="L1340" i="46"/>
  <c r="M1340" i="46" s="1"/>
  <c r="L1935" i="46"/>
  <c r="M1935" i="46" s="1"/>
  <c r="L864" i="46"/>
  <c r="M864" i="46" s="1"/>
  <c r="L1974" i="46"/>
  <c r="M1974" i="46" s="1"/>
  <c r="L1059" i="46"/>
  <c r="M1059" i="46" s="1"/>
  <c r="L1919" i="46"/>
  <c r="M1919" i="46" s="1"/>
  <c r="L1123" i="46"/>
  <c r="M1123" i="46" s="1"/>
  <c r="L865" i="46"/>
  <c r="M865" i="46" s="1"/>
  <c r="L1720" i="46"/>
  <c r="M1720" i="46" s="1"/>
  <c r="L872" i="46"/>
  <c r="M872" i="46" s="1"/>
  <c r="L922" i="46"/>
  <c r="M922" i="46" s="1"/>
  <c r="L1808" i="46"/>
  <c r="M1808" i="46" s="1"/>
  <c r="L1875" i="46"/>
  <c r="L837" i="46"/>
  <c r="M837" i="46" s="1"/>
  <c r="L1994" i="46"/>
  <c r="M1994" i="46" s="1"/>
  <c r="L1855" i="46"/>
  <c r="M1855" i="46" s="1"/>
  <c r="L1387" i="46"/>
  <c r="M1387" i="46" s="1"/>
  <c r="L1476" i="46"/>
  <c r="M1476" i="46" s="1"/>
  <c r="L1694" i="46"/>
  <c r="M1694" i="46" s="1"/>
  <c r="L1013" i="46"/>
  <c r="M1013" i="46" s="1"/>
  <c r="L257" i="46"/>
  <c r="M257" i="46" s="1"/>
  <c r="L1748" i="46"/>
  <c r="M1748" i="46" s="1"/>
  <c r="L494" i="46"/>
  <c r="M494" i="46" s="1"/>
  <c r="L31" i="46"/>
  <c r="M31" i="46" s="1"/>
  <c r="L999" i="46"/>
  <c r="M999" i="46" s="1"/>
  <c r="L1169" i="46"/>
  <c r="M1169" i="46" s="1"/>
  <c r="L44" i="46"/>
  <c r="M44" i="46" s="1"/>
  <c r="L90" i="46"/>
  <c r="M90" i="46" s="1"/>
  <c r="L1928" i="46"/>
  <c r="M1928" i="46" s="1"/>
  <c r="L1810" i="46"/>
  <c r="M1810" i="46" s="1"/>
  <c r="L755" i="46"/>
  <c r="M755" i="46" s="1"/>
  <c r="L1454" i="46"/>
  <c r="M1454" i="46" s="1"/>
  <c r="L1457" i="46"/>
  <c r="M1457" i="46" s="1"/>
  <c r="L1766" i="46"/>
  <c r="M1766" i="46" s="1"/>
  <c r="L267" i="46"/>
  <c r="M267" i="46" s="1"/>
  <c r="L356" i="46"/>
  <c r="M356" i="46" s="1"/>
  <c r="L1944" i="46"/>
  <c r="M1944" i="46" s="1"/>
  <c r="L1463" i="46"/>
  <c r="M1463" i="46" s="1"/>
  <c r="L1100" i="46"/>
  <c r="M1100" i="46" s="1"/>
  <c r="L431" i="46"/>
  <c r="M431" i="46" s="1"/>
  <c r="L761" i="46"/>
  <c r="M761" i="46" s="1"/>
  <c r="L656" i="46"/>
  <c r="M656" i="46" s="1"/>
  <c r="L1492" i="46"/>
  <c r="M1492" i="46" s="1"/>
  <c r="L567" i="46"/>
  <c r="M567" i="46" s="1"/>
  <c r="L1602" i="46"/>
  <c r="M1602" i="46" s="1"/>
  <c r="L1401" i="46"/>
  <c r="M1401" i="46" s="1"/>
  <c r="L1956" i="46"/>
  <c r="M1956" i="46" s="1"/>
  <c r="L466" i="46"/>
  <c r="M466" i="46" s="1"/>
  <c r="L460" i="46"/>
  <c r="M460" i="46" s="1"/>
  <c r="L350" i="46"/>
  <c r="M350" i="46" s="1"/>
  <c r="L1682" i="46"/>
  <c r="M1682" i="46" s="1"/>
  <c r="L197" i="46"/>
  <c r="M197" i="46" s="1"/>
  <c r="L1987" i="46"/>
  <c r="M1987" i="46" s="1"/>
  <c r="L975" i="46"/>
  <c r="M975" i="46" s="1"/>
  <c r="L1707" i="46"/>
  <c r="M1707" i="46" s="1"/>
  <c r="L1882" i="46"/>
  <c r="M1882" i="46" s="1"/>
  <c r="L794" i="46"/>
  <c r="M794" i="46" s="1"/>
  <c r="L996" i="46"/>
  <c r="M996" i="46" s="1"/>
  <c r="L366" i="46"/>
  <c r="M366" i="46" s="1"/>
  <c r="L894" i="46"/>
  <c r="M894" i="46" s="1"/>
  <c r="L1900" i="46"/>
  <c r="M1900" i="46" s="1"/>
  <c r="L189" i="46"/>
  <c r="M189" i="46" s="1"/>
  <c r="L1366" i="46"/>
  <c r="M1366" i="46" s="1"/>
  <c r="L1003" i="46"/>
  <c r="M1003" i="46" s="1"/>
  <c r="L1988" i="46"/>
  <c r="M1988" i="46" s="1"/>
  <c r="L1421" i="46"/>
  <c r="M1421" i="46" s="1"/>
  <c r="L324" i="46"/>
  <c r="M324" i="46" s="1"/>
  <c r="L574" i="46"/>
  <c r="M574" i="46" s="1"/>
  <c r="L109" i="46"/>
  <c r="M109" i="46" s="1"/>
  <c r="L1072" i="46"/>
  <c r="M1072" i="46" s="1"/>
  <c r="L205" i="46"/>
  <c r="M205" i="46" s="1"/>
  <c r="L1936" i="46"/>
  <c r="L1380" i="46"/>
  <c r="M1380" i="46" s="1"/>
  <c r="L1962" i="46"/>
  <c r="M1962" i="46" s="1"/>
  <c r="L636" i="46"/>
  <c r="M636" i="46" s="1"/>
  <c r="L1699" i="46"/>
  <c r="M1699" i="46" s="1"/>
  <c r="L854" i="46"/>
  <c r="M854" i="46" s="1"/>
  <c r="L1336" i="46"/>
  <c r="L1794" i="46"/>
  <c r="M1794" i="46" s="1"/>
  <c r="L1656" i="46"/>
  <c r="M1656" i="46" s="1"/>
  <c r="L1313" i="46"/>
  <c r="M1313" i="46" s="1"/>
  <c r="L1362" i="46"/>
  <c r="M1362" i="46" s="1"/>
  <c r="L304" i="46"/>
  <c r="M304" i="46" s="1"/>
  <c r="L1314" i="46"/>
  <c r="M1314" i="46" s="1"/>
  <c r="L1534" i="46"/>
  <c r="M1534" i="46" s="1"/>
  <c r="L543" i="46"/>
  <c r="M543" i="46" s="1"/>
  <c r="L756" i="46"/>
  <c r="M756" i="46" s="1"/>
  <c r="L873" i="46"/>
  <c r="M873" i="46" s="1"/>
  <c r="L1646" i="46"/>
  <c r="M1646" i="46" s="1"/>
  <c r="L305" i="46"/>
  <c r="M305" i="46" s="1"/>
  <c r="L1791" i="46"/>
  <c r="M1791" i="46" s="1"/>
  <c r="L993" i="46"/>
  <c r="M993" i="46" s="1"/>
  <c r="L660" i="46"/>
  <c r="M660" i="46" s="1"/>
  <c r="L174" i="46"/>
  <c r="M174" i="46" s="1"/>
  <c r="L644" i="46"/>
  <c r="M644" i="46" s="1"/>
  <c r="L789" i="46"/>
  <c r="M789" i="46" s="1"/>
  <c r="L960" i="46"/>
  <c r="M960" i="46" s="1"/>
  <c r="L45" i="46"/>
  <c r="M45" i="46" s="1"/>
  <c r="L1410" i="46"/>
  <c r="M1410" i="46" s="1"/>
  <c r="L595" i="46"/>
  <c r="M595" i="46" s="1"/>
  <c r="L1170" i="46"/>
  <c r="M1170" i="46" s="1"/>
  <c r="L1607" i="46"/>
  <c r="M1607" i="46" s="1"/>
  <c r="L1045" i="46"/>
  <c r="M1045" i="46" s="1"/>
  <c r="L1543" i="46"/>
  <c r="M1543" i="46" s="1"/>
  <c r="L927" i="46"/>
  <c r="M927" i="46" s="1"/>
  <c r="L668" i="46"/>
  <c r="M668" i="46" s="1"/>
  <c r="L1185" i="46"/>
  <c r="M1185" i="46" s="1"/>
  <c r="L1677" i="46"/>
  <c r="M1677" i="46" s="1"/>
  <c r="L578" i="46"/>
  <c r="M578" i="46" s="1"/>
  <c r="L535" i="46"/>
  <c r="M535" i="46" s="1"/>
  <c r="L1007" i="46"/>
  <c r="M1007" i="46" s="1"/>
  <c r="L1590" i="46"/>
  <c r="M1590" i="46" s="1"/>
  <c r="L775" i="46"/>
  <c r="M775" i="46" s="1"/>
  <c r="L1124" i="46"/>
  <c r="M1124" i="46" s="1"/>
  <c r="L1108" i="46"/>
  <c r="L1451" i="46"/>
  <c r="M1451" i="46" s="1"/>
  <c r="L1477" i="46"/>
  <c r="M1477" i="46" s="1"/>
  <c r="L1354" i="46"/>
  <c r="M1354" i="46" s="1"/>
  <c r="L372" i="46"/>
  <c r="M372" i="46" s="1"/>
  <c r="L1177" i="46"/>
  <c r="M1177" i="46" s="1"/>
  <c r="L423" i="46"/>
  <c r="M423" i="46" s="1"/>
  <c r="L946" i="46"/>
  <c r="M946" i="46" s="1"/>
  <c r="L1104" i="46"/>
  <c r="M1104" i="46" s="1"/>
  <c r="L742" i="46"/>
  <c r="M742" i="46" s="1"/>
  <c r="L1324" i="46"/>
  <c r="M1324" i="46" s="1"/>
  <c r="L1734" i="46"/>
  <c r="M1734" i="46" s="1"/>
  <c r="L1836" i="46"/>
  <c r="M1836" i="46" s="1"/>
  <c r="L52" i="46"/>
  <c r="L1537" i="46"/>
  <c r="M1537" i="46" s="1"/>
  <c r="L1703" i="46"/>
  <c r="M1703" i="46" s="1"/>
  <c r="L1024" i="46"/>
  <c r="L377" i="46"/>
  <c r="M377" i="46" s="1"/>
  <c r="L129" i="46"/>
  <c r="M129" i="46" s="1"/>
  <c r="L1587" i="46"/>
  <c r="M1587" i="46" s="1"/>
  <c r="L1089" i="46"/>
  <c r="M1089" i="46" s="1"/>
  <c r="L216" i="46"/>
  <c r="M216" i="46" s="1"/>
  <c r="L1432" i="46"/>
  <c r="M1432" i="46" s="1"/>
  <c r="L1008" i="46"/>
  <c r="M1008" i="46" s="1"/>
  <c r="L153" i="46"/>
  <c r="M153" i="46" s="1"/>
  <c r="L674" i="46"/>
  <c r="M674" i="46" s="1"/>
  <c r="L1020" i="46"/>
  <c r="M1020" i="46" s="1"/>
  <c r="L1957" i="46"/>
  <c r="M1957" i="46" s="1"/>
  <c r="L1121" i="46"/>
  <c r="M1121" i="46" s="1"/>
  <c r="L1695" i="46"/>
  <c r="M1695" i="46" s="1"/>
  <c r="L1402" i="46"/>
  <c r="M1402" i="46" s="1"/>
  <c r="L1351" i="46"/>
  <c r="M1351" i="46" s="1"/>
  <c r="L938" i="46"/>
  <c r="M938" i="46" s="1"/>
  <c r="L21" i="46"/>
  <c r="M21" i="46" s="1"/>
  <c r="L970" i="46"/>
  <c r="M970" i="46" s="1"/>
  <c r="L1329" i="46"/>
  <c r="M1329" i="46" s="1"/>
  <c r="L529" i="46"/>
  <c r="M529" i="46" s="1"/>
  <c r="L1171" i="46"/>
  <c r="M1171" i="46" s="1"/>
  <c r="L1848" i="46"/>
  <c r="M1848" i="46" s="1"/>
  <c r="L1165" i="46"/>
  <c r="M1165" i="46" s="1"/>
  <c r="L1259" i="46"/>
  <c r="M1259" i="46" s="1"/>
  <c r="L1887" i="46"/>
  <c r="M1887" i="46" s="1"/>
  <c r="L623" i="46"/>
  <c r="M623" i="46" s="1"/>
  <c r="L32" i="46"/>
  <c r="M32" i="46" s="1"/>
  <c r="L1130" i="46"/>
  <c r="M1130" i="46" s="1"/>
  <c r="L385" i="46"/>
  <c r="M385" i="46" s="1"/>
  <c r="L1282" i="46"/>
  <c r="M1282" i="46" s="1"/>
  <c r="L96" i="46"/>
  <c r="M96" i="46" s="1"/>
  <c r="L1767" i="46"/>
  <c r="M1767" i="46" s="1"/>
  <c r="L979" i="46"/>
  <c r="M979" i="46" s="1"/>
  <c r="L1206" i="46"/>
  <c r="M1206" i="46" s="1"/>
  <c r="L1710" i="46"/>
  <c r="M1710" i="46" s="1"/>
  <c r="L650" i="46"/>
  <c r="M650" i="46" s="1"/>
  <c r="L258" i="46"/>
  <c r="M258" i="46" s="1"/>
  <c r="L1722" i="46"/>
  <c r="M1722" i="46" s="1"/>
  <c r="L1608" i="46"/>
  <c r="M1608" i="46" s="1"/>
  <c r="L311" i="46"/>
  <c r="M311" i="46" s="1"/>
  <c r="L49" i="46"/>
  <c r="M49" i="46" s="1"/>
  <c r="L1739" i="46"/>
  <c r="M1739" i="46" s="1"/>
  <c r="L180" i="46"/>
  <c r="M180" i="46" s="1"/>
  <c r="L874" i="46"/>
  <c r="M874" i="46" s="1"/>
  <c r="L886" i="46"/>
  <c r="M886" i="46" s="1"/>
  <c r="L137" i="46"/>
  <c r="M137" i="46" s="1"/>
  <c r="L285" i="46"/>
  <c r="M285" i="46" s="1"/>
  <c r="L1166" i="46"/>
  <c r="M1166" i="46" s="1"/>
  <c r="L554" i="46"/>
  <c r="M554" i="46" s="1"/>
  <c r="L743" i="46"/>
  <c r="L505" i="46"/>
  <c r="M505" i="46" s="1"/>
  <c r="L454" i="46"/>
  <c r="M454" i="46" s="1"/>
  <c r="L1856" i="46"/>
  <c r="M1856" i="46" s="1"/>
  <c r="L1963" i="46"/>
  <c r="M1963" i="46" s="1"/>
  <c r="L596" i="46"/>
  <c r="L397" i="46"/>
  <c r="M397" i="46" s="1"/>
  <c r="L1246" i="46"/>
  <c r="M1246" i="46" s="1"/>
  <c r="L1616" i="46"/>
  <c r="M1616" i="46" s="1"/>
  <c r="L1046" i="46"/>
  <c r="M1046" i="46" s="1"/>
  <c r="L1105" i="46"/>
  <c r="M1105" i="46" s="1"/>
  <c r="L757" i="46"/>
  <c r="M757" i="46" s="1"/>
  <c r="L495" i="46"/>
  <c r="M495" i="46" s="1"/>
  <c r="L947" i="46"/>
  <c r="M947" i="46" s="1"/>
  <c r="L642" i="46"/>
  <c r="M642" i="46" s="1"/>
  <c r="L1970" i="46"/>
  <c r="M1970" i="46" s="1"/>
  <c r="L590" i="46"/>
  <c r="M590" i="46" s="1"/>
  <c r="L1708" i="46"/>
  <c r="M1708" i="46" s="1"/>
  <c r="L997" i="46"/>
  <c r="M997" i="46" s="1"/>
  <c r="L715" i="46"/>
  <c r="M715" i="46" s="1"/>
  <c r="L1471" i="46"/>
  <c r="M1471" i="46" s="1"/>
  <c r="L218" i="46"/>
  <c r="M218" i="46" s="1"/>
  <c r="L1907" i="46"/>
  <c r="M1907" i="46" s="1"/>
  <c r="L913" i="46"/>
  <c r="L1496" i="46"/>
  <c r="M1496" i="46" s="1"/>
  <c r="L1000" i="46"/>
  <c r="M1000" i="46" s="1"/>
  <c r="L952" i="46"/>
  <c r="M952" i="46" s="1"/>
  <c r="L1515" i="46"/>
  <c r="M1515" i="46" s="1"/>
  <c r="L1945" i="46"/>
  <c r="M1945" i="46" s="1"/>
  <c r="L1369" i="46"/>
  <c r="M1369" i="46" s="1"/>
  <c r="L120" i="46"/>
  <c r="M120" i="46" s="1"/>
  <c r="L1570" i="46"/>
  <c r="M1570" i="46" s="1"/>
  <c r="L167" i="46"/>
  <c r="M167" i="46" s="1"/>
  <c r="L990" i="46"/>
  <c r="M990" i="46" s="1"/>
  <c r="L1396" i="46"/>
  <c r="M1396" i="46" s="1"/>
  <c r="L1325" i="46"/>
  <c r="M1325" i="46" s="1"/>
  <c r="L1659" i="46"/>
  <c r="M1659" i="46" s="1"/>
  <c r="L948" i="46"/>
  <c r="M948" i="46" s="1"/>
  <c r="L1723" i="46"/>
  <c r="M1723" i="46" s="1"/>
  <c r="L291" i="46"/>
  <c r="M291" i="46" s="1"/>
  <c r="L1749" i="46"/>
  <c r="M1749" i="46" s="1"/>
  <c r="L440" i="46"/>
  <c r="M440" i="46" s="1"/>
  <c r="L651" i="46"/>
  <c r="M651" i="46" s="1"/>
  <c r="L1437" i="46"/>
  <c r="L411" i="46"/>
  <c r="M411" i="46" s="1"/>
  <c r="L888" i="46"/>
  <c r="M888" i="46" s="1"/>
  <c r="L1531" i="46"/>
  <c r="M1531" i="46" s="1"/>
  <c r="L1287" i="46"/>
  <c r="M1287" i="46" s="1"/>
  <c r="L53" i="46"/>
  <c r="M53" i="46" s="1"/>
  <c r="L22" i="46"/>
  <c r="M22" i="46" s="1"/>
  <c r="L1617" i="46"/>
  <c r="M1617" i="46" s="1"/>
  <c r="L688" i="46"/>
  <c r="M688" i="46" s="1"/>
  <c r="L1657" i="46"/>
  <c r="M1657" i="46" s="1"/>
  <c r="L168" i="46"/>
  <c r="M168" i="46" s="1"/>
  <c r="L1227" i="46"/>
  <c r="M1227" i="46" s="1"/>
  <c r="L783" i="46"/>
  <c r="M783" i="46" s="1"/>
  <c r="L1678" i="46"/>
  <c r="M1678" i="46" s="1"/>
  <c r="L708" i="46"/>
  <c r="M708" i="46" s="1"/>
  <c r="L716" i="46"/>
  <c r="M716" i="46" s="1"/>
  <c r="L1888" i="46"/>
  <c r="M1888" i="46" s="1"/>
  <c r="L531" i="46"/>
  <c r="M531" i="46" s="1"/>
  <c r="L1516" i="46"/>
  <c r="M1516" i="46" s="1"/>
  <c r="L669" i="46"/>
  <c r="M669" i="46" s="1"/>
  <c r="L1647" i="46"/>
  <c r="M1647" i="46" s="1"/>
  <c r="L1228" i="46"/>
  <c r="M1228" i="46" s="1"/>
  <c r="L16" i="46"/>
  <c r="M16" i="46" s="1"/>
  <c r="L1946" i="46"/>
  <c r="M1946" i="46" s="1"/>
  <c r="L1239" i="46"/>
  <c r="M1239" i="46" s="1"/>
  <c r="L116" i="46"/>
  <c r="M116" i="46" s="1"/>
  <c r="L85" i="46"/>
  <c r="M85" i="46" s="1"/>
  <c r="L1098" i="46"/>
  <c r="M1098" i="46" s="1"/>
  <c r="L923" i="46"/>
  <c r="M923" i="46" s="1"/>
  <c r="L1785" i="46"/>
  <c r="M1785" i="46" s="1"/>
  <c r="L1004" i="46"/>
  <c r="M1004" i="46" s="1"/>
  <c r="L462" i="46"/>
  <c r="M462" i="46" s="1"/>
  <c r="L1912" i="46"/>
  <c r="M1912" i="46" s="1"/>
  <c r="L1122" i="46"/>
  <c r="M1122" i="46" s="1"/>
  <c r="L1552" i="46"/>
  <c r="M1552" i="46" s="1"/>
  <c r="L879" i="46"/>
  <c r="M879" i="46" s="1"/>
  <c r="L1672" i="46"/>
  <c r="M1672" i="46" s="1"/>
  <c r="L717" i="46"/>
  <c r="M717" i="46" s="1"/>
  <c r="L1174" i="46"/>
  <c r="M1174" i="46" s="1"/>
  <c r="L275" i="46"/>
  <c r="M275" i="46" s="1"/>
  <c r="L100" i="46"/>
  <c r="M100" i="46" s="1"/>
  <c r="L500" i="46"/>
  <c r="M500" i="46" s="1"/>
  <c r="L718" i="46"/>
  <c r="M718" i="46" s="1"/>
  <c r="L225" i="46"/>
  <c r="M225" i="46" s="1"/>
  <c r="L483" i="46"/>
  <c r="M483" i="46" s="1"/>
  <c r="L1802" i="46"/>
  <c r="M1802" i="46" s="1"/>
  <c r="L1975" i="46"/>
  <c r="M1975" i="46" s="1"/>
  <c r="L816" i="46"/>
  <c r="M816" i="46" s="1"/>
  <c r="L1422" i="46"/>
  <c r="M1422" i="46" s="1"/>
  <c r="L711" i="46"/>
  <c r="M711" i="46" s="1"/>
  <c r="L1304" i="46"/>
  <c r="M1304" i="46" s="1"/>
  <c r="L226" i="46"/>
  <c r="M226" i="46" s="1"/>
  <c r="L1923" i="46"/>
  <c r="M1923" i="46" s="1"/>
  <c r="L628" i="46"/>
  <c r="M628" i="46" s="1"/>
  <c r="L855" i="46"/>
  <c r="M855" i="46" s="1"/>
  <c r="L1898" i="46"/>
  <c r="M1898" i="46" s="1"/>
  <c r="L1210" i="46"/>
  <c r="M1210" i="46" s="1"/>
  <c r="L1344" i="46"/>
  <c r="M1344" i="46" s="1"/>
  <c r="L97" i="46"/>
  <c r="M97" i="46" s="1"/>
  <c r="L1005" i="46"/>
  <c r="M1005" i="46" s="1"/>
  <c r="L506" i="46"/>
  <c r="M506" i="46" s="1"/>
  <c r="L1106" i="46"/>
  <c r="M1106" i="46" s="1"/>
  <c r="L510" i="46"/>
  <c r="M510" i="46" s="1"/>
  <c r="L1868" i="46"/>
  <c r="M1868" i="46" s="1"/>
  <c r="L386" i="46"/>
  <c r="M386" i="46" s="1"/>
  <c r="L980" i="46"/>
  <c r="M980" i="46" s="1"/>
  <c r="L50" i="46"/>
  <c r="M50" i="46" s="1"/>
  <c r="L387" i="46"/>
  <c r="M387" i="46" s="1"/>
  <c r="L809" i="46"/>
  <c r="M809" i="46" s="1"/>
  <c r="L1352" i="46"/>
  <c r="M1352" i="46" s="1"/>
  <c r="C2" i="29"/>
  <c r="N4" i="29"/>
  <c r="N3" i="29"/>
  <c r="N2" i="29"/>
  <c r="J4" i="29"/>
  <c r="J3" i="29"/>
  <c r="J2" i="29"/>
  <c r="F3" i="29"/>
  <c r="F4" i="29"/>
  <c r="F5" i="29"/>
  <c r="F6" i="29"/>
  <c r="F7" i="29"/>
  <c r="F8" i="29"/>
  <c r="F9" i="29"/>
  <c r="F10" i="29"/>
  <c r="F11" i="29"/>
  <c r="F12" i="29"/>
  <c r="F13" i="29"/>
  <c r="F14" i="29"/>
  <c r="F15" i="29"/>
  <c r="F16" i="29"/>
  <c r="F17" i="29"/>
  <c r="F18" i="29"/>
  <c r="F19" i="29"/>
  <c r="F20" i="29"/>
  <c r="F21" i="29"/>
  <c r="F22" i="29"/>
  <c r="F23" i="29"/>
  <c r="F24" i="29"/>
  <c r="F25" i="29"/>
  <c r="F26" i="29"/>
  <c r="F27" i="29"/>
  <c r="F28" i="29"/>
  <c r="F29" i="29"/>
  <c r="F30" i="29"/>
  <c r="F31" i="29"/>
  <c r="F32" i="29"/>
  <c r="F33" i="29"/>
  <c r="F34" i="29"/>
  <c r="F35" i="29"/>
  <c r="F36" i="29"/>
  <c r="F37" i="29"/>
  <c r="F38" i="29"/>
  <c r="F39" i="29"/>
  <c r="F40" i="29"/>
  <c r="F41" i="29"/>
  <c r="F42" i="29"/>
  <c r="F43" i="29"/>
  <c r="F44" i="29"/>
  <c r="F45" i="29"/>
  <c r="F46" i="29"/>
  <c r="F47" i="29"/>
  <c r="F48" i="29"/>
  <c r="F49" i="29"/>
  <c r="F50" i="29"/>
  <c r="F51" i="29"/>
  <c r="F52" i="29"/>
  <c r="F53" i="29"/>
  <c r="F54" i="29"/>
  <c r="F55" i="29"/>
  <c r="F56" i="29"/>
  <c r="F57" i="29"/>
  <c r="F58" i="29"/>
  <c r="F59" i="29"/>
  <c r="F60" i="29"/>
  <c r="F61" i="29"/>
  <c r="F62" i="29"/>
  <c r="F63" i="29"/>
  <c r="F64" i="29"/>
  <c r="F65" i="29"/>
  <c r="F66" i="29"/>
  <c r="F67" i="29"/>
  <c r="F68" i="29"/>
  <c r="F69" i="29"/>
  <c r="F70" i="29"/>
  <c r="F71" i="29"/>
  <c r="F72" i="29"/>
  <c r="F73" i="29"/>
  <c r="F74" i="29"/>
  <c r="F75" i="29"/>
  <c r="F76" i="29"/>
  <c r="F77" i="29"/>
  <c r="F78" i="29"/>
  <c r="F79" i="29"/>
  <c r="F80" i="29"/>
  <c r="F81" i="29"/>
  <c r="F82" i="29"/>
  <c r="F83" i="29"/>
  <c r="F84" i="29"/>
  <c r="F85" i="29"/>
  <c r="F86" i="29"/>
  <c r="F87" i="29"/>
  <c r="F88" i="29"/>
  <c r="F89" i="29"/>
  <c r="F90" i="29"/>
  <c r="F91" i="29"/>
  <c r="F92" i="29"/>
  <c r="F93" i="29"/>
  <c r="F94" i="29"/>
  <c r="F95" i="29"/>
  <c r="F96" i="29"/>
  <c r="F97" i="29"/>
  <c r="F98" i="29"/>
  <c r="F99" i="29"/>
  <c r="F100" i="29"/>
  <c r="F101" i="29"/>
  <c r="F102" i="29"/>
  <c r="F103" i="29"/>
  <c r="F104" i="29"/>
  <c r="F105" i="29"/>
  <c r="F106" i="29"/>
  <c r="F107" i="29"/>
  <c r="F108" i="29"/>
  <c r="F109" i="29"/>
  <c r="F110" i="29"/>
  <c r="F111" i="29"/>
  <c r="F112" i="29"/>
  <c r="F113" i="29"/>
  <c r="F114" i="29"/>
  <c r="F115" i="29"/>
  <c r="F116" i="29"/>
  <c r="F117" i="29"/>
  <c r="F118" i="29"/>
  <c r="F119" i="29"/>
  <c r="F120" i="29"/>
  <c r="F121" i="29"/>
  <c r="F122" i="29"/>
  <c r="F123" i="29"/>
  <c r="F124" i="29"/>
  <c r="F125" i="29"/>
  <c r="F126" i="29"/>
  <c r="F127" i="29"/>
  <c r="F128" i="29"/>
  <c r="F129" i="29"/>
  <c r="F130" i="29"/>
  <c r="F131" i="29"/>
  <c r="F132" i="29"/>
  <c r="F133" i="29"/>
  <c r="F134" i="29"/>
  <c r="F135" i="29"/>
  <c r="F136" i="29"/>
  <c r="F137" i="29"/>
  <c r="F138" i="29"/>
  <c r="F139" i="29"/>
  <c r="F140" i="29"/>
  <c r="F141" i="29"/>
  <c r="F142" i="29"/>
  <c r="F143" i="29"/>
  <c r="F144" i="29"/>
  <c r="F145" i="29"/>
  <c r="F146" i="29"/>
  <c r="F147" i="29"/>
  <c r="F148" i="29"/>
  <c r="F149" i="29"/>
  <c r="F150" i="29"/>
  <c r="F151" i="29"/>
  <c r="F152" i="29"/>
  <c r="F153" i="29"/>
  <c r="F154" i="29"/>
  <c r="F155" i="29"/>
  <c r="F156" i="29"/>
  <c r="F157" i="29"/>
  <c r="F158" i="29"/>
  <c r="F159" i="29"/>
  <c r="F160" i="29"/>
  <c r="F161" i="29"/>
  <c r="F162" i="29"/>
  <c r="F163" i="29"/>
  <c r="F164" i="29"/>
  <c r="F165" i="29"/>
  <c r="F166" i="29"/>
  <c r="F167" i="29"/>
  <c r="F168" i="29"/>
  <c r="F169" i="29"/>
  <c r="F170" i="29"/>
  <c r="F171" i="29"/>
  <c r="F172" i="29"/>
  <c r="F173" i="29"/>
  <c r="F174" i="29"/>
  <c r="F175" i="29"/>
  <c r="F176" i="29"/>
  <c r="F177" i="29"/>
  <c r="F178" i="29"/>
  <c r="F179" i="29"/>
  <c r="F180" i="29"/>
  <c r="F181" i="29"/>
  <c r="F182" i="29"/>
  <c r="F183" i="29"/>
  <c r="F184" i="29"/>
  <c r="F185" i="29"/>
  <c r="F186" i="29"/>
  <c r="F187" i="29"/>
  <c r="F188" i="29"/>
  <c r="F189" i="29"/>
  <c r="F190" i="29"/>
  <c r="F191" i="29"/>
  <c r="F192" i="29"/>
  <c r="F193" i="29"/>
  <c r="F194" i="29"/>
  <c r="F195" i="29"/>
  <c r="F196" i="29"/>
  <c r="F197" i="29"/>
  <c r="F198" i="29"/>
  <c r="F199" i="29"/>
  <c r="F200" i="29"/>
  <c r="F201" i="29"/>
  <c r="F202" i="29"/>
  <c r="F203" i="29"/>
  <c r="F204" i="29"/>
  <c r="F205" i="29"/>
  <c r="F206" i="29"/>
  <c r="F207" i="29"/>
  <c r="F208" i="29"/>
  <c r="F209" i="29"/>
  <c r="F210" i="29"/>
  <c r="F211" i="29"/>
  <c r="F212" i="29"/>
  <c r="F213" i="29"/>
  <c r="F214" i="29"/>
  <c r="F215" i="29"/>
  <c r="F216" i="29"/>
  <c r="F217" i="29"/>
  <c r="F218" i="29"/>
  <c r="F219" i="29"/>
  <c r="F220" i="29"/>
  <c r="F221" i="29"/>
  <c r="F222" i="29"/>
  <c r="F223" i="29"/>
  <c r="F224" i="29"/>
  <c r="F225" i="29"/>
  <c r="F226" i="29"/>
  <c r="F227" i="29"/>
  <c r="F228" i="29"/>
  <c r="F229" i="29"/>
  <c r="F230" i="29"/>
  <c r="F231" i="29"/>
  <c r="F232" i="29"/>
  <c r="F233" i="29"/>
  <c r="F234" i="29"/>
  <c r="F235" i="29"/>
  <c r="F236" i="29"/>
  <c r="F237" i="29"/>
  <c r="F238" i="29"/>
  <c r="F239" i="29"/>
  <c r="F240" i="29"/>
  <c r="F241" i="29"/>
  <c r="F242" i="29"/>
  <c r="F243" i="29"/>
  <c r="F244" i="29"/>
  <c r="F245" i="29"/>
  <c r="F246" i="29"/>
  <c r="F247" i="29"/>
  <c r="F248" i="29"/>
  <c r="F249" i="29"/>
  <c r="F250" i="29"/>
  <c r="F251" i="29"/>
  <c r="F252" i="29"/>
  <c r="F253" i="29"/>
  <c r="F254" i="29"/>
  <c r="F255" i="29"/>
  <c r="F256" i="29"/>
  <c r="F257" i="29"/>
  <c r="F258" i="29"/>
  <c r="F259" i="29"/>
  <c r="F260" i="29"/>
  <c r="F261" i="29"/>
  <c r="F262" i="29"/>
  <c r="F263" i="29"/>
  <c r="F264" i="29"/>
  <c r="F265" i="29"/>
  <c r="F266" i="29"/>
  <c r="F267" i="29"/>
  <c r="F268" i="29"/>
  <c r="F269" i="29"/>
  <c r="F270" i="29"/>
  <c r="F271" i="29"/>
  <c r="F272" i="29"/>
  <c r="F273" i="29"/>
  <c r="F274" i="29"/>
  <c r="F275" i="29"/>
  <c r="F276" i="29"/>
  <c r="F277" i="29"/>
  <c r="F278" i="29"/>
  <c r="F279" i="29"/>
  <c r="F280" i="29"/>
  <c r="F281" i="29"/>
  <c r="F282" i="29"/>
  <c r="F283" i="29"/>
  <c r="F284" i="29"/>
  <c r="F285" i="29"/>
  <c r="F286" i="29"/>
  <c r="F287" i="29"/>
  <c r="F288" i="29"/>
  <c r="F289" i="29"/>
  <c r="F290" i="29"/>
  <c r="F291" i="29"/>
  <c r="F292" i="29"/>
  <c r="F293" i="29"/>
  <c r="F294" i="29"/>
  <c r="F295" i="29"/>
  <c r="F296" i="29"/>
  <c r="F297" i="29"/>
  <c r="F298" i="29"/>
  <c r="F299" i="29"/>
  <c r="F300" i="29"/>
  <c r="F301" i="29"/>
  <c r="F302" i="29"/>
  <c r="F303" i="29"/>
  <c r="F304" i="29"/>
  <c r="F305" i="29"/>
  <c r="F306" i="29"/>
  <c r="F307" i="29"/>
  <c r="F308" i="29"/>
  <c r="F309" i="29"/>
  <c r="F310" i="29"/>
  <c r="F311" i="29"/>
  <c r="F312" i="29"/>
  <c r="F313" i="29"/>
  <c r="F314" i="29"/>
  <c r="F315" i="29"/>
  <c r="F316" i="29"/>
  <c r="F317" i="29"/>
  <c r="F318" i="29"/>
  <c r="F319" i="29"/>
  <c r="F320" i="29"/>
  <c r="F321" i="29"/>
  <c r="F322" i="29"/>
  <c r="F323" i="29"/>
  <c r="F324" i="29"/>
  <c r="F325" i="29"/>
  <c r="F326" i="29"/>
  <c r="F327" i="29"/>
  <c r="F328" i="29"/>
  <c r="F329" i="29"/>
  <c r="F330" i="29"/>
  <c r="F331" i="29"/>
  <c r="F332" i="29"/>
  <c r="F333" i="29"/>
  <c r="F334" i="29"/>
  <c r="F335" i="29"/>
  <c r="F336" i="29"/>
  <c r="F337" i="29"/>
  <c r="F338" i="29"/>
  <c r="F339" i="29"/>
  <c r="F340" i="29"/>
  <c r="F341" i="29"/>
  <c r="F342" i="29"/>
  <c r="F343" i="29"/>
  <c r="F344" i="29"/>
  <c r="F345" i="29"/>
  <c r="F346" i="29"/>
  <c r="F347" i="29"/>
  <c r="F348" i="29"/>
  <c r="F349" i="29"/>
  <c r="F350" i="29"/>
  <c r="F351" i="29"/>
  <c r="F352" i="29"/>
  <c r="F353" i="29"/>
  <c r="F354" i="29"/>
  <c r="F355" i="29"/>
  <c r="F356" i="29"/>
  <c r="F357" i="29"/>
  <c r="F358" i="29"/>
  <c r="F359" i="29"/>
  <c r="F360" i="29"/>
  <c r="F361" i="29"/>
  <c r="F362" i="29"/>
  <c r="F363" i="29"/>
  <c r="F364" i="29"/>
  <c r="F365" i="29"/>
  <c r="F366" i="29"/>
  <c r="F367" i="29"/>
  <c r="F368" i="29"/>
  <c r="F369" i="29"/>
  <c r="F370" i="29"/>
  <c r="F371" i="29"/>
  <c r="F372" i="29"/>
  <c r="F373" i="29"/>
  <c r="F374" i="29"/>
  <c r="F375" i="29"/>
  <c r="F376" i="29"/>
  <c r="F377" i="29"/>
  <c r="F378" i="29"/>
  <c r="F379" i="29"/>
  <c r="F380" i="29"/>
  <c r="F381" i="29"/>
  <c r="F382" i="29"/>
  <c r="F383" i="29"/>
  <c r="F384" i="29"/>
  <c r="F385" i="29"/>
  <c r="F386" i="29"/>
  <c r="F387" i="29"/>
  <c r="F388" i="29"/>
  <c r="F389" i="29"/>
  <c r="F390" i="29"/>
  <c r="F391" i="29"/>
  <c r="F392" i="29"/>
  <c r="F393" i="29"/>
  <c r="F394" i="29"/>
  <c r="F395" i="29"/>
  <c r="F396" i="29"/>
  <c r="F397" i="29"/>
  <c r="F398" i="29"/>
  <c r="F399" i="29"/>
  <c r="F400" i="29"/>
  <c r="F401" i="29"/>
  <c r="F402" i="29"/>
  <c r="F403" i="29"/>
  <c r="F404" i="29"/>
  <c r="F405" i="29"/>
  <c r="F406" i="29"/>
  <c r="F407" i="29"/>
  <c r="F408" i="29"/>
  <c r="F409" i="29"/>
  <c r="F410" i="29"/>
  <c r="F411" i="29"/>
  <c r="F412" i="29"/>
  <c r="F413" i="29"/>
  <c r="F414" i="29"/>
  <c r="F415" i="29"/>
  <c r="F416" i="29"/>
  <c r="F417" i="29"/>
  <c r="F418" i="29"/>
  <c r="F419" i="29"/>
  <c r="F420" i="29"/>
  <c r="F421" i="29"/>
  <c r="F422" i="29"/>
  <c r="F423" i="29"/>
  <c r="F424" i="29"/>
  <c r="F425" i="29"/>
  <c r="F426" i="29"/>
  <c r="F427" i="29"/>
  <c r="F428" i="29"/>
  <c r="F429" i="29"/>
  <c r="F430" i="29"/>
  <c r="F431" i="29"/>
  <c r="F432" i="29"/>
  <c r="F433" i="29"/>
  <c r="F434" i="29"/>
  <c r="F435" i="29"/>
  <c r="F436" i="29"/>
  <c r="F437" i="29"/>
  <c r="F438" i="29"/>
  <c r="F439" i="29"/>
  <c r="F440" i="29"/>
  <c r="F441" i="29"/>
  <c r="F442" i="29"/>
  <c r="F443" i="29"/>
  <c r="F444" i="29"/>
  <c r="F445" i="29"/>
  <c r="F446" i="29"/>
  <c r="F447" i="29"/>
  <c r="F448" i="29"/>
  <c r="F449" i="29"/>
  <c r="F450" i="29"/>
  <c r="F451" i="29"/>
  <c r="F452" i="29"/>
  <c r="F453" i="29"/>
  <c r="F454" i="29"/>
  <c r="F455" i="29"/>
  <c r="F456" i="29"/>
  <c r="F457" i="29"/>
  <c r="F458" i="29"/>
  <c r="F459" i="29"/>
  <c r="F460" i="29"/>
  <c r="F461" i="29"/>
  <c r="F462" i="29"/>
  <c r="F463" i="29"/>
  <c r="F464" i="29"/>
  <c r="F465" i="29"/>
  <c r="F466" i="29"/>
  <c r="F467" i="29"/>
  <c r="F468" i="29"/>
  <c r="F469" i="29"/>
  <c r="F470" i="29"/>
  <c r="F471" i="29"/>
  <c r="F472" i="29"/>
  <c r="F473" i="29"/>
  <c r="F474" i="29"/>
  <c r="F475" i="29"/>
  <c r="F476" i="29"/>
  <c r="F477" i="29"/>
  <c r="F478" i="29"/>
  <c r="F479" i="29"/>
  <c r="F480" i="29"/>
  <c r="F481" i="29"/>
  <c r="F482" i="29"/>
  <c r="F483" i="29"/>
  <c r="F484" i="29"/>
  <c r="F485" i="29"/>
  <c r="F486" i="29"/>
  <c r="F487" i="29"/>
  <c r="F488" i="29"/>
  <c r="F489" i="29"/>
  <c r="F490" i="29"/>
  <c r="F491" i="29"/>
  <c r="F492" i="29"/>
  <c r="F493" i="29"/>
  <c r="E3" i="29"/>
  <c r="E4" i="29"/>
  <c r="E5" i="29"/>
  <c r="E6" i="29"/>
  <c r="E7" i="29"/>
  <c r="E8" i="29"/>
  <c r="E9" i="29"/>
  <c r="E10" i="29"/>
  <c r="E11" i="29"/>
  <c r="E12" i="29"/>
  <c r="E13" i="29"/>
  <c r="E14" i="29"/>
  <c r="E15" i="29"/>
  <c r="E16" i="29"/>
  <c r="E17" i="29"/>
  <c r="E18" i="29"/>
  <c r="E19" i="29"/>
  <c r="E20" i="29"/>
  <c r="E21" i="29"/>
  <c r="E22" i="29"/>
  <c r="E23" i="29"/>
  <c r="E24" i="29"/>
  <c r="E25" i="29"/>
  <c r="E26" i="29"/>
  <c r="E27" i="29"/>
  <c r="E28" i="29"/>
  <c r="E29" i="29"/>
  <c r="E30" i="29"/>
  <c r="E31" i="29"/>
  <c r="E32" i="29"/>
  <c r="E33" i="29"/>
  <c r="E34" i="29"/>
  <c r="E35" i="29"/>
  <c r="E36" i="29"/>
  <c r="E37" i="29"/>
  <c r="E38" i="29"/>
  <c r="E39" i="29"/>
  <c r="E40" i="29"/>
  <c r="E41" i="29"/>
  <c r="E42" i="29"/>
  <c r="E43" i="29"/>
  <c r="E44" i="29"/>
  <c r="E45" i="29"/>
  <c r="E46" i="29"/>
  <c r="E47" i="29"/>
  <c r="E48" i="29"/>
  <c r="E49" i="29"/>
  <c r="E50" i="29"/>
  <c r="E51" i="29"/>
  <c r="E52" i="29"/>
  <c r="E53" i="29"/>
  <c r="E54" i="29"/>
  <c r="E55" i="29"/>
  <c r="E56" i="29"/>
  <c r="E57" i="29"/>
  <c r="E58" i="29"/>
  <c r="E59" i="29"/>
  <c r="E60" i="29"/>
  <c r="E61" i="29"/>
  <c r="E62" i="29"/>
  <c r="E63" i="29"/>
  <c r="E64" i="29"/>
  <c r="E65" i="29"/>
  <c r="E66" i="29"/>
  <c r="E67" i="29"/>
  <c r="E68" i="29"/>
  <c r="E69" i="29"/>
  <c r="E70" i="29"/>
  <c r="E71" i="29"/>
  <c r="E72" i="29"/>
  <c r="E73" i="29"/>
  <c r="E74" i="29"/>
  <c r="E75" i="29"/>
  <c r="E76" i="29"/>
  <c r="E77" i="29"/>
  <c r="E78" i="29"/>
  <c r="E79" i="29"/>
  <c r="E80" i="29"/>
  <c r="E81" i="29"/>
  <c r="E82" i="29"/>
  <c r="E83" i="29"/>
  <c r="E84" i="29"/>
  <c r="E85" i="29"/>
  <c r="E86" i="29"/>
  <c r="E87" i="29"/>
  <c r="E88" i="29"/>
  <c r="E89" i="29"/>
  <c r="E90" i="29"/>
  <c r="E91" i="29"/>
  <c r="E92" i="29"/>
  <c r="E93" i="29"/>
  <c r="E94" i="29"/>
  <c r="E95" i="29"/>
  <c r="E96" i="29"/>
  <c r="E97" i="29"/>
  <c r="E98" i="29"/>
  <c r="E99" i="29"/>
  <c r="E100" i="29"/>
  <c r="E101" i="29"/>
  <c r="E102" i="29"/>
  <c r="E103" i="29"/>
  <c r="E104" i="29"/>
  <c r="E105" i="29"/>
  <c r="E106" i="29"/>
  <c r="E107" i="29"/>
  <c r="E108" i="29"/>
  <c r="E109" i="29"/>
  <c r="E110" i="29"/>
  <c r="E111" i="29"/>
  <c r="E112" i="29"/>
  <c r="E113" i="29"/>
  <c r="E114" i="29"/>
  <c r="E115" i="29"/>
  <c r="E116" i="29"/>
  <c r="E117" i="29"/>
  <c r="E118" i="29"/>
  <c r="E119" i="29"/>
  <c r="E120" i="29"/>
  <c r="E121" i="29"/>
  <c r="E122" i="29"/>
  <c r="E123" i="29"/>
  <c r="E124" i="29"/>
  <c r="E125" i="29"/>
  <c r="E126" i="29"/>
  <c r="E127" i="29"/>
  <c r="E128" i="29"/>
  <c r="E129" i="29"/>
  <c r="E130" i="29"/>
  <c r="E131" i="29"/>
  <c r="E132" i="29"/>
  <c r="E133" i="29"/>
  <c r="E134" i="29"/>
  <c r="E135" i="29"/>
  <c r="E136" i="29"/>
  <c r="E137" i="29"/>
  <c r="E138" i="29"/>
  <c r="E139" i="29"/>
  <c r="E140" i="29"/>
  <c r="E141" i="29"/>
  <c r="E142" i="29"/>
  <c r="E143" i="29"/>
  <c r="E144" i="29"/>
  <c r="E145" i="29"/>
  <c r="E146" i="29"/>
  <c r="E147" i="29"/>
  <c r="E148" i="29"/>
  <c r="E149" i="29"/>
  <c r="E150" i="29"/>
  <c r="E151" i="29"/>
  <c r="E152" i="29"/>
  <c r="E153" i="29"/>
  <c r="E154" i="29"/>
  <c r="E155" i="29"/>
  <c r="E156" i="29"/>
  <c r="E157" i="29"/>
  <c r="E158" i="29"/>
  <c r="E159" i="29"/>
  <c r="E160" i="29"/>
  <c r="E161" i="29"/>
  <c r="E162" i="29"/>
  <c r="E163" i="29"/>
  <c r="E164" i="29"/>
  <c r="E165" i="29"/>
  <c r="E166" i="29"/>
  <c r="E167" i="29"/>
  <c r="E168" i="29"/>
  <c r="E169" i="29"/>
  <c r="E170" i="29"/>
  <c r="E171" i="29"/>
  <c r="E172" i="29"/>
  <c r="E173" i="29"/>
  <c r="E174" i="29"/>
  <c r="E175" i="29"/>
  <c r="E176" i="29"/>
  <c r="E177" i="29"/>
  <c r="E178" i="29"/>
  <c r="E179" i="29"/>
  <c r="E180" i="29"/>
  <c r="E181" i="29"/>
  <c r="E182" i="29"/>
  <c r="E183" i="29"/>
  <c r="E184" i="29"/>
  <c r="E185" i="29"/>
  <c r="E186" i="29"/>
  <c r="E187" i="29"/>
  <c r="E188" i="29"/>
  <c r="E189" i="29"/>
  <c r="E190" i="29"/>
  <c r="E191" i="29"/>
  <c r="E192" i="29"/>
  <c r="E193" i="29"/>
  <c r="E194" i="29"/>
  <c r="E195" i="29"/>
  <c r="E196" i="29"/>
  <c r="E197" i="29"/>
  <c r="E198" i="29"/>
  <c r="E199" i="29"/>
  <c r="E200" i="29"/>
  <c r="E201" i="29"/>
  <c r="E202" i="29"/>
  <c r="E203" i="29"/>
  <c r="E204" i="29"/>
  <c r="E205" i="29"/>
  <c r="E206" i="29"/>
  <c r="E207" i="29"/>
  <c r="E208" i="29"/>
  <c r="E209" i="29"/>
  <c r="E210" i="29"/>
  <c r="E211" i="29"/>
  <c r="E212" i="29"/>
  <c r="E213" i="29"/>
  <c r="E214" i="29"/>
  <c r="E215" i="29"/>
  <c r="E216" i="29"/>
  <c r="E217" i="29"/>
  <c r="E218" i="29"/>
  <c r="E219" i="29"/>
  <c r="E220" i="29"/>
  <c r="E221" i="29"/>
  <c r="E222" i="29"/>
  <c r="E223" i="29"/>
  <c r="E224" i="29"/>
  <c r="E225" i="29"/>
  <c r="E226" i="29"/>
  <c r="E227" i="29"/>
  <c r="E228" i="29"/>
  <c r="E229" i="29"/>
  <c r="E230" i="29"/>
  <c r="E231" i="29"/>
  <c r="E232" i="29"/>
  <c r="E233" i="29"/>
  <c r="E234" i="29"/>
  <c r="E235" i="29"/>
  <c r="E236" i="29"/>
  <c r="E237" i="29"/>
  <c r="E238" i="29"/>
  <c r="E239" i="29"/>
  <c r="E240" i="29"/>
  <c r="E241" i="29"/>
  <c r="E242" i="29"/>
  <c r="E243" i="29"/>
  <c r="E244" i="29"/>
  <c r="E245" i="29"/>
  <c r="E246" i="29"/>
  <c r="E247" i="29"/>
  <c r="E248" i="29"/>
  <c r="E249" i="29"/>
  <c r="E250" i="29"/>
  <c r="E251" i="29"/>
  <c r="E252" i="29"/>
  <c r="E253" i="29"/>
  <c r="E254" i="29"/>
  <c r="E255" i="29"/>
  <c r="E256" i="29"/>
  <c r="E257" i="29"/>
  <c r="E258" i="29"/>
  <c r="E259" i="29"/>
  <c r="E260" i="29"/>
  <c r="E261" i="29"/>
  <c r="E262" i="29"/>
  <c r="E263" i="29"/>
  <c r="E264" i="29"/>
  <c r="E265" i="29"/>
  <c r="E266" i="29"/>
  <c r="E267" i="29"/>
  <c r="E268" i="29"/>
  <c r="E269" i="29"/>
  <c r="E270" i="29"/>
  <c r="E271" i="29"/>
  <c r="E272" i="29"/>
  <c r="E273" i="29"/>
  <c r="E274" i="29"/>
  <c r="E275" i="29"/>
  <c r="E276" i="29"/>
  <c r="E277" i="29"/>
  <c r="E278" i="29"/>
  <c r="E279" i="29"/>
  <c r="E280" i="29"/>
  <c r="E281" i="29"/>
  <c r="E282" i="29"/>
  <c r="E283" i="29"/>
  <c r="E284" i="29"/>
  <c r="E285" i="29"/>
  <c r="E286" i="29"/>
  <c r="E287" i="29"/>
  <c r="E288" i="29"/>
  <c r="E289" i="29"/>
  <c r="E290" i="29"/>
  <c r="E291" i="29"/>
  <c r="E292" i="29"/>
  <c r="E293" i="29"/>
  <c r="E294" i="29"/>
  <c r="E295" i="29"/>
  <c r="E296" i="29"/>
  <c r="E297" i="29"/>
  <c r="E298" i="29"/>
  <c r="E299" i="29"/>
  <c r="E300" i="29"/>
  <c r="E301" i="29"/>
  <c r="E302" i="29"/>
  <c r="E303" i="29"/>
  <c r="E304" i="29"/>
  <c r="E305" i="29"/>
  <c r="E306" i="29"/>
  <c r="E307" i="29"/>
  <c r="E308" i="29"/>
  <c r="E309" i="29"/>
  <c r="E310" i="29"/>
  <c r="E311" i="29"/>
  <c r="E312" i="29"/>
  <c r="E313" i="29"/>
  <c r="E314" i="29"/>
  <c r="E315" i="29"/>
  <c r="E316" i="29"/>
  <c r="E317" i="29"/>
  <c r="E318" i="29"/>
  <c r="E319" i="29"/>
  <c r="E320" i="29"/>
  <c r="E321" i="29"/>
  <c r="E322" i="29"/>
  <c r="E323" i="29"/>
  <c r="E324" i="29"/>
  <c r="E325" i="29"/>
  <c r="E326" i="29"/>
  <c r="E327" i="29"/>
  <c r="E328" i="29"/>
  <c r="E329" i="29"/>
  <c r="E330" i="29"/>
  <c r="E331" i="29"/>
  <c r="E332" i="29"/>
  <c r="E333" i="29"/>
  <c r="E334" i="29"/>
  <c r="E335" i="29"/>
  <c r="E336" i="29"/>
  <c r="E337" i="29"/>
  <c r="E338" i="29"/>
  <c r="E339" i="29"/>
  <c r="E340" i="29"/>
  <c r="E341" i="29"/>
  <c r="E342" i="29"/>
  <c r="E343" i="29"/>
  <c r="E344" i="29"/>
  <c r="E345" i="29"/>
  <c r="E346" i="29"/>
  <c r="E347" i="29"/>
  <c r="E348" i="29"/>
  <c r="E349" i="29"/>
  <c r="E350" i="29"/>
  <c r="E351" i="29"/>
  <c r="E352" i="29"/>
  <c r="E353" i="29"/>
  <c r="E354" i="29"/>
  <c r="E355" i="29"/>
  <c r="E356" i="29"/>
  <c r="E357" i="29"/>
  <c r="E358" i="29"/>
  <c r="E359" i="29"/>
  <c r="E360" i="29"/>
  <c r="E361" i="29"/>
  <c r="E362" i="29"/>
  <c r="E363" i="29"/>
  <c r="E364" i="29"/>
  <c r="E365" i="29"/>
  <c r="E366" i="29"/>
  <c r="E367" i="29"/>
  <c r="E368" i="29"/>
  <c r="E369" i="29"/>
  <c r="E370" i="29"/>
  <c r="E371" i="29"/>
  <c r="E372" i="29"/>
  <c r="E373" i="29"/>
  <c r="E374" i="29"/>
  <c r="E375" i="29"/>
  <c r="E376" i="29"/>
  <c r="E377" i="29"/>
  <c r="E378" i="29"/>
  <c r="E379" i="29"/>
  <c r="E380" i="29"/>
  <c r="E381" i="29"/>
  <c r="E382" i="29"/>
  <c r="E383" i="29"/>
  <c r="E384" i="29"/>
  <c r="E385" i="29"/>
  <c r="E386" i="29"/>
  <c r="E387" i="29"/>
  <c r="E388" i="29"/>
  <c r="E389" i="29"/>
  <c r="E390" i="29"/>
  <c r="E391" i="29"/>
  <c r="E392" i="29"/>
  <c r="E393" i="29"/>
  <c r="E394" i="29"/>
  <c r="E395" i="29"/>
  <c r="E396" i="29"/>
  <c r="E397" i="29"/>
  <c r="E398" i="29"/>
  <c r="E399" i="29"/>
  <c r="E400" i="29"/>
  <c r="E401" i="29"/>
  <c r="E402" i="29"/>
  <c r="E403" i="29"/>
  <c r="E404" i="29"/>
  <c r="E405" i="29"/>
  <c r="E406" i="29"/>
  <c r="E407" i="29"/>
  <c r="E408" i="29"/>
  <c r="E409" i="29"/>
  <c r="E410" i="29"/>
  <c r="E411" i="29"/>
  <c r="E412" i="29"/>
  <c r="E413" i="29"/>
  <c r="E414" i="29"/>
  <c r="E415" i="29"/>
  <c r="E416" i="29"/>
  <c r="E417" i="29"/>
  <c r="E418" i="29"/>
  <c r="E419" i="29"/>
  <c r="E420" i="29"/>
  <c r="E421" i="29"/>
  <c r="E422" i="29"/>
  <c r="E423" i="29"/>
  <c r="E424" i="29"/>
  <c r="E425" i="29"/>
  <c r="E426" i="29"/>
  <c r="E427" i="29"/>
  <c r="E428" i="29"/>
  <c r="E429" i="29"/>
  <c r="E430" i="29"/>
  <c r="E431" i="29"/>
  <c r="E432" i="29"/>
  <c r="E433" i="29"/>
  <c r="E434" i="29"/>
  <c r="E435" i="29"/>
  <c r="E436" i="29"/>
  <c r="E437" i="29"/>
  <c r="E438" i="29"/>
  <c r="E439" i="29"/>
  <c r="E440" i="29"/>
  <c r="E441" i="29"/>
  <c r="E442" i="29"/>
  <c r="E443" i="29"/>
  <c r="E444" i="29"/>
  <c r="E445" i="29"/>
  <c r="E446" i="29"/>
  <c r="E447" i="29"/>
  <c r="E448" i="29"/>
  <c r="E449" i="29"/>
  <c r="E450" i="29"/>
  <c r="E451" i="29"/>
  <c r="E452" i="29"/>
  <c r="E453" i="29"/>
  <c r="E454" i="29"/>
  <c r="E455" i="29"/>
  <c r="E456" i="29"/>
  <c r="E457" i="29"/>
  <c r="E458" i="29"/>
  <c r="E459" i="29"/>
  <c r="E460" i="29"/>
  <c r="E461" i="29"/>
  <c r="E462" i="29"/>
  <c r="E463" i="29"/>
  <c r="E464" i="29"/>
  <c r="E465" i="29"/>
  <c r="E466" i="29"/>
  <c r="E467" i="29"/>
  <c r="E468" i="29"/>
  <c r="E469" i="29"/>
  <c r="E470" i="29"/>
  <c r="E471" i="29"/>
  <c r="E472" i="29"/>
  <c r="E473" i="29"/>
  <c r="E474" i="29"/>
  <c r="E475" i="29"/>
  <c r="E476" i="29"/>
  <c r="E477" i="29"/>
  <c r="E478" i="29"/>
  <c r="E479" i="29"/>
  <c r="E480" i="29"/>
  <c r="E481" i="29"/>
  <c r="E482" i="29"/>
  <c r="E483" i="29"/>
  <c r="E484" i="29"/>
  <c r="E485" i="29"/>
  <c r="E486" i="29"/>
  <c r="E487" i="29"/>
  <c r="E488" i="29"/>
  <c r="E489" i="29"/>
  <c r="E490" i="29"/>
  <c r="E491" i="29"/>
  <c r="E492" i="29"/>
  <c r="E493" i="29"/>
  <c r="D3" i="29"/>
  <c r="D4" i="29"/>
  <c r="D5" i="29"/>
  <c r="D6" i="29"/>
  <c r="D7" i="29"/>
  <c r="D8" i="29"/>
  <c r="D9" i="29"/>
  <c r="D10" i="29"/>
  <c r="D11" i="29"/>
  <c r="D12" i="29"/>
  <c r="D13" i="29"/>
  <c r="D14" i="29"/>
  <c r="D15" i="29"/>
  <c r="D16" i="29"/>
  <c r="D17" i="29"/>
  <c r="D18" i="29"/>
  <c r="D19" i="29"/>
  <c r="D20" i="29"/>
  <c r="D21" i="29"/>
  <c r="D22" i="29"/>
  <c r="D23" i="29"/>
  <c r="D24" i="29"/>
  <c r="D25" i="29"/>
  <c r="D26" i="29"/>
  <c r="D27" i="29"/>
  <c r="D28" i="29"/>
  <c r="D29" i="29"/>
  <c r="D30" i="29"/>
  <c r="D31" i="29"/>
  <c r="D32" i="29"/>
  <c r="D33" i="29"/>
  <c r="D34" i="29"/>
  <c r="D35" i="29"/>
  <c r="D36" i="29"/>
  <c r="D37" i="29"/>
  <c r="D38" i="29"/>
  <c r="D39" i="29"/>
  <c r="D40" i="29"/>
  <c r="D41" i="29"/>
  <c r="D42" i="29"/>
  <c r="D43" i="29"/>
  <c r="D44" i="29"/>
  <c r="D45" i="29"/>
  <c r="D46" i="29"/>
  <c r="D47" i="29"/>
  <c r="D48" i="29"/>
  <c r="D49" i="29"/>
  <c r="D50" i="29"/>
  <c r="D51" i="29"/>
  <c r="D52" i="29"/>
  <c r="D53" i="29"/>
  <c r="D54" i="29"/>
  <c r="D55" i="29"/>
  <c r="D56" i="29"/>
  <c r="D57" i="29"/>
  <c r="D58" i="29"/>
  <c r="D59" i="29"/>
  <c r="D60" i="29"/>
  <c r="D61" i="29"/>
  <c r="D62" i="29"/>
  <c r="D63" i="29"/>
  <c r="D64" i="29"/>
  <c r="D65" i="29"/>
  <c r="D66" i="29"/>
  <c r="D67" i="29"/>
  <c r="D68" i="29"/>
  <c r="D69" i="29"/>
  <c r="D70" i="29"/>
  <c r="D71" i="29"/>
  <c r="D72" i="29"/>
  <c r="D73" i="29"/>
  <c r="D74" i="29"/>
  <c r="D75" i="29"/>
  <c r="D76" i="29"/>
  <c r="D77" i="29"/>
  <c r="D78" i="29"/>
  <c r="D79" i="29"/>
  <c r="D80" i="29"/>
  <c r="D81" i="29"/>
  <c r="D82" i="29"/>
  <c r="D83" i="29"/>
  <c r="D84" i="29"/>
  <c r="D85" i="29"/>
  <c r="D86" i="29"/>
  <c r="D87" i="29"/>
  <c r="D88" i="29"/>
  <c r="D89" i="29"/>
  <c r="D90" i="29"/>
  <c r="D91" i="29"/>
  <c r="D92" i="29"/>
  <c r="D93" i="29"/>
  <c r="D94" i="29"/>
  <c r="D95" i="29"/>
  <c r="D96" i="29"/>
  <c r="D97" i="29"/>
  <c r="D98" i="29"/>
  <c r="D99" i="29"/>
  <c r="D100" i="29"/>
  <c r="D101" i="29"/>
  <c r="D102" i="29"/>
  <c r="D103" i="29"/>
  <c r="D104" i="29"/>
  <c r="D105" i="29"/>
  <c r="D106" i="29"/>
  <c r="D107" i="29"/>
  <c r="D108" i="29"/>
  <c r="D109" i="29"/>
  <c r="D110" i="29"/>
  <c r="D111" i="29"/>
  <c r="D112" i="29"/>
  <c r="D113" i="29"/>
  <c r="D114" i="29"/>
  <c r="D115" i="29"/>
  <c r="D116" i="29"/>
  <c r="D117" i="29"/>
  <c r="D118" i="29"/>
  <c r="D119" i="29"/>
  <c r="D120" i="29"/>
  <c r="D121" i="29"/>
  <c r="D122" i="29"/>
  <c r="D123" i="29"/>
  <c r="D124" i="29"/>
  <c r="D125" i="29"/>
  <c r="D126" i="29"/>
  <c r="D127" i="29"/>
  <c r="D128" i="29"/>
  <c r="D129" i="29"/>
  <c r="D130" i="29"/>
  <c r="D131" i="29"/>
  <c r="D132" i="29"/>
  <c r="D133" i="29"/>
  <c r="D134" i="29"/>
  <c r="D135" i="29"/>
  <c r="D136" i="29"/>
  <c r="D137" i="29"/>
  <c r="D138" i="29"/>
  <c r="D139" i="29"/>
  <c r="D140" i="29"/>
  <c r="D141" i="29"/>
  <c r="D142" i="29"/>
  <c r="D143" i="29"/>
  <c r="D144" i="29"/>
  <c r="D145" i="29"/>
  <c r="D146" i="29"/>
  <c r="D147" i="29"/>
  <c r="D148" i="29"/>
  <c r="D149" i="29"/>
  <c r="D150" i="29"/>
  <c r="D151" i="29"/>
  <c r="D152" i="29"/>
  <c r="D153" i="29"/>
  <c r="D154" i="29"/>
  <c r="D155" i="29"/>
  <c r="D156" i="29"/>
  <c r="D157" i="29"/>
  <c r="D158" i="29"/>
  <c r="D159" i="29"/>
  <c r="D160" i="29"/>
  <c r="D161" i="29"/>
  <c r="D162" i="29"/>
  <c r="D163" i="29"/>
  <c r="D164" i="29"/>
  <c r="D165" i="29"/>
  <c r="D166" i="29"/>
  <c r="D167" i="29"/>
  <c r="D168" i="29"/>
  <c r="D169" i="29"/>
  <c r="D170" i="29"/>
  <c r="D171" i="29"/>
  <c r="D172" i="29"/>
  <c r="D173" i="29"/>
  <c r="D174" i="29"/>
  <c r="D175" i="29"/>
  <c r="D176" i="29"/>
  <c r="D177" i="29"/>
  <c r="D178" i="29"/>
  <c r="D179" i="29"/>
  <c r="D180" i="29"/>
  <c r="D181" i="29"/>
  <c r="D182" i="29"/>
  <c r="D183" i="29"/>
  <c r="D184" i="29"/>
  <c r="D185" i="29"/>
  <c r="D186" i="29"/>
  <c r="D187" i="29"/>
  <c r="D188" i="29"/>
  <c r="D189" i="29"/>
  <c r="D190" i="29"/>
  <c r="D191" i="29"/>
  <c r="D192" i="29"/>
  <c r="D193" i="29"/>
  <c r="D194" i="29"/>
  <c r="D195" i="29"/>
  <c r="D196" i="29"/>
  <c r="D197" i="29"/>
  <c r="D198" i="29"/>
  <c r="D199" i="29"/>
  <c r="D200" i="29"/>
  <c r="D201" i="29"/>
  <c r="D202" i="29"/>
  <c r="D203" i="29"/>
  <c r="D204" i="29"/>
  <c r="D205" i="29"/>
  <c r="D206" i="29"/>
  <c r="D207" i="29"/>
  <c r="D208" i="29"/>
  <c r="D209" i="29"/>
  <c r="D210" i="29"/>
  <c r="D211" i="29"/>
  <c r="D212" i="29"/>
  <c r="D213" i="29"/>
  <c r="D214" i="29"/>
  <c r="D215" i="29"/>
  <c r="D216" i="29"/>
  <c r="D217" i="29"/>
  <c r="D218" i="29"/>
  <c r="D219" i="29"/>
  <c r="D220" i="29"/>
  <c r="D221" i="29"/>
  <c r="D222" i="29"/>
  <c r="D223" i="29"/>
  <c r="D224" i="29"/>
  <c r="D225" i="29"/>
  <c r="D226" i="29"/>
  <c r="D227" i="29"/>
  <c r="D228" i="29"/>
  <c r="D229" i="29"/>
  <c r="D230" i="29"/>
  <c r="D231" i="29"/>
  <c r="D232" i="29"/>
  <c r="D233" i="29"/>
  <c r="D234" i="29"/>
  <c r="D235" i="29"/>
  <c r="D236" i="29"/>
  <c r="D237" i="29"/>
  <c r="D238" i="29"/>
  <c r="D239" i="29"/>
  <c r="D240" i="29"/>
  <c r="D241" i="29"/>
  <c r="D242" i="29"/>
  <c r="D243" i="29"/>
  <c r="D244" i="29"/>
  <c r="D245" i="29"/>
  <c r="D246" i="29"/>
  <c r="D247" i="29"/>
  <c r="D248" i="29"/>
  <c r="D249" i="29"/>
  <c r="D250" i="29"/>
  <c r="D251" i="29"/>
  <c r="D252" i="29"/>
  <c r="D253" i="29"/>
  <c r="D254" i="29"/>
  <c r="D255" i="29"/>
  <c r="D256" i="29"/>
  <c r="D257" i="29"/>
  <c r="D258" i="29"/>
  <c r="D259" i="29"/>
  <c r="D260" i="29"/>
  <c r="D261" i="29"/>
  <c r="D262" i="29"/>
  <c r="D263" i="29"/>
  <c r="D264" i="29"/>
  <c r="D265" i="29"/>
  <c r="D266" i="29"/>
  <c r="D267" i="29"/>
  <c r="D268" i="29"/>
  <c r="D269" i="29"/>
  <c r="D270" i="29"/>
  <c r="D271" i="29"/>
  <c r="D272" i="29"/>
  <c r="D273" i="29"/>
  <c r="D274" i="29"/>
  <c r="D275" i="29"/>
  <c r="D276" i="29"/>
  <c r="D277" i="29"/>
  <c r="D278" i="29"/>
  <c r="D279" i="29"/>
  <c r="D280" i="29"/>
  <c r="D281" i="29"/>
  <c r="D282" i="29"/>
  <c r="D283" i="29"/>
  <c r="D284" i="29"/>
  <c r="D285" i="29"/>
  <c r="D286" i="29"/>
  <c r="D287" i="29"/>
  <c r="D288" i="29"/>
  <c r="D289" i="29"/>
  <c r="D290" i="29"/>
  <c r="D291" i="29"/>
  <c r="D292" i="29"/>
  <c r="D293" i="29"/>
  <c r="D294" i="29"/>
  <c r="D295" i="29"/>
  <c r="D296" i="29"/>
  <c r="D297" i="29"/>
  <c r="D298" i="29"/>
  <c r="D299" i="29"/>
  <c r="D300" i="29"/>
  <c r="D301" i="29"/>
  <c r="D302" i="29"/>
  <c r="D303" i="29"/>
  <c r="D304" i="29"/>
  <c r="D305" i="29"/>
  <c r="D306" i="29"/>
  <c r="D307" i="29"/>
  <c r="D308" i="29"/>
  <c r="D309" i="29"/>
  <c r="D310" i="29"/>
  <c r="D311" i="29"/>
  <c r="D312" i="29"/>
  <c r="D313" i="29"/>
  <c r="D314" i="29"/>
  <c r="D315" i="29"/>
  <c r="D316" i="29"/>
  <c r="D317" i="29"/>
  <c r="D318" i="29"/>
  <c r="D319" i="29"/>
  <c r="D320" i="29"/>
  <c r="D321" i="29"/>
  <c r="D322" i="29"/>
  <c r="D323" i="29"/>
  <c r="D324" i="29"/>
  <c r="D325" i="29"/>
  <c r="D326" i="29"/>
  <c r="D327" i="29"/>
  <c r="D328" i="29"/>
  <c r="D329" i="29"/>
  <c r="D330" i="29"/>
  <c r="D331" i="29"/>
  <c r="D332" i="29"/>
  <c r="D333" i="29"/>
  <c r="D334" i="29"/>
  <c r="D335" i="29"/>
  <c r="D336" i="29"/>
  <c r="D337" i="29"/>
  <c r="D338" i="29"/>
  <c r="D339" i="29"/>
  <c r="D340" i="29"/>
  <c r="D341" i="29"/>
  <c r="D342" i="29"/>
  <c r="D343" i="29"/>
  <c r="D344" i="29"/>
  <c r="D345" i="29"/>
  <c r="D346" i="29"/>
  <c r="D347" i="29"/>
  <c r="D348" i="29"/>
  <c r="D349" i="29"/>
  <c r="D350" i="29"/>
  <c r="D351" i="29"/>
  <c r="D352" i="29"/>
  <c r="D353" i="29"/>
  <c r="D354" i="29"/>
  <c r="D355" i="29"/>
  <c r="D356" i="29"/>
  <c r="D357" i="29"/>
  <c r="D358" i="29"/>
  <c r="D359" i="29"/>
  <c r="D360" i="29"/>
  <c r="D361" i="29"/>
  <c r="D362" i="29"/>
  <c r="D363" i="29"/>
  <c r="D364" i="29"/>
  <c r="D365" i="29"/>
  <c r="D366" i="29"/>
  <c r="D367" i="29"/>
  <c r="D368" i="29"/>
  <c r="D369" i="29"/>
  <c r="D370" i="29"/>
  <c r="D371" i="29"/>
  <c r="D372" i="29"/>
  <c r="D373" i="29"/>
  <c r="D374" i="29"/>
  <c r="D375" i="29"/>
  <c r="D376" i="29"/>
  <c r="D377" i="29"/>
  <c r="D378" i="29"/>
  <c r="D379" i="29"/>
  <c r="D380" i="29"/>
  <c r="D381" i="29"/>
  <c r="D382" i="29"/>
  <c r="D383" i="29"/>
  <c r="D384" i="29"/>
  <c r="D385" i="29"/>
  <c r="D386" i="29"/>
  <c r="D387" i="29"/>
  <c r="D388" i="29"/>
  <c r="D389" i="29"/>
  <c r="D390" i="29"/>
  <c r="D391" i="29"/>
  <c r="D392" i="29"/>
  <c r="D393" i="29"/>
  <c r="D394" i="29"/>
  <c r="D395" i="29"/>
  <c r="D396" i="29"/>
  <c r="D397" i="29"/>
  <c r="D398" i="29"/>
  <c r="D399" i="29"/>
  <c r="D400" i="29"/>
  <c r="D401" i="29"/>
  <c r="D402" i="29"/>
  <c r="D403" i="29"/>
  <c r="D404" i="29"/>
  <c r="D405" i="29"/>
  <c r="D406" i="29"/>
  <c r="D407" i="29"/>
  <c r="D408" i="29"/>
  <c r="D409" i="29"/>
  <c r="D410" i="29"/>
  <c r="D411" i="29"/>
  <c r="D412" i="29"/>
  <c r="D413" i="29"/>
  <c r="D414" i="29"/>
  <c r="D415" i="29"/>
  <c r="D416" i="29"/>
  <c r="D417" i="29"/>
  <c r="D418" i="29"/>
  <c r="D419" i="29"/>
  <c r="D420" i="29"/>
  <c r="D421" i="29"/>
  <c r="D422" i="29"/>
  <c r="D423" i="29"/>
  <c r="D424" i="29"/>
  <c r="D425" i="29"/>
  <c r="D426" i="29"/>
  <c r="D427" i="29"/>
  <c r="D428" i="29"/>
  <c r="D429" i="29"/>
  <c r="D430" i="29"/>
  <c r="D431" i="29"/>
  <c r="D432" i="29"/>
  <c r="D433" i="29"/>
  <c r="D434" i="29"/>
  <c r="D435" i="29"/>
  <c r="D436" i="29"/>
  <c r="D437" i="29"/>
  <c r="D438" i="29"/>
  <c r="D439" i="29"/>
  <c r="D440" i="29"/>
  <c r="D441" i="29"/>
  <c r="D442" i="29"/>
  <c r="D443" i="29"/>
  <c r="D444" i="29"/>
  <c r="D445" i="29"/>
  <c r="D446" i="29"/>
  <c r="D447" i="29"/>
  <c r="D448" i="29"/>
  <c r="D449" i="29"/>
  <c r="D450" i="29"/>
  <c r="D451" i="29"/>
  <c r="D452" i="29"/>
  <c r="D453" i="29"/>
  <c r="D454" i="29"/>
  <c r="D455" i="29"/>
  <c r="D456" i="29"/>
  <c r="D457" i="29"/>
  <c r="D458" i="29"/>
  <c r="D459" i="29"/>
  <c r="D460" i="29"/>
  <c r="D461" i="29"/>
  <c r="D462" i="29"/>
  <c r="D463" i="29"/>
  <c r="D464" i="29"/>
  <c r="D465" i="29"/>
  <c r="D466" i="29"/>
  <c r="D467" i="29"/>
  <c r="D468" i="29"/>
  <c r="D469" i="29"/>
  <c r="D470" i="29"/>
  <c r="D471" i="29"/>
  <c r="D472" i="29"/>
  <c r="D473" i="29"/>
  <c r="D474" i="29"/>
  <c r="D475" i="29"/>
  <c r="D476" i="29"/>
  <c r="D477" i="29"/>
  <c r="D478" i="29"/>
  <c r="D479" i="29"/>
  <c r="D480" i="29"/>
  <c r="D481" i="29"/>
  <c r="D482" i="29"/>
  <c r="D483" i="29"/>
  <c r="D484" i="29"/>
  <c r="D485" i="29"/>
  <c r="D486" i="29"/>
  <c r="D487" i="29"/>
  <c r="D488" i="29"/>
  <c r="D489" i="29"/>
  <c r="D490" i="29"/>
  <c r="D491" i="29"/>
  <c r="D492" i="29"/>
  <c r="D493" i="29"/>
  <c r="C3" i="29"/>
  <c r="C4" i="29"/>
  <c r="C5" i="29"/>
  <c r="C6" i="29"/>
  <c r="C7" i="29"/>
  <c r="C8" i="29"/>
  <c r="C9" i="29"/>
  <c r="C10" i="29"/>
  <c r="C11" i="29"/>
  <c r="C12" i="29"/>
  <c r="C13" i="29"/>
  <c r="C14" i="29"/>
  <c r="C15" i="29"/>
  <c r="C16" i="29"/>
  <c r="C17" i="29"/>
  <c r="C18" i="29"/>
  <c r="C19" i="29"/>
  <c r="C20" i="29"/>
  <c r="C21" i="29"/>
  <c r="C22" i="29"/>
  <c r="C23" i="29"/>
  <c r="C24" i="29"/>
  <c r="C25" i="29"/>
  <c r="C26" i="29"/>
  <c r="C27" i="29"/>
  <c r="C28" i="29"/>
  <c r="C29" i="29"/>
  <c r="C30" i="29"/>
  <c r="C31" i="29"/>
  <c r="C32" i="29"/>
  <c r="C33" i="29"/>
  <c r="C34" i="29"/>
  <c r="C35" i="29"/>
  <c r="C36" i="29"/>
  <c r="C37" i="29"/>
  <c r="C38" i="29"/>
  <c r="C39" i="29"/>
  <c r="C40" i="29"/>
  <c r="C41" i="29"/>
  <c r="C42" i="29"/>
  <c r="C43" i="29"/>
  <c r="C44" i="29"/>
  <c r="C45" i="29"/>
  <c r="C46" i="29"/>
  <c r="C47" i="29"/>
  <c r="C48" i="29"/>
  <c r="C49" i="29"/>
  <c r="C50" i="29"/>
  <c r="C51" i="29"/>
  <c r="C52" i="29"/>
  <c r="C53" i="29"/>
  <c r="C54" i="29"/>
  <c r="C55" i="29"/>
  <c r="C56" i="29"/>
  <c r="C57" i="29"/>
  <c r="C58" i="29"/>
  <c r="C59" i="29"/>
  <c r="C60" i="29"/>
  <c r="C61" i="29"/>
  <c r="C62" i="29"/>
  <c r="C63" i="29"/>
  <c r="C64" i="29"/>
  <c r="C65" i="29"/>
  <c r="C66" i="29"/>
  <c r="C67" i="29"/>
  <c r="C68" i="29"/>
  <c r="C69" i="29"/>
  <c r="C70" i="29"/>
  <c r="C71" i="29"/>
  <c r="C72" i="29"/>
  <c r="C73" i="29"/>
  <c r="C74" i="29"/>
  <c r="C75" i="29"/>
  <c r="C76" i="29"/>
  <c r="C77" i="29"/>
  <c r="C78" i="29"/>
  <c r="C79" i="29"/>
  <c r="C80" i="29"/>
  <c r="C81" i="29"/>
  <c r="C82" i="29"/>
  <c r="C83" i="29"/>
  <c r="C84" i="29"/>
  <c r="C85" i="29"/>
  <c r="C86" i="29"/>
  <c r="C87" i="29"/>
  <c r="C88" i="29"/>
  <c r="C89" i="29"/>
  <c r="C90" i="29"/>
  <c r="C91" i="29"/>
  <c r="C92" i="29"/>
  <c r="C93" i="29"/>
  <c r="C94" i="29"/>
  <c r="C95" i="29"/>
  <c r="C96" i="29"/>
  <c r="C97" i="29"/>
  <c r="C98" i="29"/>
  <c r="C99" i="29"/>
  <c r="C100" i="29"/>
  <c r="C101" i="29"/>
  <c r="C102" i="29"/>
  <c r="C103" i="29"/>
  <c r="C104" i="29"/>
  <c r="C105" i="29"/>
  <c r="C106" i="29"/>
  <c r="C107" i="29"/>
  <c r="C108" i="29"/>
  <c r="C109" i="29"/>
  <c r="C110" i="29"/>
  <c r="C111" i="29"/>
  <c r="C112" i="29"/>
  <c r="C113" i="29"/>
  <c r="C114" i="29"/>
  <c r="C115" i="29"/>
  <c r="C116" i="29"/>
  <c r="C117" i="29"/>
  <c r="C118" i="29"/>
  <c r="C119" i="29"/>
  <c r="C120" i="29"/>
  <c r="C121" i="29"/>
  <c r="C122" i="29"/>
  <c r="C123" i="29"/>
  <c r="C124" i="29"/>
  <c r="C125" i="29"/>
  <c r="C126" i="29"/>
  <c r="C127" i="29"/>
  <c r="C128" i="29"/>
  <c r="C129" i="29"/>
  <c r="C130" i="29"/>
  <c r="C131" i="29"/>
  <c r="C132" i="29"/>
  <c r="C133" i="29"/>
  <c r="C134" i="29"/>
  <c r="C135" i="29"/>
  <c r="C136" i="29"/>
  <c r="C137" i="29"/>
  <c r="C138" i="29"/>
  <c r="C139" i="29"/>
  <c r="C140" i="29"/>
  <c r="C141" i="29"/>
  <c r="C142" i="29"/>
  <c r="C143" i="29"/>
  <c r="C144" i="29"/>
  <c r="C145" i="29"/>
  <c r="C146" i="29"/>
  <c r="C147" i="29"/>
  <c r="C148" i="29"/>
  <c r="C149" i="29"/>
  <c r="C150" i="29"/>
  <c r="C151" i="29"/>
  <c r="C152" i="29"/>
  <c r="C153" i="29"/>
  <c r="C154" i="29"/>
  <c r="C155" i="29"/>
  <c r="C156" i="29"/>
  <c r="C157" i="29"/>
  <c r="C158" i="29"/>
  <c r="C159" i="29"/>
  <c r="C160" i="29"/>
  <c r="C161" i="29"/>
  <c r="C162" i="29"/>
  <c r="C163" i="29"/>
  <c r="C164" i="29"/>
  <c r="C165" i="29"/>
  <c r="C166" i="29"/>
  <c r="C167" i="29"/>
  <c r="C168" i="29"/>
  <c r="C169" i="29"/>
  <c r="C170" i="29"/>
  <c r="C171" i="29"/>
  <c r="C172" i="29"/>
  <c r="C173" i="29"/>
  <c r="C174" i="29"/>
  <c r="C175" i="29"/>
  <c r="C176" i="29"/>
  <c r="C177" i="29"/>
  <c r="C178" i="29"/>
  <c r="C179" i="29"/>
  <c r="C180" i="29"/>
  <c r="C181" i="29"/>
  <c r="C182" i="29"/>
  <c r="C183" i="29"/>
  <c r="C184" i="29"/>
  <c r="C185" i="29"/>
  <c r="C186" i="29"/>
  <c r="C187" i="29"/>
  <c r="C188" i="29"/>
  <c r="C189" i="29"/>
  <c r="C190" i="29"/>
  <c r="C191" i="29"/>
  <c r="C192" i="29"/>
  <c r="C193" i="29"/>
  <c r="C194" i="29"/>
  <c r="C195" i="29"/>
  <c r="C196" i="29"/>
  <c r="C197" i="29"/>
  <c r="C198" i="29"/>
  <c r="C199" i="29"/>
  <c r="C200" i="29"/>
  <c r="C201" i="29"/>
  <c r="C202" i="29"/>
  <c r="C203" i="29"/>
  <c r="C204" i="29"/>
  <c r="C205" i="29"/>
  <c r="C206" i="29"/>
  <c r="C207" i="29"/>
  <c r="C208" i="29"/>
  <c r="C209" i="29"/>
  <c r="C210" i="29"/>
  <c r="C211" i="29"/>
  <c r="C212" i="29"/>
  <c r="C213" i="29"/>
  <c r="C214" i="29"/>
  <c r="C215" i="29"/>
  <c r="C216" i="29"/>
  <c r="C217" i="29"/>
  <c r="C218" i="29"/>
  <c r="C219" i="29"/>
  <c r="C220" i="29"/>
  <c r="C221" i="29"/>
  <c r="C222" i="29"/>
  <c r="C223" i="29"/>
  <c r="C224" i="29"/>
  <c r="C225" i="29"/>
  <c r="C226" i="29"/>
  <c r="C227" i="29"/>
  <c r="C228" i="29"/>
  <c r="C229" i="29"/>
  <c r="C230" i="29"/>
  <c r="C231" i="29"/>
  <c r="C232" i="29"/>
  <c r="C233" i="29"/>
  <c r="C234" i="29"/>
  <c r="C235" i="29"/>
  <c r="C236" i="29"/>
  <c r="C237" i="29"/>
  <c r="C238" i="29"/>
  <c r="C239" i="29"/>
  <c r="C240" i="29"/>
  <c r="C241" i="29"/>
  <c r="C242" i="29"/>
  <c r="C243" i="29"/>
  <c r="C244" i="29"/>
  <c r="C245" i="29"/>
  <c r="C246" i="29"/>
  <c r="C247" i="29"/>
  <c r="C248" i="29"/>
  <c r="C249" i="29"/>
  <c r="C250" i="29"/>
  <c r="C251" i="29"/>
  <c r="C252" i="29"/>
  <c r="C253" i="29"/>
  <c r="C254" i="29"/>
  <c r="C255" i="29"/>
  <c r="C256" i="29"/>
  <c r="C257" i="29"/>
  <c r="C258" i="29"/>
  <c r="C259" i="29"/>
  <c r="C260" i="29"/>
  <c r="C261" i="29"/>
  <c r="C262" i="29"/>
  <c r="C263" i="29"/>
  <c r="C264" i="29"/>
  <c r="C265" i="29"/>
  <c r="C266" i="29"/>
  <c r="C267" i="29"/>
  <c r="C268" i="29"/>
  <c r="C269" i="29"/>
  <c r="C270" i="29"/>
  <c r="C271" i="29"/>
  <c r="C272" i="29"/>
  <c r="C273" i="29"/>
  <c r="C274" i="29"/>
  <c r="C275" i="29"/>
  <c r="C276" i="29"/>
  <c r="C277" i="29"/>
  <c r="C278" i="29"/>
  <c r="C279" i="29"/>
  <c r="C280" i="29"/>
  <c r="C281" i="29"/>
  <c r="C282" i="29"/>
  <c r="C283" i="29"/>
  <c r="C284" i="29"/>
  <c r="C285" i="29"/>
  <c r="C286" i="29"/>
  <c r="C287" i="29"/>
  <c r="C288" i="29"/>
  <c r="C289" i="29"/>
  <c r="C290" i="29"/>
  <c r="C291" i="29"/>
  <c r="C292" i="29"/>
  <c r="C293" i="29"/>
  <c r="C294" i="29"/>
  <c r="C295" i="29"/>
  <c r="C296" i="29"/>
  <c r="C297" i="29"/>
  <c r="C298" i="29"/>
  <c r="C299" i="29"/>
  <c r="C300" i="29"/>
  <c r="C301" i="29"/>
  <c r="C302" i="29"/>
  <c r="C303" i="29"/>
  <c r="C304" i="29"/>
  <c r="C305" i="29"/>
  <c r="C306" i="29"/>
  <c r="C307" i="29"/>
  <c r="C308" i="29"/>
  <c r="C309" i="29"/>
  <c r="C310" i="29"/>
  <c r="C311" i="29"/>
  <c r="C312" i="29"/>
  <c r="C313" i="29"/>
  <c r="C314" i="29"/>
  <c r="C315" i="29"/>
  <c r="C316" i="29"/>
  <c r="C317" i="29"/>
  <c r="C318" i="29"/>
  <c r="C319" i="29"/>
  <c r="C320" i="29"/>
  <c r="C321" i="29"/>
  <c r="C322" i="29"/>
  <c r="C323" i="29"/>
  <c r="C324" i="29"/>
  <c r="C325" i="29"/>
  <c r="C326" i="29"/>
  <c r="C327" i="29"/>
  <c r="C328" i="29"/>
  <c r="C329" i="29"/>
  <c r="C330" i="29"/>
  <c r="C331" i="29"/>
  <c r="C332" i="29"/>
  <c r="C333" i="29"/>
  <c r="C334" i="29"/>
  <c r="C335" i="29"/>
  <c r="C336" i="29"/>
  <c r="C337" i="29"/>
  <c r="C338" i="29"/>
  <c r="C339" i="29"/>
  <c r="C340" i="29"/>
  <c r="C341" i="29"/>
  <c r="C342" i="29"/>
  <c r="C343" i="29"/>
  <c r="C344" i="29"/>
  <c r="C345" i="29"/>
  <c r="C346" i="29"/>
  <c r="C347" i="29"/>
  <c r="C348" i="29"/>
  <c r="C349" i="29"/>
  <c r="C350" i="29"/>
  <c r="C351" i="29"/>
  <c r="C352" i="29"/>
  <c r="C353" i="29"/>
  <c r="C354" i="29"/>
  <c r="C355" i="29"/>
  <c r="C356" i="29"/>
  <c r="C357" i="29"/>
  <c r="C358" i="29"/>
  <c r="C359" i="29"/>
  <c r="C360" i="29"/>
  <c r="C361" i="29"/>
  <c r="C362" i="29"/>
  <c r="C363" i="29"/>
  <c r="C364" i="29"/>
  <c r="C365" i="29"/>
  <c r="C366" i="29"/>
  <c r="C367" i="29"/>
  <c r="C368" i="29"/>
  <c r="C369" i="29"/>
  <c r="C370" i="29"/>
  <c r="C371" i="29"/>
  <c r="C372" i="29"/>
  <c r="C373" i="29"/>
  <c r="C374" i="29"/>
  <c r="C375" i="29"/>
  <c r="C376" i="29"/>
  <c r="C377" i="29"/>
  <c r="C378" i="29"/>
  <c r="C379" i="29"/>
  <c r="C380" i="29"/>
  <c r="C381" i="29"/>
  <c r="C382" i="29"/>
  <c r="C383" i="29"/>
  <c r="C384" i="29"/>
  <c r="C385" i="29"/>
  <c r="C386" i="29"/>
  <c r="C387" i="29"/>
  <c r="C388" i="29"/>
  <c r="C389" i="29"/>
  <c r="C390" i="29"/>
  <c r="C391" i="29"/>
  <c r="C392" i="29"/>
  <c r="C393" i="29"/>
  <c r="C394" i="29"/>
  <c r="C395" i="29"/>
  <c r="C396" i="29"/>
  <c r="C397" i="29"/>
  <c r="C398" i="29"/>
  <c r="C399" i="29"/>
  <c r="C400" i="29"/>
  <c r="C401" i="29"/>
  <c r="C402" i="29"/>
  <c r="C403" i="29"/>
  <c r="C404" i="29"/>
  <c r="C405" i="29"/>
  <c r="C406" i="29"/>
  <c r="C407" i="29"/>
  <c r="C408" i="29"/>
  <c r="C409" i="29"/>
  <c r="C410" i="29"/>
  <c r="C411" i="29"/>
  <c r="C412" i="29"/>
  <c r="C413" i="29"/>
  <c r="C414" i="29"/>
  <c r="C415" i="29"/>
  <c r="C416" i="29"/>
  <c r="C417" i="29"/>
  <c r="C418" i="29"/>
  <c r="C419" i="29"/>
  <c r="C420" i="29"/>
  <c r="C421" i="29"/>
  <c r="C422" i="29"/>
  <c r="C423" i="29"/>
  <c r="C424" i="29"/>
  <c r="C425" i="29"/>
  <c r="C426" i="29"/>
  <c r="C427" i="29"/>
  <c r="C428" i="29"/>
  <c r="C429" i="29"/>
  <c r="C430" i="29"/>
  <c r="C431" i="29"/>
  <c r="C432" i="29"/>
  <c r="C433" i="29"/>
  <c r="C434" i="29"/>
  <c r="C435" i="29"/>
  <c r="C436" i="29"/>
  <c r="C437" i="29"/>
  <c r="C438" i="29"/>
  <c r="C439" i="29"/>
  <c r="C440" i="29"/>
  <c r="C441" i="29"/>
  <c r="C442" i="29"/>
  <c r="C443" i="29"/>
  <c r="C444" i="29"/>
  <c r="C445" i="29"/>
  <c r="C446" i="29"/>
  <c r="C447" i="29"/>
  <c r="C448" i="29"/>
  <c r="C449" i="29"/>
  <c r="C450" i="29"/>
  <c r="C451" i="29"/>
  <c r="C452" i="29"/>
  <c r="C453" i="29"/>
  <c r="C454" i="29"/>
  <c r="C455" i="29"/>
  <c r="C456" i="29"/>
  <c r="C457" i="29"/>
  <c r="C458" i="29"/>
  <c r="C459" i="29"/>
  <c r="C460" i="29"/>
  <c r="C461" i="29"/>
  <c r="C462" i="29"/>
  <c r="C463" i="29"/>
  <c r="C464" i="29"/>
  <c r="C465" i="29"/>
  <c r="C466" i="29"/>
  <c r="C467" i="29"/>
  <c r="C468" i="29"/>
  <c r="C469" i="29"/>
  <c r="C470" i="29"/>
  <c r="C471" i="29"/>
  <c r="C472" i="29"/>
  <c r="C473" i="29"/>
  <c r="C474" i="29"/>
  <c r="C475" i="29"/>
  <c r="C476" i="29"/>
  <c r="C477" i="29"/>
  <c r="C478" i="29"/>
  <c r="C479" i="29"/>
  <c r="C480" i="29"/>
  <c r="C481" i="29"/>
  <c r="C482" i="29"/>
  <c r="C483" i="29"/>
  <c r="C484" i="29"/>
  <c r="C485" i="29"/>
  <c r="C486" i="29"/>
  <c r="C487" i="29"/>
  <c r="C488" i="29"/>
  <c r="C489" i="29"/>
  <c r="C490" i="29"/>
  <c r="C491" i="29"/>
  <c r="C492" i="29"/>
  <c r="C493" i="29"/>
  <c r="F4" i="28"/>
  <c r="F5" i="28"/>
  <c r="F6" i="28"/>
  <c r="F7" i="28"/>
  <c r="F8" i="28"/>
  <c r="F9" i="28"/>
  <c r="F10" i="28"/>
  <c r="F11" i="28"/>
  <c r="F12" i="28"/>
  <c r="F13" i="28"/>
  <c r="F14" i="28"/>
  <c r="F15" i="28"/>
  <c r="F16" i="28"/>
  <c r="F17" i="28"/>
  <c r="F18" i="28"/>
  <c r="F19" i="28"/>
  <c r="F20" i="28"/>
  <c r="F21" i="28"/>
  <c r="F22" i="28"/>
  <c r="F3" i="28"/>
  <c r="N2" i="4"/>
  <c r="D3" i="27"/>
  <c r="D4" i="27"/>
  <c r="D5" i="27"/>
  <c r="D6" i="27"/>
  <c r="D7" i="27"/>
  <c r="D8" i="27"/>
  <c r="D9" i="27"/>
  <c r="D10" i="27"/>
  <c r="D11" i="27"/>
  <c r="D12" i="27"/>
  <c r="D13" i="27"/>
  <c r="D14" i="27"/>
  <c r="D15" i="27"/>
  <c r="D16" i="27"/>
  <c r="D17" i="27"/>
  <c r="D18" i="27"/>
  <c r="D19" i="27"/>
  <c r="D20" i="27"/>
  <c r="D21" i="27"/>
  <c r="D22" i="27"/>
  <c r="D23" i="27"/>
  <c r="D24" i="27"/>
  <c r="D25" i="27"/>
  <c r="D26" i="27"/>
  <c r="D27" i="27"/>
  <c r="D28" i="27"/>
  <c r="D29" i="27"/>
  <c r="D30" i="27"/>
  <c r="D31" i="27"/>
  <c r="D32" i="27"/>
  <c r="D33" i="27"/>
  <c r="D34" i="27"/>
  <c r="D35" i="27"/>
  <c r="D36" i="27"/>
  <c r="D37" i="27"/>
  <c r="D38" i="27"/>
  <c r="D39" i="27"/>
  <c r="D40" i="27"/>
  <c r="D41" i="27"/>
  <c r="D42" i="27"/>
  <c r="D43" i="27"/>
  <c r="D44" i="27"/>
  <c r="D45" i="27"/>
  <c r="D46" i="27"/>
  <c r="D47" i="27"/>
  <c r="D48" i="27"/>
  <c r="D49" i="27"/>
  <c r="D50" i="27"/>
  <c r="D51" i="27"/>
  <c r="D52" i="27"/>
  <c r="D53" i="27"/>
  <c r="D54" i="27"/>
  <c r="D55" i="27"/>
  <c r="D56" i="27"/>
  <c r="D57" i="27"/>
  <c r="D58" i="27"/>
  <c r="D59" i="27"/>
  <c r="D60" i="27"/>
  <c r="D61" i="27"/>
  <c r="D62" i="27"/>
  <c r="D63" i="27"/>
  <c r="D64" i="27"/>
  <c r="D65" i="27"/>
  <c r="D66" i="27"/>
  <c r="D67" i="27"/>
  <c r="D68" i="27"/>
  <c r="D69" i="27"/>
  <c r="D70" i="27"/>
  <c r="D71" i="27"/>
  <c r="D72" i="27"/>
  <c r="D73" i="27"/>
  <c r="D74" i="27"/>
  <c r="D75" i="27"/>
  <c r="D76" i="27"/>
  <c r="D77" i="27"/>
  <c r="D78" i="27"/>
  <c r="D79" i="27"/>
  <c r="D80" i="27"/>
  <c r="D81" i="27"/>
  <c r="D82" i="27"/>
  <c r="D83" i="27"/>
  <c r="D84" i="27"/>
  <c r="D85" i="27"/>
  <c r="D86" i="27"/>
  <c r="D87" i="27"/>
  <c r="D88" i="27"/>
  <c r="D89" i="27"/>
  <c r="D90" i="27"/>
  <c r="D91" i="27"/>
  <c r="D92" i="27"/>
  <c r="D93" i="27"/>
  <c r="D94" i="27"/>
  <c r="D95" i="27"/>
  <c r="D96" i="27"/>
  <c r="D97" i="27"/>
  <c r="D98" i="27"/>
  <c r="D99" i="27"/>
  <c r="D100" i="27"/>
  <c r="D101" i="27"/>
  <c r="D2" i="27"/>
  <c r="M605" i="4"/>
  <c r="M896" i="4"/>
  <c r="M1880" i="4"/>
  <c r="M1430" i="4"/>
  <c r="M894" i="4"/>
  <c r="M1472" i="4"/>
  <c r="M1088" i="4"/>
  <c r="M132" i="4"/>
  <c r="M1034" i="4"/>
  <c r="M1342" i="4"/>
  <c r="M1980" i="4"/>
  <c r="M530" i="4"/>
  <c r="M347" i="4"/>
  <c r="M674" i="4"/>
  <c r="M1729" i="4"/>
  <c r="M553" i="4"/>
  <c r="M348" i="4"/>
  <c r="M603" i="4"/>
  <c r="M1229" i="4"/>
  <c r="M409" i="4"/>
  <c r="M675" i="4"/>
  <c r="M1128" i="4"/>
  <c r="M1384" i="4"/>
  <c r="M780" i="4"/>
  <c r="M1309" i="4"/>
  <c r="M73" i="4"/>
  <c r="M1269" i="4"/>
  <c r="M911" i="4"/>
  <c r="M1498" i="4"/>
  <c r="M92" i="4"/>
  <c r="M1981" i="4"/>
  <c r="M912" i="4"/>
  <c r="M976" i="4"/>
  <c r="M1454" i="4"/>
  <c r="M74" i="4"/>
  <c r="M1539" i="4"/>
  <c r="M161" i="4"/>
  <c r="M913" i="4"/>
  <c r="M33" i="4"/>
  <c r="M531" i="4"/>
  <c r="M1878" i="4"/>
  <c r="M389" i="4"/>
  <c r="M332" i="4"/>
  <c r="M448" i="4"/>
  <c r="M532" i="4"/>
  <c r="M781" i="4"/>
  <c r="M1089" i="4"/>
  <c r="M1515" i="4"/>
  <c r="M479" i="4"/>
  <c r="M802" i="4"/>
  <c r="M291" i="4"/>
  <c r="M962" i="4"/>
  <c r="M1310" i="4"/>
  <c r="M271" i="4"/>
  <c r="M721" i="4"/>
  <c r="M895" i="4"/>
  <c r="M554" i="4"/>
  <c r="M861" i="4"/>
  <c r="M1752" i="4"/>
  <c r="M497" i="4"/>
  <c r="M228" i="4"/>
  <c r="M1862" i="4"/>
  <c r="M1753" i="4"/>
  <c r="M977" i="4"/>
  <c r="M1982" i="4"/>
  <c r="M1499" i="4"/>
  <c r="M75" i="4"/>
  <c r="M1385" i="4"/>
  <c r="M93" i="4"/>
  <c r="M1129" i="4"/>
  <c r="M1386" i="4"/>
  <c r="M649" i="4"/>
  <c r="M816" i="4"/>
  <c r="M272" i="4"/>
  <c r="M1943" i="4"/>
  <c r="M1473" i="4"/>
  <c r="M1270" i="4"/>
  <c r="M1633" i="4"/>
  <c r="M292" i="4"/>
  <c r="M963" i="4"/>
  <c r="M1364" i="4"/>
  <c r="M1813" i="4"/>
  <c r="M183" i="4"/>
  <c r="M833" i="4"/>
  <c r="M1730" i="4"/>
  <c r="M273" i="4"/>
  <c r="M18" i="4"/>
  <c r="M650" i="4"/>
  <c r="M184" i="4"/>
  <c r="M533" i="4"/>
  <c r="M162" i="4"/>
  <c r="M1692" i="4"/>
  <c r="M229" i="4"/>
  <c r="M1944" i="4"/>
  <c r="M1983" i="4"/>
  <c r="M929" i="4"/>
  <c r="M462" i="4"/>
  <c r="M1035" i="4"/>
  <c r="M991" i="4"/>
  <c r="M534" i="4"/>
  <c r="M366" i="4"/>
  <c r="M1577" i="4"/>
  <c r="M555" i="4"/>
  <c r="M1693" i="4"/>
  <c r="M1540" i="4"/>
  <c r="M230" i="4"/>
  <c r="M1694" i="4"/>
  <c r="M313" i="4"/>
  <c r="M1814" i="4"/>
  <c r="M759" i="4"/>
  <c r="M1795" i="4"/>
  <c r="M1474" i="4"/>
  <c r="M410" i="4"/>
  <c r="M1815" i="4"/>
  <c r="M1678" i="4"/>
  <c r="M463" i="4"/>
  <c r="M834" i="4"/>
  <c r="M676" i="4"/>
  <c r="M231" i="4"/>
  <c r="M498" i="4"/>
  <c r="M314" i="4"/>
  <c r="M930" i="4"/>
  <c r="M722" i="4"/>
  <c r="M114" i="4"/>
  <c r="M1559" i="4"/>
  <c r="M584" i="4"/>
  <c r="M1863" i="4"/>
  <c r="M1879" i="4"/>
  <c r="M19" i="4"/>
  <c r="M185" i="4"/>
  <c r="M947" i="4"/>
  <c r="M873" i="4"/>
  <c r="M1055" i="4"/>
  <c r="M1712" i="4"/>
  <c r="M978" i="4"/>
  <c r="M1365" i="4"/>
  <c r="M931" i="4"/>
  <c r="M1945" i="4"/>
  <c r="M1366" i="4"/>
  <c r="M1796" i="4"/>
  <c r="M862" i="4"/>
  <c r="M1247" i="4"/>
  <c r="M556" i="4"/>
  <c r="M604" i="4"/>
  <c r="M992" i="4"/>
  <c r="M1618" i="4"/>
  <c r="M1713" i="4"/>
  <c r="M914" i="4"/>
  <c r="M964" i="4"/>
  <c r="M94" i="4"/>
  <c r="M1311" i="4"/>
  <c r="M54" i="4"/>
  <c r="M874" i="4"/>
  <c r="M1864" i="4"/>
  <c r="M1016" i="4"/>
  <c r="M430" i="4"/>
  <c r="M1754" i="4"/>
  <c r="M1343" i="4"/>
  <c r="M1344" i="4"/>
  <c r="M1404" i="4"/>
  <c r="M521" i="4"/>
  <c r="M993" i="4"/>
  <c r="M34" i="4"/>
  <c r="M1312" i="4"/>
  <c r="M1541" i="4"/>
  <c r="M480" i="4"/>
  <c r="M1387" i="4"/>
  <c r="M557" i="4"/>
  <c r="M897" i="4"/>
  <c r="M1755" i="4"/>
  <c r="M390" i="4"/>
  <c r="M274" i="4"/>
  <c r="M1838" i="4"/>
  <c r="M367" i="4"/>
  <c r="M1017" i="4"/>
  <c r="M817" i="4"/>
  <c r="M677" i="4"/>
  <c r="M535" i="4"/>
  <c r="M558" i="4"/>
  <c r="M835" i="4"/>
  <c r="M1756" i="4"/>
  <c r="M1191" i="4"/>
  <c r="M1542" i="4"/>
  <c r="M1595" i="4"/>
  <c r="M706" i="4"/>
  <c r="M836" i="4"/>
  <c r="M1367" i="4"/>
  <c r="M837" i="4"/>
  <c r="M1839" i="4"/>
  <c r="M1329" i="4"/>
  <c r="M898" i="4"/>
  <c r="M1130" i="4"/>
  <c r="M1056" i="4"/>
  <c r="M803" i="4"/>
  <c r="M1596" i="4"/>
  <c r="M1248" i="4"/>
  <c r="M1634" i="4"/>
  <c r="M536" i="4"/>
  <c r="M1167" i="4"/>
  <c r="M559" i="4"/>
  <c r="M1271" i="4"/>
  <c r="M1731" i="4"/>
  <c r="M560" i="4"/>
  <c r="M1543" i="4"/>
  <c r="M561" i="4"/>
  <c r="M1272" i="4"/>
  <c r="M932" i="4"/>
  <c r="M411" i="4"/>
  <c r="M1036" i="4"/>
  <c r="M1516" i="4"/>
  <c r="M875" i="4"/>
  <c r="M115" i="4"/>
  <c r="M1388" i="4"/>
  <c r="M134" i="4"/>
  <c r="M1389" i="4"/>
  <c r="M1797" i="4"/>
  <c r="M163" i="4"/>
  <c r="M391" i="4"/>
  <c r="M1475" i="4"/>
  <c r="M1149" i="4"/>
  <c r="M1230" i="4"/>
  <c r="M1405" i="4"/>
  <c r="M1150" i="4"/>
  <c r="M678" i="4"/>
  <c r="M1455" i="4"/>
  <c r="M1131" i="4"/>
  <c r="M876" i="4"/>
  <c r="M1313" i="4"/>
  <c r="M1072" i="4"/>
  <c r="M1544" i="4"/>
  <c r="M994" i="4"/>
  <c r="M1881" i="4"/>
  <c r="M186" i="4"/>
  <c r="M431" i="4"/>
  <c r="M135" i="4"/>
  <c r="M1695" i="4"/>
  <c r="M1168" i="4"/>
  <c r="M164" i="4"/>
  <c r="M1560" i="4"/>
  <c r="M1231" i="4"/>
  <c r="M116" i="4"/>
  <c r="M1561" i="4"/>
  <c r="M1431" i="4"/>
  <c r="M1882" i="4"/>
  <c r="M818" i="4"/>
  <c r="M1292" i="4"/>
  <c r="M1456" i="4"/>
  <c r="M742" i="4"/>
  <c r="M1962" i="4"/>
  <c r="M1840" i="4"/>
  <c r="M1841" i="4"/>
  <c r="M20" i="4"/>
  <c r="M187" i="4"/>
  <c r="M349" i="4"/>
  <c r="M585" i="4"/>
  <c r="M1757" i="4"/>
  <c r="M2" i="4"/>
  <c r="M760" i="4"/>
  <c r="M1816" i="4"/>
  <c r="M165" i="4"/>
  <c r="M293" i="4"/>
  <c r="M1210" i="4"/>
  <c r="M1635" i="4"/>
  <c r="M1798" i="4"/>
  <c r="M620" i="4"/>
  <c r="M1758" i="4"/>
  <c r="M1345" i="4"/>
  <c r="M333" i="4"/>
  <c r="M1432" i="4"/>
  <c r="M35" i="4"/>
  <c r="M995" i="4"/>
  <c r="M188" i="4"/>
  <c r="M1500" i="4"/>
  <c r="M368" i="4"/>
  <c r="M621" i="4"/>
  <c r="M1169" i="4"/>
  <c r="M863" i="4"/>
  <c r="M55" i="4"/>
  <c r="M1778" i="4"/>
  <c r="M1660" i="4"/>
  <c r="M232" i="4"/>
  <c r="M877" i="4"/>
  <c r="M651" i="4"/>
  <c r="M1057" i="4"/>
  <c r="M1232" i="4"/>
  <c r="M1946" i="4"/>
  <c r="M743" i="4"/>
  <c r="M1433" i="4"/>
  <c r="M679" i="4"/>
  <c r="M233" i="4"/>
  <c r="M1679" i="4"/>
  <c r="M744" i="4"/>
  <c r="M189" i="4"/>
  <c r="M1799" i="4"/>
  <c r="M315" i="4"/>
  <c r="M76" i="4"/>
  <c r="M1434" i="4"/>
  <c r="M1457" i="4"/>
  <c r="M499" i="4"/>
  <c r="M948" i="4"/>
  <c r="M652" i="4"/>
  <c r="M1170" i="4"/>
  <c r="M1800" i="4"/>
  <c r="M1435" i="4"/>
  <c r="M449" i="4"/>
  <c r="M1211" i="4"/>
  <c r="M1578" i="4"/>
  <c r="M1579" i="4"/>
  <c r="M933" i="4"/>
  <c r="M1151" i="4"/>
  <c r="M1501" i="4"/>
  <c r="M996" i="4"/>
  <c r="M804" i="4"/>
  <c r="M255" i="4"/>
  <c r="M1018" i="4"/>
  <c r="M522" i="4"/>
  <c r="M1314" i="4"/>
  <c r="M1580" i="4"/>
  <c r="M1192" i="4"/>
  <c r="M1963" i="4"/>
  <c r="M622" i="4"/>
  <c r="M95" i="4"/>
  <c r="M949" i="4"/>
  <c r="M1502" i="4"/>
  <c r="M1116" i="4"/>
  <c r="M1779" i="4"/>
  <c r="M1293" i="4"/>
  <c r="M606" i="4"/>
  <c r="M500" i="4"/>
  <c r="M934" i="4"/>
  <c r="M256" i="4"/>
  <c r="M432" i="4"/>
  <c r="M1562" i="4"/>
  <c r="M36" i="4"/>
  <c r="M838" i="4"/>
  <c r="M190" i="4"/>
  <c r="M56" i="4"/>
  <c r="M1294" i="4"/>
  <c r="M350" i="4"/>
  <c r="M392" i="4"/>
  <c r="M935" i="4"/>
  <c r="M950" i="4"/>
  <c r="M136" i="4"/>
  <c r="M936" i="4"/>
  <c r="M412" i="4"/>
  <c r="M1581" i="4"/>
  <c r="M77" i="4"/>
  <c r="M1058" i="4"/>
  <c r="M369" i="4"/>
  <c r="M1714" i="4"/>
  <c r="M137" i="4"/>
  <c r="M212" i="4"/>
  <c r="M413" i="4"/>
  <c r="M1132" i="4"/>
  <c r="M745" i="4"/>
  <c r="M1732" i="4"/>
  <c r="M1964" i="4"/>
  <c r="M1406" i="4"/>
  <c r="M839" i="4"/>
  <c r="M587" i="4"/>
  <c r="M294" i="4"/>
  <c r="M623" i="4"/>
  <c r="M1661" i="4"/>
  <c r="M1865" i="4"/>
  <c r="M1233" i="4"/>
  <c r="M316" i="4"/>
  <c r="M1801" i="4"/>
  <c r="M1883" i="4"/>
  <c r="M1947" i="4"/>
  <c r="M819" i="4"/>
  <c r="M1780" i="4"/>
  <c r="M1407" i="4"/>
  <c r="M1636" i="4"/>
  <c r="M1330" i="4"/>
  <c r="M1517" i="4"/>
  <c r="M707" i="4"/>
  <c r="M1759" i="4"/>
  <c r="M562" i="4"/>
  <c r="M1476" i="4"/>
  <c r="M1781" i="4"/>
  <c r="M653" i="4"/>
  <c r="M1315" i="4"/>
  <c r="M1582" i="4"/>
  <c r="M1193" i="4"/>
  <c r="M624" i="4"/>
  <c r="M1059" i="4"/>
  <c r="M1866" i="4"/>
  <c r="M1518" i="4"/>
  <c r="M782" i="4"/>
  <c r="M1884" i="4"/>
  <c r="M295" i="4"/>
  <c r="M213" i="4"/>
  <c r="M296" i="4"/>
  <c r="M1885" i="4"/>
  <c r="M1117" i="4"/>
  <c r="M234" i="4"/>
  <c r="M1060" i="4"/>
  <c r="M117" i="4"/>
  <c r="M1368" i="4"/>
  <c r="M275" i="4"/>
  <c r="M1458" i="4"/>
  <c r="M1984" i="4"/>
  <c r="M1346" i="4"/>
  <c r="M1436" i="4"/>
  <c r="M138" i="4"/>
  <c r="M450" i="4"/>
  <c r="M680" i="4"/>
  <c r="M1985" i="4"/>
  <c r="M1249" i="4"/>
  <c r="M1867" i="4"/>
  <c r="M1347" i="4"/>
  <c r="M654" i="4"/>
  <c r="M1073" i="4"/>
  <c r="M1171" i="4"/>
  <c r="M1817" i="4"/>
  <c r="M723" i="4"/>
  <c r="M1680" i="4"/>
  <c r="M96" i="4"/>
  <c r="M1316" i="4"/>
  <c r="M1545" i="4"/>
  <c r="M1715" i="4"/>
  <c r="M3" i="4"/>
  <c r="M1194" i="4"/>
  <c r="M951" i="4"/>
  <c r="M1331" i="4"/>
  <c r="M952" i="4"/>
  <c r="M1273" i="4"/>
  <c r="M746" i="4"/>
  <c r="M1090" i="4"/>
  <c r="M915" i="4"/>
  <c r="M464" i="4"/>
  <c r="M625" i="4"/>
  <c r="M724" i="4"/>
  <c r="M1317" i="4"/>
  <c r="M1172" i="4"/>
  <c r="M1681" i="4"/>
  <c r="M1546" i="4"/>
  <c r="M57" i="4"/>
  <c r="M725" i="4"/>
  <c r="M1519" i="4"/>
  <c r="M317" i="4"/>
  <c r="M451" i="4"/>
  <c r="M1061" i="4"/>
  <c r="M1037" i="4"/>
  <c r="M1637" i="4"/>
  <c r="M1477" i="4"/>
  <c r="M899" i="4"/>
  <c r="M334" i="4"/>
  <c r="M1019" i="4"/>
  <c r="M1295" i="4"/>
  <c r="M501" i="4"/>
  <c r="M523" i="4"/>
  <c r="M965" i="4"/>
  <c r="M1662" i="4"/>
  <c r="M1390" i="4"/>
  <c r="M1503" i="4"/>
  <c r="M1818" i="4"/>
  <c r="M1716" i="4"/>
  <c r="M1948" i="4"/>
  <c r="M607" i="4"/>
  <c r="M840" i="4"/>
  <c r="M1733" i="4"/>
  <c r="M1408" i="4"/>
  <c r="M191" i="4"/>
  <c r="M1965" i="4"/>
  <c r="M433" i="4"/>
  <c r="M626" i="4"/>
  <c r="M627" i="4"/>
  <c r="M1437" i="4"/>
  <c r="M1074" i="4"/>
  <c r="M1597" i="4"/>
  <c r="M1819" i="4"/>
  <c r="M841" i="4"/>
  <c r="M481" i="4"/>
  <c r="M139" i="4"/>
  <c r="M1868" i="4"/>
  <c r="M434" i="4"/>
  <c r="M452" i="4"/>
  <c r="M297" i="4"/>
  <c r="M1250" i="4"/>
  <c r="M708" i="4"/>
  <c r="M655" i="4"/>
  <c r="M681" i="4"/>
  <c r="M1409" i="4"/>
  <c r="M608" i="4"/>
  <c r="M1760" i="4"/>
  <c r="M1391" i="4"/>
  <c r="M900" i="4"/>
  <c r="M1392" i="4"/>
  <c r="M214" i="4"/>
  <c r="M1563" i="4"/>
  <c r="M1908" i="4"/>
  <c r="M1296" i="4"/>
  <c r="M370" i="4"/>
  <c r="M502" i="4"/>
  <c r="M257" i="4"/>
  <c r="M37" i="4"/>
  <c r="M805" i="4"/>
  <c r="M997" i="4"/>
  <c r="M864" i="4"/>
  <c r="M1909" i="4"/>
  <c r="M1761" i="4"/>
  <c r="M97" i="4"/>
  <c r="M916" i="4"/>
  <c r="M1520" i="4"/>
  <c r="M435" i="4"/>
  <c r="M783" i="4"/>
  <c r="M258" i="4"/>
  <c r="M820" i="4"/>
  <c r="M4" i="4"/>
  <c r="M865" i="4"/>
  <c r="M1173" i="4"/>
  <c r="M1869" i="4"/>
  <c r="M1910" i="4"/>
  <c r="M1734" i="4"/>
  <c r="M1521" i="4"/>
  <c r="M1410" i="4"/>
  <c r="M761" i="4"/>
  <c r="M1619" i="4"/>
  <c r="M351" i="4"/>
  <c r="M1438" i="4"/>
  <c r="M709" i="4"/>
  <c r="M1522" i="4"/>
  <c r="M38" i="4"/>
  <c r="M901" i="4"/>
  <c r="M1564" i="4"/>
  <c r="M762" i="4"/>
  <c r="M1696" i="4"/>
  <c r="M656" i="4"/>
  <c r="M1717" i="4"/>
  <c r="M166" i="4"/>
  <c r="M1212" i="4"/>
  <c r="M1393" i="4"/>
  <c r="M1620" i="4"/>
  <c r="M1459" i="4"/>
  <c r="M1820" i="4"/>
  <c r="M763" i="4"/>
  <c r="M806" i="4"/>
  <c r="M588" i="4"/>
  <c r="M1091" i="4"/>
  <c r="M393" i="4"/>
  <c r="M39" i="4"/>
  <c r="M335" i="4"/>
  <c r="M78" i="4"/>
  <c r="M1020" i="4"/>
  <c r="M298" i="4"/>
  <c r="M784" i="4"/>
  <c r="M1842" i="4"/>
  <c r="M657" i="4"/>
  <c r="M235" i="4"/>
  <c r="M1735" i="4"/>
  <c r="M1697" i="4"/>
  <c r="M1663" i="4"/>
  <c r="M98" i="4"/>
  <c r="M1821" i="4"/>
  <c r="M482" i="4"/>
  <c r="M58" i="4"/>
  <c r="M21" i="4"/>
  <c r="M465" i="4"/>
  <c r="M1092" i="4"/>
  <c r="M1802" i="4"/>
  <c r="M842" i="4"/>
  <c r="M1195" i="4"/>
  <c r="M276" i="4"/>
  <c r="M1038" i="4"/>
  <c r="M1234" i="4"/>
  <c r="M215" i="4"/>
  <c r="M192" i="4"/>
  <c r="M1478" i="4"/>
  <c r="M1021" i="4"/>
  <c r="M937" i="4"/>
  <c r="M1369" i="4"/>
  <c r="M1736" i="4"/>
  <c r="M1598" i="4"/>
  <c r="M682" i="4"/>
  <c r="M1599" i="4"/>
  <c r="M1737" i="4"/>
  <c r="M807" i="4"/>
  <c r="M1986" i="4"/>
  <c r="M1523" i="4"/>
  <c r="M1504" i="4"/>
  <c r="M1966" i="4"/>
  <c r="M966" i="4"/>
  <c r="M1370" i="4"/>
  <c r="M1925" i="4"/>
  <c r="M236" i="4"/>
  <c r="M524" i="4"/>
  <c r="M1843" i="4"/>
  <c r="M436" i="4"/>
  <c r="M1987" i="4"/>
  <c r="M277" i="4"/>
  <c r="M1524" i="4"/>
  <c r="M1213" i="4"/>
  <c r="M683" i="4"/>
  <c r="M1782" i="4"/>
  <c r="M1844" i="4"/>
  <c r="M1039" i="4"/>
  <c r="M1118" i="4"/>
  <c r="M1600" i="4"/>
  <c r="M118" i="4"/>
  <c r="M1394" i="4"/>
  <c r="M414" i="4"/>
  <c r="M1718" i="4"/>
  <c r="M40" i="4"/>
  <c r="M140" i="4"/>
  <c r="M525" i="4"/>
  <c r="M563" i="4"/>
  <c r="M1738" i="4"/>
  <c r="M1460" i="4"/>
  <c r="M1783" i="4"/>
  <c r="M79" i="4"/>
  <c r="M1784" i="4"/>
  <c r="M1886" i="4"/>
  <c r="M483" i="4"/>
  <c r="M1949" i="4"/>
  <c r="M1950" i="4"/>
  <c r="M878" i="4"/>
  <c r="M1803" i="4"/>
  <c r="M415" i="4"/>
  <c r="M1887" i="4"/>
  <c r="M80" i="4"/>
  <c r="M1174" i="4"/>
  <c r="M1822" i="4"/>
  <c r="M1439" i="4"/>
  <c r="M1638" i="4"/>
  <c r="M1565" i="4"/>
  <c r="M684" i="4"/>
  <c r="M371" i="4"/>
  <c r="M1639" i="4"/>
  <c r="M193" i="4"/>
  <c r="M216" i="4"/>
  <c r="M1411" i="4"/>
  <c r="M336" i="4"/>
  <c r="M59" i="4"/>
  <c r="M60" i="4"/>
  <c r="M1926" i="4"/>
  <c r="M628" i="4"/>
  <c r="M1804" i="4"/>
  <c r="M1479" i="4"/>
  <c r="M1022" i="4"/>
  <c r="M998" i="4"/>
  <c r="M1505" i="4"/>
  <c r="M237" i="4"/>
  <c r="M394" i="4"/>
  <c r="M299" i="4"/>
  <c r="M1075" i="4"/>
  <c r="M1371" i="4"/>
  <c r="M685" i="4"/>
  <c r="M1214" i="4"/>
  <c r="M1682" i="4"/>
  <c r="M318" i="4"/>
  <c r="M609" i="4"/>
  <c r="M99" i="4"/>
  <c r="M141" i="4"/>
  <c r="M1845" i="4"/>
  <c r="M1805" i="4"/>
  <c r="M843" i="4"/>
  <c r="M1152" i="4"/>
  <c r="M319" i="4"/>
  <c r="M167" i="4"/>
  <c r="M1911" i="4"/>
  <c r="M629" i="4"/>
  <c r="M300" i="4"/>
  <c r="M1196" i="4"/>
  <c r="M453" i="4"/>
  <c r="M1274" i="4"/>
  <c r="M747" i="4"/>
  <c r="M726" i="4"/>
  <c r="M630" i="4"/>
  <c r="M1062" i="4"/>
  <c r="M22" i="4"/>
  <c r="M1583" i="4"/>
  <c r="M1093" i="4"/>
  <c r="M1175" i="4"/>
  <c r="M1348" i="4"/>
  <c r="M372" i="4"/>
  <c r="M938" i="4"/>
  <c r="M1023" i="4"/>
  <c r="M194" i="4"/>
  <c r="M844" i="4"/>
  <c r="M1739" i="4"/>
  <c r="M1823" i="4"/>
  <c r="M1719" i="4"/>
  <c r="M1040" i="4"/>
  <c r="M999" i="4"/>
  <c r="M1197" i="4"/>
  <c r="M320" i="4"/>
  <c r="M395" i="4"/>
  <c r="M879" i="4"/>
  <c r="M1683" i="4"/>
  <c r="M396" i="4"/>
  <c r="M1566" i="4"/>
  <c r="M142" i="4"/>
  <c r="M631" i="4"/>
  <c r="M337" i="4"/>
  <c r="M1119" i="4"/>
  <c r="M1601" i="4"/>
  <c r="M1806" i="4"/>
  <c r="M143" i="4"/>
  <c r="M1297" i="4"/>
  <c r="M352" i="4"/>
  <c r="M1584" i="4"/>
  <c r="M658" i="4"/>
  <c r="M503" i="4"/>
  <c r="M710" i="4"/>
  <c r="M504" i="4"/>
  <c r="M1372" i="4"/>
  <c r="M785" i="4"/>
  <c r="M466" i="4"/>
  <c r="M1967" i="4"/>
  <c r="M866" i="4"/>
  <c r="M1888" i="4"/>
  <c r="M1506" i="4"/>
  <c r="M537" i="4"/>
  <c r="M1912" i="4"/>
  <c r="M1235" i="4"/>
  <c r="M1640" i="4"/>
  <c r="M144" i="4"/>
  <c r="M748" i="4"/>
  <c r="M1251" i="4"/>
  <c r="M1373" i="4"/>
  <c r="M749" i="4"/>
  <c r="M1480" i="4"/>
  <c r="M1824" i="4"/>
  <c r="M1641" i="4"/>
  <c r="M1298" i="4"/>
  <c r="M917" i="4"/>
  <c r="M939" i="4"/>
  <c r="M764" i="4"/>
  <c r="M467" i="4"/>
  <c r="M1825" i="4"/>
  <c r="M1153" i="4"/>
  <c r="M1785" i="4"/>
  <c r="M845" i="4"/>
  <c r="M278" i="4"/>
  <c r="M1094" i="4"/>
  <c r="M1698" i="4"/>
  <c r="M217" i="4"/>
  <c r="M1547" i="4"/>
  <c r="M1548" i="4"/>
  <c r="M1275" i="4"/>
  <c r="M353" i="4"/>
  <c r="M1889" i="4"/>
  <c r="M1276" i="4"/>
  <c r="M1621" i="4"/>
  <c r="M564" i="4"/>
  <c r="M1395" i="4"/>
  <c r="M1095" i="4"/>
  <c r="M686" i="4"/>
  <c r="M765" i="4"/>
  <c r="M505" i="4"/>
  <c r="M1120" i="4"/>
  <c r="M1968" i="4"/>
  <c r="M279" i="4"/>
  <c r="M1440" i="4"/>
  <c r="M1154" i="4"/>
  <c r="M1525" i="4"/>
  <c r="M1277" i="4"/>
  <c r="M711" i="4"/>
  <c r="M354" i="4"/>
  <c r="M218" i="4"/>
  <c r="M727" i="4"/>
  <c r="M538" i="4"/>
  <c r="M1642" i="4"/>
  <c r="M632" i="4"/>
  <c r="M373" i="4"/>
  <c r="M41" i="4"/>
  <c r="M1846" i="4"/>
  <c r="M1481" i="4"/>
  <c r="M1664" i="4"/>
  <c r="M1890" i="4"/>
  <c r="M280" i="4"/>
  <c r="M1826" i="4"/>
  <c r="M1526" i="4"/>
  <c r="M1699" i="4"/>
  <c r="M1762" i="4"/>
  <c r="M728" i="4"/>
  <c r="M1969" i="4"/>
  <c r="M1988" i="4"/>
  <c r="M1349" i="4"/>
  <c r="M1412" i="4"/>
  <c r="M1989" i="4"/>
  <c r="M633" i="4"/>
  <c r="M1413" i="4"/>
  <c r="M918" i="4"/>
  <c r="M1622" i="4"/>
  <c r="M1567" i="4"/>
  <c r="M238" i="4"/>
  <c r="M750" i="4"/>
  <c r="M766" i="4"/>
  <c r="M1318" i="4"/>
  <c r="M953" i="4"/>
  <c r="M1568" i="4"/>
  <c r="M219" i="4"/>
  <c r="M1847" i="4"/>
  <c r="M767" i="4"/>
  <c r="M1414" i="4"/>
  <c r="M259" i="4"/>
  <c r="M1827" i="4"/>
  <c r="M919" i="4"/>
  <c r="M768" i="4"/>
  <c r="M1665" i="4"/>
  <c r="M1740" i="4"/>
  <c r="M437" i="4"/>
  <c r="M260" i="4"/>
  <c r="M261" i="4"/>
  <c r="M1585" i="4"/>
  <c r="M1299" i="4"/>
  <c r="M1000" i="4"/>
  <c r="M1319" i="4"/>
  <c r="M468" i="4"/>
  <c r="M1891" i="4"/>
  <c r="M416" i="4"/>
  <c r="M1892" i="4"/>
  <c r="M1441" i="4"/>
  <c r="M438" i="4"/>
  <c r="M902" i="4"/>
  <c r="M374" i="4"/>
  <c r="M808" i="4"/>
  <c r="M61" i="4"/>
  <c r="M634" i="4"/>
  <c r="M1236" i="4"/>
  <c r="M506" i="4"/>
  <c r="M1741" i="4"/>
  <c r="M281" i="4"/>
  <c r="M1350" i="4"/>
  <c r="M1482" i="4"/>
  <c r="M846" i="4"/>
  <c r="M301" i="4"/>
  <c r="M1643" i="4"/>
  <c r="M1300" i="4"/>
  <c r="M1623" i="4"/>
  <c r="M42" i="4"/>
  <c r="M439" i="4"/>
  <c r="M1720" i="4"/>
  <c r="M880" i="4"/>
  <c r="M507" i="4"/>
  <c r="M417" i="4"/>
  <c r="M239" i="4"/>
  <c r="M786" i="4"/>
  <c r="M687" i="4"/>
  <c r="M1001" i="4"/>
  <c r="M1913" i="4"/>
  <c r="M1351" i="4"/>
  <c r="M195" i="4"/>
  <c r="M1301" i="4"/>
  <c r="M1133" i="4"/>
  <c r="M100" i="4"/>
  <c r="M1352" i="4"/>
  <c r="M1041" i="4"/>
  <c r="M821" i="4"/>
  <c r="M769" i="4"/>
  <c r="M1870" i="4"/>
  <c r="M1396" i="4"/>
  <c r="M1549" i="4"/>
  <c r="M1666" i="4"/>
  <c r="M1302" i="4"/>
  <c r="M1374" i="4"/>
  <c r="M484" i="4"/>
  <c r="M539" i="4"/>
  <c r="M787" i="4"/>
  <c r="M822" i="4"/>
  <c r="M540" i="4"/>
  <c r="M1252" i="4"/>
  <c r="M101" i="4"/>
  <c r="M168" i="4"/>
  <c r="M729" i="4"/>
  <c r="M1483" i="4"/>
  <c r="M1721" i="4"/>
  <c r="M240" i="4"/>
  <c r="M1484" i="4"/>
  <c r="M751" i="4"/>
  <c r="M1927" i="4"/>
  <c r="M1848" i="4"/>
  <c r="M1684" i="4"/>
  <c r="M770" i="4"/>
  <c r="M1849" i="4"/>
  <c r="M730" i="4"/>
  <c r="M1685" i="4"/>
  <c r="M1397" i="4"/>
  <c r="M1096" i="4"/>
  <c r="M508" i="4"/>
  <c r="M169" i="4"/>
  <c r="M1278" i="4"/>
  <c r="M338" i="4"/>
  <c r="M1644" i="4"/>
  <c r="M1700" i="4"/>
  <c r="M1850" i="4"/>
  <c r="M526" i="4"/>
  <c r="M1134" i="4"/>
  <c r="M1063" i="4"/>
  <c r="M1928" i="4"/>
  <c r="M1645" i="4"/>
  <c r="M1893" i="4"/>
  <c r="M1701" i="4"/>
  <c r="M1176" i="4"/>
  <c r="M847" i="4"/>
  <c r="M1042" i="4"/>
  <c r="M196" i="4"/>
  <c r="M881" i="4"/>
  <c r="M967" i="4"/>
  <c r="M565" i="4"/>
  <c r="M1076" i="4"/>
  <c r="M1686" i="4"/>
  <c r="M712" i="4"/>
  <c r="M1279" i="4"/>
  <c r="M635" i="4"/>
  <c r="M1215" i="4"/>
  <c r="M771" i="4"/>
  <c r="M145" i="4"/>
  <c r="M1320" i="4"/>
  <c r="M979" i="4"/>
  <c r="M1786" i="4"/>
  <c r="M102" i="4"/>
  <c r="M1353" i="4"/>
  <c r="M1550" i="4"/>
  <c r="M541" i="4"/>
  <c r="M1077" i="4"/>
  <c r="M1507" i="4"/>
  <c r="M1602" i="4"/>
  <c r="M566" i="4"/>
  <c r="M1280" i="4"/>
  <c r="M1485" i="4"/>
  <c r="M1603" i="4"/>
  <c r="M321" i="4"/>
  <c r="M968" i="4"/>
  <c r="M1237" i="4"/>
  <c r="M375" i="4"/>
  <c r="M659" i="4"/>
  <c r="M688" i="4"/>
  <c r="M103" i="4"/>
  <c r="M1198" i="4"/>
  <c r="M1486" i="4"/>
  <c r="M1177" i="4"/>
  <c r="M440" i="4"/>
  <c r="M509" i="4"/>
  <c r="M1828" i="4"/>
  <c r="M1375" i="4"/>
  <c r="M1604" i="4"/>
  <c r="M469" i="4"/>
  <c r="M119" i="4"/>
  <c r="M589" i="4"/>
  <c r="M1415" i="4"/>
  <c r="M1787" i="4"/>
  <c r="M1605" i="4"/>
  <c r="M1155" i="4"/>
  <c r="M1199" i="4"/>
  <c r="M1416" i="4"/>
  <c r="M1722" i="4"/>
  <c r="M1121" i="4"/>
  <c r="M1097" i="4"/>
  <c r="M1742" i="4"/>
  <c r="M610" i="4"/>
  <c r="M1527" i="4"/>
  <c r="M376" i="4"/>
  <c r="M1807" i="4"/>
  <c r="M954" i="4"/>
  <c r="M1122" i="4"/>
  <c r="M788" i="4"/>
  <c r="M848" i="4"/>
  <c r="M1178" i="4"/>
  <c r="M1179" i="4"/>
  <c r="M689" i="4"/>
  <c r="M1851" i="4"/>
  <c r="M1238" i="4"/>
  <c r="M1929" i="4"/>
  <c r="M1829" i="4"/>
  <c r="M470" i="4"/>
  <c r="M1002" i="4"/>
  <c r="M43" i="4"/>
  <c r="M170" i="4"/>
  <c r="M241" i="4"/>
  <c r="M510" i="4"/>
  <c r="M242" i="4"/>
  <c r="M302" i="4"/>
  <c r="M1253" i="4"/>
  <c r="M1687" i="4"/>
  <c r="M511" i="4"/>
  <c r="M1254" i="4"/>
  <c r="M454" i="4"/>
  <c r="M23" i="4"/>
  <c r="M955" i="4"/>
  <c r="M377" i="4"/>
  <c r="M867" i="4"/>
  <c r="M1743" i="4"/>
  <c r="M282" i="4"/>
  <c r="M322" i="4"/>
  <c r="M731" i="4"/>
  <c r="M243" i="4"/>
  <c r="M1990" i="4"/>
  <c r="M355" i="4"/>
  <c r="M882" i="4"/>
  <c r="M418" i="4"/>
  <c r="M567" i="4"/>
  <c r="M1606" i="4"/>
  <c r="M1098" i="4"/>
  <c r="M1321" i="4"/>
  <c r="M1417" i="4"/>
  <c r="M356" i="4"/>
  <c r="M5" i="4"/>
  <c r="M1003" i="4"/>
  <c r="M339" i="4"/>
  <c r="M1461" i="4"/>
  <c r="M1200" i="4"/>
  <c r="M1569" i="4"/>
  <c r="M1551" i="4"/>
  <c r="M1607" i="4"/>
  <c r="M636" i="4"/>
  <c r="M1332" i="4"/>
  <c r="M1135" i="4"/>
  <c r="M1180" i="4"/>
  <c r="M980" i="4"/>
  <c r="M568" i="4"/>
  <c r="M969" i="4"/>
  <c r="M823" i="4"/>
  <c r="M378" i="4"/>
  <c r="M1024" i="4"/>
  <c r="M1624" i="4"/>
  <c r="M1871" i="4"/>
  <c r="M1914" i="4"/>
  <c r="M197" i="4"/>
  <c r="M1608" i="4"/>
  <c r="M970" i="4"/>
  <c r="M1702" i="4"/>
  <c r="M1609" i="4"/>
  <c r="M1418" i="4"/>
  <c r="M809" i="4"/>
  <c r="M244" i="4"/>
  <c r="M542" i="4"/>
  <c r="M1528" i="4"/>
  <c r="M245" i="4"/>
  <c r="M340" i="4"/>
  <c r="M789" i="4"/>
  <c r="M981" i="4"/>
  <c r="M1398" i="4"/>
  <c r="M1462" i="4"/>
  <c r="M198" i="4"/>
  <c r="M1463" i="4"/>
  <c r="M1078" i="4"/>
  <c r="M868" i="4"/>
  <c r="M485" i="4"/>
  <c r="M1852" i="4"/>
  <c r="M1586" i="4"/>
  <c r="M441" i="4"/>
  <c r="M849" i="4"/>
  <c r="M146" i="4"/>
  <c r="M810" i="4"/>
  <c r="M1442" i="4"/>
  <c r="M660" i="4"/>
  <c r="M590" i="4"/>
  <c r="M1487" i="4"/>
  <c r="M1255" i="4"/>
  <c r="M44" i="4"/>
  <c r="M850" i="4"/>
  <c r="M1529" i="4"/>
  <c r="M1723" i="4"/>
  <c r="M1156" i="4"/>
  <c r="M1419" i="4"/>
  <c r="M569" i="4"/>
  <c r="M1530" i="4"/>
  <c r="M732" i="4"/>
  <c r="M1853" i="4"/>
  <c r="M570" i="4"/>
  <c r="M637" i="4"/>
  <c r="M1970" i="4"/>
  <c r="M940" i="4"/>
  <c r="M1763" i="4"/>
  <c r="M303" i="4"/>
  <c r="M1216" i="4"/>
  <c r="M1464" i="4"/>
  <c r="M1667" i="4"/>
  <c r="M543" i="4"/>
  <c r="M1376" i="4"/>
  <c r="M713" i="4"/>
  <c r="M714" i="4"/>
  <c r="M262" i="4"/>
  <c r="M811" i="4"/>
  <c r="M1646" i="4"/>
  <c r="M455" i="4"/>
  <c r="M171" i="4"/>
  <c r="M715" i="4"/>
  <c r="M1064" i="4"/>
  <c r="M690" i="4"/>
  <c r="M1668" i="4"/>
  <c r="M883" i="4"/>
  <c r="M1256" i="4"/>
  <c r="M1065" i="4"/>
  <c r="M62" i="4"/>
  <c r="M1531" i="4"/>
  <c r="M1724" i="4"/>
  <c r="M1669" i="4"/>
  <c r="M283" i="4"/>
  <c r="M6" i="4"/>
  <c r="M147" i="4"/>
  <c r="M1688" i="4"/>
  <c r="M971" i="4"/>
  <c r="M1570" i="4"/>
  <c r="M148" i="4"/>
  <c r="M442" i="4"/>
  <c r="M304" i="4"/>
  <c r="M149" i="4"/>
  <c r="M941" i="4"/>
  <c r="M199" i="4"/>
  <c r="M1157" i="4"/>
  <c r="M512" i="4"/>
  <c r="M357" i="4"/>
  <c r="M1079" i="4"/>
  <c r="M1420" i="4"/>
  <c r="M1830" i="4"/>
  <c r="M1725" i="4"/>
  <c r="M1239" i="4"/>
  <c r="M104" i="4"/>
  <c r="M1930" i="4"/>
  <c r="M1399" i="4"/>
  <c r="M305" i="4"/>
  <c r="M638" i="4"/>
  <c r="M7" i="4"/>
  <c r="M772" i="4"/>
  <c r="M200" i="4"/>
  <c r="M1488" i="4"/>
  <c r="M1915" i="4"/>
  <c r="M8" i="4"/>
  <c r="M486" i="4"/>
  <c r="M1854" i="4"/>
  <c r="M571" i="4"/>
  <c r="M982" i="4"/>
  <c r="M983" i="4"/>
  <c r="M1181" i="4"/>
  <c r="M639" i="4"/>
  <c r="M956" i="4"/>
  <c r="M1764" i="4"/>
  <c r="M1099" i="4"/>
  <c r="M1217" i="4"/>
  <c r="M957" i="4"/>
  <c r="M1508" i="4"/>
  <c r="M572" i="4"/>
  <c r="M851" i="4"/>
  <c r="M1647" i="4"/>
  <c r="M443" i="4"/>
  <c r="M903" i="4"/>
  <c r="M172" i="4"/>
  <c r="M942" i="4"/>
  <c r="M1831" i="4"/>
  <c r="M150" i="4"/>
  <c r="M397" i="4"/>
  <c r="M661" i="4"/>
  <c r="M1648" i="4"/>
  <c r="M1240" i="4"/>
  <c r="M662" i="4"/>
  <c r="M1649" i="4"/>
  <c r="M752" i="4"/>
  <c r="M323" i="4"/>
  <c r="M1532" i="4"/>
  <c r="M220" i="4"/>
  <c r="M1808" i="4"/>
  <c r="M487" i="4"/>
  <c r="M246" i="4"/>
  <c r="M1377" i="4"/>
  <c r="M1610" i="4"/>
  <c r="M471" i="4"/>
  <c r="M591" i="4"/>
  <c r="M247" i="4"/>
  <c r="M1080" i="4"/>
  <c r="M573" i="4"/>
  <c r="M201" i="4"/>
  <c r="M81" i="4"/>
  <c r="M63" i="4"/>
  <c r="M1991" i="4"/>
  <c r="M1043" i="4"/>
  <c r="M1489" i="4"/>
  <c r="M1136" i="4"/>
  <c r="M1670" i="4"/>
  <c r="M904" i="4"/>
  <c r="M173" i="4"/>
  <c r="M824" i="4"/>
  <c r="M419" i="4"/>
  <c r="M753" i="4"/>
  <c r="M611" i="4"/>
  <c r="M1182" i="4"/>
  <c r="M1201" i="4"/>
  <c r="M151" i="4"/>
  <c r="M1004" i="4"/>
  <c r="M221" i="4"/>
  <c r="M574" i="4"/>
  <c r="M398" i="4"/>
  <c r="M9" i="4"/>
  <c r="M1100" i="4"/>
  <c r="M1322" i="4"/>
  <c r="M1832" i="4"/>
  <c r="M399" i="4"/>
  <c r="M1894" i="4"/>
  <c r="M1025" i="4"/>
  <c r="M1855" i="4"/>
  <c r="M1931" i="4"/>
  <c r="M1765" i="4"/>
  <c r="M1257" i="4"/>
  <c r="M812" i="4"/>
  <c r="M1258" i="4"/>
  <c r="M152" i="4"/>
  <c r="M1726" i="4"/>
  <c r="M691" i="4"/>
  <c r="M1992" i="4"/>
  <c r="M1101" i="4"/>
  <c r="M1571" i="4"/>
  <c r="M488" i="4"/>
  <c r="M612" i="4"/>
  <c r="M592" i="4"/>
  <c r="M202" i="4"/>
  <c r="M1400" i="4"/>
  <c r="M1066" i="4"/>
  <c r="M852" i="4"/>
  <c r="M105" i="4"/>
  <c r="M640" i="4"/>
  <c r="M1744" i="4"/>
  <c r="M593" i="4"/>
  <c r="M1671" i="4"/>
  <c r="M972" i="4"/>
  <c r="M379" i="4"/>
  <c r="M45" i="4"/>
  <c r="M1490" i="4"/>
  <c r="M1856" i="4"/>
  <c r="M248" i="4"/>
  <c r="M1102" i="4"/>
  <c r="M920" i="4"/>
  <c r="M174" i="4"/>
  <c r="M1587" i="4"/>
  <c r="M1378" i="4"/>
  <c r="M1354" i="4"/>
  <c r="M1333" i="4"/>
  <c r="M575" i="4"/>
  <c r="M24" i="4"/>
  <c r="M1703" i="4"/>
  <c r="M1809" i="4"/>
  <c r="M1650" i="4"/>
  <c r="M1355" i="4"/>
  <c r="M420" i="4"/>
  <c r="M175" i="4"/>
  <c r="M1651" i="4"/>
  <c r="M884" i="4"/>
  <c r="M663" i="4"/>
  <c r="M1689" i="4"/>
  <c r="M1183" i="4"/>
  <c r="M222" i="4"/>
  <c r="M1951" i="4"/>
  <c r="M1895" i="4"/>
  <c r="M1123" i="4"/>
  <c r="M885" i="4"/>
  <c r="M1704" i="4"/>
  <c r="M1443" i="4"/>
  <c r="M613" i="4"/>
  <c r="M284" i="4"/>
  <c r="M1202" i="4"/>
  <c r="M1356" i="4"/>
  <c r="M790" i="4"/>
  <c r="M1158" i="4"/>
  <c r="M1727" i="4"/>
  <c r="M1137" i="4"/>
  <c r="M527" i="4"/>
  <c r="M528" i="4"/>
  <c r="M1672" i="4"/>
  <c r="M176" i="4"/>
  <c r="M1896" i="4"/>
  <c r="M1952" i="4"/>
  <c r="M1745" i="4"/>
  <c r="M1323" i="4"/>
  <c r="M1081" i="4"/>
  <c r="M380" i="4"/>
  <c r="M456" i="4"/>
  <c r="M1971" i="4"/>
  <c r="M1138" i="4"/>
  <c r="M1916" i="4"/>
  <c r="M1139" i="4"/>
  <c r="M10" i="4"/>
  <c r="M120" i="4"/>
  <c r="M1509" i="4"/>
  <c r="M1766" i="4"/>
  <c r="M905" i="4"/>
  <c r="M457" i="4"/>
  <c r="M1379" i="4"/>
  <c r="M1005" i="4"/>
  <c r="M921" i="4"/>
  <c r="M11" i="4"/>
  <c r="M82" i="4"/>
  <c r="M1588" i="4"/>
  <c r="M614" i="4"/>
  <c r="M1833" i="4"/>
  <c r="M444" i="4"/>
  <c r="M733" i="4"/>
  <c r="M664" i="4"/>
  <c r="M1767" i="4"/>
  <c r="M1140" i="4"/>
  <c r="M1334" i="4"/>
  <c r="M1241" i="4"/>
  <c r="M400" i="4"/>
  <c r="M1625" i="4"/>
  <c r="M1932" i="4"/>
  <c r="M576" i="4"/>
  <c r="M1611" i="4"/>
  <c r="M1612" i="4"/>
  <c r="M1510" i="4"/>
  <c r="M1141" i="4"/>
  <c r="M665" i="4"/>
  <c r="M1159" i="4"/>
  <c r="M577" i="4"/>
  <c r="M1465" i="4"/>
  <c r="M943" i="4"/>
  <c r="M886" i="4"/>
  <c r="M513" i="4"/>
  <c r="M401" i="4"/>
  <c r="M12" i="4"/>
  <c r="M1380" i="4"/>
  <c r="M1746" i="4"/>
  <c r="M1218" i="4"/>
  <c r="M887" i="4"/>
  <c r="M692" i="4"/>
  <c r="M1006" i="4"/>
  <c r="M1444" i="4"/>
  <c r="M1897" i="4"/>
  <c r="M489" i="4"/>
  <c r="M1445" i="4"/>
  <c r="M490" i="4"/>
  <c r="M1917" i="4"/>
  <c r="M1705" i="4"/>
  <c r="M922" i="4"/>
  <c r="M1491" i="4"/>
  <c r="M1184" i="4"/>
  <c r="M1857" i="4"/>
  <c r="M1972" i="4"/>
  <c r="M203" i="4"/>
  <c r="M825" i="4"/>
  <c r="M1203" i="4"/>
  <c r="M1466" i="4"/>
  <c r="M716" i="4"/>
  <c r="M734" i="4"/>
  <c r="M1589" i="4"/>
  <c r="M285" i="4"/>
  <c r="M1872" i="4"/>
  <c r="M944" i="4"/>
  <c r="M1953" i="4"/>
  <c r="M1954" i="4"/>
  <c r="M1204" i="4"/>
  <c r="M888" i="4"/>
  <c r="M826" i="4"/>
  <c r="M1007" i="4"/>
  <c r="M64" i="4"/>
  <c r="M341" i="4"/>
  <c r="M1858" i="4"/>
  <c r="M1324" i="4"/>
  <c r="M1898" i="4"/>
  <c r="M1955" i="4"/>
  <c r="M1768" i="4"/>
  <c r="M1552" i="4"/>
  <c r="M153" i="4"/>
  <c r="M121" i="4"/>
  <c r="M544" i="4"/>
  <c r="M827" i="4"/>
  <c r="M545" i="4"/>
  <c r="M1008" i="4"/>
  <c r="M1259" i="4"/>
  <c r="M421" i="4"/>
  <c r="M1303" i="4"/>
  <c r="M422" i="4"/>
  <c r="M342" i="4"/>
  <c r="M1103" i="4"/>
  <c r="M594" i="4"/>
  <c r="M223" i="4"/>
  <c r="M1673" i="4"/>
  <c r="M717" i="4"/>
  <c r="M343" i="4"/>
  <c r="M773" i="4"/>
  <c r="M1304" i="4"/>
  <c r="M65" i="4"/>
  <c r="M693" i="4"/>
  <c r="M869" i="4"/>
  <c r="M889" i="4"/>
  <c r="M1242" i="4"/>
  <c r="M224" i="4"/>
  <c r="M46" i="4"/>
  <c r="M1626" i="4"/>
  <c r="M870" i="4"/>
  <c r="M1873" i="4"/>
  <c r="M286" i="4"/>
  <c r="M66" i="4"/>
  <c r="M1973" i="4"/>
  <c r="M774" i="4"/>
  <c r="M1260" i="4"/>
  <c r="M1769" i="4"/>
  <c r="M906" i="4"/>
  <c r="M263" i="4"/>
  <c r="M1185" i="4"/>
  <c r="M1810" i="4"/>
  <c r="M1770" i="4"/>
  <c r="M1747" i="4"/>
  <c r="M1067" i="4"/>
  <c r="M458" i="4"/>
  <c r="M1590" i="4"/>
  <c r="M358" i="4"/>
  <c r="M1834" i="4"/>
  <c r="M1009" i="4"/>
  <c r="M1613" i="4"/>
  <c r="M1401" i="4"/>
  <c r="M1010" i="4"/>
  <c r="M1335" i="4"/>
  <c r="M106" i="4"/>
  <c r="M381" i="4"/>
  <c r="M595" i="4"/>
  <c r="M1044" i="4"/>
  <c r="M1652" i="4"/>
  <c r="M382" i="4"/>
  <c r="M514" i="4"/>
  <c r="M1104" i="4"/>
  <c r="M1205" i="4"/>
  <c r="M344" i="4"/>
  <c r="M1186" i="4"/>
  <c r="M1771" i="4"/>
  <c r="M984" i="4"/>
  <c r="M828" i="4"/>
  <c r="M1811" i="4"/>
  <c r="M1653" i="4"/>
  <c r="M107" i="4"/>
  <c r="M1082" i="4"/>
  <c r="M383" i="4"/>
  <c r="M694" i="4"/>
  <c r="M122" i="4"/>
  <c r="M1899" i="4"/>
  <c r="M1553" i="4"/>
  <c r="M775" i="4"/>
  <c r="M1421" i="4"/>
  <c r="M735" i="4"/>
  <c r="M529" i="4"/>
  <c r="M423" i="4"/>
  <c r="M1706" i="4"/>
  <c r="M1261" i="4"/>
  <c r="M1993" i="4"/>
  <c r="M1874" i="4"/>
  <c r="M1357" i="4"/>
  <c r="M1748" i="4"/>
  <c r="M402" i="4"/>
  <c r="M1956" i="4"/>
  <c r="M1591" i="4"/>
  <c r="M695" i="4"/>
  <c r="M264" i="4"/>
  <c r="M515" i="4"/>
  <c r="M1627" i="4"/>
  <c r="M47" i="4"/>
  <c r="M1788" i="4"/>
  <c r="M596" i="4"/>
  <c r="M1974" i="4"/>
  <c r="M1045" i="4"/>
  <c r="M1933" i="4"/>
  <c r="M177" i="4"/>
  <c r="M1281" i="4"/>
  <c r="M791" i="4"/>
  <c r="M108" i="4"/>
  <c r="M696" i="4"/>
  <c r="M1305" i="4"/>
  <c r="M109" i="4"/>
  <c r="M1772" i="4"/>
  <c r="M403" i="4"/>
  <c r="M853" i="4"/>
  <c r="M459" i="4"/>
  <c r="M907" i="4"/>
  <c r="M1789" i="4"/>
  <c r="M1124" i="4"/>
  <c r="M1467" i="4"/>
  <c r="M1628" i="4"/>
  <c r="M178" i="4"/>
  <c r="M83" i="4"/>
  <c r="M1690" i="4"/>
  <c r="M697" i="4"/>
  <c r="M1994" i="4"/>
  <c r="M48" i="4"/>
  <c r="M1773" i="4"/>
  <c r="M345" i="4"/>
  <c r="M546" i="4"/>
  <c r="M1957" i="4"/>
  <c r="M1958" i="4"/>
  <c r="M1026" i="4"/>
  <c r="M1105" i="4"/>
  <c r="M1918" i="4"/>
  <c r="M1900" i="4"/>
  <c r="M324" i="4"/>
  <c r="M1027" i="4"/>
  <c r="M1125" i="4"/>
  <c r="M445" i="4"/>
  <c r="M1011" i="4"/>
  <c r="M1381" i="4"/>
  <c r="M718" i="4"/>
  <c r="M204" i="4"/>
  <c r="M49" i="4"/>
  <c r="M110" i="4"/>
  <c r="M719" i="4"/>
  <c r="M1446" i="4"/>
  <c r="M1106" i="4"/>
  <c r="M754" i="4"/>
  <c r="M1995" i="4"/>
  <c r="M1243" i="4"/>
  <c r="M446" i="4"/>
  <c r="M306" i="4"/>
  <c r="M205" i="4"/>
  <c r="M1107" i="4"/>
  <c r="M597" i="4"/>
  <c r="M1614" i="4"/>
  <c r="M890" i="4"/>
  <c r="M1812" i="4"/>
  <c r="M1083" i="4"/>
  <c r="M1028" i="4"/>
  <c r="M1336" i="4"/>
  <c r="M265" i="4"/>
  <c r="M1160" i="4"/>
  <c r="M287" i="4"/>
  <c r="M973" i="4"/>
  <c r="M1219" i="4"/>
  <c r="M288" i="4"/>
  <c r="M1901" i="4"/>
  <c r="M1244" i="4"/>
  <c r="M307" i="4"/>
  <c r="M179" i="4"/>
  <c r="M1447" i="4"/>
  <c r="M698" i="4"/>
  <c r="M346" i="4"/>
  <c r="M736" i="4"/>
  <c r="M985" i="4"/>
  <c r="M472" i="4"/>
  <c r="M755" i="4"/>
  <c r="M737" i="4"/>
  <c r="M1934" i="4"/>
  <c r="M1691" i="4"/>
  <c r="M1108" i="4"/>
  <c r="M1109" i="4"/>
  <c r="M67" i="4"/>
  <c r="M1533" i="4"/>
  <c r="M1790" i="4"/>
  <c r="M1012" i="4"/>
  <c r="M154" i="4"/>
  <c r="M1492" i="4"/>
  <c r="M738" i="4"/>
  <c r="M891" i="4"/>
  <c r="M25" i="4"/>
  <c r="M1996" i="4"/>
  <c r="M1935" i="4"/>
  <c r="M1749" i="4"/>
  <c r="M792" i="4"/>
  <c r="M1902" i="4"/>
  <c r="M1187" i="4"/>
  <c r="M739" i="4"/>
  <c r="M1674" i="4"/>
  <c r="M1422" i="4"/>
  <c r="M225" i="4"/>
  <c r="M384" i="4"/>
  <c r="M491" i="4"/>
  <c r="M615" i="4"/>
  <c r="M641" i="4"/>
  <c r="M854" i="4"/>
  <c r="M84" i="4"/>
  <c r="M892" i="4"/>
  <c r="M1046" i="4"/>
  <c r="M206" i="4"/>
  <c r="M1493" i="4"/>
  <c r="M547" i="4"/>
  <c r="M123" i="4"/>
  <c r="M1919" i="4"/>
  <c r="M26" i="4"/>
  <c r="M1126" i="4"/>
  <c r="M1245" i="4"/>
  <c r="M424" i="4"/>
  <c r="M473" i="4"/>
  <c r="M699" i="4"/>
  <c r="M1835" i="4"/>
  <c r="M1220" i="4"/>
  <c r="M1282" i="4"/>
  <c r="M1337" i="4"/>
  <c r="M289" i="4"/>
  <c r="M855" i="4"/>
  <c r="M516" i="4"/>
  <c r="M1084" i="4"/>
  <c r="M856" i="4"/>
  <c r="M1859" i="4"/>
  <c r="M1494" i="4"/>
  <c r="M1534" i="4"/>
  <c r="M1654" i="4"/>
  <c r="M249" i="4"/>
  <c r="M1655" i="4"/>
  <c r="M325" i="4"/>
  <c r="M616" i="4"/>
  <c r="M548" i="4"/>
  <c r="M1920" i="4"/>
  <c r="M1110" i="4"/>
  <c r="M492" i="4"/>
  <c r="M359" i="4"/>
  <c r="M793" i="4"/>
  <c r="M308" i="4"/>
  <c r="M666" i="4"/>
  <c r="M667" i="4"/>
  <c r="M1592" i="4"/>
  <c r="M1615" i="4"/>
  <c r="M155" i="4"/>
  <c r="M1283" i="4"/>
  <c r="M50" i="4"/>
  <c r="M1860" i="4"/>
  <c r="M1495" i="4"/>
  <c r="M776" i="4"/>
  <c r="M1161" i="4"/>
  <c r="M1921" i="4"/>
  <c r="M1959" i="4"/>
  <c r="M1325" i="4"/>
  <c r="M986" i="4"/>
  <c r="M578" i="4"/>
  <c r="M180" i="4"/>
  <c r="M1358" i="4"/>
  <c r="M794" i="4"/>
  <c r="M1382" i="4"/>
  <c r="M813" i="4"/>
  <c r="M156" i="4"/>
  <c r="M1656" i="4"/>
  <c r="M1068" i="4"/>
  <c r="M579" i="4"/>
  <c r="M1029" i="4"/>
  <c r="M580" i="4"/>
  <c r="M1707" i="4"/>
  <c r="M157" i="4"/>
  <c r="M27" i="4"/>
  <c r="M13" i="4"/>
  <c r="M581" i="4"/>
  <c r="M1359" i="4"/>
  <c r="M1975" i="4"/>
  <c r="M1338" i="4"/>
  <c r="M700" i="4"/>
  <c r="M1326" i="4"/>
  <c r="M958" i="4"/>
  <c r="M549" i="4"/>
  <c r="M1306" i="4"/>
  <c r="M923" i="4"/>
  <c r="M924" i="4"/>
  <c r="M404" i="4"/>
  <c r="M124" i="4"/>
  <c r="M1047" i="4"/>
  <c r="M125" i="4"/>
  <c r="M1708" i="4"/>
  <c r="M266" i="4"/>
  <c r="M701" i="4"/>
  <c r="M493" i="4"/>
  <c r="M871" i="4"/>
  <c r="M702" i="4"/>
  <c r="M668" i="4"/>
  <c r="M987" i="4"/>
  <c r="M1572" i="4"/>
  <c r="M1875" i="4"/>
  <c r="M326" i="4"/>
  <c r="M1468" i="4"/>
  <c r="M1142" i="4"/>
  <c r="M158" i="4"/>
  <c r="M1573" i="4"/>
  <c r="M1922" i="4"/>
  <c r="M1976" i="4"/>
  <c r="M51" i="4"/>
  <c r="M1936" i="4"/>
  <c r="M908" i="4"/>
  <c r="M1013" i="4"/>
  <c r="M703" i="4"/>
  <c r="M360" i="4"/>
  <c r="M425" i="4"/>
  <c r="M1709" i="4"/>
  <c r="M814" i="4"/>
  <c r="M126" i="4"/>
  <c r="M669" i="4"/>
  <c r="M945" i="4"/>
  <c r="M474" i="4"/>
  <c r="M1284" i="4"/>
  <c r="M1448" i="4"/>
  <c r="M1221" i="4"/>
  <c r="M829" i="4"/>
  <c r="M670" i="4"/>
  <c r="M1977" i="4"/>
  <c r="M290" i="4"/>
  <c r="M1327" i="4"/>
  <c r="M642" i="4"/>
  <c r="M1383" i="4"/>
  <c r="M643" i="4"/>
  <c r="M1188" i="4"/>
  <c r="M517" i="4"/>
  <c r="M111" i="4"/>
  <c r="M426" i="4"/>
  <c r="M1048" i="4"/>
  <c r="M207" i="4"/>
  <c r="M494" i="4"/>
  <c r="M1127" i="4"/>
  <c r="M1593" i="4"/>
  <c r="M1030" i="4"/>
  <c r="M68" i="4"/>
  <c r="M52" i="4"/>
  <c r="M1285" i="4"/>
  <c r="M226" i="4"/>
  <c r="M14" i="4"/>
  <c r="M427" i="4"/>
  <c r="M1876" i="4"/>
  <c r="M1836" i="4"/>
  <c r="M644" i="4"/>
  <c r="M550" i="4"/>
  <c r="M250" i="4"/>
  <c r="M795" i="4"/>
  <c r="M815" i="4"/>
  <c r="M1286" i="4"/>
  <c r="M946" i="4"/>
  <c r="M1049" i="4"/>
  <c r="M251" i="4"/>
  <c r="M1554" i="4"/>
  <c r="M28" i="4"/>
  <c r="M1449" i="4"/>
  <c r="M645" i="4"/>
  <c r="M85" i="4"/>
  <c r="M1511" i="4"/>
  <c r="M327" i="4"/>
  <c r="M1535" i="4"/>
  <c r="M1031" i="4"/>
  <c r="M15" i="4"/>
  <c r="M796" i="4"/>
  <c r="M1085" i="4"/>
  <c r="M1774" i="4"/>
  <c r="M428" i="4"/>
  <c r="M1837" i="4"/>
  <c r="M1206" i="4"/>
  <c r="M86" i="4"/>
  <c r="M518" i="4"/>
  <c r="M29" i="4"/>
  <c r="M519" i="4"/>
  <c r="M1903" i="4"/>
  <c r="M1262" i="4"/>
  <c r="M87" i="4"/>
  <c r="M617" i="4"/>
  <c r="M1877" i="4"/>
  <c r="M385" i="4"/>
  <c r="M1143" i="4"/>
  <c r="M1536" i="4"/>
  <c r="M1937" i="4"/>
  <c r="M646" i="4"/>
  <c r="M1938" i="4"/>
  <c r="M1423" i="4"/>
  <c r="M756" i="4"/>
  <c r="M857" i="4"/>
  <c r="M1144" i="4"/>
  <c r="M1360" i="4"/>
  <c r="M1222" i="4"/>
  <c r="M520" i="4"/>
  <c r="M1629" i="4"/>
  <c r="M1223" i="4"/>
  <c r="M1960" i="4"/>
  <c r="M88" i="4"/>
  <c r="M704" i="4"/>
  <c r="M69" i="4"/>
  <c r="M1263" i="4"/>
  <c r="M1775" i="4"/>
  <c r="M1264" i="4"/>
  <c r="M618" i="4"/>
  <c r="M127" i="4"/>
  <c r="M1189" i="4"/>
  <c r="M1555" i="4"/>
  <c r="M1675" i="4"/>
  <c r="M328" i="4"/>
  <c r="M447" i="4"/>
  <c r="M386" i="4"/>
  <c r="M252" i="4"/>
  <c r="M112" i="4"/>
  <c r="M329" i="4"/>
  <c r="M1207" i="4"/>
  <c r="M1339" i="4"/>
  <c r="M1556" i="4"/>
  <c r="M1032" i="4"/>
  <c r="M757" i="4"/>
  <c r="M1287" i="4"/>
  <c r="M1710" i="4"/>
  <c r="M925" i="4"/>
  <c r="M777" i="4"/>
  <c r="M797" i="4"/>
  <c r="M53" i="4"/>
  <c r="M720" i="4"/>
  <c r="M705" i="4"/>
  <c r="M267" i="4"/>
  <c r="M1033" i="4"/>
  <c r="M1111" i="4"/>
  <c r="M1288" i="4"/>
  <c r="M361" i="4"/>
  <c r="M1340" i="4"/>
  <c r="M1574" i="4"/>
  <c r="M1750" i="4"/>
  <c r="M208" i="4"/>
  <c r="M551" i="4"/>
  <c r="M1424" i="4"/>
  <c r="M405" i="4"/>
  <c r="M1923" i="4"/>
  <c r="M1939" i="4"/>
  <c r="M988" i="4"/>
  <c r="M1997" i="4"/>
  <c r="M671" i="4"/>
  <c r="M1998" i="4"/>
  <c r="M1402" i="4"/>
  <c r="M209" i="4"/>
  <c r="M1289" i="4"/>
  <c r="M309" i="4"/>
  <c r="M387" i="4"/>
  <c r="M1086" i="4"/>
  <c r="M909" i="4"/>
  <c r="M1904" i="4"/>
  <c r="M181" i="4"/>
  <c r="M1145" i="4"/>
  <c r="M598" i="4"/>
  <c r="M989" i="4"/>
  <c r="M310" i="4"/>
  <c r="M1469" i="4"/>
  <c r="M89" i="4"/>
  <c r="M1112" i="4"/>
  <c r="M1940" i="4"/>
  <c r="M460" i="4"/>
  <c r="M406" i="4"/>
  <c r="M311" i="4"/>
  <c r="M227" i="4"/>
  <c r="M647" i="4"/>
  <c r="M1575" i="4"/>
  <c r="M872" i="4"/>
  <c r="M1576" i="4"/>
  <c r="M1290" i="4"/>
  <c r="M1050" i="4"/>
  <c r="M1224" i="4"/>
  <c r="M70" i="4"/>
  <c r="M1791" i="4"/>
  <c r="M1246" i="4"/>
  <c r="M1450" i="4"/>
  <c r="M1425" i="4"/>
  <c r="M1146" i="4"/>
  <c r="M798" i="4"/>
  <c r="M159" i="4"/>
  <c r="M1657" i="4"/>
  <c r="M1792" i="4"/>
  <c r="M582" i="4"/>
  <c r="M1426" i="4"/>
  <c r="M1658" i="4"/>
  <c r="M1616" i="4"/>
  <c r="M599" i="4"/>
  <c r="M16" i="4"/>
  <c r="M799" i="4"/>
  <c r="M210" i="4"/>
  <c r="M268" i="4"/>
  <c r="M330" i="4"/>
  <c r="M1328" i="4"/>
  <c r="M1630" i="4"/>
  <c r="M858" i="4"/>
  <c r="M1361" i="4"/>
  <c r="M30" i="4"/>
  <c r="M926" i="4"/>
  <c r="M552" i="4"/>
  <c r="M253" i="4"/>
  <c r="M1451" i="4"/>
  <c r="M1051" i="4"/>
  <c r="M407" i="4"/>
  <c r="M1470" i="4"/>
  <c r="M1014" i="4"/>
  <c r="M1052" i="4"/>
  <c r="M1265" i="4"/>
  <c r="M1427" i="4"/>
  <c r="M778" i="4"/>
  <c r="M71" i="4"/>
  <c r="M800" i="4"/>
  <c r="M1225" i="4"/>
  <c r="M72" i="4"/>
  <c r="M1452" i="4"/>
  <c r="M17" i="4"/>
  <c r="M830" i="4"/>
  <c r="M1087" i="4"/>
  <c r="M1162" i="4"/>
  <c r="M269" i="4"/>
  <c r="M1147" i="4"/>
  <c r="M1978" i="4"/>
  <c r="M408" i="4"/>
  <c r="M475" i="4"/>
  <c r="M270" i="4"/>
  <c r="M1208" i="4"/>
  <c r="M959" i="4"/>
  <c r="M779" i="4"/>
  <c r="M160" i="4"/>
  <c r="M1209" i="4"/>
  <c r="M960" i="4"/>
  <c r="M1226" i="4"/>
  <c r="M31" i="4"/>
  <c r="M476" i="4"/>
  <c r="M740" i="4"/>
  <c r="M1905" i="4"/>
  <c r="M1617" i="4"/>
  <c r="M1362" i="4"/>
  <c r="M1403" i="4"/>
  <c r="M1631" i="4"/>
  <c r="M128" i="4"/>
  <c r="M113" i="4"/>
  <c r="M1728" i="4"/>
  <c r="M1453" i="4"/>
  <c r="M1537" i="4"/>
  <c r="M32" i="4"/>
  <c r="M388" i="4"/>
  <c r="M477" i="4"/>
  <c r="M478" i="4"/>
  <c r="M1163" i="4"/>
  <c r="M1471" i="4"/>
  <c r="M211" i="4"/>
  <c r="M1496" i="4"/>
  <c r="M1924" i="4"/>
  <c r="M1015" i="4"/>
  <c r="M1164" i="4"/>
  <c r="M362" i="4"/>
  <c r="M1861" i="4"/>
  <c r="M331" i="4"/>
  <c r="M1999" i="4"/>
  <c r="M1793" i="4"/>
  <c r="M2000" i="4"/>
  <c r="M90" i="4"/>
  <c r="M1676" i="4"/>
  <c r="M583" i="4"/>
  <c r="M1512" i="4"/>
  <c r="M1557" i="4"/>
  <c r="M859" i="4"/>
  <c r="M429" i="4"/>
  <c r="M495" i="4"/>
  <c r="M600" i="4"/>
  <c r="M129" i="4"/>
  <c r="M254" i="4"/>
  <c r="M831" i="4"/>
  <c r="M927" i="4"/>
  <c r="M893" i="4"/>
  <c r="M1659" i="4"/>
  <c r="M1538" i="4"/>
  <c r="M363" i="4"/>
  <c r="M1428" i="4"/>
  <c r="M961" i="4"/>
  <c r="M1266" i="4"/>
  <c r="M910" i="4"/>
  <c r="M1165" i="4"/>
  <c r="M1941" i="4"/>
  <c r="M1979" i="4"/>
  <c r="M1069" i="4"/>
  <c r="M1594" i="4"/>
  <c r="M1053" i="4"/>
  <c r="M672" i="4"/>
  <c r="M1906" i="4"/>
  <c r="M1794" i="4"/>
  <c r="M1113" i="4"/>
  <c r="M1907" i="4"/>
  <c r="M1341" i="4"/>
  <c r="M1429" i="4"/>
  <c r="M1190" i="4"/>
  <c r="M974" i="4"/>
  <c r="M1054" i="4"/>
  <c r="M1114" i="4"/>
  <c r="M1267" i="4"/>
  <c r="M1513" i="4"/>
  <c r="M648" i="4"/>
  <c r="M1227" i="4"/>
  <c r="M801" i="4"/>
  <c r="M1070" i="4"/>
  <c r="M364" i="4"/>
  <c r="M182" i="4"/>
  <c r="M1115" i="4"/>
  <c r="M1307" i="4"/>
  <c r="M741" i="4"/>
  <c r="M1514" i="4"/>
  <c r="M1291" i="4"/>
  <c r="M91" i="4"/>
  <c r="M673" i="4"/>
  <c r="M1711" i="4"/>
  <c r="M365" i="4"/>
  <c r="M1558" i="4"/>
  <c r="M130" i="4"/>
  <c r="M990" i="4"/>
  <c r="M928" i="4"/>
  <c r="M1268" i="4"/>
  <c r="M461" i="4"/>
  <c r="M601" i="4"/>
  <c r="M860" i="4"/>
  <c r="M131" i="4"/>
  <c r="M619" i="4"/>
  <c r="M1308" i="4"/>
  <c r="M496" i="4"/>
  <c r="M1363" i="4"/>
  <c r="M1148" i="4"/>
  <c r="M1632" i="4"/>
  <c r="M1071" i="4"/>
  <c r="M758" i="4"/>
  <c r="M1228" i="4"/>
  <c r="M975" i="4"/>
  <c r="M832" i="4"/>
  <c r="M1776" i="4"/>
  <c r="M312" i="4"/>
  <c r="M1677" i="4"/>
  <c r="M2001" i="4"/>
  <c r="M602" i="4"/>
  <c r="M1777" i="4"/>
  <c r="M1166" i="4"/>
  <c r="M1497" i="4"/>
  <c r="M1942" i="4"/>
  <c r="L1942" i="4"/>
  <c r="L1430" i="4"/>
  <c r="L894" i="4"/>
  <c r="L1472" i="4"/>
  <c r="L1088" i="4"/>
  <c r="L132" i="4"/>
  <c r="L1034" i="4"/>
  <c r="L1342" i="4"/>
  <c r="L1980" i="4"/>
  <c r="L530" i="4"/>
  <c r="L347" i="4"/>
  <c r="L674" i="4"/>
  <c r="L1729" i="4"/>
  <c r="L553" i="4"/>
  <c r="L348" i="4"/>
  <c r="L603" i="4"/>
  <c r="L1229" i="4"/>
  <c r="L409" i="4"/>
  <c r="L675" i="4"/>
  <c r="L1128" i="4"/>
  <c r="L1384" i="4"/>
  <c r="L780" i="4"/>
  <c r="L1309" i="4"/>
  <c r="L73" i="4"/>
  <c r="L1269" i="4"/>
  <c r="L911" i="4"/>
  <c r="L1961" i="4"/>
  <c r="M1961" i="4" s="1"/>
  <c r="L1498" i="4"/>
  <c r="L92" i="4"/>
  <c r="L1981" i="4"/>
  <c r="L912" i="4"/>
  <c r="L976" i="4"/>
  <c r="L1454" i="4"/>
  <c r="L74" i="4"/>
  <c r="L1539" i="4"/>
  <c r="L161" i="4"/>
  <c r="L913" i="4"/>
  <c r="L33" i="4"/>
  <c r="L531" i="4"/>
  <c r="L1878" i="4"/>
  <c r="L389" i="4"/>
  <c r="L332" i="4"/>
  <c r="L448" i="4"/>
  <c r="L532" i="4"/>
  <c r="L781" i="4"/>
  <c r="L1089" i="4"/>
  <c r="L1515" i="4"/>
  <c r="L479" i="4"/>
  <c r="L802" i="4"/>
  <c r="L291" i="4"/>
  <c r="L962" i="4"/>
  <c r="L1310" i="4"/>
  <c r="L1751" i="4"/>
  <c r="M1751" i="4" s="1"/>
  <c r="L271" i="4"/>
  <c r="L721" i="4"/>
  <c r="L895" i="4"/>
  <c r="L554" i="4"/>
  <c r="L861" i="4"/>
  <c r="L133" i="4"/>
  <c r="M133" i="4" s="1"/>
  <c r="L1752" i="4"/>
  <c r="L497" i="4"/>
  <c r="L228" i="4"/>
  <c r="L1862" i="4"/>
  <c r="L1753" i="4"/>
  <c r="L977" i="4"/>
  <c r="L1982" i="4"/>
  <c r="L1499" i="4"/>
  <c r="L75" i="4"/>
  <c r="L1385" i="4"/>
  <c r="L93" i="4"/>
  <c r="L1129" i="4"/>
  <c r="L1386" i="4"/>
  <c r="L649" i="4"/>
  <c r="L816" i="4"/>
  <c r="L272" i="4"/>
  <c r="L1943" i="4"/>
  <c r="L1473" i="4"/>
  <c r="L1270" i="4"/>
  <c r="L1633" i="4"/>
  <c r="L292" i="4"/>
  <c r="L963" i="4"/>
  <c r="L1364" i="4"/>
  <c r="L1813" i="4"/>
  <c r="L183" i="4"/>
  <c r="L833" i="4"/>
  <c r="L1730" i="4"/>
  <c r="L273" i="4"/>
  <c r="L18" i="4"/>
  <c r="L650" i="4"/>
  <c r="L184" i="4"/>
  <c r="L533" i="4"/>
  <c r="L162" i="4"/>
  <c r="L1692" i="4"/>
  <c r="L229" i="4"/>
  <c r="L1944" i="4"/>
  <c r="L1983" i="4"/>
  <c r="L929" i="4"/>
  <c r="L462" i="4"/>
  <c r="L1035" i="4"/>
  <c r="L991" i="4"/>
  <c r="L534" i="4"/>
  <c r="L366" i="4"/>
  <c r="L1577" i="4"/>
  <c r="L555" i="4"/>
  <c r="L1693" i="4"/>
  <c r="L1540" i="4"/>
  <c r="L230" i="4"/>
  <c r="L1694" i="4"/>
  <c r="L313" i="4"/>
  <c r="L1814" i="4"/>
  <c r="L759" i="4"/>
  <c r="L1795" i="4"/>
  <c r="L1474" i="4"/>
  <c r="L410" i="4"/>
  <c r="L1815" i="4"/>
  <c r="L1678" i="4"/>
  <c r="L463" i="4"/>
  <c r="L834" i="4"/>
  <c r="L676" i="4"/>
  <c r="L231" i="4"/>
  <c r="L498" i="4"/>
  <c r="L314" i="4"/>
  <c r="L930" i="4"/>
  <c r="L722" i="4"/>
  <c r="L114" i="4"/>
  <c r="L1559" i="4"/>
  <c r="L584" i="4"/>
  <c r="L1863" i="4"/>
  <c r="L1879" i="4"/>
  <c r="L19" i="4"/>
  <c r="L185" i="4"/>
  <c r="L947" i="4"/>
  <c r="L873" i="4"/>
  <c r="L1055" i="4"/>
  <c r="L1712" i="4"/>
  <c r="L978" i="4"/>
  <c r="L1365" i="4"/>
  <c r="L931" i="4"/>
  <c r="L1945" i="4"/>
  <c r="L1366" i="4"/>
  <c r="L1796" i="4"/>
  <c r="L862" i="4"/>
  <c r="L1247" i="4"/>
  <c r="L556" i="4"/>
  <c r="L604" i="4"/>
  <c r="L992" i="4"/>
  <c r="L605" i="4"/>
  <c r="L1618" i="4"/>
  <c r="L1713" i="4"/>
  <c r="L914" i="4"/>
  <c r="L964" i="4"/>
  <c r="L94" i="4"/>
  <c r="L1311" i="4"/>
  <c r="L54" i="4"/>
  <c r="L874" i="4"/>
  <c r="L1864" i="4"/>
  <c r="L896" i="4"/>
  <c r="L1016" i="4"/>
  <c r="L430" i="4"/>
  <c r="L1754" i="4"/>
  <c r="L1343" i="4"/>
  <c r="L1344" i="4"/>
  <c r="L1404" i="4"/>
  <c r="L521" i="4"/>
  <c r="L993" i="4"/>
  <c r="L34" i="4"/>
  <c r="L1312" i="4"/>
  <c r="L1541" i="4"/>
  <c r="L480" i="4"/>
  <c r="L1387" i="4"/>
  <c r="L557" i="4"/>
  <c r="L897" i="4"/>
  <c r="L1755" i="4"/>
  <c r="L390" i="4"/>
  <c r="L274" i="4"/>
  <c r="L1838" i="4"/>
  <c r="L367" i="4"/>
  <c r="L1017" i="4"/>
  <c r="L1880" i="4"/>
  <c r="L817" i="4"/>
  <c r="L677" i="4"/>
  <c r="L535" i="4"/>
  <c r="L558" i="4"/>
  <c r="L835" i="4"/>
  <c r="L1756" i="4"/>
  <c r="L1191" i="4"/>
  <c r="L1542" i="4"/>
  <c r="L1595" i="4"/>
  <c r="L706" i="4"/>
  <c r="L836" i="4"/>
  <c r="L1367" i="4"/>
  <c r="L837" i="4"/>
  <c r="L1839" i="4"/>
  <c r="L1329" i="4"/>
  <c r="L898" i="4"/>
  <c r="L1130" i="4"/>
  <c r="L1056" i="4"/>
  <c r="L803" i="4"/>
  <c r="L1596" i="4"/>
  <c r="L1248" i="4"/>
  <c r="L1634" i="4"/>
  <c r="L536" i="4"/>
  <c r="L1167" i="4"/>
  <c r="L559" i="4"/>
  <c r="L1271" i="4"/>
  <c r="L1731" i="4"/>
  <c r="L560" i="4"/>
  <c r="L1543" i="4"/>
  <c r="L561" i="4"/>
  <c r="L1272" i="4"/>
  <c r="L932" i="4"/>
  <c r="L411" i="4"/>
  <c r="L1036" i="4"/>
  <c r="L1516" i="4"/>
  <c r="L875" i="4"/>
  <c r="L115" i="4"/>
  <c r="L1388" i="4"/>
  <c r="L134" i="4"/>
  <c r="L1389" i="4"/>
  <c r="L1797" i="4"/>
  <c r="L163" i="4"/>
  <c r="L391" i="4"/>
  <c r="L1475" i="4"/>
  <c r="L1149" i="4"/>
  <c r="L1230" i="4"/>
  <c r="L1405" i="4"/>
  <c r="L1150" i="4"/>
  <c r="L678" i="4"/>
  <c r="L1455" i="4"/>
  <c r="L1131" i="4"/>
  <c r="L876" i="4"/>
  <c r="L1313" i="4"/>
  <c r="L1072" i="4"/>
  <c r="L1544" i="4"/>
  <c r="L994" i="4"/>
  <c r="L1881" i="4"/>
  <c r="L186" i="4"/>
  <c r="L431" i="4"/>
  <c r="L135" i="4"/>
  <c r="L1695" i="4"/>
  <c r="L1168" i="4"/>
  <c r="L164" i="4"/>
  <c r="L1560" i="4"/>
  <c r="L1231" i="4"/>
  <c r="L116" i="4"/>
  <c r="L1561" i="4"/>
  <c r="L1431" i="4"/>
  <c r="L1882" i="4"/>
  <c r="L818" i="4"/>
  <c r="L1292" i="4"/>
  <c r="L1456" i="4"/>
  <c r="L742" i="4"/>
  <c r="L1962" i="4"/>
  <c r="L1840" i="4"/>
  <c r="L1841" i="4"/>
  <c r="L20" i="4"/>
  <c r="L187" i="4"/>
  <c r="L349" i="4"/>
  <c r="L585" i="4"/>
  <c r="L586" i="4"/>
  <c r="M586" i="4" s="1"/>
  <c r="L1757" i="4"/>
  <c r="L2" i="4"/>
  <c r="L760" i="4"/>
  <c r="L1816" i="4"/>
  <c r="L165" i="4"/>
  <c r="L293" i="4"/>
  <c r="L1210" i="4"/>
  <c r="L1635" i="4"/>
  <c r="L1798" i="4"/>
  <c r="L620" i="4"/>
  <c r="L1758" i="4"/>
  <c r="L1345" i="4"/>
  <c r="L333" i="4"/>
  <c r="L1432" i="4"/>
  <c r="L35" i="4"/>
  <c r="L995" i="4"/>
  <c r="L188" i="4"/>
  <c r="L1500" i="4"/>
  <c r="L368" i="4"/>
  <c r="L621" i="4"/>
  <c r="L1169" i="4"/>
  <c r="L863" i="4"/>
  <c r="L55" i="4"/>
  <c r="L1778" i="4"/>
  <c r="L1660" i="4"/>
  <c r="L232" i="4"/>
  <c r="L877" i="4"/>
  <c r="L651" i="4"/>
  <c r="L1057" i="4"/>
  <c r="L1232" i="4"/>
  <c r="L1946" i="4"/>
  <c r="L743" i="4"/>
  <c r="L1433" i="4"/>
  <c r="L679" i="4"/>
  <c r="L233" i="4"/>
  <c r="L1679" i="4"/>
  <c r="L744" i="4"/>
  <c r="L189" i="4"/>
  <c r="L1799" i="4"/>
  <c r="L315" i="4"/>
  <c r="L76" i="4"/>
  <c r="L1434" i="4"/>
  <c r="L1457" i="4"/>
  <c r="L499" i="4"/>
  <c r="L948" i="4"/>
  <c r="L652" i="4"/>
  <c r="L1170" i="4"/>
  <c r="L1800" i="4"/>
  <c r="L1435" i="4"/>
  <c r="L449" i="4"/>
  <c r="L1211" i="4"/>
  <c r="L1578" i="4"/>
  <c r="L1579" i="4"/>
  <c r="L933" i="4"/>
  <c r="L1151" i="4"/>
  <c r="L1501" i="4"/>
  <c r="L996" i="4"/>
  <c r="L804" i="4"/>
  <c r="L255" i="4"/>
  <c r="L1018" i="4"/>
  <c r="L522" i="4"/>
  <c r="L1314" i="4"/>
  <c r="L1580" i="4"/>
  <c r="L1192" i="4"/>
  <c r="L1963" i="4"/>
  <c r="L622" i="4"/>
  <c r="L95" i="4"/>
  <c r="L949" i="4"/>
  <c r="L1502" i="4"/>
  <c r="L1116" i="4"/>
  <c r="L1779" i="4"/>
  <c r="L1293" i="4"/>
  <c r="L606" i="4"/>
  <c r="L500" i="4"/>
  <c r="L934" i="4"/>
  <c r="L256" i="4"/>
  <c r="L432" i="4"/>
  <c r="L1562" i="4"/>
  <c r="L36" i="4"/>
  <c r="L838" i="4"/>
  <c r="L190" i="4"/>
  <c r="L56" i="4"/>
  <c r="L1294" i="4"/>
  <c r="L350" i="4"/>
  <c r="L392" i="4"/>
  <c r="L935" i="4"/>
  <c r="L950" i="4"/>
  <c r="L136" i="4"/>
  <c r="L936" i="4"/>
  <c r="L412" i="4"/>
  <c r="L1581" i="4"/>
  <c r="L77" i="4"/>
  <c r="L1058" i="4"/>
  <c r="L369" i="4"/>
  <c r="L1714" i="4"/>
  <c r="L137" i="4"/>
  <c r="L212" i="4"/>
  <c r="L413" i="4"/>
  <c r="L1132" i="4"/>
  <c r="L745" i="4"/>
  <c r="L1732" i="4"/>
  <c r="L1964" i="4"/>
  <c r="L1406" i="4"/>
  <c r="L839" i="4"/>
  <c r="L587" i="4"/>
  <c r="L294" i="4"/>
  <c r="L623" i="4"/>
  <c r="L1661" i="4"/>
  <c r="L1865" i="4"/>
  <c r="L1233" i="4"/>
  <c r="L316" i="4"/>
  <c r="L1801" i="4"/>
  <c r="L1883" i="4"/>
  <c r="L1947" i="4"/>
  <c r="L819" i="4"/>
  <c r="L1780" i="4"/>
  <c r="L1407" i="4"/>
  <c r="L1636" i="4"/>
  <c r="L1330" i="4"/>
  <c r="L1517" i="4"/>
  <c r="L707" i="4"/>
  <c r="L1759" i="4"/>
  <c r="L562" i="4"/>
  <c r="L1476" i="4"/>
  <c r="L1781" i="4"/>
  <c r="L653" i="4"/>
  <c r="L1315" i="4"/>
  <c r="L1582" i="4"/>
  <c r="L1193" i="4"/>
  <c r="L624" i="4"/>
  <c r="L1059" i="4"/>
  <c r="L1866" i="4"/>
  <c r="L1518" i="4"/>
  <c r="L782" i="4"/>
  <c r="L1884" i="4"/>
  <c r="L295" i="4"/>
  <c r="L213" i="4"/>
  <c r="L296" i="4"/>
  <c r="L1885" i="4"/>
  <c r="L1117" i="4"/>
  <c r="L234" i="4"/>
  <c r="L1060" i="4"/>
  <c r="L117" i="4"/>
  <c r="L1368" i="4"/>
  <c r="L275" i="4"/>
  <c r="L1458" i="4"/>
  <c r="L1984" i="4"/>
  <c r="L1346" i="4"/>
  <c r="L1436" i="4"/>
  <c r="L138" i="4"/>
  <c r="L450" i="4"/>
  <c r="L680" i="4"/>
  <c r="L1985" i="4"/>
  <c r="L1249" i="4"/>
  <c r="L1867" i="4"/>
  <c r="L1347" i="4"/>
  <c r="L654" i="4"/>
  <c r="L1073" i="4"/>
  <c r="L1171" i="4"/>
  <c r="L1817" i="4"/>
  <c r="L723" i="4"/>
  <c r="L1680" i="4"/>
  <c r="L96" i="4"/>
  <c r="L1316" i="4"/>
  <c r="L1545" i="4"/>
  <c r="L1715" i="4"/>
  <c r="L3" i="4"/>
  <c r="L1194" i="4"/>
  <c r="L951" i="4"/>
  <c r="L1331" i="4"/>
  <c r="L952" i="4"/>
  <c r="L1273" i="4"/>
  <c r="L746" i="4"/>
  <c r="L1090" i="4"/>
  <c r="L915" i="4"/>
  <c r="L464" i="4"/>
  <c r="L625" i="4"/>
  <c r="L724" i="4"/>
  <c r="L1317" i="4"/>
  <c r="L1172" i="4"/>
  <c r="L1681" i="4"/>
  <c r="L1546" i="4"/>
  <c r="L57" i="4"/>
  <c r="L725" i="4"/>
  <c r="L1519" i="4"/>
  <c r="L317" i="4"/>
  <c r="L451" i="4"/>
  <c r="L1061" i="4"/>
  <c r="L1037" i="4"/>
  <c r="L1637" i="4"/>
  <c r="L1477" i="4"/>
  <c r="L899" i="4"/>
  <c r="L334" i="4"/>
  <c r="L1019" i="4"/>
  <c r="L1295" i="4"/>
  <c r="L501" i="4"/>
  <c r="L523" i="4"/>
  <c r="L965" i="4"/>
  <c r="L1662" i="4"/>
  <c r="L1390" i="4"/>
  <c r="L1503" i="4"/>
  <c r="L1818" i="4"/>
  <c r="L1716" i="4"/>
  <c r="L1948" i="4"/>
  <c r="L607" i="4"/>
  <c r="L840" i="4"/>
  <c r="L1733" i="4"/>
  <c r="L1408" i="4"/>
  <c r="L191" i="4"/>
  <c r="L1965" i="4"/>
  <c r="L433" i="4"/>
  <c r="L626" i="4"/>
  <c r="L627" i="4"/>
  <c r="L1437" i="4"/>
  <c r="L1074" i="4"/>
  <c r="L1597" i="4"/>
  <c r="L1819" i="4"/>
  <c r="L841" i="4"/>
  <c r="L481" i="4"/>
  <c r="L139" i="4"/>
  <c r="L1868" i="4"/>
  <c r="L434" i="4"/>
  <c r="L452" i="4"/>
  <c r="L297" i="4"/>
  <c r="L1250" i="4"/>
  <c r="L708" i="4"/>
  <c r="L655" i="4"/>
  <c r="L681" i="4"/>
  <c r="L1409" i="4"/>
  <c r="L608" i="4"/>
  <c r="L1760" i="4"/>
  <c r="L1391" i="4"/>
  <c r="L900" i="4"/>
  <c r="L1392" i="4"/>
  <c r="L214" i="4"/>
  <c r="L1563" i="4"/>
  <c r="L1908" i="4"/>
  <c r="L1296" i="4"/>
  <c r="L370" i="4"/>
  <c r="L502" i="4"/>
  <c r="L257" i="4"/>
  <c r="L37" i="4"/>
  <c r="L805" i="4"/>
  <c r="L997" i="4"/>
  <c r="L864" i="4"/>
  <c r="L1909" i="4"/>
  <c r="L1761" i="4"/>
  <c r="L97" i="4"/>
  <c r="L916" i="4"/>
  <c r="L1520" i="4"/>
  <c r="L435" i="4"/>
  <c r="L783" i="4"/>
  <c r="L258" i="4"/>
  <c r="L820" i="4"/>
  <c r="L4" i="4"/>
  <c r="L865" i="4"/>
  <c r="L1173" i="4"/>
  <c r="L1869" i="4"/>
  <c r="L1910" i="4"/>
  <c r="L1734" i="4"/>
  <c r="L1521" i="4"/>
  <c r="L1410" i="4"/>
  <c r="L761" i="4"/>
  <c r="L1619" i="4"/>
  <c r="L351" i="4"/>
  <c r="L1438" i="4"/>
  <c r="L709" i="4"/>
  <c r="L1522" i="4"/>
  <c r="L38" i="4"/>
  <c r="L901" i="4"/>
  <c r="L1564" i="4"/>
  <c r="L762" i="4"/>
  <c r="L1696" i="4"/>
  <c r="L656" i="4"/>
  <c r="L1717" i="4"/>
  <c r="L166" i="4"/>
  <c r="L1212" i="4"/>
  <c r="L1393" i="4"/>
  <c r="L1620" i="4"/>
  <c r="L1459" i="4"/>
  <c r="L1820" i="4"/>
  <c r="L763" i="4"/>
  <c r="L806" i="4"/>
  <c r="L588" i="4"/>
  <c r="L1091" i="4"/>
  <c r="L393" i="4"/>
  <c r="L39" i="4"/>
  <c r="L335" i="4"/>
  <c r="L78" i="4"/>
  <c r="L1020" i="4"/>
  <c r="L298" i="4"/>
  <c r="L784" i="4"/>
  <c r="L1842" i="4"/>
  <c r="L657" i="4"/>
  <c r="L235" i="4"/>
  <c r="L1735" i="4"/>
  <c r="L1697" i="4"/>
  <c r="L1663" i="4"/>
  <c r="L98" i="4"/>
  <c r="L1821" i="4"/>
  <c r="L482" i="4"/>
  <c r="L58" i="4"/>
  <c r="L21" i="4"/>
  <c r="L465" i="4"/>
  <c r="L1092" i="4"/>
  <c r="L1802" i="4"/>
  <c r="L842" i="4"/>
  <c r="L1195" i="4"/>
  <c r="L276" i="4"/>
  <c r="L1038" i="4"/>
  <c r="L1234" i="4"/>
  <c r="L215" i="4"/>
  <c r="L192" i="4"/>
  <c r="L1478" i="4"/>
  <c r="L1021" i="4"/>
  <c r="L937" i="4"/>
  <c r="L1369" i="4"/>
  <c r="L1736" i="4"/>
  <c r="L1598" i="4"/>
  <c r="L682" i="4"/>
  <c r="L1599" i="4"/>
  <c r="L1737" i="4"/>
  <c r="L807" i="4"/>
  <c r="L1986" i="4"/>
  <c r="L1523" i="4"/>
  <c r="L1504" i="4"/>
  <c r="L1966" i="4"/>
  <c r="L966" i="4"/>
  <c r="L1370" i="4"/>
  <c r="L1925" i="4"/>
  <c r="L236" i="4"/>
  <c r="L524" i="4"/>
  <c r="L1843" i="4"/>
  <c r="L436" i="4"/>
  <c r="L1987" i="4"/>
  <c r="L277" i="4"/>
  <c r="L1524" i="4"/>
  <c r="L1213" i="4"/>
  <c r="L683" i="4"/>
  <c r="L1782" i="4"/>
  <c r="L1844" i="4"/>
  <c r="L1039" i="4"/>
  <c r="L1118" i="4"/>
  <c r="L1600" i="4"/>
  <c r="L118" i="4"/>
  <c r="L1394" i="4"/>
  <c r="L414" i="4"/>
  <c r="L1718" i="4"/>
  <c r="L40" i="4"/>
  <c r="L140" i="4"/>
  <c r="L525" i="4"/>
  <c r="L563" i="4"/>
  <c r="L1738" i="4"/>
  <c r="L1460" i="4"/>
  <c r="L1783" i="4"/>
  <c r="L79" i="4"/>
  <c r="L1784" i="4"/>
  <c r="L1886" i="4"/>
  <c r="L483" i="4"/>
  <c r="L1949" i="4"/>
  <c r="L1950" i="4"/>
  <c r="L878" i="4"/>
  <c r="L1803" i="4"/>
  <c r="L415" i="4"/>
  <c r="L1887" i="4"/>
  <c r="L80" i="4"/>
  <c r="L1174" i="4"/>
  <c r="L1822" i="4"/>
  <c r="L1439" i="4"/>
  <c r="L1638" i="4"/>
  <c r="L1565" i="4"/>
  <c r="L684" i="4"/>
  <c r="L371" i="4"/>
  <c r="L1639" i="4"/>
  <c r="L193" i="4"/>
  <c r="L216" i="4"/>
  <c r="L1411" i="4"/>
  <c r="L336" i="4"/>
  <c r="L59" i="4"/>
  <c r="L60" i="4"/>
  <c r="L1926" i="4"/>
  <c r="L628" i="4"/>
  <c r="L1804" i="4"/>
  <c r="L1479" i="4"/>
  <c r="L1022" i="4"/>
  <c r="L998" i="4"/>
  <c r="L1505" i="4"/>
  <c r="L237" i="4"/>
  <c r="L394" i="4"/>
  <c r="L299" i="4"/>
  <c r="L1075" i="4"/>
  <c r="L1371" i="4"/>
  <c r="L685" i="4"/>
  <c r="L1214" i="4"/>
  <c r="L1682" i="4"/>
  <c r="L318" i="4"/>
  <c r="L609" i="4"/>
  <c r="L99" i="4"/>
  <c r="L141" i="4"/>
  <c r="L1845" i="4"/>
  <c r="L1805" i="4"/>
  <c r="L843" i="4"/>
  <c r="L1152" i="4"/>
  <c r="L319" i="4"/>
  <c r="L167" i="4"/>
  <c r="L1911" i="4"/>
  <c r="L629" i="4"/>
  <c r="L300" i="4"/>
  <c r="L1196" i="4"/>
  <c r="L453" i="4"/>
  <c r="L1274" i="4"/>
  <c r="L747" i="4"/>
  <c r="L726" i="4"/>
  <c r="L630" i="4"/>
  <c r="L1062" i="4"/>
  <c r="L22" i="4"/>
  <c r="L1583" i="4"/>
  <c r="L1093" i="4"/>
  <c r="L1175" i="4"/>
  <c r="L1348" i="4"/>
  <c r="L372" i="4"/>
  <c r="L938" i="4"/>
  <c r="L1023" i="4"/>
  <c r="L194" i="4"/>
  <c r="L844" i="4"/>
  <c r="L1739" i="4"/>
  <c r="L1823" i="4"/>
  <c r="L1719" i="4"/>
  <c r="L1040" i="4"/>
  <c r="L999" i="4"/>
  <c r="L1197" i="4"/>
  <c r="L320" i="4"/>
  <c r="L395" i="4"/>
  <c r="L879" i="4"/>
  <c r="L1683" i="4"/>
  <c r="L396" i="4"/>
  <c r="L1566" i="4"/>
  <c r="L142" i="4"/>
  <c r="L631" i="4"/>
  <c r="L337" i="4"/>
  <c r="L1119" i="4"/>
  <c r="L1601" i="4"/>
  <c r="L1806" i="4"/>
  <c r="L143" i="4"/>
  <c r="L1297" i="4"/>
  <c r="L352" i="4"/>
  <c r="L1584" i="4"/>
  <c r="L658" i="4"/>
  <c r="L503" i="4"/>
  <c r="L710" i="4"/>
  <c r="L504" i="4"/>
  <c r="L1372" i="4"/>
  <c r="L785" i="4"/>
  <c r="L466" i="4"/>
  <c r="L1967" i="4"/>
  <c r="L866" i="4"/>
  <c r="L1888" i="4"/>
  <c r="L1506" i="4"/>
  <c r="L537" i="4"/>
  <c r="L1912" i="4"/>
  <c r="L1235" i="4"/>
  <c r="L1640" i="4"/>
  <c r="L144" i="4"/>
  <c r="L748" i="4"/>
  <c r="L1251" i="4"/>
  <c r="L1373" i="4"/>
  <c r="L749" i="4"/>
  <c r="L1480" i="4"/>
  <c r="L1824" i="4"/>
  <c r="L1641" i="4"/>
  <c r="L1298" i="4"/>
  <c r="L917" i="4"/>
  <c r="L939" i="4"/>
  <c r="L764" i="4"/>
  <c r="L467" i="4"/>
  <c r="L1825" i="4"/>
  <c r="L1153" i="4"/>
  <c r="L1785" i="4"/>
  <c r="L845" i="4"/>
  <c r="L278" i="4"/>
  <c r="L1094" i="4"/>
  <c r="L1698" i="4"/>
  <c r="L217" i="4"/>
  <c r="L1547" i="4"/>
  <c r="L1548" i="4"/>
  <c r="L1275" i="4"/>
  <c r="L353" i="4"/>
  <c r="L1889" i="4"/>
  <c r="L1276" i="4"/>
  <c r="L1621" i="4"/>
  <c r="L564" i="4"/>
  <c r="L1395" i="4"/>
  <c r="L1095" i="4"/>
  <c r="L686" i="4"/>
  <c r="L765" i="4"/>
  <c r="L505" i="4"/>
  <c r="L1120" i="4"/>
  <c r="L1968" i="4"/>
  <c r="L279" i="4"/>
  <c r="L1440" i="4"/>
  <c r="L1154" i="4"/>
  <c r="L1525" i="4"/>
  <c r="L1277" i="4"/>
  <c r="L711" i="4"/>
  <c r="L354" i="4"/>
  <c r="L218" i="4"/>
  <c r="L727" i="4"/>
  <c r="L538" i="4"/>
  <c r="L1642" i="4"/>
  <c r="L632" i="4"/>
  <c r="L373" i="4"/>
  <c r="L41" i="4"/>
  <c r="L1846" i="4"/>
  <c r="L1481" i="4"/>
  <c r="L1664" i="4"/>
  <c r="L1890" i="4"/>
  <c r="L280" i="4"/>
  <c r="L1826" i="4"/>
  <c r="L1526" i="4"/>
  <c r="L1699" i="4"/>
  <c r="L1762" i="4"/>
  <c r="L728" i="4"/>
  <c r="L1969" i="4"/>
  <c r="L1988" i="4"/>
  <c r="L1349" i="4"/>
  <c r="L1412" i="4"/>
  <c r="L1989" i="4"/>
  <c r="L633" i="4"/>
  <c r="L1413" i="4"/>
  <c r="L918" i="4"/>
  <c r="L1622" i="4"/>
  <c r="L1567" i="4"/>
  <c r="L238" i="4"/>
  <c r="L750" i="4"/>
  <c r="L766" i="4"/>
  <c r="L1318" i="4"/>
  <c r="L953" i="4"/>
  <c r="L1568" i="4"/>
  <c r="L219" i="4"/>
  <c r="L1847" i="4"/>
  <c r="L767" i="4"/>
  <c r="L1414" i="4"/>
  <c r="L259" i="4"/>
  <c r="L1827" i="4"/>
  <c r="L919" i="4"/>
  <c r="L768" i="4"/>
  <c r="L1665" i="4"/>
  <c r="L1740" i="4"/>
  <c r="L437" i="4"/>
  <c r="L260" i="4"/>
  <c r="L261" i="4"/>
  <c r="L1585" i="4"/>
  <c r="L1299" i="4"/>
  <c r="L1000" i="4"/>
  <c r="L1319" i="4"/>
  <c r="L468" i="4"/>
  <c r="L1891" i="4"/>
  <c r="L416" i="4"/>
  <c r="L1892" i="4"/>
  <c r="L1441" i="4"/>
  <c r="L438" i="4"/>
  <c r="L902" i="4"/>
  <c r="L374" i="4"/>
  <c r="L808" i="4"/>
  <c r="L61" i="4"/>
  <c r="L634" i="4"/>
  <c r="L1236" i="4"/>
  <c r="L506" i="4"/>
  <c r="L1741" i="4"/>
  <c r="L281" i="4"/>
  <c r="L1350" i="4"/>
  <c r="L1482" i="4"/>
  <c r="L846" i="4"/>
  <c r="L301" i="4"/>
  <c r="L1643" i="4"/>
  <c r="L1300" i="4"/>
  <c r="L1623" i="4"/>
  <c r="L42" i="4"/>
  <c r="L439" i="4"/>
  <c r="L1720" i="4"/>
  <c r="L880" i="4"/>
  <c r="L507" i="4"/>
  <c r="L417" i="4"/>
  <c r="L239" i="4"/>
  <c r="L786" i="4"/>
  <c r="L687" i="4"/>
  <c r="L1001" i="4"/>
  <c r="L1913" i="4"/>
  <c r="L1351" i="4"/>
  <c r="L195" i="4"/>
  <c r="L1301" i="4"/>
  <c r="L1133" i="4"/>
  <c r="L100" i="4"/>
  <c r="L1352" i="4"/>
  <c r="L1041" i="4"/>
  <c r="L821" i="4"/>
  <c r="L769" i="4"/>
  <c r="L1870" i="4"/>
  <c r="L1396" i="4"/>
  <c r="L1549" i="4"/>
  <c r="L1666" i="4"/>
  <c r="L1302" i="4"/>
  <c r="L1374" i="4"/>
  <c r="L484" i="4"/>
  <c r="L539" i="4"/>
  <c r="L787" i="4"/>
  <c r="L822" i="4"/>
  <c r="L540" i="4"/>
  <c r="L1252" i="4"/>
  <c r="L101" i="4"/>
  <c r="L168" i="4"/>
  <c r="L729" i="4"/>
  <c r="L1483" i="4"/>
  <c r="L1721" i="4"/>
  <c r="L240" i="4"/>
  <c r="L1484" i="4"/>
  <c r="L751" i="4"/>
  <c r="L1927" i="4"/>
  <c r="L1848" i="4"/>
  <c r="L1684" i="4"/>
  <c r="L770" i="4"/>
  <c r="L1849" i="4"/>
  <c r="L730" i="4"/>
  <c r="L1685" i="4"/>
  <c r="L1397" i="4"/>
  <c r="L1096" i="4"/>
  <c r="L508" i="4"/>
  <c r="L169" i="4"/>
  <c r="L1278" i="4"/>
  <c r="L338" i="4"/>
  <c r="L1644" i="4"/>
  <c r="L1700" i="4"/>
  <c r="L1850" i="4"/>
  <c r="L526" i="4"/>
  <c r="L1134" i="4"/>
  <c r="L1063" i="4"/>
  <c r="L1928" i="4"/>
  <c r="L1645" i="4"/>
  <c r="L1893" i="4"/>
  <c r="L1701" i="4"/>
  <c r="L1176" i="4"/>
  <c r="L847" i="4"/>
  <c r="L1042" i="4"/>
  <c r="L196" i="4"/>
  <c r="L881" i="4"/>
  <c r="L967" i="4"/>
  <c r="L565" i="4"/>
  <c r="L1076" i="4"/>
  <c r="L1686" i="4"/>
  <c r="L712" i="4"/>
  <c r="L1279" i="4"/>
  <c r="L635" i="4"/>
  <c r="L1215" i="4"/>
  <c r="L771" i="4"/>
  <c r="L145" i="4"/>
  <c r="L1320" i="4"/>
  <c r="L979" i="4"/>
  <c r="L1786" i="4"/>
  <c r="L102" i="4"/>
  <c r="L1353" i="4"/>
  <c r="L1550" i="4"/>
  <c r="L541" i="4"/>
  <c r="L1077" i="4"/>
  <c r="L1507" i="4"/>
  <c r="L1602" i="4"/>
  <c r="L566" i="4"/>
  <c r="L1280" i="4"/>
  <c r="L1485" i="4"/>
  <c r="L1603" i="4"/>
  <c r="L321" i="4"/>
  <c r="L968" i="4"/>
  <c r="L1237" i="4"/>
  <c r="L375" i="4"/>
  <c r="L659" i="4"/>
  <c r="L688" i="4"/>
  <c r="L103" i="4"/>
  <c r="L1198" i="4"/>
  <c r="L1486" i="4"/>
  <c r="L1177" i="4"/>
  <c r="L440" i="4"/>
  <c r="L509" i="4"/>
  <c r="L1828" i="4"/>
  <c r="L1375" i="4"/>
  <c r="L1604" i="4"/>
  <c r="L469" i="4"/>
  <c r="L119" i="4"/>
  <c r="L589" i="4"/>
  <c r="L1415" i="4"/>
  <c r="L1787" i="4"/>
  <c r="L1605" i="4"/>
  <c r="L1155" i="4"/>
  <c r="L1199" i="4"/>
  <c r="L1416" i="4"/>
  <c r="L1722" i="4"/>
  <c r="L1121" i="4"/>
  <c r="L1097" i="4"/>
  <c r="L1742" i="4"/>
  <c r="L610" i="4"/>
  <c r="L1527" i="4"/>
  <c r="L376" i="4"/>
  <c r="L1807" i="4"/>
  <c r="L954" i="4"/>
  <c r="L1122" i="4"/>
  <c r="L788" i="4"/>
  <c r="L848" i="4"/>
  <c r="L1178" i="4"/>
  <c r="L1179" i="4"/>
  <c r="L689" i="4"/>
  <c r="L1851" i="4"/>
  <c r="L1238" i="4"/>
  <c r="L1929" i="4"/>
  <c r="L1829" i="4"/>
  <c r="L470" i="4"/>
  <c r="L1002" i="4"/>
  <c r="L43" i="4"/>
  <c r="L170" i="4"/>
  <c r="L241" i="4"/>
  <c r="L510" i="4"/>
  <c r="L242" i="4"/>
  <c r="L302" i="4"/>
  <c r="L1253" i="4"/>
  <c r="L1687" i="4"/>
  <c r="L511" i="4"/>
  <c r="L1254" i="4"/>
  <c r="L454" i="4"/>
  <c r="L23" i="4"/>
  <c r="L955" i="4"/>
  <c r="L377" i="4"/>
  <c r="L867" i="4"/>
  <c r="L1743" i="4"/>
  <c r="L282" i="4"/>
  <c r="L322" i="4"/>
  <c r="L731" i="4"/>
  <c r="L243" i="4"/>
  <c r="L1990" i="4"/>
  <c r="L355" i="4"/>
  <c r="L882" i="4"/>
  <c r="L418" i="4"/>
  <c r="L567" i="4"/>
  <c r="L1606" i="4"/>
  <c r="L1098" i="4"/>
  <c r="L1321" i="4"/>
  <c r="L1417" i="4"/>
  <c r="L356" i="4"/>
  <c r="L5" i="4"/>
  <c r="L1003" i="4"/>
  <c r="L339" i="4"/>
  <c r="L1461" i="4"/>
  <c r="L1200" i="4"/>
  <c r="L1569" i="4"/>
  <c r="L1551" i="4"/>
  <c r="L1607" i="4"/>
  <c r="L636" i="4"/>
  <c r="L1332" i="4"/>
  <c r="L1135" i="4"/>
  <c r="L1180" i="4"/>
  <c r="L980" i="4"/>
  <c r="L568" i="4"/>
  <c r="L969" i="4"/>
  <c r="L823" i="4"/>
  <c r="L378" i="4"/>
  <c r="L1024" i="4"/>
  <c r="L1624" i="4"/>
  <c r="L1871" i="4"/>
  <c r="L1914" i="4"/>
  <c r="L197" i="4"/>
  <c r="L1608" i="4"/>
  <c r="L970" i="4"/>
  <c r="L1702" i="4"/>
  <c r="L1609" i="4"/>
  <c r="L1418" i="4"/>
  <c r="L809" i="4"/>
  <c r="L244" i="4"/>
  <c r="L542" i="4"/>
  <c r="L1528" i="4"/>
  <c r="L245" i="4"/>
  <c r="L340" i="4"/>
  <c r="L789" i="4"/>
  <c r="L981" i="4"/>
  <c r="L1398" i="4"/>
  <c r="L1462" i="4"/>
  <c r="L198" i="4"/>
  <c r="L1463" i="4"/>
  <c r="L1078" i="4"/>
  <c r="L868" i="4"/>
  <c r="L485" i="4"/>
  <c r="L1852" i="4"/>
  <c r="L1586" i="4"/>
  <c r="L441" i="4"/>
  <c r="L849" i="4"/>
  <c r="L146" i="4"/>
  <c r="L810" i="4"/>
  <c r="L1442" i="4"/>
  <c r="L660" i="4"/>
  <c r="L590" i="4"/>
  <c r="L1487" i="4"/>
  <c r="L1255" i="4"/>
  <c r="L44" i="4"/>
  <c r="L850" i="4"/>
  <c r="L1529" i="4"/>
  <c r="L1723" i="4"/>
  <c r="L1156" i="4"/>
  <c r="L1419" i="4"/>
  <c r="L569" i="4"/>
  <c r="L1530" i="4"/>
  <c r="L732" i="4"/>
  <c r="L1853" i="4"/>
  <c r="L570" i="4"/>
  <c r="L637" i="4"/>
  <c r="L1970" i="4"/>
  <c r="L940" i="4"/>
  <c r="L1763" i="4"/>
  <c r="L303" i="4"/>
  <c r="L1216" i="4"/>
  <c r="L1464" i="4"/>
  <c r="L1667" i="4"/>
  <c r="L543" i="4"/>
  <c r="L1376" i="4"/>
  <c r="L713" i="4"/>
  <c r="L714" i="4"/>
  <c r="L262" i="4"/>
  <c r="L811" i="4"/>
  <c r="L1646" i="4"/>
  <c r="L455" i="4"/>
  <c r="L171" i="4"/>
  <c r="L715" i="4"/>
  <c r="L1064" i="4"/>
  <c r="L690" i="4"/>
  <c r="L1668" i="4"/>
  <c r="L883" i="4"/>
  <c r="L1256" i="4"/>
  <c r="L1065" i="4"/>
  <c r="L62" i="4"/>
  <c r="L1531" i="4"/>
  <c r="L1724" i="4"/>
  <c r="L1669" i="4"/>
  <c r="L283" i="4"/>
  <c r="L6" i="4"/>
  <c r="L147" i="4"/>
  <c r="L1688" i="4"/>
  <c r="L971" i="4"/>
  <c r="L1570" i="4"/>
  <c r="L148" i="4"/>
  <c r="L442" i="4"/>
  <c r="L304" i="4"/>
  <c r="L149" i="4"/>
  <c r="L941" i="4"/>
  <c r="L199" i="4"/>
  <c r="L1157" i="4"/>
  <c r="L512" i="4"/>
  <c r="L357" i="4"/>
  <c r="L1079" i="4"/>
  <c r="L1420" i="4"/>
  <c r="L1830" i="4"/>
  <c r="L1725" i="4"/>
  <c r="L1239" i="4"/>
  <c r="L104" i="4"/>
  <c r="L1930" i="4"/>
  <c r="L1399" i="4"/>
  <c r="L305" i="4"/>
  <c r="L638" i="4"/>
  <c r="L7" i="4"/>
  <c r="L772" i="4"/>
  <c r="L200" i="4"/>
  <c r="L1488" i="4"/>
  <c r="L1915" i="4"/>
  <c r="L8" i="4"/>
  <c r="L486" i="4"/>
  <c r="L1854" i="4"/>
  <c r="L571" i="4"/>
  <c r="L982" i="4"/>
  <c r="L983" i="4"/>
  <c r="L1181" i="4"/>
  <c r="L639" i="4"/>
  <c r="L956" i="4"/>
  <c r="L1764" i="4"/>
  <c r="L1099" i="4"/>
  <c r="L1217" i="4"/>
  <c r="L957" i="4"/>
  <c r="L1508" i="4"/>
  <c r="L572" i="4"/>
  <c r="L851" i="4"/>
  <c r="L1647" i="4"/>
  <c r="L443" i="4"/>
  <c r="L903" i="4"/>
  <c r="L172" i="4"/>
  <c r="L942" i="4"/>
  <c r="L1831" i="4"/>
  <c r="L150" i="4"/>
  <c r="L397" i="4"/>
  <c r="L661" i="4"/>
  <c r="L1648" i="4"/>
  <c r="L1240" i="4"/>
  <c r="L662" i="4"/>
  <c r="L1649" i="4"/>
  <c r="L752" i="4"/>
  <c r="L323" i="4"/>
  <c r="L1532" i="4"/>
  <c r="L220" i="4"/>
  <c r="L1808" i="4"/>
  <c r="L487" i="4"/>
  <c r="L246" i="4"/>
  <c r="L1377" i="4"/>
  <c r="L1610" i="4"/>
  <c r="L471" i="4"/>
  <c r="L591" i="4"/>
  <c r="L247" i="4"/>
  <c r="L1080" i="4"/>
  <c r="L573" i="4"/>
  <c r="L201" i="4"/>
  <c r="L81" i="4"/>
  <c r="L63" i="4"/>
  <c r="L1991" i="4"/>
  <c r="L1043" i="4"/>
  <c r="L1489" i="4"/>
  <c r="L1136" i="4"/>
  <c r="L1670" i="4"/>
  <c r="L904" i="4"/>
  <c r="L173" i="4"/>
  <c r="L824" i="4"/>
  <c r="L419" i="4"/>
  <c r="L753" i="4"/>
  <c r="L611" i="4"/>
  <c r="L1182" i="4"/>
  <c r="L1201" i="4"/>
  <c r="L151" i="4"/>
  <c r="L1004" i="4"/>
  <c r="L221" i="4"/>
  <c r="L574" i="4"/>
  <c r="L398" i="4"/>
  <c r="L9" i="4"/>
  <c r="L1100" i="4"/>
  <c r="L1322" i="4"/>
  <c r="L1832" i="4"/>
  <c r="L399" i="4"/>
  <c r="L1894" i="4"/>
  <c r="L1025" i="4"/>
  <c r="L1855" i="4"/>
  <c r="L1931" i="4"/>
  <c r="L1765" i="4"/>
  <c r="L1257" i="4"/>
  <c r="L812" i="4"/>
  <c r="L1258" i="4"/>
  <c r="L152" i="4"/>
  <c r="L1726" i="4"/>
  <c r="L691" i="4"/>
  <c r="L1992" i="4"/>
  <c r="L1101" i="4"/>
  <c r="L1571" i="4"/>
  <c r="L488" i="4"/>
  <c r="L612" i="4"/>
  <c r="L592" i="4"/>
  <c r="L202" i="4"/>
  <c r="L1400" i="4"/>
  <c r="L1066" i="4"/>
  <c r="L852" i="4"/>
  <c r="L105" i="4"/>
  <c r="L640" i="4"/>
  <c r="L1744" i="4"/>
  <c r="L593" i="4"/>
  <c r="L1671" i="4"/>
  <c r="L972" i="4"/>
  <c r="L379" i="4"/>
  <c r="L45" i="4"/>
  <c r="L1490" i="4"/>
  <c r="L1856" i="4"/>
  <c r="L248" i="4"/>
  <c r="L1102" i="4"/>
  <c r="L920" i="4"/>
  <c r="L174" i="4"/>
  <c r="L1587" i="4"/>
  <c r="L1378" i="4"/>
  <c r="L1354" i="4"/>
  <c r="L1333" i="4"/>
  <c r="L575" i="4"/>
  <c r="L24" i="4"/>
  <c r="L1703" i="4"/>
  <c r="L1809" i="4"/>
  <c r="L1650" i="4"/>
  <c r="L1355" i="4"/>
  <c r="L420" i="4"/>
  <c r="L175" i="4"/>
  <c r="L1651" i="4"/>
  <c r="L884" i="4"/>
  <c r="L663" i="4"/>
  <c r="L1689" i="4"/>
  <c r="L1183" i="4"/>
  <c r="L222" i="4"/>
  <c r="L1951" i="4"/>
  <c r="L1895" i="4"/>
  <c r="L1123" i="4"/>
  <c r="L885" i="4"/>
  <c r="L1704" i="4"/>
  <c r="L1443" i="4"/>
  <c r="L613" i="4"/>
  <c r="L284" i="4"/>
  <c r="L1202" i="4"/>
  <c r="L1356" i="4"/>
  <c r="L790" i="4"/>
  <c r="L1158" i="4"/>
  <c r="L1727" i="4"/>
  <c r="L1137" i="4"/>
  <c r="L527" i="4"/>
  <c r="L528" i="4"/>
  <c r="L1672" i="4"/>
  <c r="L176" i="4"/>
  <c r="L1896" i="4"/>
  <c r="L1952" i="4"/>
  <c r="L1745" i="4"/>
  <c r="L1323" i="4"/>
  <c r="L1081" i="4"/>
  <c r="L380" i="4"/>
  <c r="L456" i="4"/>
  <c r="L1971" i="4"/>
  <c r="L1138" i="4"/>
  <c r="L1916" i="4"/>
  <c r="L1139" i="4"/>
  <c r="L10" i="4"/>
  <c r="L120" i="4"/>
  <c r="L1509" i="4"/>
  <c r="L1766" i="4"/>
  <c r="L905" i="4"/>
  <c r="L457" i="4"/>
  <c r="L1379" i="4"/>
  <c r="L1005" i="4"/>
  <c r="L921" i="4"/>
  <c r="L11" i="4"/>
  <c r="L82" i="4"/>
  <c r="L1588" i="4"/>
  <c r="L614" i="4"/>
  <c r="L1833" i="4"/>
  <c r="L444" i="4"/>
  <c r="L733" i="4"/>
  <c r="L664" i="4"/>
  <c r="L1767" i="4"/>
  <c r="L1140" i="4"/>
  <c r="L1334" i="4"/>
  <c r="L1241" i="4"/>
  <c r="L400" i="4"/>
  <c r="L1625" i="4"/>
  <c r="L1932" i="4"/>
  <c r="L576" i="4"/>
  <c r="L1611" i="4"/>
  <c r="L1612" i="4"/>
  <c r="L1510" i="4"/>
  <c r="L1141" i="4"/>
  <c r="L665" i="4"/>
  <c r="L1159" i="4"/>
  <c r="L577" i="4"/>
  <c r="L1465" i="4"/>
  <c r="L943" i="4"/>
  <c r="L886" i="4"/>
  <c r="L513" i="4"/>
  <c r="L401" i="4"/>
  <c r="L12" i="4"/>
  <c r="L1380" i="4"/>
  <c r="L1746" i="4"/>
  <c r="L1218" i="4"/>
  <c r="L887" i="4"/>
  <c r="L692" i="4"/>
  <c r="L1006" i="4"/>
  <c r="L1444" i="4"/>
  <c r="L1897" i="4"/>
  <c r="L489" i="4"/>
  <c r="L1445" i="4"/>
  <c r="L490" i="4"/>
  <c r="L1917" i="4"/>
  <c r="L1705" i="4"/>
  <c r="L922" i="4"/>
  <c r="L1491" i="4"/>
  <c r="L1184" i="4"/>
  <c r="L1857" i="4"/>
  <c r="L1972" i="4"/>
  <c r="L203" i="4"/>
  <c r="L825" i="4"/>
  <c r="L1203" i="4"/>
  <c r="L1466" i="4"/>
  <c r="L716" i="4"/>
  <c r="L734" i="4"/>
  <c r="L1589" i="4"/>
  <c r="L285" i="4"/>
  <c r="L1872" i="4"/>
  <c r="L944" i="4"/>
  <c r="L1953" i="4"/>
  <c r="L1954" i="4"/>
  <c r="L1204" i="4"/>
  <c r="L888" i="4"/>
  <c r="L826" i="4"/>
  <c r="L1007" i="4"/>
  <c r="L64" i="4"/>
  <c r="L341" i="4"/>
  <c r="L1858" i="4"/>
  <c r="L1324" i="4"/>
  <c r="L1898" i="4"/>
  <c r="L1955" i="4"/>
  <c r="L1768" i="4"/>
  <c r="L1552" i="4"/>
  <c r="L153" i="4"/>
  <c r="L121" i="4"/>
  <c r="L544" i="4"/>
  <c r="L827" i="4"/>
  <c r="L545" i="4"/>
  <c r="L1008" i="4"/>
  <c r="L1259" i="4"/>
  <c r="L421" i="4"/>
  <c r="L1303" i="4"/>
  <c r="L422" i="4"/>
  <c r="L342" i="4"/>
  <c r="L1103" i="4"/>
  <c r="L594" i="4"/>
  <c r="L223" i="4"/>
  <c r="L1673" i="4"/>
  <c r="L717" i="4"/>
  <c r="L343" i="4"/>
  <c r="L773" i="4"/>
  <c r="L1304" i="4"/>
  <c r="L65" i="4"/>
  <c r="L693" i="4"/>
  <c r="L869" i="4"/>
  <c r="L889" i="4"/>
  <c r="L1242" i="4"/>
  <c r="L224" i="4"/>
  <c r="L46" i="4"/>
  <c r="L1626" i="4"/>
  <c r="L870" i="4"/>
  <c r="L1873" i="4"/>
  <c r="L286" i="4"/>
  <c r="L66" i="4"/>
  <c r="L1973" i="4"/>
  <c r="L774" i="4"/>
  <c r="L1260" i="4"/>
  <c r="L1769" i="4"/>
  <c r="L906" i="4"/>
  <c r="L263" i="4"/>
  <c r="L1185" i="4"/>
  <c r="L1810" i="4"/>
  <c r="L1770" i="4"/>
  <c r="L1747" i="4"/>
  <c r="L1067" i="4"/>
  <c r="L458" i="4"/>
  <c r="L1590" i="4"/>
  <c r="L358" i="4"/>
  <c r="L1834" i="4"/>
  <c r="L1009" i="4"/>
  <c r="L1613" i="4"/>
  <c r="L1401" i="4"/>
  <c r="L1010" i="4"/>
  <c r="L1335" i="4"/>
  <c r="L106" i="4"/>
  <c r="L381" i="4"/>
  <c r="L595" i="4"/>
  <c r="L1044" i="4"/>
  <c r="L1652" i="4"/>
  <c r="L382" i="4"/>
  <c r="L514" i="4"/>
  <c r="L1104" i="4"/>
  <c r="L1205" i="4"/>
  <c r="L344" i="4"/>
  <c r="L1186" i="4"/>
  <c r="L1771" i="4"/>
  <c r="L984" i="4"/>
  <c r="L828" i="4"/>
  <c r="L1811" i="4"/>
  <c r="L1653" i="4"/>
  <c r="L107" i="4"/>
  <c r="L1082" i="4"/>
  <c r="L383" i="4"/>
  <c r="L694" i="4"/>
  <c r="L122" i="4"/>
  <c r="L1899" i="4"/>
  <c r="L1553" i="4"/>
  <c r="L775" i="4"/>
  <c r="L1421" i="4"/>
  <c r="L735" i="4"/>
  <c r="L529" i="4"/>
  <c r="L423" i="4"/>
  <c r="L1706" i="4"/>
  <c r="L1261" i="4"/>
  <c r="L1993" i="4"/>
  <c r="L1874" i="4"/>
  <c r="L1357" i="4"/>
  <c r="L1748" i="4"/>
  <c r="L402" i="4"/>
  <c r="L1956" i="4"/>
  <c r="L1591" i="4"/>
  <c r="L695" i="4"/>
  <c r="L264" i="4"/>
  <c r="L515" i="4"/>
  <c r="L1627" i="4"/>
  <c r="L47" i="4"/>
  <c r="L1788" i="4"/>
  <c r="L596" i="4"/>
  <c r="L1974" i="4"/>
  <c r="L1045" i="4"/>
  <c r="L1933" i="4"/>
  <c r="L177" i="4"/>
  <c r="L1281" i="4"/>
  <c r="L791" i="4"/>
  <c r="L108" i="4"/>
  <c r="L696" i="4"/>
  <c r="L1305" i="4"/>
  <c r="L109" i="4"/>
  <c r="L1772" i="4"/>
  <c r="L403" i="4"/>
  <c r="L853" i="4"/>
  <c r="L459" i="4"/>
  <c r="L907" i="4"/>
  <c r="L1789" i="4"/>
  <c r="L1124" i="4"/>
  <c r="L1467" i="4"/>
  <c r="L1628" i="4"/>
  <c r="L178" i="4"/>
  <c r="L83" i="4"/>
  <c r="L1690" i="4"/>
  <c r="L697" i="4"/>
  <c r="L1994" i="4"/>
  <c r="L48" i="4"/>
  <c r="L1773" i="4"/>
  <c r="L345" i="4"/>
  <c r="L546" i="4"/>
  <c r="L1957" i="4"/>
  <c r="L1958" i="4"/>
  <c r="L1026" i="4"/>
  <c r="L1105" i="4"/>
  <c r="L1918" i="4"/>
  <c r="L1900" i="4"/>
  <c r="L324" i="4"/>
  <c r="L1027" i="4"/>
  <c r="L1125" i="4"/>
  <c r="L445" i="4"/>
  <c r="L1011" i="4"/>
  <c r="L1381" i="4"/>
  <c r="L718" i="4"/>
  <c r="L204" i="4"/>
  <c r="L49" i="4"/>
  <c r="L110" i="4"/>
  <c r="L719" i="4"/>
  <c r="L1446" i="4"/>
  <c r="L1106" i="4"/>
  <c r="L754" i="4"/>
  <c r="L1995" i="4"/>
  <c r="L1243" i="4"/>
  <c r="L446" i="4"/>
  <c r="L306" i="4"/>
  <c r="L205" i="4"/>
  <c r="L1107" i="4"/>
  <c r="L597" i="4"/>
  <c r="L1614" i="4"/>
  <c r="L890" i="4"/>
  <c r="L1812" i="4"/>
  <c r="L1083" i="4"/>
  <c r="L1028" i="4"/>
  <c r="L1336" i="4"/>
  <c r="L265" i="4"/>
  <c r="L1160" i="4"/>
  <c r="L287" i="4"/>
  <c r="L973" i="4"/>
  <c r="L1219" i="4"/>
  <c r="L288" i="4"/>
  <c r="L1901" i="4"/>
  <c r="L1244" i="4"/>
  <c r="L307" i="4"/>
  <c r="L179" i="4"/>
  <c r="L1447" i="4"/>
  <c r="L698" i="4"/>
  <c r="L346" i="4"/>
  <c r="L736" i="4"/>
  <c r="L985" i="4"/>
  <c r="L472" i="4"/>
  <c r="L755" i="4"/>
  <c r="L737" i="4"/>
  <c r="L1934" i="4"/>
  <c r="L1691" i="4"/>
  <c r="L1108" i="4"/>
  <c r="L1109" i="4"/>
  <c r="L67" i="4"/>
  <c r="L1533" i="4"/>
  <c r="L1790" i="4"/>
  <c r="L1012" i="4"/>
  <c r="L154" i="4"/>
  <c r="L1492" i="4"/>
  <c r="L738" i="4"/>
  <c r="L891" i="4"/>
  <c r="L25" i="4"/>
  <c r="L1996" i="4"/>
  <c r="L1935" i="4"/>
  <c r="L1749" i="4"/>
  <c r="L792" i="4"/>
  <c r="L1902" i="4"/>
  <c r="L1187" i="4"/>
  <c r="L739" i="4"/>
  <c r="L1674" i="4"/>
  <c r="L1422" i="4"/>
  <c r="L225" i="4"/>
  <c r="L384" i="4"/>
  <c r="L491" i="4"/>
  <c r="L615" i="4"/>
  <c r="L641" i="4"/>
  <c r="L854" i="4"/>
  <c r="L84" i="4"/>
  <c r="L892" i="4"/>
  <c r="L1046" i="4"/>
  <c r="L206" i="4"/>
  <c r="L1493" i="4"/>
  <c r="L547" i="4"/>
  <c r="L123" i="4"/>
  <c r="L1919" i="4"/>
  <c r="L26" i="4"/>
  <c r="L1126" i="4"/>
  <c r="L1245" i="4"/>
  <c r="L424" i="4"/>
  <c r="L473" i="4"/>
  <c r="L699" i="4"/>
  <c r="L1835" i="4"/>
  <c r="L1220" i="4"/>
  <c r="L1282" i="4"/>
  <c r="L1337" i="4"/>
  <c r="L289" i="4"/>
  <c r="L855" i="4"/>
  <c r="L516" i="4"/>
  <c r="L1084" i="4"/>
  <c r="L856" i="4"/>
  <c r="L1859" i="4"/>
  <c r="L1494" i="4"/>
  <c r="L1534" i="4"/>
  <c r="L1654" i="4"/>
  <c r="L249" i="4"/>
  <c r="L1655" i="4"/>
  <c r="L325" i="4"/>
  <c r="L616" i="4"/>
  <c r="L548" i="4"/>
  <c r="L1920" i="4"/>
  <c r="L1110" i="4"/>
  <c r="L492" i="4"/>
  <c r="L359" i="4"/>
  <c r="L793" i="4"/>
  <c r="L308" i="4"/>
  <c r="L666" i="4"/>
  <c r="L667" i="4"/>
  <c r="L1592" i="4"/>
  <c r="L1615" i="4"/>
  <c r="L155" i="4"/>
  <c r="L1283" i="4"/>
  <c r="L50" i="4"/>
  <c r="L1860" i="4"/>
  <c r="L1495" i="4"/>
  <c r="L776" i="4"/>
  <c r="L1161" i="4"/>
  <c r="L1921" i="4"/>
  <c r="L1959" i="4"/>
  <c r="L1325" i="4"/>
  <c r="L986" i="4"/>
  <c r="L578" i="4"/>
  <c r="L180" i="4"/>
  <c r="L1358" i="4"/>
  <c r="L794" i="4"/>
  <c r="L1382" i="4"/>
  <c r="L813" i="4"/>
  <c r="L156" i="4"/>
  <c r="L1656" i="4"/>
  <c r="L1068" i="4"/>
  <c r="L579" i="4"/>
  <c r="L1029" i="4"/>
  <c r="L580" i="4"/>
  <c r="L1707" i="4"/>
  <c r="L157" i="4"/>
  <c r="L27" i="4"/>
  <c r="L13" i="4"/>
  <c r="L581" i="4"/>
  <c r="L1359" i="4"/>
  <c r="L1975" i="4"/>
  <c r="L1338" i="4"/>
  <c r="L700" i="4"/>
  <c r="L1326" i="4"/>
  <c r="L958" i="4"/>
  <c r="L549" i="4"/>
  <c r="L1306" i="4"/>
  <c r="L923" i="4"/>
  <c r="L924" i="4"/>
  <c r="L404" i="4"/>
  <c r="L124" i="4"/>
  <c r="L1047" i="4"/>
  <c r="L125" i="4"/>
  <c r="L1708" i="4"/>
  <c r="L266" i="4"/>
  <c r="L701" i="4"/>
  <c r="L493" i="4"/>
  <c r="L871" i="4"/>
  <c r="L702" i="4"/>
  <c r="L668" i="4"/>
  <c r="L987" i="4"/>
  <c r="L1572" i="4"/>
  <c r="L1875" i="4"/>
  <c r="L326" i="4"/>
  <c r="L1468" i="4"/>
  <c r="L1142" i="4"/>
  <c r="L158" i="4"/>
  <c r="L1573" i="4"/>
  <c r="L1922" i="4"/>
  <c r="L1976" i="4"/>
  <c r="L51" i="4"/>
  <c r="L1936" i="4"/>
  <c r="L908" i="4"/>
  <c r="L1013" i="4"/>
  <c r="L703" i="4"/>
  <c r="L360" i="4"/>
  <c r="L425" i="4"/>
  <c r="L1709" i="4"/>
  <c r="L814" i="4"/>
  <c r="L126" i="4"/>
  <c r="L669" i="4"/>
  <c r="L945" i="4"/>
  <c r="L474" i="4"/>
  <c r="L1284" i="4"/>
  <c r="L1448" i="4"/>
  <c r="L1221" i="4"/>
  <c r="L829" i="4"/>
  <c r="L670" i="4"/>
  <c r="L1977" i="4"/>
  <c r="L290" i="4"/>
  <c r="L1327" i="4"/>
  <c r="L642" i="4"/>
  <c r="L1383" i="4"/>
  <c r="L643" i="4"/>
  <c r="L1188" i="4"/>
  <c r="L517" i="4"/>
  <c r="L111" i="4"/>
  <c r="L426" i="4"/>
  <c r="L1048" i="4"/>
  <c r="L207" i="4"/>
  <c r="L494" i="4"/>
  <c r="L1127" i="4"/>
  <c r="L1593" i="4"/>
  <c r="L1030" i="4"/>
  <c r="L68" i="4"/>
  <c r="L52" i="4"/>
  <c r="L1285" i="4"/>
  <c r="L226" i="4"/>
  <c r="L14" i="4"/>
  <c r="L427" i="4"/>
  <c r="L1876" i="4"/>
  <c r="L1836" i="4"/>
  <c r="L644" i="4"/>
  <c r="L550" i="4"/>
  <c r="L250" i="4"/>
  <c r="L795" i="4"/>
  <c r="L815" i="4"/>
  <c r="L1286" i="4"/>
  <c r="L946" i="4"/>
  <c r="L1049" i="4"/>
  <c r="L251" i="4"/>
  <c r="L1554" i="4"/>
  <c r="L28" i="4"/>
  <c r="L1449" i="4"/>
  <c r="L645" i="4"/>
  <c r="L85" i="4"/>
  <c r="L1511" i="4"/>
  <c r="L327" i="4"/>
  <c r="L1535" i="4"/>
  <c r="L1031" i="4"/>
  <c r="L15" i="4"/>
  <c r="L796" i="4"/>
  <c r="L1085" i="4"/>
  <c r="L1774" i="4"/>
  <c r="L428" i="4"/>
  <c r="L1837" i="4"/>
  <c r="L1206" i="4"/>
  <c r="L86" i="4"/>
  <c r="L518" i="4"/>
  <c r="L29" i="4"/>
  <c r="L519" i="4"/>
  <c r="L1903" i="4"/>
  <c r="L1262" i="4"/>
  <c r="L87" i="4"/>
  <c r="L617" i="4"/>
  <c r="L1877" i="4"/>
  <c r="L385" i="4"/>
  <c r="L1143" i="4"/>
  <c r="L1536" i="4"/>
  <c r="L1937" i="4"/>
  <c r="L646" i="4"/>
  <c r="L1938" i="4"/>
  <c r="L1423" i="4"/>
  <c r="L756" i="4"/>
  <c r="L857" i="4"/>
  <c r="L1144" i="4"/>
  <c r="L1360" i="4"/>
  <c r="L1222" i="4"/>
  <c r="L520" i="4"/>
  <c r="L1629" i="4"/>
  <c r="L1223" i="4"/>
  <c r="L1960" i="4"/>
  <c r="L88" i="4"/>
  <c r="L704" i="4"/>
  <c r="L69" i="4"/>
  <c r="L1263" i="4"/>
  <c r="L1775" i="4"/>
  <c r="L1264" i="4"/>
  <c r="L618" i="4"/>
  <c r="L127" i="4"/>
  <c r="L1189" i="4"/>
  <c r="L1555" i="4"/>
  <c r="L1675" i="4"/>
  <c r="L328" i="4"/>
  <c r="L447" i="4"/>
  <c r="L386" i="4"/>
  <c r="L252" i="4"/>
  <c r="L112" i="4"/>
  <c r="L329" i="4"/>
  <c r="L1207" i="4"/>
  <c r="L1339" i="4"/>
  <c r="L1556" i="4"/>
  <c r="L1032" i="4"/>
  <c r="L757" i="4"/>
  <c r="L1287" i="4"/>
  <c r="L1710" i="4"/>
  <c r="L925" i="4"/>
  <c r="L777" i="4"/>
  <c r="L797" i="4"/>
  <c r="L53" i="4"/>
  <c r="L720" i="4"/>
  <c r="L705" i="4"/>
  <c r="L267" i="4"/>
  <c r="L1033" i="4"/>
  <c r="L1111" i="4"/>
  <c r="L1288" i="4"/>
  <c r="L361" i="4"/>
  <c r="L1340" i="4"/>
  <c r="L1574" i="4"/>
  <c r="L1750" i="4"/>
  <c r="L208" i="4"/>
  <c r="L551" i="4"/>
  <c r="L1424" i="4"/>
  <c r="L405" i="4"/>
  <c r="L1923" i="4"/>
  <c r="L1939" i="4"/>
  <c r="L988" i="4"/>
  <c r="L1997" i="4"/>
  <c r="L671" i="4"/>
  <c r="L1998" i="4"/>
  <c r="L1402" i="4"/>
  <c r="L209" i="4"/>
  <c r="L1289" i="4"/>
  <c r="L309" i="4"/>
  <c r="L387" i="4"/>
  <c r="L1086" i="4"/>
  <c r="L909" i="4"/>
  <c r="L1904" i="4"/>
  <c r="L181" i="4"/>
  <c r="L1145" i="4"/>
  <c r="L598" i="4"/>
  <c r="L989" i="4"/>
  <c r="L310" i="4"/>
  <c r="L1469" i="4"/>
  <c r="L89" i="4"/>
  <c r="L1112" i="4"/>
  <c r="L1940" i="4"/>
  <c r="L460" i="4"/>
  <c r="L406" i="4"/>
  <c r="L311" i="4"/>
  <c r="L227" i="4"/>
  <c r="L647" i="4"/>
  <c r="L1575" i="4"/>
  <c r="L872" i="4"/>
  <c r="L1576" i="4"/>
  <c r="L1290" i="4"/>
  <c r="L1050" i="4"/>
  <c r="L1224" i="4"/>
  <c r="L70" i="4"/>
  <c r="L1791" i="4"/>
  <c r="L1246" i="4"/>
  <c r="L1450" i="4"/>
  <c r="L1425" i="4"/>
  <c r="L1146" i="4"/>
  <c r="L798" i="4"/>
  <c r="L159" i="4"/>
  <c r="L1657" i="4"/>
  <c r="L1792" i="4"/>
  <c r="L582" i="4"/>
  <c r="L1426" i="4"/>
  <c r="L1658" i="4"/>
  <c r="L1616" i="4"/>
  <c r="L599" i="4"/>
  <c r="L16" i="4"/>
  <c r="L799" i="4"/>
  <c r="L210" i="4"/>
  <c r="L268" i="4"/>
  <c r="L330" i="4"/>
  <c r="L1328" i="4"/>
  <c r="L1630" i="4"/>
  <c r="L858" i="4"/>
  <c r="L1361" i="4"/>
  <c r="L30" i="4"/>
  <c r="L926" i="4"/>
  <c r="L552" i="4"/>
  <c r="L253" i="4"/>
  <c r="L1451" i="4"/>
  <c r="L1051" i="4"/>
  <c r="L407" i="4"/>
  <c r="L1470" i="4"/>
  <c r="L1014" i="4"/>
  <c r="L1052" i="4"/>
  <c r="L1265" i="4"/>
  <c r="L1427" i="4"/>
  <c r="L778" i="4"/>
  <c r="L71" i="4"/>
  <c r="L800" i="4"/>
  <c r="L1225" i="4"/>
  <c r="L72" i="4"/>
  <c r="L1452" i="4"/>
  <c r="L17" i="4"/>
  <c r="L830" i="4"/>
  <c r="L1087" i="4"/>
  <c r="L1162" i="4"/>
  <c r="L269" i="4"/>
  <c r="L1147" i="4"/>
  <c r="L1978" i="4"/>
  <c r="L408" i="4"/>
  <c r="L475" i="4"/>
  <c r="L270" i="4"/>
  <c r="L1208" i="4"/>
  <c r="L959" i="4"/>
  <c r="L779" i="4"/>
  <c r="L160" i="4"/>
  <c r="L1209" i="4"/>
  <c r="L960" i="4"/>
  <c r="L1226" i="4"/>
  <c r="L31" i="4"/>
  <c r="L476" i="4"/>
  <c r="L740" i="4"/>
  <c r="L1905" i="4"/>
  <c r="L1617" i="4"/>
  <c r="L1362" i="4"/>
  <c r="L1403" i="4"/>
  <c r="L1631" i="4"/>
  <c r="L128" i="4"/>
  <c r="L113" i="4"/>
  <c r="L1728" i="4"/>
  <c r="L1453" i="4"/>
  <c r="L1537" i="4"/>
  <c r="L32" i="4"/>
  <c r="L388" i="4"/>
  <c r="L477" i="4"/>
  <c r="L478" i="4"/>
  <c r="L1163" i="4"/>
  <c r="L1471" i="4"/>
  <c r="L211" i="4"/>
  <c r="L1496" i="4"/>
  <c r="L1924" i="4"/>
  <c r="L1015" i="4"/>
  <c r="L1164" i="4"/>
  <c r="L362" i="4"/>
  <c r="L1861" i="4"/>
  <c r="L331" i="4"/>
  <c r="L1999" i="4"/>
  <c r="L1793" i="4"/>
  <c r="L2000" i="4"/>
  <c r="L90" i="4"/>
  <c r="L1676" i="4"/>
  <c r="L583" i="4"/>
  <c r="L1512" i="4"/>
  <c r="L1557" i="4"/>
  <c r="L859" i="4"/>
  <c r="L429" i="4"/>
  <c r="L495" i="4"/>
  <c r="L600" i="4"/>
  <c r="L129" i="4"/>
  <c r="L254" i="4"/>
  <c r="L831" i="4"/>
  <c r="L927" i="4"/>
  <c r="L893" i="4"/>
  <c r="L1659" i="4"/>
  <c r="L1538" i="4"/>
  <c r="L363" i="4"/>
  <c r="L1428" i="4"/>
  <c r="L961" i="4"/>
  <c r="L1266" i="4"/>
  <c r="L910" i="4"/>
  <c r="L1165" i="4"/>
  <c r="L1941" i="4"/>
  <c r="L1979" i="4"/>
  <c r="L1069" i="4"/>
  <c r="L1594" i="4"/>
  <c r="L1053" i="4"/>
  <c r="L672" i="4"/>
  <c r="L1906" i="4"/>
  <c r="L1794" i="4"/>
  <c r="L1113" i="4"/>
  <c r="L1907" i="4"/>
  <c r="L1341" i="4"/>
  <c r="L1429" i="4"/>
  <c r="L1190" i="4"/>
  <c r="L974" i="4"/>
  <c r="L1054" i="4"/>
  <c r="L1114" i="4"/>
  <c r="L1267" i="4"/>
  <c r="L1513" i="4"/>
  <c r="L648" i="4"/>
  <c r="L1227" i="4"/>
  <c r="L801" i="4"/>
  <c r="L1070" i="4"/>
  <c r="L364" i="4"/>
  <c r="L182" i="4"/>
  <c r="L1115" i="4"/>
  <c r="L1307" i="4"/>
  <c r="L741" i="4"/>
  <c r="L1514" i="4"/>
  <c r="L1291" i="4"/>
  <c r="L91" i="4"/>
  <c r="L673" i="4"/>
  <c r="L1711" i="4"/>
  <c r="L365" i="4"/>
  <c r="L1558" i="4"/>
  <c r="L130" i="4"/>
  <c r="L990" i="4"/>
  <c r="L928" i="4"/>
  <c r="L1268" i="4"/>
  <c r="L461" i="4"/>
  <c r="L601" i="4"/>
  <c r="L860" i="4"/>
  <c r="L131" i="4"/>
  <c r="L619" i="4"/>
  <c r="L1308" i="4"/>
  <c r="L496" i="4"/>
  <c r="L1363" i="4"/>
  <c r="L1148" i="4"/>
  <c r="L1632" i="4"/>
  <c r="L1071" i="4"/>
  <c r="L758" i="4"/>
  <c r="L1228" i="4"/>
  <c r="L975" i="4"/>
  <c r="L832" i="4"/>
  <c r="L1776" i="4"/>
  <c r="L312" i="4"/>
  <c r="L1677" i="4"/>
  <c r="L2001" i="4"/>
  <c r="L602" i="4"/>
  <c r="L1777" i="4"/>
  <c r="L1166" i="4"/>
  <c r="L1497" i="4"/>
  <c r="N1961" i="4"/>
  <c r="N1472" i="4"/>
  <c r="N894" i="4"/>
  <c r="N1430" i="4"/>
  <c r="N1088" i="4"/>
  <c r="N132" i="4"/>
  <c r="N1034" i="4"/>
  <c r="N1342" i="4"/>
  <c r="N1980" i="4"/>
  <c r="N530" i="4"/>
  <c r="N347" i="4"/>
  <c r="N674" i="4"/>
  <c r="N1729" i="4"/>
  <c r="N553" i="4"/>
  <c r="N348" i="4"/>
  <c r="N603" i="4"/>
  <c r="N1229" i="4"/>
  <c r="N409" i="4"/>
  <c r="N675" i="4"/>
  <c r="N1128" i="4"/>
  <c r="N1384" i="4"/>
  <c r="N780" i="4"/>
  <c r="N1309" i="4"/>
  <c r="N73" i="4"/>
  <c r="N1269" i="4"/>
  <c r="N911" i="4"/>
  <c r="N1498" i="4"/>
  <c r="N92" i="4"/>
  <c r="N1981" i="4"/>
  <c r="N912" i="4"/>
  <c r="N976" i="4"/>
  <c r="N1454" i="4"/>
  <c r="N74" i="4"/>
  <c r="N1539" i="4"/>
  <c r="N161" i="4"/>
  <c r="N913" i="4"/>
  <c r="N33" i="4"/>
  <c r="N531" i="4"/>
  <c r="N1878" i="4"/>
  <c r="N389" i="4"/>
  <c r="N332" i="4"/>
  <c r="N448" i="4"/>
  <c r="N532" i="4"/>
  <c r="N781" i="4"/>
  <c r="N1089" i="4"/>
  <c r="N1515" i="4"/>
  <c r="N479" i="4"/>
  <c r="N802" i="4"/>
  <c r="N291" i="4"/>
  <c r="N962" i="4"/>
  <c r="N1310" i="4"/>
  <c r="N1751" i="4"/>
  <c r="N271" i="4"/>
  <c r="N721" i="4"/>
  <c r="N895" i="4"/>
  <c r="N554" i="4"/>
  <c r="N861" i="4"/>
  <c r="N133" i="4"/>
  <c r="N1752" i="4"/>
  <c r="N497" i="4"/>
  <c r="N228" i="4"/>
  <c r="N1862" i="4"/>
  <c r="N1753" i="4"/>
  <c r="N977" i="4"/>
  <c r="N1982" i="4"/>
  <c r="N1499" i="4"/>
  <c r="N75" i="4"/>
  <c r="N1385" i="4"/>
  <c r="N93" i="4"/>
  <c r="N1129" i="4"/>
  <c r="N1386" i="4"/>
  <c r="N649" i="4"/>
  <c r="N816" i="4"/>
  <c r="N272" i="4"/>
  <c r="N1943" i="4"/>
  <c r="N1473" i="4"/>
  <c r="N1270" i="4"/>
  <c r="N1633" i="4"/>
  <c r="N292" i="4"/>
  <c r="N963" i="4"/>
  <c r="N1364" i="4"/>
  <c r="N1813" i="4"/>
  <c r="N183" i="4"/>
  <c r="N833" i="4"/>
  <c r="N1730" i="4"/>
  <c r="N273" i="4"/>
  <c r="N18" i="4"/>
  <c r="N650" i="4"/>
  <c r="N184" i="4"/>
  <c r="N533" i="4"/>
  <c r="N162" i="4"/>
  <c r="N1692" i="4"/>
  <c r="N229" i="4"/>
  <c r="N1944" i="4"/>
  <c r="N1983" i="4"/>
  <c r="N929" i="4"/>
  <c r="N462" i="4"/>
  <c r="N1035" i="4"/>
  <c r="N991" i="4"/>
  <c r="N534" i="4"/>
  <c r="N366" i="4"/>
  <c r="N1577" i="4"/>
  <c r="N555" i="4"/>
  <c r="N1693" i="4"/>
  <c r="N1540" i="4"/>
  <c r="N230" i="4"/>
  <c r="N1694" i="4"/>
  <c r="N313" i="4"/>
  <c r="N1814" i="4"/>
  <c r="N759" i="4"/>
  <c r="N1795" i="4"/>
  <c r="N1474" i="4"/>
  <c r="N410" i="4"/>
  <c r="N1815" i="4"/>
  <c r="N1678" i="4"/>
  <c r="N463" i="4"/>
  <c r="N834" i="4"/>
  <c r="N676" i="4"/>
  <c r="N231" i="4"/>
  <c r="N498" i="4"/>
  <c r="N314" i="4"/>
  <c r="N930" i="4"/>
  <c r="N722" i="4"/>
  <c r="N114" i="4"/>
  <c r="N1559" i="4"/>
  <c r="N584" i="4"/>
  <c r="N1863" i="4"/>
  <c r="N1879" i="4"/>
  <c r="N19" i="4"/>
  <c r="N185" i="4"/>
  <c r="N947" i="4"/>
  <c r="N873" i="4"/>
  <c r="N1055" i="4"/>
  <c r="N1712" i="4"/>
  <c r="N978" i="4"/>
  <c r="N1365" i="4"/>
  <c r="N931" i="4"/>
  <c r="N1945" i="4"/>
  <c r="N1366" i="4"/>
  <c r="N1796" i="4"/>
  <c r="N862" i="4"/>
  <c r="N1247" i="4"/>
  <c r="N556" i="4"/>
  <c r="N604" i="4"/>
  <c r="N992" i="4"/>
  <c r="N605" i="4"/>
  <c r="N1618" i="4"/>
  <c r="N1713" i="4"/>
  <c r="N914" i="4"/>
  <c r="N964" i="4"/>
  <c r="N94" i="4"/>
  <c r="N1311" i="4"/>
  <c r="N54" i="4"/>
  <c r="N874" i="4"/>
  <c r="N1864" i="4"/>
  <c r="N896" i="4"/>
  <c r="N1016" i="4"/>
  <c r="N430" i="4"/>
  <c r="N1754" i="4"/>
  <c r="N1343" i="4"/>
  <c r="N1344" i="4"/>
  <c r="N1404" i="4"/>
  <c r="N521" i="4"/>
  <c r="N993" i="4"/>
  <c r="N34" i="4"/>
  <c r="N1312" i="4"/>
  <c r="N1541" i="4"/>
  <c r="N480" i="4"/>
  <c r="N1387" i="4"/>
  <c r="N557" i="4"/>
  <c r="N897" i="4"/>
  <c r="N1755" i="4"/>
  <c r="N390" i="4"/>
  <c r="N274" i="4"/>
  <c r="N1838" i="4"/>
  <c r="N367" i="4"/>
  <c r="N1017" i="4"/>
  <c r="N1880" i="4"/>
  <c r="N817" i="4"/>
  <c r="N677" i="4"/>
  <c r="N535" i="4"/>
  <c r="N558" i="4"/>
  <c r="N835" i="4"/>
  <c r="N1756" i="4"/>
  <c r="N1191" i="4"/>
  <c r="N1542" i="4"/>
  <c r="N1595" i="4"/>
  <c r="N706" i="4"/>
  <c r="N836" i="4"/>
  <c r="N1367" i="4"/>
  <c r="N837" i="4"/>
  <c r="N1839" i="4"/>
  <c r="N1329" i="4"/>
  <c r="N898" i="4"/>
  <c r="N1130" i="4"/>
  <c r="N1056" i="4"/>
  <c r="N803" i="4"/>
  <c r="N1596" i="4"/>
  <c r="N1248" i="4"/>
  <c r="N1634" i="4"/>
  <c r="N536" i="4"/>
  <c r="N1167" i="4"/>
  <c r="N559" i="4"/>
  <c r="N1271" i="4"/>
  <c r="N1731" i="4"/>
  <c r="N560" i="4"/>
  <c r="N1543" i="4"/>
  <c r="N561" i="4"/>
  <c r="N1272" i="4"/>
  <c r="N932" i="4"/>
  <c r="N411" i="4"/>
  <c r="N1036" i="4"/>
  <c r="N1516" i="4"/>
  <c r="N875" i="4"/>
  <c r="N115" i="4"/>
  <c r="N1388" i="4"/>
  <c r="N134" i="4"/>
  <c r="N1389" i="4"/>
  <c r="N1797" i="4"/>
  <c r="N163" i="4"/>
  <c r="N391" i="4"/>
  <c r="N1475" i="4"/>
  <c r="N1149" i="4"/>
  <c r="N1230" i="4"/>
  <c r="N1405" i="4"/>
  <c r="N1150" i="4"/>
  <c r="N678" i="4"/>
  <c r="N1455" i="4"/>
  <c r="N1131" i="4"/>
  <c r="N876" i="4"/>
  <c r="N1313" i="4"/>
  <c r="N1072" i="4"/>
  <c r="N1544" i="4"/>
  <c r="N994" i="4"/>
  <c r="N1881" i="4"/>
  <c r="N186" i="4"/>
  <c r="N431" i="4"/>
  <c r="N135" i="4"/>
  <c r="N1695" i="4"/>
  <c r="N1168" i="4"/>
  <c r="N164" i="4"/>
  <c r="N1560" i="4"/>
  <c r="N1231" i="4"/>
  <c r="N116" i="4"/>
  <c r="N1561" i="4"/>
  <c r="N1431" i="4"/>
  <c r="N1882" i="4"/>
  <c r="N818" i="4"/>
  <c r="N1292" i="4"/>
  <c r="N1456" i="4"/>
  <c r="N742" i="4"/>
  <c r="N1962" i="4"/>
  <c r="N1840" i="4"/>
  <c r="N1841" i="4"/>
  <c r="N20" i="4"/>
  <c r="N187" i="4"/>
  <c r="N349" i="4"/>
  <c r="N585" i="4"/>
  <c r="N586" i="4"/>
  <c r="N1757" i="4"/>
  <c r="N760" i="4"/>
  <c r="N1816" i="4"/>
  <c r="N165" i="4"/>
  <c r="N293" i="4"/>
  <c r="N1210" i="4"/>
  <c r="N1635" i="4"/>
  <c r="N1798" i="4"/>
  <c r="N620" i="4"/>
  <c r="N1758" i="4"/>
  <c r="N1345" i="4"/>
  <c r="N333" i="4"/>
  <c r="N1432" i="4"/>
  <c r="N35" i="4"/>
  <c r="N995" i="4"/>
  <c r="N188" i="4"/>
  <c r="N1500" i="4"/>
  <c r="N368" i="4"/>
  <c r="N621" i="4"/>
  <c r="N1169" i="4"/>
  <c r="N863" i="4"/>
  <c r="N55" i="4"/>
  <c r="N1778" i="4"/>
  <c r="N1660" i="4"/>
  <c r="N232" i="4"/>
  <c r="N877" i="4"/>
  <c r="N651" i="4"/>
  <c r="N1057" i="4"/>
  <c r="N1232" i="4"/>
  <c r="N1946" i="4"/>
  <c r="N743" i="4"/>
  <c r="N1433" i="4"/>
  <c r="N679" i="4"/>
  <c r="N233" i="4"/>
  <c r="N1679" i="4"/>
  <c r="N744" i="4"/>
  <c r="N189" i="4"/>
  <c r="N1799" i="4"/>
  <c r="N315" i="4"/>
  <c r="N76" i="4"/>
  <c r="N1434" i="4"/>
  <c r="N1457" i="4"/>
  <c r="N499" i="4"/>
  <c r="N948" i="4"/>
  <c r="N652" i="4"/>
  <c r="N1170" i="4"/>
  <c r="N1800" i="4"/>
  <c r="N1435" i="4"/>
  <c r="N449" i="4"/>
  <c r="N1211" i="4"/>
  <c r="N1578" i="4"/>
  <c r="N1579" i="4"/>
  <c r="N933" i="4"/>
  <c r="N1151" i="4"/>
  <c r="N1501" i="4"/>
  <c r="N996" i="4"/>
  <c r="N804" i="4"/>
  <c r="N255" i="4"/>
  <c r="N1018" i="4"/>
  <c r="N522" i="4"/>
  <c r="N1314" i="4"/>
  <c r="N1580" i="4"/>
  <c r="N1192" i="4"/>
  <c r="N1963" i="4"/>
  <c r="N622" i="4"/>
  <c r="N95" i="4"/>
  <c r="N949" i="4"/>
  <c r="N1502" i="4"/>
  <c r="N1116" i="4"/>
  <c r="N1779" i="4"/>
  <c r="N1293" i="4"/>
  <c r="N606" i="4"/>
  <c r="N500" i="4"/>
  <c r="N934" i="4"/>
  <c r="N256" i="4"/>
  <c r="N432" i="4"/>
  <c r="N1562" i="4"/>
  <c r="N36" i="4"/>
  <c r="N838" i="4"/>
  <c r="N190" i="4"/>
  <c r="N56" i="4"/>
  <c r="N1294" i="4"/>
  <c r="N350" i="4"/>
  <c r="N392" i="4"/>
  <c r="N935" i="4"/>
  <c r="N950" i="4"/>
  <c r="N136" i="4"/>
  <c r="N936" i="4"/>
  <c r="N412" i="4"/>
  <c r="N1581" i="4"/>
  <c r="N77" i="4"/>
  <c r="N1058" i="4"/>
  <c r="N369" i="4"/>
  <c r="N1714" i="4"/>
  <c r="N137" i="4"/>
  <c r="N212" i="4"/>
  <c r="N413" i="4"/>
  <c r="N1132" i="4"/>
  <c r="N745" i="4"/>
  <c r="N1732" i="4"/>
  <c r="N1964" i="4"/>
  <c r="N1406" i="4"/>
  <c r="N839" i="4"/>
  <c r="N587" i="4"/>
  <c r="N294" i="4"/>
  <c r="N623" i="4"/>
  <c r="N1661" i="4"/>
  <c r="N1865" i="4"/>
  <c r="N1233" i="4"/>
  <c r="N316" i="4"/>
  <c r="N1801" i="4"/>
  <c r="N1883" i="4"/>
  <c r="N1947" i="4"/>
  <c r="N819" i="4"/>
  <c r="N1780" i="4"/>
  <c r="N1407" i="4"/>
  <c r="N1636" i="4"/>
  <c r="N1330" i="4"/>
  <c r="N1517" i="4"/>
  <c r="N707" i="4"/>
  <c r="N1759" i="4"/>
  <c r="N562" i="4"/>
  <c r="N1476" i="4"/>
  <c r="N1781" i="4"/>
  <c r="N653" i="4"/>
  <c r="N1315" i="4"/>
  <c r="N1582" i="4"/>
  <c r="N1193" i="4"/>
  <c r="N624" i="4"/>
  <c r="N1059" i="4"/>
  <c r="N1866" i="4"/>
  <c r="N1518" i="4"/>
  <c r="N782" i="4"/>
  <c r="N1884" i="4"/>
  <c r="N295" i="4"/>
  <c r="N213" i="4"/>
  <c r="N296" i="4"/>
  <c r="N1885" i="4"/>
  <c r="N1117" i="4"/>
  <c r="N234" i="4"/>
  <c r="N1060" i="4"/>
  <c r="N117" i="4"/>
  <c r="N1368" i="4"/>
  <c r="N275" i="4"/>
  <c r="N1458" i="4"/>
  <c r="N1984" i="4"/>
  <c r="N1346" i="4"/>
  <c r="N1436" i="4"/>
  <c r="N138" i="4"/>
  <c r="N450" i="4"/>
  <c r="N680" i="4"/>
  <c r="N1985" i="4"/>
  <c r="N1249" i="4"/>
  <c r="N1867" i="4"/>
  <c r="N1347" i="4"/>
  <c r="N654" i="4"/>
  <c r="N1073" i="4"/>
  <c r="N1171" i="4"/>
  <c r="N1817" i="4"/>
  <c r="N723" i="4"/>
  <c r="N1680" i="4"/>
  <c r="N96" i="4"/>
  <c r="N1316" i="4"/>
  <c r="N1545" i="4"/>
  <c r="N1715" i="4"/>
  <c r="N3" i="4"/>
  <c r="N1194" i="4"/>
  <c r="N951" i="4"/>
  <c r="N1331" i="4"/>
  <c r="N952" i="4"/>
  <c r="N1273" i="4"/>
  <c r="N746" i="4"/>
  <c r="N1090" i="4"/>
  <c r="N915" i="4"/>
  <c r="N464" i="4"/>
  <c r="N625" i="4"/>
  <c r="N724" i="4"/>
  <c r="N1317" i="4"/>
  <c r="N1172" i="4"/>
  <c r="N1681" i="4"/>
  <c r="N1546" i="4"/>
  <c r="N57" i="4"/>
  <c r="N725" i="4"/>
  <c r="N1519" i="4"/>
  <c r="N317" i="4"/>
  <c r="N451" i="4"/>
  <c r="N1061" i="4"/>
  <c r="N1037" i="4"/>
  <c r="N1637" i="4"/>
  <c r="N1477" i="4"/>
  <c r="N899" i="4"/>
  <c r="N334" i="4"/>
  <c r="N1019" i="4"/>
  <c r="N1295" i="4"/>
  <c r="N501" i="4"/>
  <c r="N523" i="4"/>
  <c r="N965" i="4"/>
  <c r="N1662" i="4"/>
  <c r="N1390" i="4"/>
  <c r="N1503" i="4"/>
  <c r="N1818" i="4"/>
  <c r="N1716" i="4"/>
  <c r="N1948" i="4"/>
  <c r="N607" i="4"/>
  <c r="N840" i="4"/>
  <c r="N1733" i="4"/>
  <c r="N1408" i="4"/>
  <c r="N191" i="4"/>
  <c r="N1965" i="4"/>
  <c r="N433" i="4"/>
  <c r="N626" i="4"/>
  <c r="N627" i="4"/>
  <c r="N1437" i="4"/>
  <c r="N1074" i="4"/>
  <c r="N1597" i="4"/>
  <c r="N1819" i="4"/>
  <c r="N841" i="4"/>
  <c r="N481" i="4"/>
  <c r="N139" i="4"/>
  <c r="N1868" i="4"/>
  <c r="N434" i="4"/>
  <c r="N452" i="4"/>
  <c r="N297" i="4"/>
  <c r="N1250" i="4"/>
  <c r="N708" i="4"/>
  <c r="N655" i="4"/>
  <c r="N681" i="4"/>
  <c r="N1409" i="4"/>
  <c r="N608" i="4"/>
  <c r="N1760" i="4"/>
  <c r="N1391" i="4"/>
  <c r="N900" i="4"/>
  <c r="N1392" i="4"/>
  <c r="N214" i="4"/>
  <c r="N1563" i="4"/>
  <c r="N1908" i="4"/>
  <c r="N1296" i="4"/>
  <c r="N370" i="4"/>
  <c r="N502" i="4"/>
  <c r="N257" i="4"/>
  <c r="N37" i="4"/>
  <c r="N805" i="4"/>
  <c r="N997" i="4"/>
  <c r="N864" i="4"/>
  <c r="N1909" i="4"/>
  <c r="N1761" i="4"/>
  <c r="N97" i="4"/>
  <c r="N916" i="4"/>
  <c r="N1520" i="4"/>
  <c r="N435" i="4"/>
  <c r="N783" i="4"/>
  <c r="N258" i="4"/>
  <c r="N820" i="4"/>
  <c r="N4" i="4"/>
  <c r="N865" i="4"/>
  <c r="N1173" i="4"/>
  <c r="N1869" i="4"/>
  <c r="N1910" i="4"/>
  <c r="N1734" i="4"/>
  <c r="N1521" i="4"/>
  <c r="N1410" i="4"/>
  <c r="N761" i="4"/>
  <c r="N1619" i="4"/>
  <c r="N351" i="4"/>
  <c r="N1438" i="4"/>
  <c r="N709" i="4"/>
  <c r="N1522" i="4"/>
  <c r="N38" i="4"/>
  <c r="N901" i="4"/>
  <c r="N1564" i="4"/>
  <c r="N762" i="4"/>
  <c r="N1696" i="4"/>
  <c r="N656" i="4"/>
  <c r="N1717" i="4"/>
  <c r="N166" i="4"/>
  <c r="N1212" i="4"/>
  <c r="N1393" i="4"/>
  <c r="N1620" i="4"/>
  <c r="N1459" i="4"/>
  <c r="N1820" i="4"/>
  <c r="N763" i="4"/>
  <c r="N806" i="4"/>
  <c r="N588" i="4"/>
  <c r="N1091" i="4"/>
  <c r="N393" i="4"/>
  <c r="N39" i="4"/>
  <c r="N335" i="4"/>
  <c r="N78" i="4"/>
  <c r="N1020" i="4"/>
  <c r="N298" i="4"/>
  <c r="N784" i="4"/>
  <c r="N1842" i="4"/>
  <c r="N657" i="4"/>
  <c r="N235" i="4"/>
  <c r="N1735" i="4"/>
  <c r="N1697" i="4"/>
  <c r="N1663" i="4"/>
  <c r="N98" i="4"/>
  <c r="N1821" i="4"/>
  <c r="N482" i="4"/>
  <c r="N58" i="4"/>
  <c r="N21" i="4"/>
  <c r="N465" i="4"/>
  <c r="N1092" i="4"/>
  <c r="N1802" i="4"/>
  <c r="N842" i="4"/>
  <c r="N1195" i="4"/>
  <c r="N276" i="4"/>
  <c r="N1038" i="4"/>
  <c r="N1234" i="4"/>
  <c r="N215" i="4"/>
  <c r="N192" i="4"/>
  <c r="N1478" i="4"/>
  <c r="N1021" i="4"/>
  <c r="N937" i="4"/>
  <c r="N1369" i="4"/>
  <c r="N1736" i="4"/>
  <c r="N1598" i="4"/>
  <c r="N682" i="4"/>
  <c r="N1599" i="4"/>
  <c r="N1737" i="4"/>
  <c r="N807" i="4"/>
  <c r="N1986" i="4"/>
  <c r="N1523" i="4"/>
  <c r="N1504" i="4"/>
  <c r="N1966" i="4"/>
  <c r="N966" i="4"/>
  <c r="N1370" i="4"/>
  <c r="N1925" i="4"/>
  <c r="N236" i="4"/>
  <c r="N524" i="4"/>
  <c r="N1843" i="4"/>
  <c r="N436" i="4"/>
  <c r="N1987" i="4"/>
  <c r="N277" i="4"/>
  <c r="N1524" i="4"/>
  <c r="N1213" i="4"/>
  <c r="N683" i="4"/>
  <c r="N1782" i="4"/>
  <c r="N1844" i="4"/>
  <c r="N1039" i="4"/>
  <c r="N1118" i="4"/>
  <c r="N1600" i="4"/>
  <c r="N118" i="4"/>
  <c r="N1394" i="4"/>
  <c r="N414" i="4"/>
  <c r="N1718" i="4"/>
  <c r="N40" i="4"/>
  <c r="N140" i="4"/>
  <c r="N525" i="4"/>
  <c r="N563" i="4"/>
  <c r="N1738" i="4"/>
  <c r="N1460" i="4"/>
  <c r="N1783" i="4"/>
  <c r="N79" i="4"/>
  <c r="N1784" i="4"/>
  <c r="N1886" i="4"/>
  <c r="N483" i="4"/>
  <c r="N1949" i="4"/>
  <c r="N1950" i="4"/>
  <c r="N878" i="4"/>
  <c r="N1803" i="4"/>
  <c r="N415" i="4"/>
  <c r="N1887" i="4"/>
  <c r="N80" i="4"/>
  <c r="N1174" i="4"/>
  <c r="N1822" i="4"/>
  <c r="N1439" i="4"/>
  <c r="N1638" i="4"/>
  <c r="N1565" i="4"/>
  <c r="N684" i="4"/>
  <c r="N371" i="4"/>
  <c r="N1639" i="4"/>
  <c r="N193" i="4"/>
  <c r="N216" i="4"/>
  <c r="N1411" i="4"/>
  <c r="N336" i="4"/>
  <c r="N59" i="4"/>
  <c r="N60" i="4"/>
  <c r="N1926" i="4"/>
  <c r="N628" i="4"/>
  <c r="N1804" i="4"/>
  <c r="N1479" i="4"/>
  <c r="N1022" i="4"/>
  <c r="N998" i="4"/>
  <c r="N1505" i="4"/>
  <c r="N237" i="4"/>
  <c r="N394" i="4"/>
  <c r="N299" i="4"/>
  <c r="N1075" i="4"/>
  <c r="N1371" i="4"/>
  <c r="N685" i="4"/>
  <c r="N1214" i="4"/>
  <c r="N1682" i="4"/>
  <c r="N318" i="4"/>
  <c r="N609" i="4"/>
  <c r="N99" i="4"/>
  <c r="N141" i="4"/>
  <c r="N1845" i="4"/>
  <c r="N1805" i="4"/>
  <c r="N843" i="4"/>
  <c r="N1152" i="4"/>
  <c r="N319" i="4"/>
  <c r="N167" i="4"/>
  <c r="N1911" i="4"/>
  <c r="N629" i="4"/>
  <c r="N300" i="4"/>
  <c r="N1196" i="4"/>
  <c r="N453" i="4"/>
  <c r="N1274" i="4"/>
  <c r="N747" i="4"/>
  <c r="N726" i="4"/>
  <c r="N630" i="4"/>
  <c r="N1062" i="4"/>
  <c r="N22" i="4"/>
  <c r="N1583" i="4"/>
  <c r="N1093" i="4"/>
  <c r="N1175" i="4"/>
  <c r="N1348" i="4"/>
  <c r="N372" i="4"/>
  <c r="N938" i="4"/>
  <c r="N1023" i="4"/>
  <c r="N194" i="4"/>
  <c r="N844" i="4"/>
  <c r="N1739" i="4"/>
  <c r="N1823" i="4"/>
  <c r="N1719" i="4"/>
  <c r="N1040" i="4"/>
  <c r="N999" i="4"/>
  <c r="N1197" i="4"/>
  <c r="N320" i="4"/>
  <c r="N395" i="4"/>
  <c r="N879" i="4"/>
  <c r="N1683" i="4"/>
  <c r="N396" i="4"/>
  <c r="N1566" i="4"/>
  <c r="N142" i="4"/>
  <c r="N631" i="4"/>
  <c r="N337" i="4"/>
  <c r="N1119" i="4"/>
  <c r="N1601" i="4"/>
  <c r="N1806" i="4"/>
  <c r="N143" i="4"/>
  <c r="N1297" i="4"/>
  <c r="N352" i="4"/>
  <c r="N1584" i="4"/>
  <c r="N658" i="4"/>
  <c r="N503" i="4"/>
  <c r="N710" i="4"/>
  <c r="N504" i="4"/>
  <c r="N1372" i="4"/>
  <c r="N785" i="4"/>
  <c r="N466" i="4"/>
  <c r="N1967" i="4"/>
  <c r="N866" i="4"/>
  <c r="N1888" i="4"/>
  <c r="N1506" i="4"/>
  <c r="N537" i="4"/>
  <c r="N1912" i="4"/>
  <c r="N1235" i="4"/>
  <c r="N1640" i="4"/>
  <c r="N144" i="4"/>
  <c r="N748" i="4"/>
  <c r="N1251" i="4"/>
  <c r="N1373" i="4"/>
  <c r="N749" i="4"/>
  <c r="N1480" i="4"/>
  <c r="N1824" i="4"/>
  <c r="N1641" i="4"/>
  <c r="N1298" i="4"/>
  <c r="N917" i="4"/>
  <c r="N939" i="4"/>
  <c r="N764" i="4"/>
  <c r="N467" i="4"/>
  <c r="N1825" i="4"/>
  <c r="N1153" i="4"/>
  <c r="N1785" i="4"/>
  <c r="N845" i="4"/>
  <c r="N278" i="4"/>
  <c r="N1094" i="4"/>
  <c r="N1698" i="4"/>
  <c r="N217" i="4"/>
  <c r="N1547" i="4"/>
  <c r="N1548" i="4"/>
  <c r="N1275" i="4"/>
  <c r="N353" i="4"/>
  <c r="N1889" i="4"/>
  <c r="N1276" i="4"/>
  <c r="N1621" i="4"/>
  <c r="N564" i="4"/>
  <c r="N1395" i="4"/>
  <c r="N1095" i="4"/>
  <c r="N686" i="4"/>
  <c r="N765" i="4"/>
  <c r="N505" i="4"/>
  <c r="N1120" i="4"/>
  <c r="N1968" i="4"/>
  <c r="N279" i="4"/>
  <c r="N1440" i="4"/>
  <c r="N1154" i="4"/>
  <c r="N1525" i="4"/>
  <c r="N1277" i="4"/>
  <c r="N711" i="4"/>
  <c r="N354" i="4"/>
  <c r="N218" i="4"/>
  <c r="N727" i="4"/>
  <c r="N538" i="4"/>
  <c r="N1642" i="4"/>
  <c r="N632" i="4"/>
  <c r="N373" i="4"/>
  <c r="N41" i="4"/>
  <c r="N1846" i="4"/>
  <c r="N1481" i="4"/>
  <c r="N1664" i="4"/>
  <c r="N1890" i="4"/>
  <c r="N280" i="4"/>
  <c r="N1826" i="4"/>
  <c r="N1526" i="4"/>
  <c r="N1699" i="4"/>
  <c r="N1762" i="4"/>
  <c r="N728" i="4"/>
  <c r="N1969" i="4"/>
  <c r="N1988" i="4"/>
  <c r="N1349" i="4"/>
  <c r="N1412" i="4"/>
  <c r="N1989" i="4"/>
  <c r="N633" i="4"/>
  <c r="N1413" i="4"/>
  <c r="N918" i="4"/>
  <c r="N1622" i="4"/>
  <c r="N1567" i="4"/>
  <c r="N238" i="4"/>
  <c r="N750" i="4"/>
  <c r="N766" i="4"/>
  <c r="N1318" i="4"/>
  <c r="N953" i="4"/>
  <c r="N1568" i="4"/>
  <c r="N219" i="4"/>
  <c r="N1847" i="4"/>
  <c r="N767" i="4"/>
  <c r="N1414" i="4"/>
  <c r="N259" i="4"/>
  <c r="N1827" i="4"/>
  <c r="N919" i="4"/>
  <c r="N768" i="4"/>
  <c r="N1665" i="4"/>
  <c r="N1740" i="4"/>
  <c r="N437" i="4"/>
  <c r="N260" i="4"/>
  <c r="N261" i="4"/>
  <c r="N1585" i="4"/>
  <c r="N1299" i="4"/>
  <c r="N1000" i="4"/>
  <c r="N1319" i="4"/>
  <c r="N468" i="4"/>
  <c r="N1891" i="4"/>
  <c r="N416" i="4"/>
  <c r="N1892" i="4"/>
  <c r="N1441" i="4"/>
  <c r="N438" i="4"/>
  <c r="N902" i="4"/>
  <c r="N374" i="4"/>
  <c r="N808" i="4"/>
  <c r="N61" i="4"/>
  <c r="N634" i="4"/>
  <c r="N1236" i="4"/>
  <c r="N506" i="4"/>
  <c r="N1741" i="4"/>
  <c r="N281" i="4"/>
  <c r="N1350" i="4"/>
  <c r="N1482" i="4"/>
  <c r="N846" i="4"/>
  <c r="N301" i="4"/>
  <c r="N1643" i="4"/>
  <c r="N1300" i="4"/>
  <c r="N1623" i="4"/>
  <c r="N42" i="4"/>
  <c r="N439" i="4"/>
  <c r="N1720" i="4"/>
  <c r="N880" i="4"/>
  <c r="N507" i="4"/>
  <c r="N417" i="4"/>
  <c r="N239" i="4"/>
  <c r="N786" i="4"/>
  <c r="N687" i="4"/>
  <c r="N1001" i="4"/>
  <c r="N1913" i="4"/>
  <c r="N1351" i="4"/>
  <c r="N195" i="4"/>
  <c r="N1301" i="4"/>
  <c r="N1133" i="4"/>
  <c r="N100" i="4"/>
  <c r="N1352" i="4"/>
  <c r="N1041" i="4"/>
  <c r="N821" i="4"/>
  <c r="N769" i="4"/>
  <c r="N1870" i="4"/>
  <c r="N1396" i="4"/>
  <c r="N1549" i="4"/>
  <c r="N1666" i="4"/>
  <c r="N1302" i="4"/>
  <c r="N1374" i="4"/>
  <c r="N484" i="4"/>
  <c r="N539" i="4"/>
  <c r="N787" i="4"/>
  <c r="N822" i="4"/>
  <c r="N540" i="4"/>
  <c r="N1252" i="4"/>
  <c r="N101" i="4"/>
  <c r="N168" i="4"/>
  <c r="N729" i="4"/>
  <c r="N1483" i="4"/>
  <c r="N1721" i="4"/>
  <c r="N240" i="4"/>
  <c r="N1484" i="4"/>
  <c r="N751" i="4"/>
  <c r="N1927" i="4"/>
  <c r="N1848" i="4"/>
  <c r="N1684" i="4"/>
  <c r="N770" i="4"/>
  <c r="N1849" i="4"/>
  <c r="N730" i="4"/>
  <c r="N1685" i="4"/>
  <c r="N1397" i="4"/>
  <c r="N1096" i="4"/>
  <c r="N508" i="4"/>
  <c r="N169" i="4"/>
  <c r="N1278" i="4"/>
  <c r="N338" i="4"/>
  <c r="N1644" i="4"/>
  <c r="N1700" i="4"/>
  <c r="N1850" i="4"/>
  <c r="N526" i="4"/>
  <c r="N1134" i="4"/>
  <c r="N1063" i="4"/>
  <c r="N1928" i="4"/>
  <c r="N1645" i="4"/>
  <c r="N1893" i="4"/>
  <c r="N1701" i="4"/>
  <c r="N1176" i="4"/>
  <c r="N847" i="4"/>
  <c r="N1042" i="4"/>
  <c r="N196" i="4"/>
  <c r="N881" i="4"/>
  <c r="N967" i="4"/>
  <c r="N565" i="4"/>
  <c r="N1076" i="4"/>
  <c r="N1686" i="4"/>
  <c r="N712" i="4"/>
  <c r="N1279" i="4"/>
  <c r="N635" i="4"/>
  <c r="N1215" i="4"/>
  <c r="N771" i="4"/>
  <c r="N145" i="4"/>
  <c r="N1320" i="4"/>
  <c r="N979" i="4"/>
  <c r="N1786" i="4"/>
  <c r="N102" i="4"/>
  <c r="N1353" i="4"/>
  <c r="N1550" i="4"/>
  <c r="N541" i="4"/>
  <c r="N1077" i="4"/>
  <c r="N1507" i="4"/>
  <c r="N1602" i="4"/>
  <c r="N566" i="4"/>
  <c r="N1280" i="4"/>
  <c r="N1485" i="4"/>
  <c r="N1603" i="4"/>
  <c r="N321" i="4"/>
  <c r="N968" i="4"/>
  <c r="N1237" i="4"/>
  <c r="N375" i="4"/>
  <c r="N659" i="4"/>
  <c r="N688" i="4"/>
  <c r="N103" i="4"/>
  <c r="N1198" i="4"/>
  <c r="N1486" i="4"/>
  <c r="N1177" i="4"/>
  <c r="N440" i="4"/>
  <c r="N509" i="4"/>
  <c r="N1828" i="4"/>
  <c r="N1375" i="4"/>
  <c r="N1604" i="4"/>
  <c r="N469" i="4"/>
  <c r="N119" i="4"/>
  <c r="N589" i="4"/>
  <c r="N1415" i="4"/>
  <c r="N1787" i="4"/>
  <c r="N1605" i="4"/>
  <c r="N1155" i="4"/>
  <c r="N1199" i="4"/>
  <c r="N1416" i="4"/>
  <c r="N1722" i="4"/>
  <c r="N1121" i="4"/>
  <c r="N1097" i="4"/>
  <c r="N1742" i="4"/>
  <c r="N610" i="4"/>
  <c r="N1527" i="4"/>
  <c r="N376" i="4"/>
  <c r="N1807" i="4"/>
  <c r="N954" i="4"/>
  <c r="N1122" i="4"/>
  <c r="N788" i="4"/>
  <c r="N848" i="4"/>
  <c r="N1178" i="4"/>
  <c r="N1179" i="4"/>
  <c r="N689" i="4"/>
  <c r="N1851" i="4"/>
  <c r="N1238" i="4"/>
  <c r="N1929" i="4"/>
  <c r="N1829" i="4"/>
  <c r="N470" i="4"/>
  <c r="N1002" i="4"/>
  <c r="N43" i="4"/>
  <c r="N170" i="4"/>
  <c r="N241" i="4"/>
  <c r="N510" i="4"/>
  <c r="N242" i="4"/>
  <c r="N302" i="4"/>
  <c r="N1253" i="4"/>
  <c r="N1687" i="4"/>
  <c r="N511" i="4"/>
  <c r="N1254" i="4"/>
  <c r="N454" i="4"/>
  <c r="N23" i="4"/>
  <c r="N955" i="4"/>
  <c r="N377" i="4"/>
  <c r="N867" i="4"/>
  <c r="N1743" i="4"/>
  <c r="N282" i="4"/>
  <c r="N322" i="4"/>
  <c r="N731" i="4"/>
  <c r="N243" i="4"/>
  <c r="N1990" i="4"/>
  <c r="N355" i="4"/>
  <c r="N882" i="4"/>
  <c r="N418" i="4"/>
  <c r="N567" i="4"/>
  <c r="N1606" i="4"/>
  <c r="N1098" i="4"/>
  <c r="N1321" i="4"/>
  <c r="N1417" i="4"/>
  <c r="N356" i="4"/>
  <c r="N5" i="4"/>
  <c r="N1003" i="4"/>
  <c r="N339" i="4"/>
  <c r="N1461" i="4"/>
  <c r="N1200" i="4"/>
  <c r="N1569" i="4"/>
  <c r="N1551" i="4"/>
  <c r="N1607" i="4"/>
  <c r="N636" i="4"/>
  <c r="N1332" i="4"/>
  <c r="N1135" i="4"/>
  <c r="N1180" i="4"/>
  <c r="N980" i="4"/>
  <c r="N568" i="4"/>
  <c r="N969" i="4"/>
  <c r="N823" i="4"/>
  <c r="N378" i="4"/>
  <c r="N1024" i="4"/>
  <c r="N1624" i="4"/>
  <c r="N1871" i="4"/>
  <c r="N1914" i="4"/>
  <c r="N197" i="4"/>
  <c r="N1608" i="4"/>
  <c r="N970" i="4"/>
  <c r="N1702" i="4"/>
  <c r="N1609" i="4"/>
  <c r="N1418" i="4"/>
  <c r="N809" i="4"/>
  <c r="N244" i="4"/>
  <c r="N542" i="4"/>
  <c r="N1528" i="4"/>
  <c r="N245" i="4"/>
  <c r="N340" i="4"/>
  <c r="N789" i="4"/>
  <c r="N981" i="4"/>
  <c r="N1398" i="4"/>
  <c r="N1462" i="4"/>
  <c r="N198" i="4"/>
  <c r="N1463" i="4"/>
  <c r="N1078" i="4"/>
  <c r="N868" i="4"/>
  <c r="N485" i="4"/>
  <c r="N1852" i="4"/>
  <c r="N1586" i="4"/>
  <c r="N441" i="4"/>
  <c r="N849" i="4"/>
  <c r="N146" i="4"/>
  <c r="N810" i="4"/>
  <c r="N1442" i="4"/>
  <c r="N660" i="4"/>
  <c r="N590" i="4"/>
  <c r="N1487" i="4"/>
  <c r="N1255" i="4"/>
  <c r="N44" i="4"/>
  <c r="N850" i="4"/>
  <c r="N1529" i="4"/>
  <c r="N1723" i="4"/>
  <c r="N1156" i="4"/>
  <c r="N1419" i="4"/>
  <c r="N569" i="4"/>
  <c r="N1530" i="4"/>
  <c r="N732" i="4"/>
  <c r="N1853" i="4"/>
  <c r="N570" i="4"/>
  <c r="N637" i="4"/>
  <c r="N1970" i="4"/>
  <c r="N940" i="4"/>
  <c r="N1763" i="4"/>
  <c r="N303" i="4"/>
  <c r="N1216" i="4"/>
  <c r="N1464" i="4"/>
  <c r="N1667" i="4"/>
  <c r="N543" i="4"/>
  <c r="N1376" i="4"/>
  <c r="N713" i="4"/>
  <c r="N714" i="4"/>
  <c r="N262" i="4"/>
  <c r="N811" i="4"/>
  <c r="N1646" i="4"/>
  <c r="N455" i="4"/>
  <c r="N171" i="4"/>
  <c r="N715" i="4"/>
  <c r="N1064" i="4"/>
  <c r="N690" i="4"/>
  <c r="N1668" i="4"/>
  <c r="N883" i="4"/>
  <c r="N1256" i="4"/>
  <c r="N1065" i="4"/>
  <c r="N62" i="4"/>
  <c r="N1531" i="4"/>
  <c r="N1724" i="4"/>
  <c r="N1669" i="4"/>
  <c r="N283" i="4"/>
  <c r="N6" i="4"/>
  <c r="N147" i="4"/>
  <c r="N1688" i="4"/>
  <c r="N971" i="4"/>
  <c r="N1570" i="4"/>
  <c r="N148" i="4"/>
  <c r="N442" i="4"/>
  <c r="N304" i="4"/>
  <c r="N149" i="4"/>
  <c r="N941" i="4"/>
  <c r="N199" i="4"/>
  <c r="N1157" i="4"/>
  <c r="N512" i="4"/>
  <c r="N357" i="4"/>
  <c r="N1079" i="4"/>
  <c r="N1420" i="4"/>
  <c r="N1830" i="4"/>
  <c r="N1725" i="4"/>
  <c r="N1239" i="4"/>
  <c r="N104" i="4"/>
  <c r="N1930" i="4"/>
  <c r="N1399" i="4"/>
  <c r="N305" i="4"/>
  <c r="N638" i="4"/>
  <c r="N7" i="4"/>
  <c r="N772" i="4"/>
  <c r="N200" i="4"/>
  <c r="N1488" i="4"/>
  <c r="N1915" i="4"/>
  <c r="N8" i="4"/>
  <c r="N486" i="4"/>
  <c r="N1854" i="4"/>
  <c r="N571" i="4"/>
  <c r="N982" i="4"/>
  <c r="N983" i="4"/>
  <c r="N1181" i="4"/>
  <c r="N639" i="4"/>
  <c r="N956" i="4"/>
  <c r="N1764" i="4"/>
  <c r="N1099" i="4"/>
  <c r="N1217" i="4"/>
  <c r="N957" i="4"/>
  <c r="N1508" i="4"/>
  <c r="N572" i="4"/>
  <c r="N851" i="4"/>
  <c r="N1647" i="4"/>
  <c r="N443" i="4"/>
  <c r="N903" i="4"/>
  <c r="N172" i="4"/>
  <c r="N942" i="4"/>
  <c r="N1831" i="4"/>
  <c r="N150" i="4"/>
  <c r="N397" i="4"/>
  <c r="N661" i="4"/>
  <c r="N1648" i="4"/>
  <c r="N1240" i="4"/>
  <c r="N662" i="4"/>
  <c r="N1649" i="4"/>
  <c r="N752" i="4"/>
  <c r="N323" i="4"/>
  <c r="N1532" i="4"/>
  <c r="N220" i="4"/>
  <c r="N1808" i="4"/>
  <c r="N487" i="4"/>
  <c r="N246" i="4"/>
  <c r="N1377" i="4"/>
  <c r="N1610" i="4"/>
  <c r="N471" i="4"/>
  <c r="N591" i="4"/>
  <c r="N247" i="4"/>
  <c r="N1080" i="4"/>
  <c r="N573" i="4"/>
  <c r="N201" i="4"/>
  <c r="N81" i="4"/>
  <c r="N63" i="4"/>
  <c r="N1991" i="4"/>
  <c r="N1043" i="4"/>
  <c r="N1489" i="4"/>
  <c r="N1136" i="4"/>
  <c r="N1670" i="4"/>
  <c r="N904" i="4"/>
  <c r="N173" i="4"/>
  <c r="N824" i="4"/>
  <c r="N419" i="4"/>
  <c r="N753" i="4"/>
  <c r="N611" i="4"/>
  <c r="N1182" i="4"/>
  <c r="N1201" i="4"/>
  <c r="N151" i="4"/>
  <c r="N1004" i="4"/>
  <c r="N221" i="4"/>
  <c r="N574" i="4"/>
  <c r="N398" i="4"/>
  <c r="N9" i="4"/>
  <c r="N1100" i="4"/>
  <c r="N1322" i="4"/>
  <c r="N1832" i="4"/>
  <c r="N399" i="4"/>
  <c r="N1894" i="4"/>
  <c r="N1025" i="4"/>
  <c r="N1855" i="4"/>
  <c r="N1931" i="4"/>
  <c r="N1765" i="4"/>
  <c r="N1257" i="4"/>
  <c r="N812" i="4"/>
  <c r="N1258" i="4"/>
  <c r="N152" i="4"/>
  <c r="N1726" i="4"/>
  <c r="N691" i="4"/>
  <c r="N1992" i="4"/>
  <c r="N1101" i="4"/>
  <c r="N1571" i="4"/>
  <c r="N488" i="4"/>
  <c r="N612" i="4"/>
  <c r="N592" i="4"/>
  <c r="N202" i="4"/>
  <c r="N1400" i="4"/>
  <c r="N1066" i="4"/>
  <c r="N852" i="4"/>
  <c r="N105" i="4"/>
  <c r="N640" i="4"/>
  <c r="N1744" i="4"/>
  <c r="N593" i="4"/>
  <c r="N1671" i="4"/>
  <c r="N972" i="4"/>
  <c r="N379" i="4"/>
  <c r="N45" i="4"/>
  <c r="N1490" i="4"/>
  <c r="N1856" i="4"/>
  <c r="N248" i="4"/>
  <c r="N1102" i="4"/>
  <c r="N920" i="4"/>
  <c r="N174" i="4"/>
  <c r="N1587" i="4"/>
  <c r="N1378" i="4"/>
  <c r="N1354" i="4"/>
  <c r="N1333" i="4"/>
  <c r="N575" i="4"/>
  <c r="N24" i="4"/>
  <c r="N1703" i="4"/>
  <c r="N1809" i="4"/>
  <c r="N1650" i="4"/>
  <c r="N1355" i="4"/>
  <c r="N420" i="4"/>
  <c r="N175" i="4"/>
  <c r="N1651" i="4"/>
  <c r="N884" i="4"/>
  <c r="N663" i="4"/>
  <c r="N1689" i="4"/>
  <c r="N1183" i="4"/>
  <c r="N222" i="4"/>
  <c r="N1951" i="4"/>
  <c r="N1895" i="4"/>
  <c r="N1123" i="4"/>
  <c r="N885" i="4"/>
  <c r="N1704" i="4"/>
  <c r="N1443" i="4"/>
  <c r="N613" i="4"/>
  <c r="N284" i="4"/>
  <c r="N1202" i="4"/>
  <c r="N1356" i="4"/>
  <c r="N790" i="4"/>
  <c r="N1158" i="4"/>
  <c r="N1727" i="4"/>
  <c r="N1137" i="4"/>
  <c r="N527" i="4"/>
  <c r="N528" i="4"/>
  <c r="N1672" i="4"/>
  <c r="N176" i="4"/>
  <c r="N1896" i="4"/>
  <c r="N1952" i="4"/>
  <c r="N1745" i="4"/>
  <c r="N1323" i="4"/>
  <c r="N1081" i="4"/>
  <c r="N380" i="4"/>
  <c r="N456" i="4"/>
  <c r="N1971" i="4"/>
  <c r="N1138" i="4"/>
  <c r="N1916" i="4"/>
  <c r="N1139" i="4"/>
  <c r="N10" i="4"/>
  <c r="N120" i="4"/>
  <c r="N1509" i="4"/>
  <c r="N1766" i="4"/>
  <c r="N905" i="4"/>
  <c r="N457" i="4"/>
  <c r="N1379" i="4"/>
  <c r="N1005" i="4"/>
  <c r="N921" i="4"/>
  <c r="N11" i="4"/>
  <c r="N82" i="4"/>
  <c r="N1588" i="4"/>
  <c r="N614" i="4"/>
  <c r="N1833" i="4"/>
  <c r="N444" i="4"/>
  <c r="N733" i="4"/>
  <c r="N664" i="4"/>
  <c r="N1767" i="4"/>
  <c r="N1140" i="4"/>
  <c r="N1334" i="4"/>
  <c r="N1241" i="4"/>
  <c r="N400" i="4"/>
  <c r="N1625" i="4"/>
  <c r="N1932" i="4"/>
  <c r="N576" i="4"/>
  <c r="N1611" i="4"/>
  <c r="N1612" i="4"/>
  <c r="N1510" i="4"/>
  <c r="N1141" i="4"/>
  <c r="N665" i="4"/>
  <c r="N1159" i="4"/>
  <c r="N577" i="4"/>
  <c r="N1465" i="4"/>
  <c r="N943" i="4"/>
  <c r="N886" i="4"/>
  <c r="N513" i="4"/>
  <c r="N401" i="4"/>
  <c r="N12" i="4"/>
  <c r="N1380" i="4"/>
  <c r="N1746" i="4"/>
  <c r="N1218" i="4"/>
  <c r="N887" i="4"/>
  <c r="N692" i="4"/>
  <c r="N1006" i="4"/>
  <c r="N1444" i="4"/>
  <c r="N1897" i="4"/>
  <c r="N489" i="4"/>
  <c r="N1445" i="4"/>
  <c r="N490" i="4"/>
  <c r="N1917" i="4"/>
  <c r="N1705" i="4"/>
  <c r="N922" i="4"/>
  <c r="N1491" i="4"/>
  <c r="N1184" i="4"/>
  <c r="N1857" i="4"/>
  <c r="N1972" i="4"/>
  <c r="N203" i="4"/>
  <c r="N825" i="4"/>
  <c r="N1203" i="4"/>
  <c r="N1466" i="4"/>
  <c r="N716" i="4"/>
  <c r="N734" i="4"/>
  <c r="N1589" i="4"/>
  <c r="N285" i="4"/>
  <c r="N1872" i="4"/>
  <c r="N944" i="4"/>
  <c r="N1953" i="4"/>
  <c r="N1954" i="4"/>
  <c r="N1204" i="4"/>
  <c r="N888" i="4"/>
  <c r="N826" i="4"/>
  <c r="N1007" i="4"/>
  <c r="N64" i="4"/>
  <c r="N341" i="4"/>
  <c r="N1858" i="4"/>
  <c r="N1324" i="4"/>
  <c r="N1898" i="4"/>
  <c r="N1955" i="4"/>
  <c r="N1768" i="4"/>
  <c r="N1552" i="4"/>
  <c r="N153" i="4"/>
  <c r="N121" i="4"/>
  <c r="N544" i="4"/>
  <c r="N827" i="4"/>
  <c r="N545" i="4"/>
  <c r="N1008" i="4"/>
  <c r="N1259" i="4"/>
  <c r="N421" i="4"/>
  <c r="N1303" i="4"/>
  <c r="N422" i="4"/>
  <c r="N342" i="4"/>
  <c r="N1103" i="4"/>
  <c r="N594" i="4"/>
  <c r="N223" i="4"/>
  <c r="N1673" i="4"/>
  <c r="N717" i="4"/>
  <c r="N343" i="4"/>
  <c r="N773" i="4"/>
  <c r="N1304" i="4"/>
  <c r="N65" i="4"/>
  <c r="N693" i="4"/>
  <c r="N869" i="4"/>
  <c r="N889" i="4"/>
  <c r="N1242" i="4"/>
  <c r="N224" i="4"/>
  <c r="N46" i="4"/>
  <c r="N1626" i="4"/>
  <c r="N870" i="4"/>
  <c r="N1873" i="4"/>
  <c r="N286" i="4"/>
  <c r="N66" i="4"/>
  <c r="N1973" i="4"/>
  <c r="N774" i="4"/>
  <c r="N1260" i="4"/>
  <c r="N1769" i="4"/>
  <c r="N906" i="4"/>
  <c r="N263" i="4"/>
  <c r="N1185" i="4"/>
  <c r="N1810" i="4"/>
  <c r="N1770" i="4"/>
  <c r="N1747" i="4"/>
  <c r="N1067" i="4"/>
  <c r="N458" i="4"/>
  <c r="N1590" i="4"/>
  <c r="N358" i="4"/>
  <c r="N1834" i="4"/>
  <c r="N1009" i="4"/>
  <c r="N1613" i="4"/>
  <c r="N1401" i="4"/>
  <c r="N1010" i="4"/>
  <c r="N1335" i="4"/>
  <c r="N106" i="4"/>
  <c r="N381" i="4"/>
  <c r="N595" i="4"/>
  <c r="N1044" i="4"/>
  <c r="N1652" i="4"/>
  <c r="N382" i="4"/>
  <c r="N514" i="4"/>
  <c r="N1104" i="4"/>
  <c r="N1205" i="4"/>
  <c r="N344" i="4"/>
  <c r="N1186" i="4"/>
  <c r="N1771" i="4"/>
  <c r="N984" i="4"/>
  <c r="N828" i="4"/>
  <c r="N1811" i="4"/>
  <c r="N1653" i="4"/>
  <c r="N107" i="4"/>
  <c r="N1082" i="4"/>
  <c r="N383" i="4"/>
  <c r="N694" i="4"/>
  <c r="N122" i="4"/>
  <c r="N1899" i="4"/>
  <c r="N1553" i="4"/>
  <c r="N775" i="4"/>
  <c r="N1421" i="4"/>
  <c r="N735" i="4"/>
  <c r="N529" i="4"/>
  <c r="N423" i="4"/>
  <c r="N1706" i="4"/>
  <c r="N1261" i="4"/>
  <c r="N1993" i="4"/>
  <c r="N1874" i="4"/>
  <c r="N1357" i="4"/>
  <c r="N1748" i="4"/>
  <c r="N402" i="4"/>
  <c r="N1956" i="4"/>
  <c r="N1591" i="4"/>
  <c r="N695" i="4"/>
  <c r="N264" i="4"/>
  <c r="N515" i="4"/>
  <c r="N1627" i="4"/>
  <c r="N47" i="4"/>
  <c r="N1788" i="4"/>
  <c r="N596" i="4"/>
  <c r="N1974" i="4"/>
  <c r="N1045" i="4"/>
  <c r="N1933" i="4"/>
  <c r="N177" i="4"/>
  <c r="N1281" i="4"/>
  <c r="N791" i="4"/>
  <c r="N108" i="4"/>
  <c r="N696" i="4"/>
  <c r="N1305" i="4"/>
  <c r="N109" i="4"/>
  <c r="N1772" i="4"/>
  <c r="N403" i="4"/>
  <c r="N853" i="4"/>
  <c r="N459" i="4"/>
  <c r="N907" i="4"/>
  <c r="N1789" i="4"/>
  <c r="N1124" i="4"/>
  <c r="N1467" i="4"/>
  <c r="N1628" i="4"/>
  <c r="N178" i="4"/>
  <c r="N83" i="4"/>
  <c r="N1690" i="4"/>
  <c r="N697" i="4"/>
  <c r="N1994" i="4"/>
  <c r="N48" i="4"/>
  <c r="N1773" i="4"/>
  <c r="N345" i="4"/>
  <c r="N546" i="4"/>
  <c r="N1957" i="4"/>
  <c r="N1958" i="4"/>
  <c r="N1026" i="4"/>
  <c r="N1105" i="4"/>
  <c r="N1918" i="4"/>
  <c r="N1900" i="4"/>
  <c r="N324" i="4"/>
  <c r="N1027" i="4"/>
  <c r="N1125" i="4"/>
  <c r="N445" i="4"/>
  <c r="N1011" i="4"/>
  <c r="N1381" i="4"/>
  <c r="N718" i="4"/>
  <c r="N204" i="4"/>
  <c r="N49" i="4"/>
  <c r="N110" i="4"/>
  <c r="N719" i="4"/>
  <c r="N1446" i="4"/>
  <c r="N1106" i="4"/>
  <c r="N754" i="4"/>
  <c r="N1995" i="4"/>
  <c r="N1243" i="4"/>
  <c r="N446" i="4"/>
  <c r="N306" i="4"/>
  <c r="N205" i="4"/>
  <c r="N1107" i="4"/>
  <c r="N597" i="4"/>
  <c r="N1614" i="4"/>
  <c r="N890" i="4"/>
  <c r="N1812" i="4"/>
  <c r="N1083" i="4"/>
  <c r="N1028" i="4"/>
  <c r="N1336" i="4"/>
  <c r="N265" i="4"/>
  <c r="N1160" i="4"/>
  <c r="N287" i="4"/>
  <c r="N973" i="4"/>
  <c r="N1219" i="4"/>
  <c r="N288" i="4"/>
  <c r="N1901" i="4"/>
  <c r="N1244" i="4"/>
  <c r="N307" i="4"/>
  <c r="N179" i="4"/>
  <c r="N1447" i="4"/>
  <c r="N698" i="4"/>
  <c r="N346" i="4"/>
  <c r="N736" i="4"/>
  <c r="N985" i="4"/>
  <c r="N472" i="4"/>
  <c r="N755" i="4"/>
  <c r="N737" i="4"/>
  <c r="N1934" i="4"/>
  <c r="N1691" i="4"/>
  <c r="N1108" i="4"/>
  <c r="N1109" i="4"/>
  <c r="N67" i="4"/>
  <c r="N1533" i="4"/>
  <c r="N1790" i="4"/>
  <c r="N1012" i="4"/>
  <c r="N154" i="4"/>
  <c r="N1492" i="4"/>
  <c r="N738" i="4"/>
  <c r="N891" i="4"/>
  <c r="N25" i="4"/>
  <c r="N1996" i="4"/>
  <c r="N1935" i="4"/>
  <c r="N1749" i="4"/>
  <c r="N792" i="4"/>
  <c r="N1902" i="4"/>
  <c r="N1187" i="4"/>
  <c r="N739" i="4"/>
  <c r="N1674" i="4"/>
  <c r="N1422" i="4"/>
  <c r="N225" i="4"/>
  <c r="N384" i="4"/>
  <c r="N491" i="4"/>
  <c r="N615" i="4"/>
  <c r="N641" i="4"/>
  <c r="N854" i="4"/>
  <c r="N84" i="4"/>
  <c r="N892" i="4"/>
  <c r="N1046" i="4"/>
  <c r="N206" i="4"/>
  <c r="N1493" i="4"/>
  <c r="N547" i="4"/>
  <c r="N123" i="4"/>
  <c r="N1919" i="4"/>
  <c r="N26" i="4"/>
  <c r="N1126" i="4"/>
  <c r="N1245" i="4"/>
  <c r="N424" i="4"/>
  <c r="N473" i="4"/>
  <c r="N699" i="4"/>
  <c r="N1835" i="4"/>
  <c r="N1220" i="4"/>
  <c r="N1282" i="4"/>
  <c r="N1337" i="4"/>
  <c r="N289" i="4"/>
  <c r="N855" i="4"/>
  <c r="N516" i="4"/>
  <c r="N1084" i="4"/>
  <c r="N856" i="4"/>
  <c r="N1859" i="4"/>
  <c r="N1494" i="4"/>
  <c r="N1534" i="4"/>
  <c r="N1654" i="4"/>
  <c r="N249" i="4"/>
  <c r="N1655" i="4"/>
  <c r="N325" i="4"/>
  <c r="N616" i="4"/>
  <c r="N548" i="4"/>
  <c r="N1920" i="4"/>
  <c r="N1110" i="4"/>
  <c r="N492" i="4"/>
  <c r="N359" i="4"/>
  <c r="N793" i="4"/>
  <c r="N308" i="4"/>
  <c r="N666" i="4"/>
  <c r="N667" i="4"/>
  <c r="N1592" i="4"/>
  <c r="N1615" i="4"/>
  <c r="N155" i="4"/>
  <c r="N1283" i="4"/>
  <c r="N50" i="4"/>
  <c r="N1860" i="4"/>
  <c r="N1495" i="4"/>
  <c r="N776" i="4"/>
  <c r="N1161" i="4"/>
  <c r="N1921" i="4"/>
  <c r="N1959" i="4"/>
  <c r="N1325" i="4"/>
  <c r="N986" i="4"/>
  <c r="N578" i="4"/>
  <c r="N180" i="4"/>
  <c r="N1358" i="4"/>
  <c r="N794" i="4"/>
  <c r="N1382" i="4"/>
  <c r="N813" i="4"/>
  <c r="N156" i="4"/>
  <c r="N1656" i="4"/>
  <c r="N1068" i="4"/>
  <c r="N579" i="4"/>
  <c r="N1029" i="4"/>
  <c r="N580" i="4"/>
  <c r="N1707" i="4"/>
  <c r="N157" i="4"/>
  <c r="N27" i="4"/>
  <c r="N13" i="4"/>
  <c r="N581" i="4"/>
  <c r="N1359" i="4"/>
  <c r="N1975" i="4"/>
  <c r="N1338" i="4"/>
  <c r="N700" i="4"/>
  <c r="N1326" i="4"/>
  <c r="N958" i="4"/>
  <c r="N549" i="4"/>
  <c r="N1306" i="4"/>
  <c r="N923" i="4"/>
  <c r="N924" i="4"/>
  <c r="N404" i="4"/>
  <c r="N124" i="4"/>
  <c r="N1047" i="4"/>
  <c r="N125" i="4"/>
  <c r="N1708" i="4"/>
  <c r="N266" i="4"/>
  <c r="N701" i="4"/>
  <c r="N493" i="4"/>
  <c r="N871" i="4"/>
  <c r="N702" i="4"/>
  <c r="N668" i="4"/>
  <c r="N987" i="4"/>
  <c r="N1572" i="4"/>
  <c r="N1875" i="4"/>
  <c r="N326" i="4"/>
  <c r="N1468" i="4"/>
  <c r="N1142" i="4"/>
  <c r="N158" i="4"/>
  <c r="N1573" i="4"/>
  <c r="N1922" i="4"/>
  <c r="N1976" i="4"/>
  <c r="N51" i="4"/>
  <c r="N1936" i="4"/>
  <c r="N908" i="4"/>
  <c r="N1013" i="4"/>
  <c r="N703" i="4"/>
  <c r="N360" i="4"/>
  <c r="N425" i="4"/>
  <c r="N1709" i="4"/>
  <c r="N814" i="4"/>
  <c r="N126" i="4"/>
  <c r="N669" i="4"/>
  <c r="N945" i="4"/>
  <c r="N474" i="4"/>
  <c r="N1284" i="4"/>
  <c r="N1448" i="4"/>
  <c r="N1221" i="4"/>
  <c r="N829" i="4"/>
  <c r="N670" i="4"/>
  <c r="N1977" i="4"/>
  <c r="N290" i="4"/>
  <c r="N1327" i="4"/>
  <c r="N642" i="4"/>
  <c r="N1383" i="4"/>
  <c r="N643" i="4"/>
  <c r="N1188" i="4"/>
  <c r="N517" i="4"/>
  <c r="N111" i="4"/>
  <c r="N426" i="4"/>
  <c r="N1048" i="4"/>
  <c r="N207" i="4"/>
  <c r="N494" i="4"/>
  <c r="N1127" i="4"/>
  <c r="N1593" i="4"/>
  <c r="N1030" i="4"/>
  <c r="N68" i="4"/>
  <c r="N52" i="4"/>
  <c r="N1285" i="4"/>
  <c r="N226" i="4"/>
  <c r="N14" i="4"/>
  <c r="N427" i="4"/>
  <c r="N1876" i="4"/>
  <c r="N1836" i="4"/>
  <c r="N644" i="4"/>
  <c r="N550" i="4"/>
  <c r="N250" i="4"/>
  <c r="N795" i="4"/>
  <c r="N815" i="4"/>
  <c r="N1286" i="4"/>
  <c r="N946" i="4"/>
  <c r="N1049" i="4"/>
  <c r="N251" i="4"/>
  <c r="N1554" i="4"/>
  <c r="N28" i="4"/>
  <c r="N1449" i="4"/>
  <c r="N645" i="4"/>
  <c r="N85" i="4"/>
  <c r="N1511" i="4"/>
  <c r="N327" i="4"/>
  <c r="N1535" i="4"/>
  <c r="N1031" i="4"/>
  <c r="N15" i="4"/>
  <c r="N796" i="4"/>
  <c r="N1085" i="4"/>
  <c r="N1774" i="4"/>
  <c r="N428" i="4"/>
  <c r="N1837" i="4"/>
  <c r="N1206" i="4"/>
  <c r="N86" i="4"/>
  <c r="N518" i="4"/>
  <c r="N29" i="4"/>
  <c r="N519" i="4"/>
  <c r="N1903" i="4"/>
  <c r="N1262" i="4"/>
  <c r="N87" i="4"/>
  <c r="N617" i="4"/>
  <c r="N1877" i="4"/>
  <c r="N385" i="4"/>
  <c r="N1143" i="4"/>
  <c r="N1536" i="4"/>
  <c r="N1937" i="4"/>
  <c r="N646" i="4"/>
  <c r="N1938" i="4"/>
  <c r="N1423" i="4"/>
  <c r="N756" i="4"/>
  <c r="N857" i="4"/>
  <c r="N1144" i="4"/>
  <c r="N1360" i="4"/>
  <c r="N1222" i="4"/>
  <c r="N520" i="4"/>
  <c r="N1629" i="4"/>
  <c r="N1223" i="4"/>
  <c r="N1960" i="4"/>
  <c r="N88" i="4"/>
  <c r="N704" i="4"/>
  <c r="N69" i="4"/>
  <c r="N1263" i="4"/>
  <c r="N1775" i="4"/>
  <c r="N1264" i="4"/>
  <c r="N618" i="4"/>
  <c r="N127" i="4"/>
  <c r="N1189" i="4"/>
  <c r="N1555" i="4"/>
  <c r="N1675" i="4"/>
  <c r="N328" i="4"/>
  <c r="N447" i="4"/>
  <c r="N386" i="4"/>
  <c r="N252" i="4"/>
  <c r="N112" i="4"/>
  <c r="N329" i="4"/>
  <c r="N1207" i="4"/>
  <c r="N1339" i="4"/>
  <c r="N1556" i="4"/>
  <c r="N1032" i="4"/>
  <c r="N757" i="4"/>
  <c r="N1287" i="4"/>
  <c r="N1710" i="4"/>
  <c r="N925" i="4"/>
  <c r="N777" i="4"/>
  <c r="N797" i="4"/>
  <c r="N53" i="4"/>
  <c r="N720" i="4"/>
  <c r="N705" i="4"/>
  <c r="N267" i="4"/>
  <c r="N1033" i="4"/>
  <c r="N1111" i="4"/>
  <c r="N1288" i="4"/>
  <c r="N361" i="4"/>
  <c r="N1340" i="4"/>
  <c r="N1574" i="4"/>
  <c r="N1750" i="4"/>
  <c r="N208" i="4"/>
  <c r="N551" i="4"/>
  <c r="N1424" i="4"/>
  <c r="N405" i="4"/>
  <c r="N1923" i="4"/>
  <c r="N1939" i="4"/>
  <c r="N988" i="4"/>
  <c r="N1997" i="4"/>
  <c r="N671" i="4"/>
  <c r="N1998" i="4"/>
  <c r="N1402" i="4"/>
  <c r="N209" i="4"/>
  <c r="N1289" i="4"/>
  <c r="N309" i="4"/>
  <c r="N387" i="4"/>
  <c r="N1086" i="4"/>
  <c r="N909" i="4"/>
  <c r="N1904" i="4"/>
  <c r="N181" i="4"/>
  <c r="N1145" i="4"/>
  <c r="N598" i="4"/>
  <c r="N989" i="4"/>
  <c r="N310" i="4"/>
  <c r="N1469" i="4"/>
  <c r="N89" i="4"/>
  <c r="N1112" i="4"/>
  <c r="N1940" i="4"/>
  <c r="N460" i="4"/>
  <c r="N406" i="4"/>
  <c r="N311" i="4"/>
  <c r="N227" i="4"/>
  <c r="N647" i="4"/>
  <c r="N1575" i="4"/>
  <c r="N872" i="4"/>
  <c r="N1576" i="4"/>
  <c r="N1290" i="4"/>
  <c r="N1050" i="4"/>
  <c r="N1224" i="4"/>
  <c r="N70" i="4"/>
  <c r="N1791" i="4"/>
  <c r="N1246" i="4"/>
  <c r="N1450" i="4"/>
  <c r="N1425" i="4"/>
  <c r="N1146" i="4"/>
  <c r="N798" i="4"/>
  <c r="N159" i="4"/>
  <c r="N1657" i="4"/>
  <c r="N1792" i="4"/>
  <c r="N582" i="4"/>
  <c r="N1426" i="4"/>
  <c r="N1658" i="4"/>
  <c r="N1616" i="4"/>
  <c r="N599" i="4"/>
  <c r="N16" i="4"/>
  <c r="N799" i="4"/>
  <c r="N210" i="4"/>
  <c r="N268" i="4"/>
  <c r="N330" i="4"/>
  <c r="N1328" i="4"/>
  <c r="N1630" i="4"/>
  <c r="N858" i="4"/>
  <c r="N1361" i="4"/>
  <c r="N30" i="4"/>
  <c r="N926" i="4"/>
  <c r="N552" i="4"/>
  <c r="N253" i="4"/>
  <c r="N1451" i="4"/>
  <c r="N1051" i="4"/>
  <c r="N407" i="4"/>
  <c r="N1470" i="4"/>
  <c r="N1014" i="4"/>
  <c r="N1052" i="4"/>
  <c r="N1265" i="4"/>
  <c r="N1427" i="4"/>
  <c r="N778" i="4"/>
  <c r="N71" i="4"/>
  <c r="N800" i="4"/>
  <c r="N1225" i="4"/>
  <c r="N72" i="4"/>
  <c r="N1452" i="4"/>
  <c r="N17" i="4"/>
  <c r="N830" i="4"/>
  <c r="N1087" i="4"/>
  <c r="N1162" i="4"/>
  <c r="N269" i="4"/>
  <c r="N1147" i="4"/>
  <c r="N1978" i="4"/>
  <c r="N408" i="4"/>
  <c r="N475" i="4"/>
  <c r="N270" i="4"/>
  <c r="N1208" i="4"/>
  <c r="N959" i="4"/>
  <c r="N779" i="4"/>
  <c r="N160" i="4"/>
  <c r="N1209" i="4"/>
  <c r="N960" i="4"/>
  <c r="N1226" i="4"/>
  <c r="N31" i="4"/>
  <c r="N476" i="4"/>
  <c r="N740" i="4"/>
  <c r="N1905" i="4"/>
  <c r="N1617" i="4"/>
  <c r="N1362" i="4"/>
  <c r="N1403" i="4"/>
  <c r="N1631" i="4"/>
  <c r="N128" i="4"/>
  <c r="N113" i="4"/>
  <c r="N1728" i="4"/>
  <c r="N1453" i="4"/>
  <c r="N1537" i="4"/>
  <c r="N32" i="4"/>
  <c r="N388" i="4"/>
  <c r="N477" i="4"/>
  <c r="N478" i="4"/>
  <c r="N1163" i="4"/>
  <c r="N1471" i="4"/>
  <c r="N211" i="4"/>
  <c r="N1496" i="4"/>
  <c r="N1924" i="4"/>
  <c r="N1015" i="4"/>
  <c r="N1164" i="4"/>
  <c r="N362" i="4"/>
  <c r="N1861" i="4"/>
  <c r="N331" i="4"/>
  <c r="N1999" i="4"/>
  <c r="N1793" i="4"/>
  <c r="N2000" i="4"/>
  <c r="N90" i="4"/>
  <c r="N1676" i="4"/>
  <c r="N583" i="4"/>
  <c r="N1512" i="4"/>
  <c r="N1557" i="4"/>
  <c r="N859" i="4"/>
  <c r="N429" i="4"/>
  <c r="N495" i="4"/>
  <c r="N600" i="4"/>
  <c r="N129" i="4"/>
  <c r="N254" i="4"/>
  <c r="N831" i="4"/>
  <c r="N927" i="4"/>
  <c r="N893" i="4"/>
  <c r="N1659" i="4"/>
  <c r="N1538" i="4"/>
  <c r="N363" i="4"/>
  <c r="N1428" i="4"/>
  <c r="N961" i="4"/>
  <c r="N1266" i="4"/>
  <c r="N910" i="4"/>
  <c r="N1165" i="4"/>
  <c r="N1941" i="4"/>
  <c r="N1979" i="4"/>
  <c r="N1069" i="4"/>
  <c r="N1594" i="4"/>
  <c r="N1053" i="4"/>
  <c r="N672" i="4"/>
  <c r="N1906" i="4"/>
  <c r="N1794" i="4"/>
  <c r="N1113" i="4"/>
  <c r="N1907" i="4"/>
  <c r="N1341" i="4"/>
  <c r="N1429" i="4"/>
  <c r="N1190" i="4"/>
  <c r="N974" i="4"/>
  <c r="N1054" i="4"/>
  <c r="N1114" i="4"/>
  <c r="N1267" i="4"/>
  <c r="N1513" i="4"/>
  <c r="N648" i="4"/>
  <c r="N1227" i="4"/>
  <c r="N801" i="4"/>
  <c r="N1070" i="4"/>
  <c r="N364" i="4"/>
  <c r="N182" i="4"/>
  <c r="N1115" i="4"/>
  <c r="N1307" i="4"/>
  <c r="N741" i="4"/>
  <c r="N1514" i="4"/>
  <c r="N1291" i="4"/>
  <c r="N91" i="4"/>
  <c r="N673" i="4"/>
  <c r="N1711" i="4"/>
  <c r="N365" i="4"/>
  <c r="N1558" i="4"/>
  <c r="N130" i="4"/>
  <c r="N990" i="4"/>
  <c r="N928" i="4"/>
  <c r="N1268" i="4"/>
  <c r="N461" i="4"/>
  <c r="N601" i="4"/>
  <c r="N860" i="4"/>
  <c r="N131" i="4"/>
  <c r="N619" i="4"/>
  <c r="N1308" i="4"/>
  <c r="N496" i="4"/>
  <c r="N1363" i="4"/>
  <c r="N1148" i="4"/>
  <c r="N1632" i="4"/>
  <c r="N1071" i="4"/>
  <c r="N758" i="4"/>
  <c r="N1228" i="4"/>
  <c r="N975" i="4"/>
  <c r="N832" i="4"/>
  <c r="N1776" i="4"/>
  <c r="N312" i="4"/>
  <c r="N1677" i="4"/>
  <c r="N2001" i="4"/>
  <c r="N602" i="4"/>
  <c r="N1777" i="4"/>
  <c r="N1166" i="4"/>
  <c r="N1497" i="4"/>
  <c r="N1942" i="4"/>
  <c r="K1942" i="4"/>
  <c r="K1776" i="4"/>
  <c r="K1363" i="4"/>
  <c r="K1268" i="4"/>
  <c r="K91" i="4"/>
  <c r="K1070" i="4"/>
  <c r="K974" i="4"/>
  <c r="K672" i="4"/>
  <c r="K1266" i="4"/>
  <c r="K831" i="4"/>
  <c r="K1512" i="4"/>
  <c r="K1861" i="4"/>
  <c r="K1163" i="4"/>
  <c r="K113" i="4"/>
  <c r="K476" i="4"/>
  <c r="K1208" i="4"/>
  <c r="K1087" i="4"/>
  <c r="K778" i="4"/>
  <c r="K1451" i="4"/>
  <c r="K1328" i="4"/>
  <c r="K1658" i="4"/>
  <c r="K1425" i="4"/>
  <c r="K1576" i="4"/>
  <c r="K1940" i="4"/>
  <c r="K181" i="4"/>
  <c r="K1402" i="4"/>
  <c r="K1424" i="4"/>
  <c r="K1111" i="4"/>
  <c r="K925" i="4"/>
  <c r="K329" i="4"/>
  <c r="K1189" i="4"/>
  <c r="K88" i="4"/>
  <c r="K857" i="4"/>
  <c r="K385" i="4"/>
  <c r="K518" i="4"/>
  <c r="K15" i="4"/>
  <c r="K28" i="4"/>
  <c r="K250" i="4"/>
  <c r="K1285" i="4"/>
  <c r="K1048" i="4"/>
  <c r="K1327" i="4"/>
  <c r="K474" i="4"/>
  <c r="K703" i="4"/>
  <c r="K158" i="4"/>
  <c r="K702" i="4"/>
  <c r="K124" i="4"/>
  <c r="K700" i="4"/>
  <c r="K1707" i="4"/>
  <c r="K1382" i="4"/>
  <c r="K1921" i="4"/>
  <c r="K1615" i="4"/>
  <c r="K1110" i="4"/>
  <c r="K1534" i="4"/>
  <c r="K1337" i="4"/>
  <c r="K1126" i="4"/>
  <c r="K892" i="4"/>
  <c r="K1422" i="4"/>
  <c r="K1996" i="4"/>
  <c r="K1533" i="4"/>
  <c r="K472" i="4"/>
  <c r="K1244" i="4"/>
  <c r="K1336" i="4"/>
  <c r="K205" i="4"/>
  <c r="K719" i="4"/>
  <c r="K1125" i="4"/>
  <c r="K1957" i="4"/>
  <c r="K83" i="4"/>
  <c r="K853" i="4"/>
  <c r="K1281" i="4"/>
  <c r="K1627" i="4"/>
  <c r="K1357" i="4"/>
  <c r="K1421" i="4"/>
  <c r="K107" i="4"/>
  <c r="K1205" i="4"/>
  <c r="K106" i="4"/>
  <c r="K1590" i="4"/>
  <c r="K906" i="4"/>
  <c r="K870" i="4"/>
  <c r="K65" i="4"/>
  <c r="K1103" i="4"/>
  <c r="K827" i="4"/>
  <c r="K1324" i="4"/>
  <c r="K1954" i="4"/>
  <c r="K1466" i="4"/>
  <c r="K922" i="4"/>
  <c r="K1006" i="4"/>
  <c r="K513" i="4"/>
  <c r="K1510" i="4"/>
  <c r="K1334" i="4"/>
  <c r="K1588" i="4"/>
  <c r="K1766" i="4"/>
  <c r="K456" i="4"/>
  <c r="K1672" i="4"/>
  <c r="K1202" i="4"/>
  <c r="K1951" i="4"/>
  <c r="K420" i="4"/>
  <c r="K1354" i="4"/>
  <c r="K1490" i="4"/>
  <c r="K105" i="4"/>
  <c r="K1571" i="4"/>
  <c r="K1257" i="4"/>
  <c r="K1322" i="4"/>
  <c r="K1201" i="4"/>
  <c r="K1670" i="4"/>
  <c r="K573" i="4"/>
  <c r="K487" i="4"/>
  <c r="K1240" i="4"/>
  <c r="K903" i="4"/>
  <c r="K1099" i="4"/>
  <c r="K1854" i="4"/>
  <c r="K638" i="4"/>
  <c r="K1420" i="4"/>
  <c r="K304" i="4"/>
  <c r="K283" i="4"/>
  <c r="K1668" i="4"/>
  <c r="K262" i="4"/>
  <c r="K303" i="4"/>
  <c r="K1530" i="4"/>
  <c r="K1255" i="4"/>
  <c r="K441" i="4"/>
  <c r="K1462" i="4"/>
  <c r="K244" i="4"/>
  <c r="K1914" i="4"/>
  <c r="K980" i="4"/>
  <c r="K1200" i="4"/>
  <c r="K1098" i="4"/>
  <c r="K731" i="4"/>
  <c r="K454" i="4"/>
  <c r="K241" i="4"/>
  <c r="K1851" i="4"/>
  <c r="K1807" i="4"/>
  <c r="K1416" i="4"/>
  <c r="K469" i="4"/>
  <c r="K1198" i="4"/>
  <c r="K1603" i="4"/>
  <c r="K1550" i="4"/>
  <c r="K1215" i="4"/>
  <c r="K881" i="4"/>
  <c r="K1928" i="4"/>
  <c r="K1278" i="4"/>
  <c r="K770" i="4"/>
  <c r="K1483" i="4"/>
  <c r="K539" i="4"/>
  <c r="K769" i="4"/>
  <c r="K1351" i="4"/>
  <c r="K880" i="4"/>
  <c r="K846" i="4"/>
  <c r="K61" i="4"/>
  <c r="K1891" i="4"/>
  <c r="K437" i="4"/>
  <c r="K767" i="4"/>
  <c r="K238" i="4"/>
  <c r="K1349" i="4"/>
  <c r="K280" i="4"/>
  <c r="K1642" i="4"/>
  <c r="K1154" i="4"/>
  <c r="K1095" i="4"/>
  <c r="K1548" i="4"/>
  <c r="K1153" i="4"/>
  <c r="K1824" i="4"/>
  <c r="K1235" i="4"/>
  <c r="K785" i="4"/>
  <c r="K1297" i="4"/>
  <c r="K1566" i="4"/>
  <c r="K1040" i="4"/>
  <c r="K372" i="4"/>
  <c r="K630" i="4"/>
  <c r="K1911" i="4"/>
  <c r="K167" i="4"/>
  <c r="K99" i="4"/>
  <c r="K609" i="4"/>
  <c r="K299" i="4"/>
  <c r="K394" i="4"/>
  <c r="K628" i="4"/>
  <c r="K1926" i="4"/>
  <c r="K1639" i="4"/>
  <c r="K371" i="4"/>
  <c r="K80" i="4"/>
  <c r="K1887" i="4"/>
  <c r="K1886" i="4"/>
  <c r="K1784" i="4"/>
  <c r="K140" i="4"/>
  <c r="K1039" i="4"/>
  <c r="K1844" i="4"/>
  <c r="K436" i="4"/>
  <c r="K1843" i="4"/>
  <c r="K1504" i="4"/>
  <c r="K1523" i="4"/>
  <c r="K1736" i="4"/>
  <c r="K1369" i="4"/>
  <c r="K1038" i="4"/>
  <c r="K276" i="4"/>
  <c r="K58" i="4"/>
  <c r="K482" i="4"/>
  <c r="K657" i="4"/>
  <c r="K1842" i="4"/>
  <c r="K393" i="4"/>
  <c r="K1393" i="4"/>
  <c r="K1212" i="4"/>
  <c r="K901" i="4"/>
  <c r="K38" i="4"/>
  <c r="K1410" i="4"/>
  <c r="K1521" i="4"/>
  <c r="K820" i="4"/>
  <c r="K258" i="4"/>
  <c r="K1909" i="4"/>
  <c r="K864" i="4"/>
  <c r="K1296" i="4"/>
  <c r="K1908" i="4"/>
  <c r="K608" i="4"/>
  <c r="K1409" i="4"/>
  <c r="K434" i="4"/>
  <c r="K1437" i="4"/>
  <c r="K627" i="4"/>
  <c r="K840" i="4"/>
  <c r="K607" i="4"/>
  <c r="K965" i="4"/>
  <c r="K523" i="4"/>
  <c r="K1637" i="4"/>
  <c r="K1037" i="4"/>
  <c r="K1546" i="4"/>
  <c r="K1681" i="4"/>
  <c r="K1090" i="4"/>
  <c r="K746" i="4"/>
  <c r="K1715" i="4"/>
  <c r="K1545" i="4"/>
  <c r="K1073" i="4"/>
  <c r="K138" i="4"/>
  <c r="K1436" i="4"/>
  <c r="K1060" i="4"/>
  <c r="K234" i="4"/>
  <c r="K782" i="4"/>
  <c r="K1518" i="4"/>
  <c r="K653" i="4"/>
  <c r="K1781" i="4"/>
  <c r="K1636" i="4"/>
  <c r="K1407" i="4"/>
  <c r="K1233" i="4"/>
  <c r="K1865" i="4"/>
  <c r="K1964" i="4"/>
  <c r="K1732" i="4"/>
  <c r="K369" i="4"/>
  <c r="K935" i="4"/>
  <c r="K392" i="4"/>
  <c r="K1562" i="4"/>
  <c r="K432" i="4"/>
  <c r="K1116" i="4"/>
  <c r="K1502" i="4"/>
  <c r="K1314" i="4"/>
  <c r="K522" i="4"/>
  <c r="K933" i="4"/>
  <c r="K1579" i="4"/>
  <c r="K652" i="4"/>
  <c r="K948" i="4"/>
  <c r="K189" i="4"/>
  <c r="K744" i="4"/>
  <c r="K1232" i="4"/>
  <c r="K863" i="4"/>
  <c r="K1169" i="4"/>
  <c r="K35" i="4"/>
  <c r="K1432" i="4"/>
  <c r="K333" i="4"/>
  <c r="K1210" i="4"/>
  <c r="K293" i="4"/>
  <c r="K165" i="4"/>
  <c r="K585" i="4"/>
  <c r="K349" i="4"/>
  <c r="K187" i="4"/>
  <c r="K1456" i="4"/>
  <c r="K1292" i="4"/>
  <c r="K818" i="4"/>
  <c r="K1560" i="4"/>
  <c r="K164" i="4"/>
  <c r="K1168" i="4"/>
  <c r="K994" i="4"/>
  <c r="K1544" i="4"/>
  <c r="K1072" i="4"/>
  <c r="K1150" i="4"/>
  <c r="K1405" i="4"/>
  <c r="K1230" i="4"/>
  <c r="K1389" i="4"/>
  <c r="K134" i="4"/>
  <c r="K1388" i="4"/>
  <c r="K932" i="4"/>
  <c r="K1272" i="4"/>
  <c r="K561" i="4"/>
  <c r="K1167" i="4"/>
  <c r="K536" i="4"/>
  <c r="K1634" i="4"/>
  <c r="K898" i="4"/>
  <c r="K1329" i="4"/>
  <c r="K1839" i="4"/>
  <c r="K1542" i="4"/>
  <c r="K1191" i="4"/>
  <c r="K1756" i="4"/>
  <c r="K1880" i="4"/>
  <c r="K1017" i="4"/>
  <c r="K367" i="4"/>
  <c r="K557" i="4"/>
  <c r="K1387" i="4"/>
  <c r="K480" i="4"/>
  <c r="K1404" i="4"/>
  <c r="K1344" i="4"/>
  <c r="K1343" i="4"/>
  <c r="K874" i="4"/>
  <c r="K54" i="4"/>
  <c r="K1311" i="4"/>
  <c r="K605" i="4"/>
  <c r="K992" i="4"/>
  <c r="K604" i="4"/>
  <c r="K1945" i="4"/>
  <c r="K931" i="4"/>
  <c r="K1365" i="4"/>
  <c r="K185" i="4"/>
  <c r="K19" i="4"/>
  <c r="K1879" i="4"/>
  <c r="K930" i="4"/>
  <c r="K314" i="4"/>
  <c r="K498" i="4"/>
  <c r="K1815" i="4"/>
  <c r="K410" i="4"/>
  <c r="K1474" i="4"/>
  <c r="K230" i="4"/>
  <c r="K1540" i="4"/>
  <c r="K1693" i="4"/>
  <c r="K1035" i="4"/>
  <c r="K462" i="4"/>
  <c r="K929" i="4"/>
  <c r="K533" i="4"/>
  <c r="K184" i="4"/>
  <c r="K650" i="4"/>
  <c r="K1813" i="4"/>
  <c r="K1364" i="4"/>
  <c r="K963" i="4"/>
  <c r="K272" i="4"/>
  <c r="K816" i="4"/>
  <c r="K649" i="4"/>
  <c r="K1499" i="4"/>
  <c r="K1982" i="4"/>
  <c r="K977" i="4"/>
  <c r="K133" i="4"/>
  <c r="K861" i="4"/>
  <c r="K554" i="4"/>
  <c r="K962" i="4"/>
  <c r="K291" i="4"/>
  <c r="K802" i="4"/>
  <c r="K448" i="4"/>
  <c r="K332" i="4"/>
  <c r="K389" i="4"/>
  <c r="K1539" i="4"/>
  <c r="K74" i="4"/>
  <c r="K1454" i="4"/>
  <c r="K1961" i="4"/>
  <c r="K911" i="4"/>
  <c r="K1269" i="4"/>
  <c r="K675" i="4"/>
  <c r="K409" i="4"/>
  <c r="K1229" i="4"/>
  <c r="K347" i="4"/>
  <c r="K530" i="4"/>
  <c r="K1980" i="4"/>
  <c r="K132" i="4"/>
  <c r="K894" i="4"/>
  <c r="K1430" i="4"/>
  <c r="K1472" i="4"/>
  <c r="K1088" i="4"/>
  <c r="K1034" i="4"/>
  <c r="K1342" i="4"/>
  <c r="K674" i="4"/>
  <c r="K1729" i="4"/>
  <c r="K553" i="4"/>
  <c r="K348" i="4"/>
  <c r="K603" i="4"/>
  <c r="K1128" i="4"/>
  <c r="K1384" i="4"/>
  <c r="K780" i="4"/>
  <c r="K1309" i="4"/>
  <c r="K73" i="4"/>
  <c r="K1498" i="4"/>
  <c r="K92" i="4"/>
  <c r="K1981" i="4"/>
  <c r="K912" i="4"/>
  <c r="K976" i="4"/>
  <c r="K161" i="4"/>
  <c r="K913" i="4"/>
  <c r="K33" i="4"/>
  <c r="K531" i="4"/>
  <c r="K1878" i="4"/>
  <c r="K532" i="4"/>
  <c r="K781" i="4"/>
  <c r="K1089" i="4"/>
  <c r="K1515" i="4"/>
  <c r="K479" i="4"/>
  <c r="K1310" i="4"/>
  <c r="K1751" i="4"/>
  <c r="K271" i="4"/>
  <c r="K721" i="4"/>
  <c r="K895" i="4"/>
  <c r="K1752" i="4"/>
  <c r="K497" i="4"/>
  <c r="K228" i="4"/>
  <c r="K1862" i="4"/>
  <c r="K1753" i="4"/>
  <c r="K75" i="4"/>
  <c r="K1385" i="4"/>
  <c r="K93" i="4"/>
  <c r="K1129" i="4"/>
  <c r="K1386" i="4"/>
  <c r="K1943" i="4"/>
  <c r="K1473" i="4"/>
  <c r="K1270" i="4"/>
  <c r="K1633" i="4"/>
  <c r="K292" i="4"/>
  <c r="K183" i="4"/>
  <c r="K833" i="4"/>
  <c r="K1730" i="4"/>
  <c r="K273" i="4"/>
  <c r="K18" i="4"/>
  <c r="K162" i="4"/>
  <c r="K1692" i="4"/>
  <c r="K229" i="4"/>
  <c r="K1944" i="4"/>
  <c r="K1983" i="4"/>
  <c r="K991" i="4"/>
  <c r="K534" i="4"/>
  <c r="K366" i="4"/>
  <c r="K1577" i="4"/>
  <c r="K555" i="4"/>
  <c r="K1694" i="4"/>
  <c r="K313" i="4"/>
  <c r="K1814" i="4"/>
  <c r="K759" i="4"/>
  <c r="K1795" i="4"/>
  <c r="K1678" i="4"/>
  <c r="K463" i="4"/>
  <c r="K834" i="4"/>
  <c r="K676" i="4"/>
  <c r="K231" i="4"/>
  <c r="K722" i="4"/>
  <c r="K114" i="4"/>
  <c r="K1559" i="4"/>
  <c r="K584" i="4"/>
  <c r="K1863" i="4"/>
  <c r="K947" i="4"/>
  <c r="K873" i="4"/>
  <c r="K1055" i="4"/>
  <c r="K1712" i="4"/>
  <c r="K978" i="4"/>
  <c r="K1366" i="4"/>
  <c r="K1796" i="4"/>
  <c r="K862" i="4"/>
  <c r="K1247" i="4"/>
  <c r="K556" i="4"/>
  <c r="K1618" i="4"/>
  <c r="K1713" i="4"/>
  <c r="K914" i="4"/>
  <c r="K964" i="4"/>
  <c r="K94" i="4"/>
  <c r="K1864" i="4"/>
  <c r="K896" i="4"/>
  <c r="K1016" i="4"/>
  <c r="K430" i="4"/>
  <c r="K1754" i="4"/>
  <c r="K521" i="4"/>
  <c r="K993" i="4"/>
  <c r="K34" i="4"/>
  <c r="K1312" i="4"/>
  <c r="K1541" i="4"/>
  <c r="K897" i="4"/>
  <c r="K1755" i="4"/>
  <c r="K390" i="4"/>
  <c r="K274" i="4"/>
  <c r="K1838" i="4"/>
  <c r="K817" i="4"/>
  <c r="K677" i="4"/>
  <c r="K535" i="4"/>
  <c r="K558" i="4"/>
  <c r="K835" i="4"/>
  <c r="K1595" i="4"/>
  <c r="K706" i="4"/>
  <c r="K836" i="4"/>
  <c r="K1367" i="4"/>
  <c r="K837" i="4"/>
  <c r="K1130" i="4"/>
  <c r="K1056" i="4"/>
  <c r="K803" i="4"/>
  <c r="K1596" i="4"/>
  <c r="K1248" i="4"/>
  <c r="K559" i="4"/>
  <c r="K1271" i="4"/>
  <c r="K1731" i="4"/>
  <c r="K560" i="4"/>
  <c r="K1543" i="4"/>
  <c r="K411" i="4"/>
  <c r="K1036" i="4"/>
  <c r="K1516" i="4"/>
  <c r="K875" i="4"/>
  <c r="K115" i="4"/>
  <c r="K1797" i="4"/>
  <c r="K163" i="4"/>
  <c r="K391" i="4"/>
  <c r="K1475" i="4"/>
  <c r="K1149" i="4"/>
  <c r="K678" i="4"/>
  <c r="K1455" i="4"/>
  <c r="K1131" i="4"/>
  <c r="K876" i="4"/>
  <c r="K1313" i="4"/>
  <c r="K1881" i="4"/>
  <c r="K186" i="4"/>
  <c r="K431" i="4"/>
  <c r="K135" i="4"/>
  <c r="K1695" i="4"/>
  <c r="K1231" i="4"/>
  <c r="K116" i="4"/>
  <c r="K1561" i="4"/>
  <c r="K1431" i="4"/>
  <c r="K1882" i="4"/>
  <c r="K742" i="4"/>
  <c r="K1962" i="4"/>
  <c r="K1840" i="4"/>
  <c r="K1841" i="4"/>
  <c r="K20" i="4"/>
  <c r="K586" i="4"/>
  <c r="K1757" i="4"/>
  <c r="K2" i="4"/>
  <c r="K760" i="4"/>
  <c r="K1816" i="4"/>
  <c r="K1635" i="4"/>
  <c r="K1798" i="4"/>
  <c r="K620" i="4"/>
  <c r="K1758" i="4"/>
  <c r="K1345" i="4"/>
  <c r="K995" i="4"/>
  <c r="K188" i="4"/>
  <c r="K1500" i="4"/>
  <c r="K368" i="4"/>
  <c r="K621" i="4"/>
  <c r="K55" i="4"/>
  <c r="K1778" i="4"/>
  <c r="K1660" i="4"/>
  <c r="K232" i="4"/>
  <c r="K877" i="4"/>
  <c r="K651" i="4"/>
  <c r="K1057" i="4"/>
  <c r="K1946" i="4"/>
  <c r="K743" i="4"/>
  <c r="K1433" i="4"/>
  <c r="K679" i="4"/>
  <c r="K233" i="4"/>
  <c r="K1679" i="4"/>
  <c r="K1799" i="4"/>
  <c r="K315" i="4"/>
  <c r="K76" i="4"/>
  <c r="K1434" i="4"/>
  <c r="K1457" i="4"/>
  <c r="K499" i="4"/>
  <c r="K1170" i="4"/>
  <c r="K1800" i="4"/>
  <c r="K1435" i="4"/>
  <c r="K449" i="4"/>
  <c r="K1211" i="4"/>
  <c r="K1578" i="4"/>
  <c r="K1151" i="4"/>
  <c r="K1501" i="4"/>
  <c r="K996" i="4"/>
  <c r="K804" i="4"/>
  <c r="K255" i="4"/>
  <c r="K1018" i="4"/>
  <c r="K1580" i="4"/>
  <c r="K1192" i="4"/>
  <c r="K1963" i="4"/>
  <c r="K622" i="4"/>
  <c r="K95" i="4"/>
  <c r="K949" i="4"/>
  <c r="K1779" i="4"/>
  <c r="K1293" i="4"/>
  <c r="K606" i="4"/>
  <c r="K500" i="4"/>
  <c r="K934" i="4"/>
  <c r="K256" i="4"/>
  <c r="K36" i="4"/>
  <c r="K838" i="4"/>
  <c r="K190" i="4"/>
  <c r="K56" i="4"/>
  <c r="K1294" i="4"/>
  <c r="K350" i="4"/>
  <c r="K950" i="4"/>
  <c r="K136" i="4"/>
  <c r="K936" i="4"/>
  <c r="K412" i="4"/>
  <c r="K1581" i="4"/>
  <c r="K77" i="4"/>
  <c r="K1058" i="4"/>
  <c r="K1714" i="4"/>
  <c r="K137" i="4"/>
  <c r="K212" i="4"/>
  <c r="K413" i="4"/>
  <c r="K1132" i="4"/>
  <c r="K745" i="4"/>
  <c r="K1406" i="4"/>
  <c r="K839" i="4"/>
  <c r="K587" i="4"/>
  <c r="K294" i="4"/>
  <c r="K623" i="4"/>
  <c r="K1661" i="4"/>
  <c r="K316" i="4"/>
  <c r="K1801" i="4"/>
  <c r="K1883" i="4"/>
  <c r="K1947" i="4"/>
  <c r="K819" i="4"/>
  <c r="K1780" i="4"/>
  <c r="K1330" i="4"/>
  <c r="K1517" i="4"/>
  <c r="K707" i="4"/>
  <c r="K1759" i="4"/>
  <c r="K562" i="4"/>
  <c r="K1476" i="4"/>
  <c r="K1315" i="4"/>
  <c r="K1582" i="4"/>
  <c r="K1193" i="4"/>
  <c r="K624" i="4"/>
  <c r="K1059" i="4"/>
  <c r="K1866" i="4"/>
  <c r="K1884" i="4"/>
  <c r="K295" i="4"/>
  <c r="K213" i="4"/>
  <c r="K296" i="4"/>
  <c r="K1885" i="4"/>
  <c r="K1117" i="4"/>
  <c r="K117" i="4"/>
  <c r="K1368" i="4"/>
  <c r="K275" i="4"/>
  <c r="K1458" i="4"/>
  <c r="K1984" i="4"/>
  <c r="K1346" i="4"/>
  <c r="K450" i="4"/>
  <c r="K680" i="4"/>
  <c r="K1985" i="4"/>
  <c r="K1249" i="4"/>
  <c r="K1867" i="4"/>
  <c r="K1347" i="4"/>
  <c r="K654" i="4"/>
  <c r="K1171" i="4"/>
  <c r="K1817" i="4"/>
  <c r="K723" i="4"/>
  <c r="K1680" i="4"/>
  <c r="K96" i="4"/>
  <c r="K1316" i="4"/>
  <c r="K3" i="4"/>
  <c r="K1194" i="4"/>
  <c r="K951" i="4"/>
  <c r="K1331" i="4"/>
  <c r="K952" i="4"/>
  <c r="K1273" i="4"/>
  <c r="K915" i="4"/>
  <c r="K464" i="4"/>
  <c r="K625" i="4"/>
  <c r="K724" i="4"/>
  <c r="K1317" i="4"/>
  <c r="K1172" i="4"/>
  <c r="K57" i="4"/>
  <c r="K725" i="4"/>
  <c r="K1519" i="4"/>
  <c r="K317" i="4"/>
  <c r="K451" i="4"/>
  <c r="K1061" i="4"/>
  <c r="K1477" i="4"/>
  <c r="K899" i="4"/>
  <c r="K334" i="4"/>
  <c r="K1019" i="4"/>
  <c r="K1295" i="4"/>
  <c r="K501" i="4"/>
  <c r="K1662" i="4"/>
  <c r="K1390" i="4"/>
  <c r="K1503" i="4"/>
  <c r="K1818" i="4"/>
  <c r="K1716" i="4"/>
  <c r="K1948" i="4"/>
  <c r="K1733" i="4"/>
  <c r="K1408" i="4"/>
  <c r="K191" i="4"/>
  <c r="K1965" i="4"/>
  <c r="K433" i="4"/>
  <c r="K626" i="4"/>
  <c r="K1074" i="4"/>
  <c r="K1597" i="4"/>
  <c r="K1819" i="4"/>
  <c r="K841" i="4"/>
  <c r="K481" i="4"/>
  <c r="K139" i="4"/>
  <c r="K1868" i="4"/>
  <c r="K452" i="4"/>
  <c r="K297" i="4"/>
  <c r="K1250" i="4"/>
  <c r="K708" i="4"/>
  <c r="K655" i="4"/>
  <c r="K681" i="4"/>
  <c r="K1760" i="4"/>
  <c r="K1391" i="4"/>
  <c r="K900" i="4"/>
  <c r="K1392" i="4"/>
  <c r="K214" i="4"/>
  <c r="K1563" i="4"/>
  <c r="K370" i="4"/>
  <c r="K502" i="4"/>
  <c r="K257" i="4"/>
  <c r="K37" i="4"/>
  <c r="K805" i="4"/>
  <c r="K997" i="4"/>
  <c r="K1761" i="4"/>
  <c r="K97" i="4"/>
  <c r="K916" i="4"/>
  <c r="K1520" i="4"/>
  <c r="K435" i="4"/>
  <c r="K783" i="4"/>
  <c r="K4" i="4"/>
  <c r="K865" i="4"/>
  <c r="K1173" i="4"/>
  <c r="K1869" i="4"/>
  <c r="K1910" i="4"/>
  <c r="K1734" i="4"/>
  <c r="K761" i="4"/>
  <c r="K1619" i="4"/>
  <c r="K351" i="4"/>
  <c r="K1438" i="4"/>
  <c r="K709" i="4"/>
  <c r="K1522" i="4"/>
  <c r="K1564" i="4"/>
  <c r="K762" i="4"/>
  <c r="K1696" i="4"/>
  <c r="K656" i="4"/>
  <c r="K1717" i="4"/>
  <c r="K166" i="4"/>
  <c r="K1620" i="4"/>
  <c r="K1459" i="4"/>
  <c r="K1820" i="4"/>
  <c r="K763" i="4"/>
  <c r="K806" i="4"/>
  <c r="K588" i="4"/>
  <c r="K1091" i="4"/>
  <c r="K39" i="4"/>
  <c r="K335" i="4"/>
  <c r="K78" i="4"/>
  <c r="K1020" i="4"/>
  <c r="K298" i="4"/>
  <c r="K784" i="4"/>
  <c r="K235" i="4"/>
  <c r="K1735" i="4"/>
  <c r="K1697" i="4"/>
  <c r="K1663" i="4"/>
  <c r="K98" i="4"/>
  <c r="K1821" i="4"/>
  <c r="K21" i="4"/>
  <c r="K465" i="4"/>
  <c r="K1092" i="4"/>
  <c r="K1802" i="4"/>
  <c r="K842" i="4"/>
  <c r="K1195" i="4"/>
  <c r="K1234" i="4"/>
  <c r="K215" i="4"/>
  <c r="K192" i="4"/>
  <c r="K1478" i="4"/>
  <c r="K1021" i="4"/>
  <c r="K937" i="4"/>
  <c r="K1598" i="4"/>
  <c r="K682" i="4"/>
  <c r="K1599" i="4"/>
  <c r="K1737" i="4"/>
  <c r="K807" i="4"/>
  <c r="K1986" i="4"/>
  <c r="K1966" i="4"/>
  <c r="K966" i="4"/>
  <c r="K1370" i="4"/>
  <c r="K1925" i="4"/>
  <c r="K236" i="4"/>
  <c r="K524" i="4"/>
  <c r="K1987" i="4"/>
  <c r="K277" i="4"/>
  <c r="K1524" i="4"/>
  <c r="K1213" i="4"/>
  <c r="K683" i="4"/>
  <c r="K1782" i="4"/>
  <c r="K1118" i="4"/>
  <c r="K1600" i="4"/>
  <c r="K118" i="4"/>
  <c r="K1394" i="4"/>
  <c r="K414" i="4"/>
  <c r="K1718" i="4"/>
  <c r="K40" i="4"/>
  <c r="K525" i="4"/>
  <c r="K563" i="4"/>
  <c r="K1738" i="4"/>
  <c r="K1460" i="4"/>
  <c r="K1783" i="4"/>
  <c r="K79" i="4"/>
  <c r="K483" i="4"/>
  <c r="K1949" i="4"/>
  <c r="K1950" i="4"/>
  <c r="K878" i="4"/>
  <c r="K1803" i="4"/>
  <c r="K415" i="4"/>
  <c r="K1174" i="4"/>
  <c r="K1822" i="4"/>
  <c r="K1439" i="4"/>
  <c r="K1638" i="4"/>
  <c r="K1565" i="4"/>
  <c r="K684" i="4"/>
  <c r="K193" i="4"/>
  <c r="K216" i="4"/>
  <c r="K1411" i="4"/>
  <c r="K336" i="4"/>
  <c r="K59" i="4"/>
  <c r="K60" i="4"/>
  <c r="K1804" i="4"/>
  <c r="K1479" i="4"/>
  <c r="K1022" i="4"/>
  <c r="K998" i="4"/>
  <c r="K1505" i="4"/>
  <c r="K237" i="4"/>
  <c r="K1075" i="4"/>
  <c r="K1371" i="4"/>
  <c r="K685" i="4"/>
  <c r="K1214" i="4"/>
  <c r="K1682" i="4"/>
  <c r="K318" i="4"/>
  <c r="K141" i="4"/>
  <c r="K1845" i="4"/>
  <c r="K1805" i="4"/>
  <c r="K843" i="4"/>
  <c r="K1152" i="4"/>
  <c r="K319" i="4"/>
  <c r="K629" i="4"/>
  <c r="K300" i="4"/>
  <c r="K1196" i="4"/>
  <c r="K453" i="4"/>
  <c r="K1274" i="4"/>
  <c r="K747" i="4"/>
  <c r="K726" i="4"/>
  <c r="K1062" i="4"/>
  <c r="K22" i="4"/>
  <c r="K1583" i="4"/>
  <c r="K1093" i="4"/>
  <c r="K1175" i="4"/>
  <c r="K1348" i="4"/>
  <c r="K938" i="4"/>
  <c r="K1023" i="4"/>
  <c r="K194" i="4"/>
  <c r="K844" i="4"/>
  <c r="K1739" i="4"/>
  <c r="K1823" i="4"/>
  <c r="K1719" i="4"/>
  <c r="K999" i="4"/>
  <c r="K1197" i="4"/>
  <c r="K320" i="4"/>
  <c r="K395" i="4"/>
  <c r="K879" i="4"/>
  <c r="K1683" i="4"/>
  <c r="K396" i="4"/>
  <c r="K142" i="4"/>
  <c r="K631" i="4"/>
  <c r="K337" i="4"/>
  <c r="K1119" i="4"/>
  <c r="K1601" i="4"/>
  <c r="K1806" i="4"/>
  <c r="K143" i="4"/>
  <c r="K352" i="4"/>
  <c r="K1584" i="4"/>
  <c r="K658" i="4"/>
  <c r="K503" i="4"/>
  <c r="K710" i="4"/>
  <c r="K504" i="4"/>
  <c r="K1372" i="4"/>
  <c r="K466" i="4"/>
  <c r="K1967" i="4"/>
  <c r="K866" i="4"/>
  <c r="K1888" i="4"/>
  <c r="K1506" i="4"/>
  <c r="K537" i="4"/>
  <c r="K1912" i="4"/>
  <c r="K1640" i="4"/>
  <c r="K144" i="4"/>
  <c r="K748" i="4"/>
  <c r="K1251" i="4"/>
  <c r="K1373" i="4"/>
  <c r="K749" i="4"/>
  <c r="K1480" i="4"/>
  <c r="K1641" i="4"/>
  <c r="K1298" i="4"/>
  <c r="K917" i="4"/>
  <c r="K939" i="4"/>
  <c r="K764" i="4"/>
  <c r="K467" i="4"/>
  <c r="K1825" i="4"/>
  <c r="K1785" i="4"/>
  <c r="K845" i="4"/>
  <c r="K278" i="4"/>
  <c r="K1094" i="4"/>
  <c r="K1698" i="4"/>
  <c r="K217" i="4"/>
  <c r="K1547" i="4"/>
  <c r="K1275" i="4"/>
  <c r="K353" i="4"/>
  <c r="K1889" i="4"/>
  <c r="K1276" i="4"/>
  <c r="K1621" i="4"/>
  <c r="K564" i="4"/>
  <c r="K1395" i="4"/>
  <c r="K686" i="4"/>
  <c r="K765" i="4"/>
  <c r="K505" i="4"/>
  <c r="K1120" i="4"/>
  <c r="K1968" i="4"/>
  <c r="K279" i="4"/>
  <c r="K1440" i="4"/>
  <c r="K1525" i="4"/>
  <c r="K1277" i="4"/>
  <c r="K711" i="4"/>
  <c r="K354" i="4"/>
  <c r="K218" i="4"/>
  <c r="K727" i="4"/>
  <c r="K538" i="4"/>
  <c r="K632" i="4"/>
  <c r="K373" i="4"/>
  <c r="K41" i="4"/>
  <c r="K1846" i="4"/>
  <c r="K1481" i="4"/>
  <c r="K1664" i="4"/>
  <c r="K1890" i="4"/>
  <c r="K1826" i="4"/>
  <c r="K1526" i="4"/>
  <c r="K1699" i="4"/>
  <c r="K1762" i="4"/>
  <c r="K728" i="4"/>
  <c r="K1969" i="4"/>
  <c r="K1988" i="4"/>
  <c r="K1412" i="4"/>
  <c r="K1989" i="4"/>
  <c r="K633" i="4"/>
  <c r="K1413" i="4"/>
  <c r="K918" i="4"/>
  <c r="K1622" i="4"/>
  <c r="K1567" i="4"/>
  <c r="K750" i="4"/>
  <c r="K766" i="4"/>
  <c r="K1318" i="4"/>
  <c r="K953" i="4"/>
  <c r="K1568" i="4"/>
  <c r="K219" i="4"/>
  <c r="K1847" i="4"/>
  <c r="K1414" i="4"/>
  <c r="K259" i="4"/>
  <c r="K1827" i="4"/>
  <c r="K919" i="4"/>
  <c r="K768" i="4"/>
  <c r="K1665" i="4"/>
  <c r="K1740" i="4"/>
  <c r="K260" i="4"/>
  <c r="K261" i="4"/>
  <c r="K1585" i="4"/>
  <c r="K1299" i="4"/>
  <c r="K1000" i="4"/>
  <c r="K1319" i="4"/>
  <c r="K468" i="4"/>
  <c r="K416" i="4"/>
  <c r="K1892" i="4"/>
  <c r="K1441" i="4"/>
  <c r="K438" i="4"/>
  <c r="K902" i="4"/>
  <c r="K374" i="4"/>
  <c r="K808" i="4"/>
  <c r="K634" i="4"/>
  <c r="K1236" i="4"/>
  <c r="K506" i="4"/>
  <c r="K1741" i="4"/>
  <c r="K281" i="4"/>
  <c r="K1350" i="4"/>
  <c r="K1482" i="4"/>
  <c r="K301" i="4"/>
  <c r="K1643" i="4"/>
  <c r="K1300" i="4"/>
  <c r="K1623" i="4"/>
  <c r="K42" i="4"/>
  <c r="K439" i="4"/>
  <c r="K1720" i="4"/>
  <c r="K507" i="4"/>
  <c r="K417" i="4"/>
  <c r="K239" i="4"/>
  <c r="K786" i="4"/>
  <c r="K687" i="4"/>
  <c r="K1001" i="4"/>
  <c r="K1913" i="4"/>
  <c r="K195" i="4"/>
  <c r="K1301" i="4"/>
  <c r="K1133" i="4"/>
  <c r="K100" i="4"/>
  <c r="K1352" i="4"/>
  <c r="K1041" i="4"/>
  <c r="K821" i="4"/>
  <c r="K1870" i="4"/>
  <c r="K1396" i="4"/>
  <c r="K1549" i="4"/>
  <c r="K1666" i="4"/>
  <c r="K1302" i="4"/>
  <c r="K1374" i="4"/>
  <c r="K484" i="4"/>
  <c r="K787" i="4"/>
  <c r="K822" i="4"/>
  <c r="K540" i="4"/>
  <c r="K1252" i="4"/>
  <c r="K101" i="4"/>
  <c r="K168" i="4"/>
  <c r="K729" i="4"/>
  <c r="K1721" i="4"/>
  <c r="K240" i="4"/>
  <c r="K1484" i="4"/>
  <c r="K751" i="4"/>
  <c r="K1927" i="4"/>
  <c r="K1848" i="4"/>
  <c r="K1684" i="4"/>
  <c r="K1849" i="4"/>
  <c r="K730" i="4"/>
  <c r="K1685" i="4"/>
  <c r="K1397" i="4"/>
  <c r="K1096" i="4"/>
  <c r="K508" i="4"/>
  <c r="K169" i="4"/>
  <c r="K338" i="4"/>
  <c r="K1644" i="4"/>
  <c r="K1700" i="4"/>
  <c r="K1850" i="4"/>
  <c r="K526" i="4"/>
  <c r="K1134" i="4"/>
  <c r="K1063" i="4"/>
  <c r="K1645" i="4"/>
  <c r="K1893" i="4"/>
  <c r="K1701" i="4"/>
  <c r="K1176" i="4"/>
  <c r="K847" i="4"/>
  <c r="K1042" i="4"/>
  <c r="K196" i="4"/>
  <c r="K967" i="4"/>
  <c r="K565" i="4"/>
  <c r="K1076" i="4"/>
  <c r="K1686" i="4"/>
  <c r="K712" i="4"/>
  <c r="K1279" i="4"/>
  <c r="K635" i="4"/>
  <c r="K771" i="4"/>
  <c r="K145" i="4"/>
  <c r="K1320" i="4"/>
  <c r="K979" i="4"/>
  <c r="K1786" i="4"/>
  <c r="K102" i="4"/>
  <c r="K1353" i="4"/>
  <c r="K541" i="4"/>
  <c r="K1077" i="4"/>
  <c r="K1507" i="4"/>
  <c r="K1602" i="4"/>
  <c r="K566" i="4"/>
  <c r="K1280" i="4"/>
  <c r="K1485" i="4"/>
  <c r="K321" i="4"/>
  <c r="K968" i="4"/>
  <c r="K1237" i="4"/>
  <c r="K375" i="4"/>
  <c r="K659" i="4"/>
  <c r="K688" i="4"/>
  <c r="K103" i="4"/>
  <c r="K1486" i="4"/>
  <c r="K1177" i="4"/>
  <c r="K440" i="4"/>
  <c r="K509" i="4"/>
  <c r="K1828" i="4"/>
  <c r="K1375" i="4"/>
  <c r="K1604" i="4"/>
  <c r="K119" i="4"/>
  <c r="K589" i="4"/>
  <c r="K1415" i="4"/>
  <c r="K1787" i="4"/>
  <c r="K1605" i="4"/>
  <c r="K1155" i="4"/>
  <c r="K1199" i="4"/>
  <c r="K1722" i="4"/>
  <c r="K1121" i="4"/>
  <c r="K1097" i="4"/>
  <c r="K1742" i="4"/>
  <c r="K610" i="4"/>
  <c r="K1527" i="4"/>
  <c r="K376" i="4"/>
  <c r="K954" i="4"/>
  <c r="K1122" i="4"/>
  <c r="K788" i="4"/>
  <c r="K848" i="4"/>
  <c r="K1178" i="4"/>
  <c r="K1179" i="4"/>
  <c r="K689" i="4"/>
  <c r="K1238" i="4"/>
  <c r="K1929" i="4"/>
  <c r="K1829" i="4"/>
  <c r="K470" i="4"/>
  <c r="K1002" i="4"/>
  <c r="K43" i="4"/>
  <c r="K170" i="4"/>
  <c r="K510" i="4"/>
  <c r="K242" i="4"/>
  <c r="K302" i="4"/>
  <c r="K1253" i="4"/>
  <c r="K1687" i="4"/>
  <c r="K511" i="4"/>
  <c r="K1254" i="4"/>
  <c r="K23" i="4"/>
  <c r="K955" i="4"/>
  <c r="K377" i="4"/>
  <c r="K867" i="4"/>
  <c r="K1743" i="4"/>
  <c r="K282" i="4"/>
  <c r="K322" i="4"/>
  <c r="K243" i="4"/>
  <c r="K1990" i="4"/>
  <c r="K355" i="4"/>
  <c r="K882" i="4"/>
  <c r="K418" i="4"/>
  <c r="K567" i="4"/>
  <c r="K1606" i="4"/>
  <c r="K1321" i="4"/>
  <c r="K1417" i="4"/>
  <c r="K356" i="4"/>
  <c r="K5" i="4"/>
  <c r="K1003" i="4"/>
  <c r="K339" i="4"/>
  <c r="K1461" i="4"/>
  <c r="K1569" i="4"/>
  <c r="K1551" i="4"/>
  <c r="K1607" i="4"/>
  <c r="K636" i="4"/>
  <c r="K1332" i="4"/>
  <c r="K1135" i="4"/>
  <c r="K1180" i="4"/>
  <c r="K568" i="4"/>
  <c r="K969" i="4"/>
  <c r="K823" i="4"/>
  <c r="K378" i="4"/>
  <c r="K1024" i="4"/>
  <c r="K1624" i="4"/>
  <c r="K1871" i="4"/>
  <c r="K197" i="4"/>
  <c r="K1608" i="4"/>
  <c r="K970" i="4"/>
  <c r="K1702" i="4"/>
  <c r="K1609" i="4"/>
  <c r="K1418" i="4"/>
  <c r="K809" i="4"/>
  <c r="K542" i="4"/>
  <c r="K1528" i="4"/>
  <c r="K245" i="4"/>
  <c r="K340" i="4"/>
  <c r="K789" i="4"/>
  <c r="K981" i="4"/>
  <c r="K1398" i="4"/>
  <c r="K198" i="4"/>
  <c r="K1463" i="4"/>
  <c r="K1078" i="4"/>
  <c r="K868" i="4"/>
  <c r="K485" i="4"/>
  <c r="K1852" i="4"/>
  <c r="K1586" i="4"/>
  <c r="K849" i="4"/>
  <c r="K146" i="4"/>
  <c r="K810" i="4"/>
  <c r="K1442" i="4"/>
  <c r="K660" i="4"/>
  <c r="K590" i="4"/>
  <c r="K1487" i="4"/>
  <c r="K44" i="4"/>
  <c r="K850" i="4"/>
  <c r="K1529" i="4"/>
  <c r="K1723" i="4"/>
  <c r="K1156" i="4"/>
  <c r="K1419" i="4"/>
  <c r="K569" i="4"/>
  <c r="K732" i="4"/>
  <c r="K1853" i="4"/>
  <c r="K570" i="4"/>
  <c r="K637" i="4"/>
  <c r="K1970" i="4"/>
  <c r="K940" i="4"/>
  <c r="K1763" i="4"/>
  <c r="K1216" i="4"/>
  <c r="K1464" i="4"/>
  <c r="K1667" i="4"/>
  <c r="K543" i="4"/>
  <c r="K1376" i="4"/>
  <c r="K713" i="4"/>
  <c r="K714" i="4"/>
  <c r="K811" i="4"/>
  <c r="K1646" i="4"/>
  <c r="K455" i="4"/>
  <c r="K171" i="4"/>
  <c r="K715" i="4"/>
  <c r="K1064" i="4"/>
  <c r="K690" i="4"/>
  <c r="K883" i="4"/>
  <c r="K1256" i="4"/>
  <c r="K1065" i="4"/>
  <c r="K62" i="4"/>
  <c r="K1531" i="4"/>
  <c r="K1724" i="4"/>
  <c r="K1669" i="4"/>
  <c r="K6" i="4"/>
  <c r="K147" i="4"/>
  <c r="K1688" i="4"/>
  <c r="K971" i="4"/>
  <c r="K1570" i="4"/>
  <c r="K148" i="4"/>
  <c r="K442" i="4"/>
  <c r="K149" i="4"/>
  <c r="K941" i="4"/>
  <c r="K199" i="4"/>
  <c r="K1157" i="4"/>
  <c r="K512" i="4"/>
  <c r="K357" i="4"/>
  <c r="K1079" i="4"/>
  <c r="K1830" i="4"/>
  <c r="K1725" i="4"/>
  <c r="K1239" i="4"/>
  <c r="K104" i="4"/>
  <c r="K1930" i="4"/>
  <c r="K1399" i="4"/>
  <c r="K305" i="4"/>
  <c r="K7" i="4"/>
  <c r="K772" i="4"/>
  <c r="K200" i="4"/>
  <c r="K1488" i="4"/>
  <c r="K1915" i="4"/>
  <c r="K8" i="4"/>
  <c r="K486" i="4"/>
  <c r="K571" i="4"/>
  <c r="K982" i="4"/>
  <c r="K983" i="4"/>
  <c r="K1181" i="4"/>
  <c r="K639" i="4"/>
  <c r="K956" i="4"/>
  <c r="K1764" i="4"/>
  <c r="K1217" i="4"/>
  <c r="K957" i="4"/>
  <c r="K1508" i="4"/>
  <c r="K572" i="4"/>
  <c r="K851" i="4"/>
  <c r="K1647" i="4"/>
  <c r="K443" i="4"/>
  <c r="K172" i="4"/>
  <c r="K942" i="4"/>
  <c r="K1831" i="4"/>
  <c r="K150" i="4"/>
  <c r="K397" i="4"/>
  <c r="K661" i="4"/>
  <c r="K1648" i="4"/>
  <c r="K662" i="4"/>
  <c r="K1649" i="4"/>
  <c r="K752" i="4"/>
  <c r="K323" i="4"/>
  <c r="K1532" i="4"/>
  <c r="K220" i="4"/>
  <c r="K1808" i="4"/>
  <c r="K246" i="4"/>
  <c r="K1377" i="4"/>
  <c r="K1610" i="4"/>
  <c r="K471" i="4"/>
  <c r="K591" i="4"/>
  <c r="K247" i="4"/>
  <c r="K1080" i="4"/>
  <c r="K201" i="4"/>
  <c r="K81" i="4"/>
  <c r="K63" i="4"/>
  <c r="K1991" i="4"/>
  <c r="K1043" i="4"/>
  <c r="K1489" i="4"/>
  <c r="K1136" i="4"/>
  <c r="K904" i="4"/>
  <c r="K173" i="4"/>
  <c r="K824" i="4"/>
  <c r="K419" i="4"/>
  <c r="K753" i="4"/>
  <c r="K611" i="4"/>
  <c r="K1182" i="4"/>
  <c r="K151" i="4"/>
  <c r="K1004" i="4"/>
  <c r="K221" i="4"/>
  <c r="K574" i="4"/>
  <c r="K398" i="4"/>
  <c r="K9" i="4"/>
  <c r="K1100" i="4"/>
  <c r="K1832" i="4"/>
  <c r="K399" i="4"/>
  <c r="K1894" i="4"/>
  <c r="K1025" i="4"/>
  <c r="K1855" i="4"/>
  <c r="K1931" i="4"/>
  <c r="K1765" i="4"/>
  <c r="K812" i="4"/>
  <c r="K1258" i="4"/>
  <c r="K152" i="4"/>
  <c r="K1726" i="4"/>
  <c r="K691" i="4"/>
  <c r="K1992" i="4"/>
  <c r="K1101" i="4"/>
  <c r="K488" i="4"/>
  <c r="K612" i="4"/>
  <c r="K592" i="4"/>
  <c r="K202" i="4"/>
  <c r="K1400" i="4"/>
  <c r="K1066" i="4"/>
  <c r="K852" i="4"/>
  <c r="K640" i="4"/>
  <c r="K1744" i="4"/>
  <c r="K593" i="4"/>
  <c r="K1671" i="4"/>
  <c r="K972" i="4"/>
  <c r="K379" i="4"/>
  <c r="K45" i="4"/>
  <c r="K1856" i="4"/>
  <c r="K248" i="4"/>
  <c r="K1102" i="4"/>
  <c r="K920" i="4"/>
  <c r="K174" i="4"/>
  <c r="K1587" i="4"/>
  <c r="K1378" i="4"/>
  <c r="K1333" i="4"/>
  <c r="K575" i="4"/>
  <c r="K24" i="4"/>
  <c r="K1703" i="4"/>
  <c r="K1809" i="4"/>
  <c r="K1650" i="4"/>
  <c r="K1355" i="4"/>
  <c r="K175" i="4"/>
  <c r="K1651" i="4"/>
  <c r="K884" i="4"/>
  <c r="K663" i="4"/>
  <c r="K1689" i="4"/>
  <c r="K1183" i="4"/>
  <c r="K222" i="4"/>
  <c r="K1895" i="4"/>
  <c r="K1123" i="4"/>
  <c r="K885" i="4"/>
  <c r="K1704" i="4"/>
  <c r="K1443" i="4"/>
  <c r="K613" i="4"/>
  <c r="K284" i="4"/>
  <c r="K1356" i="4"/>
  <c r="K790" i="4"/>
  <c r="K1158" i="4"/>
  <c r="K1727" i="4"/>
  <c r="K1137" i="4"/>
  <c r="K527" i="4"/>
  <c r="K528" i="4"/>
  <c r="K176" i="4"/>
  <c r="K1896" i="4"/>
  <c r="K1952" i="4"/>
  <c r="K1745" i="4"/>
  <c r="K1323" i="4"/>
  <c r="K1081" i="4"/>
  <c r="K380" i="4"/>
  <c r="K1971" i="4"/>
  <c r="K1138" i="4"/>
  <c r="K1916" i="4"/>
  <c r="K1139" i="4"/>
  <c r="K10" i="4"/>
  <c r="K120" i="4"/>
  <c r="K1509" i="4"/>
  <c r="K905" i="4"/>
  <c r="K457" i="4"/>
  <c r="K1379" i="4"/>
  <c r="K1005" i="4"/>
  <c r="K921" i="4"/>
  <c r="K11" i="4"/>
  <c r="K82" i="4"/>
  <c r="K614" i="4"/>
  <c r="K1833" i="4"/>
  <c r="K444" i="4"/>
  <c r="K733" i="4"/>
  <c r="K664" i="4"/>
  <c r="K1767" i="4"/>
  <c r="K1140" i="4"/>
  <c r="K1241" i="4"/>
  <c r="K400" i="4"/>
  <c r="K1625" i="4"/>
  <c r="K1932" i="4"/>
  <c r="K576" i="4"/>
  <c r="K1611" i="4"/>
  <c r="K1612" i="4"/>
  <c r="K1141" i="4"/>
  <c r="K665" i="4"/>
  <c r="K1159" i="4"/>
  <c r="K577" i="4"/>
  <c r="K1465" i="4"/>
  <c r="K943" i="4"/>
  <c r="K886" i="4"/>
  <c r="K401" i="4"/>
  <c r="K12" i="4"/>
  <c r="K1380" i="4"/>
  <c r="K1746" i="4"/>
  <c r="K1218" i="4"/>
  <c r="K887" i="4"/>
  <c r="K692" i="4"/>
  <c r="K1444" i="4"/>
  <c r="K1897" i="4"/>
  <c r="K489" i="4"/>
  <c r="K1445" i="4"/>
  <c r="K490" i="4"/>
  <c r="K1917" i="4"/>
  <c r="K1705" i="4"/>
  <c r="K1491" i="4"/>
  <c r="K1184" i="4"/>
  <c r="K1857" i="4"/>
  <c r="K1972" i="4"/>
  <c r="K203" i="4"/>
  <c r="K825" i="4"/>
  <c r="K1203" i="4"/>
  <c r="K716" i="4"/>
  <c r="K734" i="4"/>
  <c r="K1589" i="4"/>
  <c r="K285" i="4"/>
  <c r="K1872" i="4"/>
  <c r="K944" i="4"/>
  <c r="K1953" i="4"/>
  <c r="K1204" i="4"/>
  <c r="K888" i="4"/>
  <c r="K826" i="4"/>
  <c r="K1007" i="4"/>
  <c r="K64" i="4"/>
  <c r="K341" i="4"/>
  <c r="K1858" i="4"/>
  <c r="K1898" i="4"/>
  <c r="K1955" i="4"/>
  <c r="K1768" i="4"/>
  <c r="K1552" i="4"/>
  <c r="K153" i="4"/>
  <c r="K121" i="4"/>
  <c r="K544" i="4"/>
  <c r="K545" i="4"/>
  <c r="K1008" i="4"/>
  <c r="K1259" i="4"/>
  <c r="K421" i="4"/>
  <c r="K1303" i="4"/>
  <c r="K422" i="4"/>
  <c r="K342" i="4"/>
  <c r="K594" i="4"/>
  <c r="K223" i="4"/>
  <c r="K1673" i="4"/>
  <c r="K717" i="4"/>
  <c r="K343" i="4"/>
  <c r="K773" i="4"/>
  <c r="K1304" i="4"/>
  <c r="K693" i="4"/>
  <c r="K869" i="4"/>
  <c r="K889" i="4"/>
  <c r="K1242" i="4"/>
  <c r="K224" i="4"/>
  <c r="K46" i="4"/>
  <c r="K1626" i="4"/>
  <c r="K1873" i="4"/>
  <c r="K286" i="4"/>
  <c r="K66" i="4"/>
  <c r="K1973" i="4"/>
  <c r="K774" i="4"/>
  <c r="K1260" i="4"/>
  <c r="K1769" i="4"/>
  <c r="K263" i="4"/>
  <c r="K1185" i="4"/>
  <c r="K1810" i="4"/>
  <c r="K1770" i="4"/>
  <c r="K1747" i="4"/>
  <c r="K1067" i="4"/>
  <c r="K458" i="4"/>
  <c r="K358" i="4"/>
  <c r="K1834" i="4"/>
  <c r="K1009" i="4"/>
  <c r="K1613" i="4"/>
  <c r="K1401" i="4"/>
  <c r="K1010" i="4"/>
  <c r="K1335" i="4"/>
  <c r="K381" i="4"/>
  <c r="K595" i="4"/>
  <c r="K1044" i="4"/>
  <c r="K1652" i="4"/>
  <c r="K382" i="4"/>
  <c r="K514" i="4"/>
  <c r="K1104" i="4"/>
  <c r="K344" i="4"/>
  <c r="K1186" i="4"/>
  <c r="K1771" i="4"/>
  <c r="K984" i="4"/>
  <c r="K828" i="4"/>
  <c r="K1811" i="4"/>
  <c r="K1653" i="4"/>
  <c r="K1082" i="4"/>
  <c r="K383" i="4"/>
  <c r="K694" i="4"/>
  <c r="K122" i="4"/>
  <c r="K1899" i="4"/>
  <c r="K1553" i="4"/>
  <c r="K775" i="4"/>
  <c r="K735" i="4"/>
  <c r="K529" i="4"/>
  <c r="K423" i="4"/>
  <c r="K1706" i="4"/>
  <c r="K1261" i="4"/>
  <c r="K1993" i="4"/>
  <c r="K1874" i="4"/>
  <c r="K1748" i="4"/>
  <c r="K402" i="4"/>
  <c r="K1956" i="4"/>
  <c r="K1591" i="4"/>
  <c r="K695" i="4"/>
  <c r="K264" i="4"/>
  <c r="K515" i="4"/>
  <c r="K47" i="4"/>
  <c r="K1788" i="4"/>
  <c r="K596" i="4"/>
  <c r="K1974" i="4"/>
  <c r="K1045" i="4"/>
  <c r="K1933" i="4"/>
  <c r="K177" i="4"/>
  <c r="K791" i="4"/>
  <c r="K108" i="4"/>
  <c r="K696" i="4"/>
  <c r="K1305" i="4"/>
  <c r="K109" i="4"/>
  <c r="K1772" i="4"/>
  <c r="K403" i="4"/>
  <c r="K459" i="4"/>
  <c r="K907" i="4"/>
  <c r="K1789" i="4"/>
  <c r="K1124" i="4"/>
  <c r="K1467" i="4"/>
  <c r="K1628" i="4"/>
  <c r="K178" i="4"/>
  <c r="K1690" i="4"/>
  <c r="K697" i="4"/>
  <c r="K1994" i="4"/>
  <c r="K48" i="4"/>
  <c r="K1773" i="4"/>
  <c r="K345" i="4"/>
  <c r="K546" i="4"/>
  <c r="K1958" i="4"/>
  <c r="K1026" i="4"/>
  <c r="K1105" i="4"/>
  <c r="K1918" i="4"/>
  <c r="K1900" i="4"/>
  <c r="K324" i="4"/>
  <c r="K1027" i="4"/>
  <c r="K445" i="4"/>
  <c r="K1011" i="4"/>
  <c r="K1381" i="4"/>
  <c r="K718" i="4"/>
  <c r="K204" i="4"/>
  <c r="K49" i="4"/>
  <c r="K110" i="4"/>
  <c r="K1446" i="4"/>
  <c r="K1106" i="4"/>
  <c r="K754" i="4"/>
  <c r="K1995" i="4"/>
  <c r="K1243" i="4"/>
  <c r="K446" i="4"/>
  <c r="K306" i="4"/>
  <c r="K1107" i="4"/>
  <c r="K597" i="4"/>
  <c r="K1614" i="4"/>
  <c r="K890" i="4"/>
  <c r="K1812" i="4"/>
  <c r="K1083" i="4"/>
  <c r="K1028" i="4"/>
  <c r="K265" i="4"/>
  <c r="K1160" i="4"/>
  <c r="K287" i="4"/>
  <c r="K973" i="4"/>
  <c r="K1219" i="4"/>
  <c r="K288" i="4"/>
  <c r="K1901" i="4"/>
  <c r="K307" i="4"/>
  <c r="K179" i="4"/>
  <c r="K1447" i="4"/>
  <c r="K698" i="4"/>
  <c r="K346" i="4"/>
  <c r="K736" i="4"/>
  <c r="K985" i="4"/>
  <c r="K755" i="4"/>
  <c r="K737" i="4"/>
  <c r="K1934" i="4"/>
  <c r="K1691" i="4"/>
  <c r="K1108" i="4"/>
  <c r="K1109" i="4"/>
  <c r="K67" i="4"/>
  <c r="K1790" i="4"/>
  <c r="K1012" i="4"/>
  <c r="K154" i="4"/>
  <c r="K1492" i="4"/>
  <c r="K738" i="4"/>
  <c r="K891" i="4"/>
  <c r="K25" i="4"/>
  <c r="K1935" i="4"/>
  <c r="K1749" i="4"/>
  <c r="K792" i="4"/>
  <c r="K1902" i="4"/>
  <c r="K1187" i="4"/>
  <c r="K739" i="4"/>
  <c r="K1674" i="4"/>
  <c r="K225" i="4"/>
  <c r="K384" i="4"/>
  <c r="K491" i="4"/>
  <c r="K615" i="4"/>
  <c r="K641" i="4"/>
  <c r="K854" i="4"/>
  <c r="K84" i="4"/>
  <c r="K1046" i="4"/>
  <c r="K206" i="4"/>
  <c r="K1493" i="4"/>
  <c r="K547" i="4"/>
  <c r="K123" i="4"/>
  <c r="K1919" i="4"/>
  <c r="K26" i="4"/>
  <c r="K1245" i="4"/>
  <c r="K424" i="4"/>
  <c r="K473" i="4"/>
  <c r="K699" i="4"/>
  <c r="K1835" i="4"/>
  <c r="K1220" i="4"/>
  <c r="K1282" i="4"/>
  <c r="K289" i="4"/>
  <c r="K855" i="4"/>
  <c r="K516" i="4"/>
  <c r="K1084" i="4"/>
  <c r="K856" i="4"/>
  <c r="K1859" i="4"/>
  <c r="K1494" i="4"/>
  <c r="K1654" i="4"/>
  <c r="K249" i="4"/>
  <c r="K1655" i="4"/>
  <c r="K325" i="4"/>
  <c r="K616" i="4"/>
  <c r="K548" i="4"/>
  <c r="K1920" i="4"/>
  <c r="K492" i="4"/>
  <c r="K359" i="4"/>
  <c r="K793" i="4"/>
  <c r="K308" i="4"/>
  <c r="K666" i="4"/>
  <c r="K667" i="4"/>
  <c r="K1592" i="4"/>
  <c r="K155" i="4"/>
  <c r="K1283" i="4"/>
  <c r="K50" i="4"/>
  <c r="K1860" i="4"/>
  <c r="K1495" i="4"/>
  <c r="K776" i="4"/>
  <c r="K1161" i="4"/>
  <c r="K1959" i="4"/>
  <c r="K1325" i="4"/>
  <c r="K986" i="4"/>
  <c r="K578" i="4"/>
  <c r="K180" i="4"/>
  <c r="K1358" i="4"/>
  <c r="K794" i="4"/>
  <c r="K813" i="4"/>
  <c r="K156" i="4"/>
  <c r="K1656" i="4"/>
  <c r="K1068" i="4"/>
  <c r="K579" i="4"/>
  <c r="K1029" i="4"/>
  <c r="K580" i="4"/>
  <c r="K157" i="4"/>
  <c r="K27" i="4"/>
  <c r="K13" i="4"/>
  <c r="K581" i="4"/>
  <c r="K1359" i="4"/>
  <c r="K1975" i="4"/>
  <c r="K1338" i="4"/>
  <c r="K1326" i="4"/>
  <c r="K958" i="4"/>
  <c r="K549" i="4"/>
  <c r="K1306" i="4"/>
  <c r="K923" i="4"/>
  <c r="K924" i="4"/>
  <c r="K404" i="4"/>
  <c r="K1047" i="4"/>
  <c r="K125" i="4"/>
  <c r="K1708" i="4"/>
  <c r="K266" i="4"/>
  <c r="K701" i="4"/>
  <c r="K493" i="4"/>
  <c r="K871" i="4"/>
  <c r="K668" i="4"/>
  <c r="K987" i="4"/>
  <c r="K1572" i="4"/>
  <c r="K1875" i="4"/>
  <c r="K326" i="4"/>
  <c r="K1468" i="4"/>
  <c r="K1142" i="4"/>
  <c r="K1573" i="4"/>
  <c r="K1922" i="4"/>
  <c r="K1976" i="4"/>
  <c r="K51" i="4"/>
  <c r="K1936" i="4"/>
  <c r="K908" i="4"/>
  <c r="K1013" i="4"/>
  <c r="K360" i="4"/>
  <c r="K425" i="4"/>
  <c r="K1709" i="4"/>
  <c r="K814" i="4"/>
  <c r="K126" i="4"/>
  <c r="K669" i="4"/>
  <c r="K945" i="4"/>
  <c r="K1284" i="4"/>
  <c r="K1448" i="4"/>
  <c r="K1221" i="4"/>
  <c r="K829" i="4"/>
  <c r="K670" i="4"/>
  <c r="K1977" i="4"/>
  <c r="K290" i="4"/>
  <c r="K642" i="4"/>
  <c r="K1383" i="4"/>
  <c r="K643" i="4"/>
  <c r="K1188" i="4"/>
  <c r="K517" i="4"/>
  <c r="K111" i="4"/>
  <c r="K426" i="4"/>
  <c r="K207" i="4"/>
  <c r="K494" i="4"/>
  <c r="K1127" i="4"/>
  <c r="K1593" i="4"/>
  <c r="K1030" i="4"/>
  <c r="K68" i="4"/>
  <c r="K52" i="4"/>
  <c r="K226" i="4"/>
  <c r="K14" i="4"/>
  <c r="K427" i="4"/>
  <c r="K1876" i="4"/>
  <c r="K1836" i="4"/>
  <c r="K644" i="4"/>
  <c r="K550" i="4"/>
  <c r="K795" i="4"/>
  <c r="K815" i="4"/>
  <c r="K1286" i="4"/>
  <c r="K946" i="4"/>
  <c r="K1049" i="4"/>
  <c r="K251" i="4"/>
  <c r="K1554" i="4"/>
  <c r="K1449" i="4"/>
  <c r="K645" i="4"/>
  <c r="K85" i="4"/>
  <c r="K1511" i="4"/>
  <c r="K327" i="4"/>
  <c r="K1535" i="4"/>
  <c r="K1031" i="4"/>
  <c r="K796" i="4"/>
  <c r="K1085" i="4"/>
  <c r="K1774" i="4"/>
  <c r="K428" i="4"/>
  <c r="K1837" i="4"/>
  <c r="K1206" i="4"/>
  <c r="K86" i="4"/>
  <c r="K29" i="4"/>
  <c r="K519" i="4"/>
  <c r="K1903" i="4"/>
  <c r="K1262" i="4"/>
  <c r="K87" i="4"/>
  <c r="K617" i="4"/>
  <c r="K1877" i="4"/>
  <c r="K1143" i="4"/>
  <c r="K1536" i="4"/>
  <c r="K1937" i="4"/>
  <c r="K646" i="4"/>
  <c r="K1938" i="4"/>
  <c r="K1423" i="4"/>
  <c r="K756" i="4"/>
  <c r="K1144" i="4"/>
  <c r="K1360" i="4"/>
  <c r="K1222" i="4"/>
  <c r="K520" i="4"/>
  <c r="K1629" i="4"/>
  <c r="K1223" i="4"/>
  <c r="K1960" i="4"/>
  <c r="K704" i="4"/>
  <c r="K69" i="4"/>
  <c r="K1263" i="4"/>
  <c r="K1775" i="4"/>
  <c r="K1264" i="4"/>
  <c r="K618" i="4"/>
  <c r="K127" i="4"/>
  <c r="K1555" i="4"/>
  <c r="K1675" i="4"/>
  <c r="K328" i="4"/>
  <c r="K447" i="4"/>
  <c r="K386" i="4"/>
  <c r="K252" i="4"/>
  <c r="K112" i="4"/>
  <c r="K1207" i="4"/>
  <c r="K1339" i="4"/>
  <c r="K1556" i="4"/>
  <c r="K1032" i="4"/>
  <c r="K757" i="4"/>
  <c r="K1287" i="4"/>
  <c r="K1710" i="4"/>
  <c r="K777" i="4"/>
  <c r="K797" i="4"/>
  <c r="K53" i="4"/>
  <c r="K720" i="4"/>
  <c r="K705" i="4"/>
  <c r="K267" i="4"/>
  <c r="K1033" i="4"/>
  <c r="K1288" i="4"/>
  <c r="K361" i="4"/>
  <c r="K1340" i="4"/>
  <c r="K1574" i="4"/>
  <c r="K1750" i="4"/>
  <c r="K208" i="4"/>
  <c r="K551" i="4"/>
  <c r="K405" i="4"/>
  <c r="K1923" i="4"/>
  <c r="K1939" i="4"/>
  <c r="K988" i="4"/>
  <c r="K1997" i="4"/>
  <c r="K671" i="4"/>
  <c r="K1998" i="4"/>
  <c r="K209" i="4"/>
  <c r="K1289" i="4"/>
  <c r="K309" i="4"/>
  <c r="K387" i="4"/>
  <c r="K1086" i="4"/>
  <c r="K909" i="4"/>
  <c r="K1904" i="4"/>
  <c r="K1145" i="4"/>
  <c r="K598" i="4"/>
  <c r="K989" i="4"/>
  <c r="K310" i="4"/>
  <c r="K1469" i="4"/>
  <c r="K89" i="4"/>
  <c r="K1112" i="4"/>
  <c r="K460" i="4"/>
  <c r="K406" i="4"/>
  <c r="K311" i="4"/>
  <c r="K227" i="4"/>
  <c r="K647" i="4"/>
  <c r="K1575" i="4"/>
  <c r="K872" i="4"/>
  <c r="K1290" i="4"/>
  <c r="K1050" i="4"/>
  <c r="K1224" i="4"/>
  <c r="K70" i="4"/>
  <c r="K1791" i="4"/>
  <c r="K1246" i="4"/>
  <c r="K1450" i="4"/>
  <c r="K1146" i="4"/>
  <c r="K798" i="4"/>
  <c r="K159" i="4"/>
  <c r="K1657" i="4"/>
  <c r="K1792" i="4"/>
  <c r="K582" i="4"/>
  <c r="K1426" i="4"/>
  <c r="K1616" i="4"/>
  <c r="K599" i="4"/>
  <c r="K16" i="4"/>
  <c r="K799" i="4"/>
  <c r="K210" i="4"/>
  <c r="K268" i="4"/>
  <c r="K330" i="4"/>
  <c r="K1630" i="4"/>
  <c r="K858" i="4"/>
  <c r="K1361" i="4"/>
  <c r="K30" i="4"/>
  <c r="K926" i="4"/>
  <c r="K552" i="4"/>
  <c r="K253" i="4"/>
  <c r="K1051" i="4"/>
  <c r="K407" i="4"/>
  <c r="K1470" i="4"/>
  <c r="K1014" i="4"/>
  <c r="K1052" i="4"/>
  <c r="K1265" i="4"/>
  <c r="K1427" i="4"/>
  <c r="K71" i="4"/>
  <c r="K800" i="4"/>
  <c r="K1225" i="4"/>
  <c r="K72" i="4"/>
  <c r="K1452" i="4"/>
  <c r="K17" i="4"/>
  <c r="K830" i="4"/>
  <c r="K1162" i="4"/>
  <c r="K269" i="4"/>
  <c r="K1147" i="4"/>
  <c r="K1978" i="4"/>
  <c r="K408" i="4"/>
  <c r="K475" i="4"/>
  <c r="K270" i="4"/>
  <c r="K959" i="4"/>
  <c r="K779" i="4"/>
  <c r="K160" i="4"/>
  <c r="K1209" i="4"/>
  <c r="K960" i="4"/>
  <c r="K1226" i="4"/>
  <c r="K31" i="4"/>
  <c r="K740" i="4"/>
  <c r="K1905" i="4"/>
  <c r="K1617" i="4"/>
  <c r="K1362" i="4"/>
  <c r="K1403" i="4"/>
  <c r="K1631" i="4"/>
  <c r="K128" i="4"/>
  <c r="K1728" i="4"/>
  <c r="K1453" i="4"/>
  <c r="K1537" i="4"/>
  <c r="K32" i="4"/>
  <c r="K388" i="4"/>
  <c r="K477" i="4"/>
  <c r="K478" i="4"/>
  <c r="K1471" i="4"/>
  <c r="K211" i="4"/>
  <c r="K1496" i="4"/>
  <c r="K1924" i="4"/>
  <c r="K1015" i="4"/>
  <c r="K1164" i="4"/>
  <c r="K362" i="4"/>
  <c r="K331" i="4"/>
  <c r="K1999" i="4"/>
  <c r="K1793" i="4"/>
  <c r="K2000" i="4"/>
  <c r="K90" i="4"/>
  <c r="K1676" i="4"/>
  <c r="K583" i="4"/>
  <c r="K1557" i="4"/>
  <c r="K859" i="4"/>
  <c r="K429" i="4"/>
  <c r="K495" i="4"/>
  <c r="K600" i="4"/>
  <c r="K129" i="4"/>
  <c r="K254" i="4"/>
  <c r="K927" i="4"/>
  <c r="K893" i="4"/>
  <c r="K1659" i="4"/>
  <c r="K1538" i="4"/>
  <c r="K363" i="4"/>
  <c r="K1428" i="4"/>
  <c r="K961" i="4"/>
  <c r="K910" i="4"/>
  <c r="K1165" i="4"/>
  <c r="K1941" i="4"/>
  <c r="K1979" i="4"/>
  <c r="K1069" i="4"/>
  <c r="K1594" i="4"/>
  <c r="K1053" i="4"/>
  <c r="K1906" i="4"/>
  <c r="K1794" i="4"/>
  <c r="K1113" i="4"/>
  <c r="K1907" i="4"/>
  <c r="K1341" i="4"/>
  <c r="K1429" i="4"/>
  <c r="K1190" i="4"/>
  <c r="K1054" i="4"/>
  <c r="K1114" i="4"/>
  <c r="K1267" i="4"/>
  <c r="K1513" i="4"/>
  <c r="K648" i="4"/>
  <c r="K1227" i="4"/>
  <c r="K801" i="4"/>
  <c r="K364" i="4"/>
  <c r="K182" i="4"/>
  <c r="K1115" i="4"/>
  <c r="K1307" i="4"/>
  <c r="K741" i="4"/>
  <c r="K1514" i="4"/>
  <c r="K1291" i="4"/>
  <c r="K673" i="4"/>
  <c r="K1711" i="4"/>
  <c r="K365" i="4"/>
  <c r="K1558" i="4"/>
  <c r="K130" i="4"/>
  <c r="K990" i="4"/>
  <c r="K928" i="4"/>
  <c r="K461" i="4"/>
  <c r="K601" i="4"/>
  <c r="K860" i="4"/>
  <c r="K131" i="4"/>
  <c r="K619" i="4"/>
  <c r="K1308" i="4"/>
  <c r="K496" i="4"/>
  <c r="K1148" i="4"/>
  <c r="K1632" i="4"/>
  <c r="K1071" i="4"/>
  <c r="K758" i="4"/>
  <c r="K1228" i="4"/>
  <c r="K975" i="4"/>
  <c r="K832" i="4"/>
  <c r="K312" i="4"/>
  <c r="K1677" i="4"/>
  <c r="K2001" i="4"/>
  <c r="K602" i="4"/>
  <c r="K1777" i="4"/>
  <c r="K1166" i="4"/>
  <c r="K1497" i="4"/>
  <c r="G2" i="6"/>
  <c r="G3" i="6"/>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102" i="6"/>
  <c r="G103" i="6"/>
  <c r="G104" i="6"/>
  <c r="G105" i="6"/>
  <c r="G106" i="6"/>
  <c r="G107" i="6"/>
  <c r="G108" i="6"/>
  <c r="G109" i="6"/>
  <c r="G110" i="6"/>
  <c r="G111" i="6"/>
  <c r="G112" i="6"/>
  <c r="G113" i="6"/>
  <c r="G114" i="6"/>
  <c r="G115" i="6"/>
  <c r="G116" i="6"/>
  <c r="G117" i="6"/>
  <c r="G118" i="6"/>
  <c r="G119" i="6"/>
  <c r="G120" i="6"/>
  <c r="G121" i="6"/>
  <c r="G122" i="6"/>
  <c r="G123" i="6"/>
  <c r="G124" i="6"/>
  <c r="G125" i="6"/>
  <c r="G126" i="6"/>
  <c r="G127" i="6"/>
  <c r="G128" i="6"/>
  <c r="G129" i="6"/>
  <c r="G130" i="6"/>
  <c r="G131" i="6"/>
  <c r="G132" i="6"/>
  <c r="G133" i="6"/>
  <c r="G134" i="6"/>
  <c r="G135" i="6"/>
  <c r="G136" i="6"/>
  <c r="G137" i="6"/>
  <c r="G138" i="6"/>
  <c r="G139" i="6"/>
  <c r="G140" i="6"/>
  <c r="G141" i="6"/>
  <c r="G142" i="6"/>
  <c r="G143" i="6"/>
  <c r="G144" i="6"/>
  <c r="G145" i="6"/>
  <c r="G146" i="6"/>
  <c r="G147" i="6"/>
  <c r="G148" i="6"/>
  <c r="G149" i="6"/>
  <c r="G150" i="6"/>
  <c r="G151" i="6"/>
  <c r="G152" i="6"/>
  <c r="G153" i="6"/>
  <c r="G154" i="6"/>
  <c r="G155" i="6"/>
  <c r="G156" i="6"/>
  <c r="G157" i="6"/>
  <c r="G158" i="6"/>
  <c r="G159" i="6"/>
  <c r="G160" i="6"/>
  <c r="G161" i="6"/>
  <c r="G162" i="6"/>
  <c r="G163" i="6"/>
  <c r="G164" i="6"/>
  <c r="G165" i="6"/>
  <c r="G166" i="6"/>
  <c r="G167" i="6"/>
  <c r="G168" i="6"/>
  <c r="G169" i="6"/>
  <c r="G170" i="6"/>
  <c r="G171" i="6"/>
  <c r="G172" i="6"/>
  <c r="G173" i="6"/>
  <c r="G174" i="6"/>
  <c r="G175" i="6"/>
  <c r="G176" i="6"/>
  <c r="G177" i="6"/>
  <c r="G178" i="6"/>
  <c r="G179" i="6"/>
  <c r="G180" i="6"/>
  <c r="G181" i="6"/>
  <c r="G182" i="6"/>
  <c r="G183" i="6"/>
  <c r="G184" i="6"/>
  <c r="G185" i="6"/>
  <c r="G186" i="6"/>
  <c r="G187" i="6"/>
  <c r="G188" i="6"/>
  <c r="G189" i="6"/>
  <c r="G190" i="6"/>
  <c r="G191" i="6"/>
  <c r="G192" i="6"/>
  <c r="G193" i="6"/>
  <c r="G194" i="6"/>
  <c r="G195" i="6"/>
  <c r="G196" i="6"/>
  <c r="G197" i="6"/>
  <c r="G198" i="6"/>
  <c r="G199" i="6"/>
  <c r="G200" i="6"/>
  <c r="G201" i="6"/>
  <c r="G202" i="6"/>
  <c r="G203" i="6"/>
  <c r="G204" i="6"/>
  <c r="G205" i="6"/>
  <c r="G206" i="6"/>
  <c r="G207" i="6"/>
  <c r="G208" i="6"/>
  <c r="G209" i="6"/>
  <c r="G210" i="6"/>
  <c r="G211" i="6"/>
  <c r="G212" i="6"/>
  <c r="G213" i="6"/>
  <c r="G214" i="6"/>
  <c r="G215" i="6"/>
  <c r="G216" i="6"/>
  <c r="G217" i="6"/>
  <c r="G218" i="6"/>
  <c r="G219" i="6"/>
  <c r="G220" i="6"/>
  <c r="G221" i="6"/>
  <c r="G222" i="6"/>
  <c r="G223" i="6"/>
  <c r="G224" i="6"/>
  <c r="G225" i="6"/>
  <c r="G226" i="6"/>
  <c r="G227" i="6"/>
  <c r="G228" i="6"/>
  <c r="G229" i="6"/>
  <c r="G230" i="6"/>
  <c r="G231" i="6"/>
  <c r="G232" i="6"/>
  <c r="G233" i="6"/>
  <c r="G234" i="6"/>
  <c r="G235" i="6"/>
  <c r="G236" i="6"/>
  <c r="G237" i="6"/>
  <c r="G238" i="6"/>
  <c r="G239" i="6"/>
  <c r="G240" i="6"/>
  <c r="G241" i="6"/>
  <c r="G242" i="6"/>
  <c r="G243" i="6"/>
  <c r="G244" i="6"/>
  <c r="G245" i="6"/>
  <c r="G246" i="6"/>
  <c r="G247" i="6"/>
  <c r="G248" i="6"/>
  <c r="G249" i="6"/>
  <c r="G250" i="6"/>
  <c r="G251" i="6"/>
  <c r="G252" i="6"/>
  <c r="G253" i="6"/>
  <c r="G254" i="6"/>
  <c r="G255" i="6"/>
  <c r="G256" i="6"/>
  <c r="G257" i="6"/>
  <c r="G258" i="6"/>
  <c r="G259" i="6"/>
  <c r="G260" i="6"/>
  <c r="G261" i="6"/>
  <c r="G262" i="6"/>
  <c r="G263" i="6"/>
  <c r="G264" i="6"/>
  <c r="G265" i="6"/>
  <c r="G266" i="6"/>
  <c r="G267" i="6"/>
  <c r="G268" i="6"/>
  <c r="G269" i="6"/>
  <c r="G270" i="6"/>
  <c r="G271" i="6"/>
  <c r="G272" i="6"/>
  <c r="G273" i="6"/>
  <c r="G274" i="6"/>
  <c r="G275" i="6"/>
  <c r="G276" i="6"/>
  <c r="G277" i="6"/>
  <c r="G278" i="6"/>
  <c r="G279" i="6"/>
  <c r="G280" i="6"/>
  <c r="G281" i="6"/>
  <c r="G282" i="6"/>
  <c r="G283" i="6"/>
  <c r="G284" i="6"/>
  <c r="G285" i="6"/>
  <c r="G286" i="6"/>
  <c r="G287" i="6"/>
  <c r="G288" i="6"/>
  <c r="G289" i="6"/>
  <c r="G290" i="6"/>
  <c r="G291" i="6"/>
  <c r="G292" i="6"/>
  <c r="G293" i="6"/>
  <c r="G294" i="6"/>
  <c r="G295" i="6"/>
  <c r="G296" i="6"/>
  <c r="G297" i="6"/>
  <c r="G298" i="6"/>
  <c r="G299" i="6"/>
  <c r="G300" i="6"/>
  <c r="G301" i="6"/>
  <c r="G302" i="6"/>
  <c r="G303" i="6"/>
  <c r="G304" i="6"/>
  <c r="G305" i="6"/>
  <c r="G306" i="6"/>
  <c r="G307" i="6"/>
  <c r="G308" i="6"/>
  <c r="G309" i="6"/>
  <c r="G310" i="6"/>
  <c r="G311" i="6"/>
  <c r="G312" i="6"/>
  <c r="G313" i="6"/>
  <c r="G314" i="6"/>
  <c r="G315" i="6"/>
  <c r="G316" i="6"/>
  <c r="G317" i="6"/>
  <c r="G318" i="6"/>
  <c r="G319" i="6"/>
  <c r="G320" i="6"/>
  <c r="G321" i="6"/>
  <c r="G322" i="6"/>
  <c r="G323" i="6"/>
  <c r="G324" i="6"/>
  <c r="G325" i="6"/>
  <c r="G326" i="6"/>
  <c r="G327" i="6"/>
  <c r="G328" i="6"/>
  <c r="G329" i="6"/>
  <c r="G330" i="6"/>
  <c r="G331" i="6"/>
  <c r="G332" i="6"/>
  <c r="G333" i="6"/>
  <c r="G334" i="6"/>
  <c r="G335" i="6"/>
  <c r="G336" i="6"/>
  <c r="G337" i="6"/>
  <c r="G338" i="6"/>
  <c r="G339" i="6"/>
  <c r="G340" i="6"/>
  <c r="G341" i="6"/>
  <c r="G342" i="6"/>
  <c r="G343" i="6"/>
  <c r="G344" i="6"/>
  <c r="G345" i="6"/>
  <c r="G346" i="6"/>
  <c r="G347" i="6"/>
  <c r="G348" i="6"/>
  <c r="G349" i="6"/>
  <c r="G350" i="6"/>
  <c r="G351" i="6"/>
  <c r="G352" i="6"/>
  <c r="G353" i="6"/>
  <c r="G354" i="6"/>
  <c r="G355" i="6"/>
  <c r="G356" i="6"/>
  <c r="G357" i="6"/>
  <c r="G358" i="6"/>
  <c r="G359" i="6"/>
  <c r="G360" i="6"/>
  <c r="G361" i="6"/>
  <c r="G362" i="6"/>
  <c r="G363" i="6"/>
  <c r="G364" i="6"/>
  <c r="G365" i="6"/>
  <c r="G366" i="6"/>
  <c r="G367" i="6"/>
  <c r="G368" i="6"/>
  <c r="G369" i="6"/>
  <c r="G370" i="6"/>
  <c r="G371" i="6"/>
  <c r="G372" i="6"/>
  <c r="G373" i="6"/>
  <c r="G374" i="6"/>
  <c r="G375" i="6"/>
  <c r="G376" i="6"/>
  <c r="G377" i="6"/>
  <c r="G378" i="6"/>
  <c r="G379" i="6"/>
  <c r="G380" i="6"/>
  <c r="G381" i="6"/>
  <c r="G382" i="6"/>
  <c r="G383" i="6"/>
  <c r="G384" i="6"/>
  <c r="G385" i="6"/>
  <c r="G386" i="6"/>
  <c r="G387" i="6"/>
  <c r="G388" i="6"/>
  <c r="G389" i="6"/>
  <c r="G390" i="6"/>
  <c r="G391" i="6"/>
  <c r="G392" i="6"/>
  <c r="G393" i="6"/>
  <c r="G394" i="6"/>
  <c r="G395" i="6"/>
  <c r="G396" i="6"/>
  <c r="G397" i="6"/>
  <c r="G398" i="6"/>
  <c r="G399" i="6"/>
  <c r="G400" i="6"/>
  <c r="G401" i="6"/>
  <c r="G402" i="6"/>
  <c r="G403" i="6"/>
  <c r="G404" i="6"/>
  <c r="G405" i="6"/>
  <c r="G406" i="6"/>
  <c r="G407" i="6"/>
  <c r="G408" i="6"/>
  <c r="G409" i="6"/>
  <c r="G410" i="6"/>
  <c r="G411" i="6"/>
  <c r="G412" i="6"/>
  <c r="G413" i="6"/>
  <c r="G414" i="6"/>
  <c r="G415" i="6"/>
  <c r="G416" i="6"/>
  <c r="G417" i="6"/>
  <c r="G418" i="6"/>
  <c r="G419" i="6"/>
  <c r="G420" i="6"/>
  <c r="G421" i="6"/>
  <c r="G422" i="6"/>
  <c r="G423" i="6"/>
  <c r="G424" i="6"/>
  <c r="G425" i="6"/>
  <c r="G426" i="6"/>
  <c r="G427" i="6"/>
  <c r="G428" i="6"/>
  <c r="G429" i="6"/>
  <c r="G430" i="6"/>
  <c r="G431" i="6"/>
  <c r="G432" i="6"/>
  <c r="G433" i="6"/>
  <c r="G434" i="6"/>
  <c r="G435" i="6"/>
  <c r="G436" i="6"/>
  <c r="G437" i="6"/>
  <c r="G438" i="6"/>
  <c r="G439" i="6"/>
  <c r="G440" i="6"/>
  <c r="G441" i="6"/>
  <c r="G442" i="6"/>
  <c r="G443" i="6"/>
  <c r="G444" i="6"/>
  <c r="G445" i="6"/>
  <c r="G446" i="6"/>
  <c r="G447" i="6"/>
  <c r="G448" i="6"/>
  <c r="G449" i="6"/>
  <c r="G450" i="6"/>
  <c r="G451" i="6"/>
  <c r="G452" i="6"/>
  <c r="G453" i="6"/>
  <c r="G454" i="6"/>
  <c r="G455" i="6"/>
  <c r="G456" i="6"/>
  <c r="G457" i="6"/>
  <c r="G458" i="6"/>
  <c r="G459" i="6"/>
  <c r="G460" i="6"/>
  <c r="G461" i="6"/>
  <c r="G462" i="6"/>
  <c r="G463" i="6"/>
  <c r="G464" i="6"/>
  <c r="G465" i="6"/>
  <c r="G466" i="6"/>
  <c r="G467" i="6"/>
  <c r="G468" i="6"/>
  <c r="G469" i="6"/>
  <c r="G470" i="6"/>
  <c r="G471" i="6"/>
  <c r="G472" i="6"/>
  <c r="G473" i="6"/>
  <c r="G474" i="6"/>
  <c r="G475" i="6"/>
  <c r="G476" i="6"/>
  <c r="G477" i="6"/>
  <c r="G478" i="6"/>
  <c r="G479" i="6"/>
  <c r="G480" i="6"/>
  <c r="G481" i="6"/>
  <c r="G482" i="6"/>
  <c r="G483" i="6"/>
  <c r="G484" i="6"/>
  <c r="G485" i="6"/>
  <c r="G486" i="6"/>
  <c r="G487" i="6"/>
  <c r="G488" i="6"/>
  <c r="G489" i="6"/>
  <c r="G490" i="6"/>
  <c r="G491" i="6"/>
  <c r="G492" i="6"/>
  <c r="G493"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27190EA-02BD-4B17-86AD-990150618076}" sourceFile="C:\Users\PAVITHRA\Desktop\Data Analytics\Pj1.xlsx" keepAlive="1" name="Pj1" type="5" refreshedVersion="8" background="1">
    <dbPr connection="Provider=Microsoft.ACE.OLEDB.12.0;User ID=Admin;Data Source=C:\Users\PAVITHRA\Desktop\Data Analytics\Pj1.xlsx;Mode=Share Deny Write;Extended Properties=&quot;HDR=YES;&quot;;Jet OLEDB:System database=&quot;&quot;;Jet OLEDB:Registry Path=&quot;&quot;;Jet OLEDB:Engine Type=35;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Sales_Fact$" commandType="3"/>
  </connection>
</connections>
</file>

<file path=xl/sharedStrings.xml><?xml version="1.0" encoding="utf-8"?>
<sst xmlns="http://schemas.openxmlformats.org/spreadsheetml/2006/main" count="31380" uniqueCount="4000">
  <si>
    <t>Customer_ID</t>
  </si>
  <si>
    <t>Name</t>
  </si>
  <si>
    <t>Age</t>
  </si>
  <si>
    <t>Gender</t>
  </si>
  <si>
    <t>City</t>
  </si>
  <si>
    <t>State</t>
  </si>
  <si>
    <t>Country</t>
  </si>
  <si>
    <t>Loyalty_Level</t>
  </si>
  <si>
    <t>CUST1000</t>
  </si>
  <si>
    <t>Male</t>
  </si>
  <si>
    <t>Donaldton</t>
  </si>
  <si>
    <t>North Carolina</t>
  </si>
  <si>
    <t>USA</t>
  </si>
  <si>
    <t>Gold</t>
  </si>
  <si>
    <t>CUST1001</t>
  </si>
  <si>
    <t>Eugene Nelson</t>
  </si>
  <si>
    <t>Female</t>
  </si>
  <si>
    <t>Phillipsmouth</t>
  </si>
  <si>
    <t>North Dakota</t>
  </si>
  <si>
    <t>Platinum</t>
  </si>
  <si>
    <t>CUST1002</t>
  </si>
  <si>
    <t>Kylebury</t>
  </si>
  <si>
    <t>Alabama</t>
  </si>
  <si>
    <t>CUST1003</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</si>
  <si>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</si>
  <si>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</si>
  <si>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</si>
  <si>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</si>
  <si>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</si>
  <si>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</si>
  <si>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</si>
  <si>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</si>
  <si>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</si>
  <si>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</si>
  <si>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</si>
  <si>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</si>
  <si>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</si>
  <si>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</si>
  <si>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</si>
  <si>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</si>
  <si>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</si>
  <si>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</si>
  <si>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</si>
  <si>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</si>
  <si>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</si>
  <si>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</si>
  <si>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</si>
  <si>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</si>
  <si>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</si>
  <si>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</si>
  <si>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</si>
  <si>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</si>
  <si>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</si>
  <si>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</si>
  <si>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</si>
  <si>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</si>
  <si>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</si>
  <si>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</si>
  <si>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</si>
  <si>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</si>
  <si>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</si>
  <si>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</si>
  <si>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</si>
  <si>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</si>
  <si>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</si>
  <si>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</si>
  <si>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</si>
  <si>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</si>
  <si>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</si>
  <si>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</si>
  <si>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</si>
  <si>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</si>
  <si>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</si>
  <si>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</si>
  <si>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</si>
  <si>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</si>
  <si>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</si>
  <si>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</si>
  <si>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</si>
  <si>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</si>
  <si>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</si>
  <si>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</si>
  <si>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</si>
  <si>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</si>
  <si>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</si>
  <si>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</si>
  <si>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</si>
  <si>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</si>
  <si>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</si>
  <si>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</si>
  <si>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</si>
  <si>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</si>
  <si>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</si>
  <si>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</si>
  <si>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</si>
  <si>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</si>
  <si>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</si>
  <si>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</si>
  <si>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</si>
  <si>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</si>
  <si>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</si>
  <si>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</si>
  <si>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</si>
  <si>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</si>
  <si>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</si>
  <si>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</si>
  <si>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</si>
  <si>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</si>
  <si>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</si>
  <si>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</si>
  <si>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</si>
  <si>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</si>
  <si>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</si>
  <si>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</si>
  <si>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</si>
  <si>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</si>
  <si>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</si>
  <si>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</si>
  <si>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</si>
  <si>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</si>
  <si>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</si>
  <si>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</si>
  <si>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</si>
  <si>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</si>
  <si>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</si>
  <si>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</si>
  <si>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</si>
  <si>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</si>
  <si>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</si>
  <si>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</si>
  <si>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</si>
  <si>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</si>
  <si>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</si>
  <si>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</si>
  <si>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</si>
  <si>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</si>
  <si>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</si>
  <si>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</si>
  <si>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</si>
  <si>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</si>
  <si>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</si>
  <si>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</si>
  <si>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</si>
  <si>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</si>
  <si>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</si>
  <si>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</si>
  <si>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</si>
  <si>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</si>
  <si>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</si>
  <si>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</si>
  <si>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</si>
  <si>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</si>
  <si>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</si>
  <si>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</si>
  <si>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</si>
  <si>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</si>
  <si>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</si>
  <si>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</si>
  <si>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</si>
  <si>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</si>
  <si>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</si>
  <si>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</si>
  <si>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</si>
  <si>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</si>
  <si>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</si>
  <si>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</si>
  <si>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</si>
  <si>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</si>
  <si>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</si>
  <si>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</si>
  <si>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</si>
  <si>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</si>
  <si>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</si>
  <si>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</si>
  <si>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</si>
  <si>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North Johnview</t>
  </si>
  <si>
    <t>CUST1046</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</si>
  <si>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</si>
  <si>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</si>
  <si>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</si>
  <si>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</si>
  <si>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</si>
  <si>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</si>
  <si>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</si>
  <si>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</si>
  <si>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</si>
  <si>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</si>
  <si>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</si>
  <si>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</si>
  <si>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</si>
  <si>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</si>
  <si>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</si>
  <si>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</si>
  <si>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</si>
  <si>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</si>
  <si>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</si>
  <si>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</si>
  <si>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</si>
  <si>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</si>
  <si>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</si>
  <si>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</si>
  <si>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</si>
  <si>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</si>
  <si>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</si>
  <si>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</si>
  <si>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</si>
  <si>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</si>
  <si>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</si>
  <si>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</si>
  <si>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</si>
  <si>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</si>
  <si>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</si>
  <si>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</si>
  <si>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</si>
  <si>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</si>
  <si>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</si>
  <si>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</si>
  <si>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</si>
  <si>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</si>
  <si>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</si>
  <si>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</si>
  <si>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</si>
  <si>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</si>
  <si>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</si>
  <si>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</si>
  <si>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</si>
  <si>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</si>
  <si>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</si>
  <si>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</si>
  <si>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</si>
  <si>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</si>
  <si>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</si>
  <si>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</si>
  <si>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</si>
  <si>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</si>
  <si>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</si>
  <si>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</si>
  <si>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</si>
  <si>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</si>
  <si>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</si>
  <si>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</si>
  <si>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</si>
  <si>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</si>
  <si>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</si>
  <si>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</si>
  <si>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</si>
  <si>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</si>
  <si>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</si>
  <si>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</si>
  <si>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</si>
  <si>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</si>
  <si>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</si>
  <si>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</si>
  <si>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</si>
  <si>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</si>
  <si>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</si>
  <si>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</si>
  <si>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</si>
  <si>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</si>
  <si>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</si>
  <si>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</si>
  <si>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</si>
  <si>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</si>
  <si>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</si>
  <si>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</si>
  <si>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</si>
  <si>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</si>
  <si>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</si>
  <si>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</si>
  <si>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</si>
  <si>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</si>
  <si>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</si>
  <si>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</si>
  <si>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</si>
  <si>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</si>
  <si>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</si>
  <si>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</si>
  <si>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</si>
  <si>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</si>
  <si>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</si>
  <si>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</si>
  <si>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</si>
  <si>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</si>
  <si>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</si>
  <si>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</si>
  <si>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</si>
  <si>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</si>
  <si>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</si>
  <si>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</si>
  <si>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</si>
  <si>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</si>
  <si>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</si>
  <si>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</si>
  <si>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</si>
  <si>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</si>
  <si>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</si>
  <si>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</si>
  <si>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</si>
  <si>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</si>
  <si>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</si>
  <si>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</si>
  <si>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</si>
  <si>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</si>
  <si>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</si>
  <si>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</si>
  <si>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</si>
  <si>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</si>
  <si>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</si>
  <si>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Austinfurt</t>
  </si>
  <si>
    <t>Mississippi</t>
  </si>
  <si>
    <t>CUST1087</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</si>
  <si>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</si>
  <si>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</si>
  <si>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</si>
  <si>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</si>
  <si>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</si>
  <si>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</si>
  <si>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</si>
  <si>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</si>
  <si>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</si>
  <si>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</si>
  <si>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</si>
  <si>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</si>
  <si>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</si>
  <si>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</si>
  <si>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</si>
  <si>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</si>
  <si>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</si>
  <si>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</si>
  <si>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</si>
  <si>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</si>
  <si>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</si>
  <si>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</si>
  <si>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</si>
  <si>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</si>
  <si>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</si>
  <si>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</si>
  <si>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</si>
  <si>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</si>
  <si>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</si>
  <si>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</si>
  <si>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</si>
  <si>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</si>
  <si>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</si>
  <si>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</si>
  <si>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</si>
  <si>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</si>
  <si>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</si>
  <si>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</si>
  <si>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</si>
  <si>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</si>
  <si>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</si>
  <si>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</si>
  <si>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</si>
  <si>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</si>
  <si>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</si>
  <si>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</si>
  <si>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</si>
  <si>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</si>
  <si>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</si>
  <si>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</si>
  <si>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</si>
  <si>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</si>
  <si>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</si>
  <si>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</si>
  <si>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</si>
  <si>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</si>
  <si>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</si>
  <si>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</si>
  <si>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</si>
  <si>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</si>
  <si>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</si>
  <si>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</si>
  <si>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</si>
  <si>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</si>
  <si>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</si>
  <si>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</si>
  <si>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</si>
  <si>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</si>
  <si>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</si>
  <si>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</si>
  <si>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</si>
  <si>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</si>
  <si>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</si>
  <si>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</si>
  <si>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</si>
  <si>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</si>
  <si>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</si>
  <si>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</si>
  <si>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</si>
  <si>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</si>
  <si>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</si>
  <si>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</si>
  <si>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</si>
  <si>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</si>
  <si>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</si>
  <si>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</si>
  <si>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</si>
  <si>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</si>
  <si>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</si>
  <si>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</si>
  <si>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</si>
  <si>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</si>
  <si>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</si>
  <si>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</si>
  <si>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</si>
  <si>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</si>
  <si>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</si>
  <si>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</si>
  <si>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</si>
  <si>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</si>
  <si>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</si>
  <si>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</si>
  <si>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</si>
  <si>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</si>
  <si>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</si>
  <si>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</si>
  <si>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</si>
  <si>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</si>
  <si>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</si>
  <si>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</si>
  <si>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</si>
  <si>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</si>
  <si>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</si>
  <si>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</si>
  <si>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</si>
  <si>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</si>
  <si>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</si>
  <si>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</si>
  <si>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</si>
  <si>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</si>
  <si>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</si>
  <si>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</si>
  <si>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</si>
  <si>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</si>
  <si>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</si>
  <si>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</si>
  <si>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</si>
  <si>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</si>
  <si>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</si>
  <si>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</si>
  <si>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</si>
  <si>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</si>
  <si>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</si>
  <si>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</si>
  <si>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</si>
  <si>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</si>
  <si>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</si>
  <si>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</si>
  <si>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</si>
  <si>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</si>
  <si>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</si>
  <si>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</si>
  <si>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</si>
  <si>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</si>
  <si>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</si>
  <si>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</si>
  <si>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</si>
  <si>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</si>
  <si>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</si>
  <si>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</si>
  <si>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</si>
  <si>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</si>
  <si>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</si>
  <si>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</si>
  <si>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</si>
  <si>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</si>
  <si>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</si>
  <si>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</si>
  <si>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</si>
  <si>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</si>
  <si>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</si>
  <si>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</si>
  <si>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</si>
  <si>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</si>
  <si>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</si>
  <si>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</si>
  <si>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</si>
  <si>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</si>
  <si>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</si>
  <si>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</si>
  <si>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</si>
  <si>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</si>
  <si>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</si>
  <si>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</si>
  <si>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</si>
  <si>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</si>
  <si>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</si>
  <si>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</si>
  <si>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</si>
  <si>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</si>
  <si>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</si>
  <si>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</si>
  <si>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</si>
  <si>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</si>
  <si>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</si>
  <si>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</si>
  <si>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</si>
  <si>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</si>
  <si>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</si>
  <si>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</si>
  <si>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</si>
  <si>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</si>
  <si>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</si>
  <si>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</si>
  <si>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</si>
  <si>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</si>
  <si>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</si>
  <si>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</si>
  <si>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</si>
  <si>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</si>
  <si>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</si>
  <si>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</si>
  <si>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</si>
  <si>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</si>
  <si>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</si>
  <si>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</si>
  <si>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</si>
  <si>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</si>
  <si>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</si>
  <si>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</si>
  <si>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</si>
  <si>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</si>
  <si>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</si>
  <si>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</si>
  <si>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</si>
  <si>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</si>
  <si>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</si>
  <si>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</si>
  <si>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</si>
  <si>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</si>
  <si>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</si>
  <si>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</si>
  <si>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</si>
  <si>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</si>
  <si>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</si>
  <si>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</si>
  <si>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</si>
  <si>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</si>
  <si>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</si>
  <si>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</si>
  <si>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</si>
  <si>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</si>
  <si>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</si>
  <si>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</si>
  <si>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</si>
  <si>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</si>
  <si>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</si>
  <si>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</si>
  <si>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</si>
  <si>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</si>
  <si>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</si>
  <si>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</si>
  <si>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</si>
  <si>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</si>
  <si>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</si>
  <si>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</si>
  <si>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</si>
  <si>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</si>
  <si>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</si>
  <si>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</si>
  <si>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</si>
  <si>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</si>
  <si>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</si>
  <si>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</si>
  <si>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</si>
  <si>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</si>
  <si>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</si>
  <si>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</si>
  <si>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</si>
  <si>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</si>
  <si>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</si>
  <si>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</si>
  <si>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</si>
  <si>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</si>
  <si>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</si>
  <si>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</si>
  <si>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</si>
  <si>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</si>
  <si>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</si>
  <si>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</si>
  <si>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</si>
  <si>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</si>
  <si>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</si>
  <si>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</si>
  <si>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</si>
  <si>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</si>
  <si>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</si>
  <si>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</si>
  <si>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</si>
  <si>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</si>
  <si>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</si>
  <si>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</si>
  <si>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</si>
  <si>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</si>
  <si>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</si>
  <si>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</si>
  <si>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</si>
  <si>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</si>
  <si>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</si>
  <si>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</si>
  <si>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</si>
  <si>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</si>
  <si>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</si>
  <si>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</si>
  <si>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</si>
  <si>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</si>
  <si>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</si>
  <si>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</si>
  <si>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</si>
  <si>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</si>
  <si>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</si>
  <si>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</si>
  <si>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</si>
  <si>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</si>
  <si>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</si>
  <si>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</si>
  <si>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</si>
  <si>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</si>
  <si>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</si>
  <si>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</si>
  <si>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</si>
  <si>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</si>
  <si>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</si>
  <si>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</si>
  <si>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</si>
  <si>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</si>
  <si>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</si>
  <si>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</si>
  <si>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</si>
  <si>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</si>
  <si>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</si>
  <si>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</si>
  <si>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</si>
  <si>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</si>
  <si>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</si>
  <si>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</si>
  <si>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</si>
  <si>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</si>
  <si>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</si>
  <si>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</si>
  <si>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</si>
  <si>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</si>
  <si>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</si>
  <si>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</si>
  <si>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</si>
  <si>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</si>
  <si>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</si>
  <si>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</si>
  <si>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</si>
  <si>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</si>
  <si>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</si>
  <si>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</si>
  <si>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</si>
  <si>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</si>
  <si>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</si>
  <si>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</si>
  <si>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</si>
  <si>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</si>
  <si>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</si>
  <si>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</si>
  <si>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</si>
  <si>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</si>
  <si>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</si>
  <si>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</si>
  <si>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</si>
  <si>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</si>
  <si>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</si>
  <si>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</si>
  <si>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</si>
  <si>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</si>
  <si>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</si>
  <si>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</si>
  <si>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</si>
  <si>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</si>
  <si>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</si>
  <si>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</si>
  <si>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</si>
  <si>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</si>
  <si>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</si>
  <si>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</si>
  <si>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</si>
  <si>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</si>
  <si>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</si>
  <si>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</si>
  <si>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</si>
  <si>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</si>
  <si>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</si>
  <si>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</si>
  <si>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</si>
  <si>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</si>
  <si>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</si>
  <si>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</si>
  <si>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</si>
  <si>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</si>
  <si>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</si>
  <si>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</si>
  <si>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</si>
  <si>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</si>
  <si>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</si>
  <si>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</si>
  <si>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</si>
  <si>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</si>
  <si>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</si>
  <si>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</si>
  <si>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</si>
  <si>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</si>
  <si>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CUST1220</t>
  </si>
  <si>
    <t>George Davis</t>
  </si>
  <si>
    <t>Massachusetts</t>
  </si>
  <si>
    <t>CUST1221</t>
  </si>
  <si>
    <t>Lisa Young</t>
  </si>
  <si>
    <t>Maybury</t>
  </si>
  <si>
    <t>CUST1222</t>
  </si>
  <si>
    <t>Alejandro Doyle</t>
  </si>
  <si>
    <t>East Crystalton</t>
  </si>
  <si>
    <t>CUST1223</t>
  </si>
  <si>
    <t>Robert Harris</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</si>
  <si>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</si>
  <si>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</si>
  <si>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</si>
  <si>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</si>
  <si>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</si>
  <si>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</si>
  <si>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</si>
  <si>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</si>
  <si>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</si>
  <si>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</si>
  <si>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</si>
  <si>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</si>
  <si>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</si>
  <si>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</si>
  <si>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</si>
  <si>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</si>
  <si>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</si>
  <si>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</si>
  <si>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</si>
  <si>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</si>
  <si>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</si>
  <si>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</si>
  <si>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</si>
  <si>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</si>
  <si>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</si>
  <si>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</si>
  <si>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</si>
  <si>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</si>
  <si>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</si>
  <si>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</si>
  <si>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</si>
  <si>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</si>
  <si>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</si>
  <si>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</si>
  <si>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</si>
  <si>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</si>
  <si>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</si>
  <si>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</si>
  <si>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</si>
  <si>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</si>
  <si>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</si>
  <si>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</si>
  <si>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</si>
  <si>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</si>
  <si>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</si>
  <si>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</si>
  <si>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</si>
  <si>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</si>
  <si>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</si>
  <si>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</si>
  <si>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</si>
  <si>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</si>
  <si>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</si>
  <si>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</si>
  <si>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</si>
  <si>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</si>
  <si>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</si>
  <si>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</si>
  <si>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</si>
  <si>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</si>
  <si>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</si>
  <si>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</si>
  <si>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</si>
  <si>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</si>
  <si>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</si>
  <si>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</si>
  <si>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</si>
  <si>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</si>
  <si>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</si>
  <si>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</si>
  <si>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</si>
  <si>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</si>
  <si>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</si>
  <si>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</si>
  <si>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</si>
  <si>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</si>
  <si>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</si>
  <si>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</si>
  <si>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</si>
  <si>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</si>
  <si>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</si>
  <si>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</si>
  <si>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</si>
  <si>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</si>
  <si>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</si>
  <si>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</si>
  <si>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</si>
  <si>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</si>
  <si>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</si>
  <si>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</si>
  <si>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</si>
  <si>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</si>
  <si>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</si>
  <si>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</si>
  <si>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</si>
  <si>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</si>
  <si>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</si>
  <si>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</si>
  <si>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</si>
  <si>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</si>
  <si>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</si>
  <si>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</si>
  <si>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</si>
  <si>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</si>
  <si>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</si>
  <si>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</si>
  <si>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</si>
  <si>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</si>
  <si>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</si>
  <si>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</si>
  <si>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</si>
  <si>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</si>
  <si>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</si>
  <si>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</si>
  <si>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</si>
  <si>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</si>
  <si>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</si>
  <si>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</si>
  <si>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</si>
  <si>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</si>
  <si>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</si>
  <si>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</si>
  <si>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</si>
  <si>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</si>
  <si>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</si>
  <si>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</si>
  <si>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</si>
  <si>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</si>
  <si>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</si>
  <si>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</si>
  <si>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</si>
  <si>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</si>
  <si>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</si>
  <si>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</si>
  <si>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</si>
  <si>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</si>
  <si>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</si>
  <si>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</si>
  <si>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</si>
  <si>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</si>
  <si>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</si>
  <si>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</si>
  <si>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</si>
  <si>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</si>
  <si>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</si>
  <si>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</si>
  <si>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</si>
  <si>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</si>
  <si>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</si>
  <si>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</si>
  <si>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</si>
  <si>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</si>
  <si>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</si>
  <si>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</si>
  <si>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</si>
  <si>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</si>
  <si>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</si>
  <si>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</si>
  <si>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</si>
  <si>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</si>
  <si>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</si>
  <si>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</si>
  <si>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</si>
  <si>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</si>
  <si>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</si>
  <si>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</si>
  <si>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</si>
  <si>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</si>
  <si>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</si>
  <si>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</si>
  <si>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</si>
  <si>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</si>
  <si>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</si>
  <si>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</si>
  <si>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</si>
  <si>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</si>
  <si>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</si>
  <si>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</si>
  <si>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</si>
  <si>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</si>
  <si>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</si>
  <si>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</si>
  <si>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</si>
  <si>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</si>
  <si>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</si>
  <si>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</si>
  <si>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</si>
  <si>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</si>
  <si>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</si>
  <si>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</si>
  <si>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</si>
  <si>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</si>
  <si>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</si>
  <si>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</si>
  <si>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</si>
  <si>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</si>
  <si>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</si>
  <si>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</si>
  <si>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</si>
  <si>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</si>
  <si>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</si>
  <si>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</si>
  <si>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</si>
  <si>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</si>
  <si>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</si>
  <si>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</si>
  <si>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</si>
  <si>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</si>
  <si>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</si>
  <si>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</si>
  <si>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</si>
  <si>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</si>
  <si>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</si>
  <si>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</si>
  <si>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</si>
  <si>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</si>
  <si>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</si>
  <si>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</si>
  <si>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</si>
  <si>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</si>
  <si>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</si>
  <si>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</si>
  <si>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</si>
  <si>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</si>
  <si>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</si>
  <si>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</si>
  <si>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</si>
  <si>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</si>
  <si>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</si>
  <si>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</si>
  <si>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</si>
  <si>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</si>
  <si>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</si>
  <si>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</si>
  <si>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</si>
  <si>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</si>
  <si>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</si>
  <si>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</si>
  <si>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</si>
  <si>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</si>
  <si>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</si>
  <si>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</si>
  <si>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</si>
  <si>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</si>
  <si>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</si>
  <si>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</si>
  <si>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</si>
  <si>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</si>
  <si>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</si>
  <si>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</si>
  <si>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</si>
  <si>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</si>
  <si>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</si>
  <si>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</si>
  <si>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</si>
  <si>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</si>
  <si>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</si>
  <si>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</si>
  <si>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</si>
  <si>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</si>
  <si>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</si>
  <si>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</si>
  <si>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</si>
  <si>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</si>
  <si>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</si>
  <si>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</si>
  <si>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</si>
  <si>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</si>
  <si>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</si>
  <si>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</si>
  <si>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</si>
  <si>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</si>
  <si>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</si>
  <si>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</si>
  <si>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</si>
  <si>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</si>
  <si>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</si>
  <si>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</si>
  <si>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</si>
  <si>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</si>
  <si>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</si>
  <si>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</si>
  <si>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</si>
  <si>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</si>
  <si>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</si>
  <si>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</si>
  <si>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</si>
  <si>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</si>
  <si>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</si>
  <si>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</si>
  <si>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</si>
  <si>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</si>
  <si>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</si>
  <si>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</si>
  <si>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</si>
  <si>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</si>
  <si>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</si>
  <si>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</si>
  <si>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</si>
  <si>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</si>
  <si>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</si>
  <si>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</si>
  <si>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</si>
  <si>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</si>
  <si>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</si>
  <si>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</si>
  <si>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</si>
  <si>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</si>
  <si>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</si>
  <si>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</si>
  <si>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</si>
  <si>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</si>
  <si>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</si>
  <si>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</si>
  <si>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</si>
  <si>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</si>
  <si>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</si>
  <si>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</si>
  <si>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</si>
  <si>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</si>
  <si>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</si>
  <si>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</si>
  <si>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</si>
  <si>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</si>
  <si>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</si>
  <si>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</si>
  <si>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</si>
  <si>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</si>
  <si>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</si>
  <si>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</si>
  <si>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</si>
  <si>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</si>
  <si>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</si>
  <si>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</si>
  <si>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</si>
  <si>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</si>
  <si>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</si>
  <si>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</si>
  <si>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</si>
  <si>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</si>
  <si>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</si>
  <si>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</si>
  <si>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</si>
  <si>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</si>
  <si>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</si>
  <si>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</si>
  <si>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</si>
  <si>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</si>
  <si>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</si>
  <si>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</si>
  <si>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</si>
  <si>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</si>
  <si>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</si>
  <si>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</si>
  <si>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</si>
  <si>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</si>
  <si>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</si>
  <si>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</si>
  <si>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</si>
  <si>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</si>
  <si>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</si>
  <si>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</si>
  <si>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</si>
  <si>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</si>
  <si>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</si>
  <si>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</si>
  <si>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</si>
  <si>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</si>
  <si>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</si>
  <si>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</si>
  <si>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</si>
  <si>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</si>
  <si>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</si>
  <si>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</si>
  <si>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</si>
  <si>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</si>
  <si>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</si>
  <si>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</si>
  <si>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</si>
  <si>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</si>
  <si>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</si>
  <si>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</si>
  <si>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</si>
  <si>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</si>
  <si>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</si>
  <si>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</si>
  <si>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</si>
  <si>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</si>
  <si>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</si>
  <si>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</si>
  <si>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</si>
  <si>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</si>
  <si>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</si>
  <si>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</si>
  <si>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</si>
  <si>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</si>
  <si>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</si>
  <si>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</si>
  <si>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</si>
  <si>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</si>
  <si>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</si>
  <si>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</si>
  <si>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</si>
  <si>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</si>
  <si>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</si>
  <si>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</si>
  <si>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</si>
  <si>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</si>
  <si>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</si>
  <si>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</si>
  <si>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</si>
  <si>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</si>
  <si>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</si>
  <si>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</si>
  <si>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</si>
  <si>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</si>
  <si>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</si>
  <si>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</si>
  <si>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</si>
  <si>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</si>
  <si>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</si>
  <si>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</si>
  <si>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</si>
  <si>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</si>
  <si>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</si>
  <si>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</si>
  <si>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</si>
  <si>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</si>
  <si>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</si>
  <si>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</si>
  <si>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</si>
  <si>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</si>
  <si>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</si>
  <si>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</si>
  <si>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</si>
  <si>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</si>
  <si>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</si>
  <si>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</si>
  <si>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</si>
  <si>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</si>
  <si>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</si>
  <si>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</si>
  <si>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</si>
  <si>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</si>
  <si>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</si>
  <si>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</si>
  <si>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</si>
  <si>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</si>
  <si>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</si>
  <si>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</si>
  <si>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</si>
  <si>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</si>
  <si>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</si>
  <si>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</si>
  <si>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</si>
  <si>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</si>
  <si>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</si>
  <si>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</si>
  <si>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</si>
  <si>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</si>
  <si>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</si>
  <si>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</si>
  <si>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</si>
  <si>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</si>
  <si>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</si>
  <si>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</si>
  <si>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</si>
  <si>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</si>
  <si>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</si>
  <si>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</si>
  <si>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</si>
  <si>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</si>
  <si>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</si>
  <si>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</si>
  <si>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</si>
  <si>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</si>
  <si>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</si>
  <si>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</si>
  <si>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</si>
  <si>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</si>
  <si>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</si>
  <si>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</si>
  <si>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</si>
  <si>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</si>
  <si>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</si>
  <si>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</si>
  <si>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</si>
  <si>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</si>
  <si>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</si>
  <si>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</si>
  <si>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</si>
  <si>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</si>
  <si>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</si>
  <si>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</si>
  <si>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</si>
  <si>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</si>
  <si>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</si>
  <si>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</si>
  <si>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</si>
  <si>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</si>
  <si>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</si>
  <si>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</si>
  <si>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</si>
  <si>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</si>
  <si>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</si>
  <si>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</si>
  <si>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</si>
  <si>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</si>
  <si>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</si>
  <si>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</si>
  <si>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</si>
  <si>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</si>
  <si>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</si>
  <si>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</si>
  <si>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</si>
  <si>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</si>
  <si>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</si>
  <si>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</si>
  <si>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</si>
  <si>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</si>
  <si>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</si>
  <si>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</si>
  <si>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</si>
  <si>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</si>
  <si>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</si>
  <si>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</si>
  <si>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</si>
  <si>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</si>
  <si>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</si>
  <si>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</si>
  <si>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</si>
  <si>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</si>
  <si>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</si>
  <si>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</si>
  <si>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</si>
  <si>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</si>
  <si>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</si>
  <si>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</si>
  <si>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</si>
  <si>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</si>
  <si>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</si>
  <si>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</si>
  <si>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</si>
  <si>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</si>
  <si>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</si>
  <si>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</si>
  <si>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</si>
  <si>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</si>
  <si>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</si>
  <si>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</si>
  <si>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</si>
  <si>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</si>
  <si>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</si>
  <si>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</si>
  <si>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</si>
  <si>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</si>
  <si>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</si>
  <si>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</si>
  <si>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</si>
  <si>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</si>
  <si>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</si>
  <si>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</si>
  <si>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</si>
  <si>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</si>
  <si>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</si>
  <si>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</si>
  <si>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</si>
  <si>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</si>
  <si>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</si>
  <si>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</si>
  <si>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</si>
  <si>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</si>
  <si>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</si>
  <si>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New Benjamin</t>
  </si>
  <si>
    <t>CUST1421</t>
  </si>
  <si>
    <t>Holly Robinson</t>
  </si>
  <si>
    <t>East Amy</t>
  </si>
  <si>
    <t>CUST1422</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</si>
  <si>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</si>
  <si>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</si>
  <si>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</si>
  <si>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</si>
  <si>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</si>
  <si>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</si>
  <si>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</si>
  <si>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</si>
  <si>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</si>
  <si>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</si>
  <si>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</si>
  <si>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</si>
  <si>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</si>
  <si>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</si>
  <si>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</si>
  <si>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</si>
  <si>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</si>
  <si>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</si>
  <si>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</si>
  <si>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</si>
  <si>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</si>
  <si>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</si>
  <si>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</si>
  <si>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</si>
  <si>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</si>
  <si>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</si>
  <si>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</si>
  <si>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</si>
  <si>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</si>
  <si>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</si>
  <si>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</si>
  <si>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</si>
  <si>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</si>
  <si>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</si>
  <si>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</si>
  <si>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</si>
  <si>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</si>
  <si>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</si>
  <si>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</si>
  <si>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</si>
  <si>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</si>
  <si>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</si>
  <si>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</si>
  <si>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</si>
  <si>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</si>
  <si>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</si>
  <si>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</si>
  <si>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</si>
  <si>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</si>
  <si>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</si>
  <si>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</si>
  <si>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</si>
  <si>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</si>
  <si>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</si>
  <si>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</si>
  <si>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</si>
  <si>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</si>
  <si>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</si>
  <si>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</si>
  <si>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</si>
  <si>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</si>
  <si>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</si>
  <si>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</si>
  <si>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</si>
  <si>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</si>
  <si>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</si>
  <si>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</si>
  <si>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</si>
  <si>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</si>
  <si>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</si>
  <si>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</si>
  <si>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</si>
  <si>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</si>
  <si>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</si>
  <si>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</si>
  <si>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</si>
  <si>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</si>
  <si>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</si>
  <si>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</si>
  <si>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</si>
  <si>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</si>
  <si>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</si>
  <si>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</si>
  <si>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</si>
  <si>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</si>
  <si>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</si>
  <si>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</si>
  <si>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</si>
  <si>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</si>
  <si>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</si>
  <si>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</si>
  <si>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</si>
  <si>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</si>
  <si>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</si>
  <si>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</si>
  <si>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</si>
  <si>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</si>
  <si>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</si>
  <si>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</si>
  <si>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</si>
  <si>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</si>
  <si>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</si>
  <si>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</si>
  <si>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</si>
  <si>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</si>
  <si>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</si>
  <si>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</si>
  <si>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</si>
  <si>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</si>
  <si>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</si>
  <si>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</si>
  <si>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</si>
  <si>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</si>
  <si>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</si>
  <si>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</si>
  <si>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</si>
  <si>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</si>
  <si>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</si>
  <si>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</si>
  <si>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</si>
  <si>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</si>
  <si>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</si>
  <si>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</si>
  <si>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</si>
  <si>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</si>
  <si>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</si>
  <si>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</si>
  <si>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</si>
  <si>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</si>
  <si>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</si>
  <si>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</si>
  <si>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</si>
  <si>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</si>
  <si>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</si>
  <si>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</si>
  <si>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</si>
  <si>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</si>
  <si>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</si>
  <si>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</si>
  <si>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</si>
  <si>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</si>
  <si>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</si>
  <si>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</si>
  <si>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</si>
  <si>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</si>
  <si>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</si>
  <si>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</si>
  <si>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</si>
  <si>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</si>
  <si>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</si>
  <si>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</si>
  <si>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</si>
  <si>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</si>
  <si>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</si>
  <si>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</si>
  <si>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</si>
  <si>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</si>
  <si>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</si>
  <si>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</si>
  <si>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</si>
  <si>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</si>
  <si>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</si>
  <si>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</si>
  <si>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</si>
  <si>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</si>
  <si>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</si>
  <si>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</si>
  <si>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</si>
  <si>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</si>
  <si>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</si>
  <si>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</si>
  <si>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</si>
  <si>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</si>
  <si>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</si>
  <si>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</si>
  <si>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</si>
  <si>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</si>
  <si>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</si>
  <si>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</si>
  <si>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</si>
  <si>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</si>
  <si>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</si>
  <si>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</si>
  <si>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</si>
  <si>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</si>
  <si>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</si>
  <si>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</si>
  <si>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</si>
  <si>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</si>
  <si>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</si>
  <si>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</si>
  <si>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</si>
  <si>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</si>
  <si>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</si>
  <si>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</si>
  <si>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</si>
  <si>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</si>
  <si>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</si>
  <si>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</si>
  <si>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</si>
  <si>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</si>
  <si>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</si>
  <si>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</si>
  <si>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</si>
  <si>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</si>
  <si>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</si>
  <si>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</si>
  <si>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</si>
  <si>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</si>
  <si>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</si>
  <si>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</si>
  <si>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</si>
  <si>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</si>
  <si>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</si>
  <si>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</si>
  <si>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</si>
  <si>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</si>
  <si>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</si>
  <si>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</si>
  <si>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</si>
  <si>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</si>
  <si>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</si>
  <si>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</si>
  <si>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</si>
  <si>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</si>
  <si>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</si>
  <si>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Sub_Category</t>
  </si>
  <si>
    <t>Brand</t>
  </si>
  <si>
    <t>Stock</t>
  </si>
  <si>
    <t>PROD0</t>
  </si>
  <si>
    <t>Home</t>
  </si>
  <si>
    <t>Hunt Inc</t>
  </si>
  <si>
    <t>PROD1</t>
  </si>
  <si>
    <t>Clothing</t>
  </si>
  <si>
    <t>Terry-Moore</t>
  </si>
  <si>
    <t>PROD2</t>
  </si>
  <si>
    <t>Sims Inc</t>
  </si>
  <si>
    <t>PROD3</t>
  </si>
  <si>
    <t>Pineda Ltd</t>
  </si>
  <si>
    <t>PROD4</t>
  </si>
  <si>
    <t>Gonzales-Davis</t>
  </si>
  <si>
    <t>PROD5</t>
  </si>
  <si>
    <t>Baldwin, Garza and Gonzalez</t>
  </si>
  <si>
    <t>PROD6</t>
  </si>
  <si>
    <t>Beauty</t>
  </si>
  <si>
    <t>Davidson PLC</t>
  </si>
  <si>
    <t>PROD7</t>
  </si>
  <si>
    <t>Harrell LLC</t>
  </si>
  <si>
    <t>PROD8</t>
  </si>
  <si>
    <t>Electronics</t>
  </si>
  <si>
    <t>Perez-Johnston</t>
  </si>
  <si>
    <t>PROD9</t>
  </si>
  <si>
    <t>Sports</t>
  </si>
  <si>
    <t>Hill PLC</t>
  </si>
  <si>
    <t>PROD10</t>
  </si>
  <si>
    <t>Hamilton Group</t>
  </si>
  <si>
    <t>PROD11</t>
  </si>
  <si>
    <t>Gibson, Hobbs and Weaver</t>
  </si>
  <si>
    <t>PROD12</t>
  </si>
  <si>
    <t>Rice LLC</t>
  </si>
  <si>
    <t>PROD13</t>
  </si>
  <si>
    <t>Dawson-Perkins</t>
  </si>
  <si>
    <t>PROD14</t>
  </si>
  <si>
    <t>Luna, Anderson and Bowman</t>
  </si>
  <si>
    <t>PROD15</t>
  </si>
  <si>
    <t>Thomas LLC</t>
  </si>
  <si>
    <t>PROD16</t>
  </si>
  <si>
    <t>Erickson-Green</t>
  </si>
  <si>
    <t>PROD17</t>
  </si>
  <si>
    <t>Ford, Murphy and Wilson</t>
  </si>
  <si>
    <t>PROD18</t>
  </si>
  <si>
    <t>Guerra-Hendrix</t>
  </si>
  <si>
    <t>PROD19</t>
  </si>
  <si>
    <t>May-Reese</t>
  </si>
  <si>
    <t>PROD20</t>
  </si>
  <si>
    <t>Soto-Ellis</t>
  </si>
  <si>
    <t>PROD21</t>
  </si>
  <si>
    <t>Gardner-Montes</t>
  </si>
  <si>
    <t>PROD22</t>
  </si>
  <si>
    <t>Flores, Pineda and Rodriguez</t>
  </si>
  <si>
    <t>PROD23</t>
  </si>
  <si>
    <t>Moon, Mora and Santos</t>
  </si>
  <si>
    <t>PROD24</t>
  </si>
  <si>
    <t>Cook Ltd</t>
  </si>
  <si>
    <t>PROD25</t>
  </si>
  <si>
    <t>Brown and Sons</t>
  </si>
  <si>
    <t>PROD26</t>
  </si>
  <si>
    <t>Reed-Schmidt</t>
  </si>
  <si>
    <t>PROD27</t>
  </si>
  <si>
    <t>Khan, Jones and Paul</t>
  </si>
  <si>
    <t>PROD28</t>
  </si>
  <si>
    <t>Burns-Hansen</t>
  </si>
  <si>
    <t>PROD29</t>
  </si>
  <si>
    <t>Hoffman Group</t>
  </si>
  <si>
    <t>PROD30</t>
  </si>
  <si>
    <t>Stevens, Fernandez and Martin</t>
  </si>
  <si>
    <t>PROD31</t>
  </si>
  <si>
    <t>Nolan-Snow</t>
  </si>
  <si>
    <t>PROD32</t>
  </si>
  <si>
    <t>Griffin Ltd</t>
  </si>
  <si>
    <t>PROD33</t>
  </si>
  <si>
    <t>Weiss-Watson</t>
  </si>
  <si>
    <t>PROD34</t>
  </si>
  <si>
    <t>Lucero LLC</t>
  </si>
  <si>
    <t>PROD35</t>
  </si>
  <si>
    <t>Jones LLC</t>
  </si>
  <si>
    <t>PROD36</t>
  </si>
  <si>
    <t>Smith-Mills</t>
  </si>
  <si>
    <t>PROD37</t>
  </si>
  <si>
    <t>Hogan-Lee</t>
  </si>
  <si>
    <t>PROD38</t>
  </si>
  <si>
    <t>Sims-Smith</t>
  </si>
  <si>
    <t>PROD39</t>
  </si>
  <si>
    <t>Cummings and Sons</t>
  </si>
  <si>
    <t>PROD40</t>
  </si>
  <si>
    <t>Taylor-Hart</t>
  </si>
  <si>
    <t>PROD41</t>
  </si>
  <si>
    <t>Carroll, Long and Mendoza</t>
  </si>
  <si>
    <t>PROD42</t>
  </si>
  <si>
    <t>Holmes LLC</t>
  </si>
  <si>
    <t>PROD43</t>
  </si>
  <si>
    <t>Robinson Inc</t>
  </si>
  <si>
    <t>PROD44</t>
  </si>
  <si>
    <t>Cox Inc</t>
  </si>
  <si>
    <t>PROD45</t>
  </si>
  <si>
    <t>Bridges, Banks and Cummings</t>
  </si>
  <si>
    <t>PROD46</t>
  </si>
  <si>
    <t>Kelly, Smith and Perez</t>
  </si>
  <si>
    <t>PROD47</t>
  </si>
  <si>
    <t>Cook Inc</t>
  </si>
  <si>
    <t>PROD48</t>
  </si>
  <si>
    <t>Byrd, Stewart and Valdez</t>
  </si>
  <si>
    <t>PROD49</t>
  </si>
  <si>
    <t>Sullivan and Sons</t>
  </si>
  <si>
    <t>PROD50</t>
  </si>
  <si>
    <t>Smith-King</t>
  </si>
  <si>
    <t>PROD51</t>
  </si>
  <si>
    <t>Bautista, Green and Hale</t>
  </si>
  <si>
    <t>PROD52</t>
  </si>
  <si>
    <t>Harris Inc</t>
  </si>
  <si>
    <t>PROD53</t>
  </si>
  <si>
    <t>Hamilton, Woods and Walker</t>
  </si>
  <si>
    <t>PROD54</t>
  </si>
  <si>
    <t>Thompson-French</t>
  </si>
  <si>
    <t>PROD55</t>
  </si>
  <si>
    <t>Hatfield, Baird and Torres</t>
  </si>
  <si>
    <t>PROD56</t>
  </si>
  <si>
    <t>Hernandez, Kennedy and Porter</t>
  </si>
  <si>
    <t>PROD57</t>
  </si>
  <si>
    <t>Atkinson, Camacho and Oliver</t>
  </si>
  <si>
    <t>PROD58</t>
  </si>
  <si>
    <t>Shepherd-Gould</t>
  </si>
  <si>
    <t>PROD59</t>
  </si>
  <si>
    <t>Cline-Mccarthy</t>
  </si>
  <si>
    <t>PROD60</t>
  </si>
  <si>
    <t>Gibson, Green and Lopez</t>
  </si>
  <si>
    <t>PROD61</t>
  </si>
  <si>
    <t>Lopez LLC</t>
  </si>
  <si>
    <t>PROD62</t>
  </si>
  <si>
    <t>Murray, Gould and Ware</t>
  </si>
  <si>
    <t>PROD63</t>
  </si>
  <si>
    <t>Anderson-Riley</t>
  </si>
  <si>
    <t>PROD64</t>
  </si>
  <si>
    <t>Zhang Inc</t>
  </si>
  <si>
    <t>PROD65</t>
  </si>
  <si>
    <t>Montgomery, Benton and Miller</t>
  </si>
  <si>
    <t>PROD66</t>
  </si>
  <si>
    <t>Torres, Spencer and Potter</t>
  </si>
  <si>
    <t>PROD67</t>
  </si>
  <si>
    <t>Flores-Davis</t>
  </si>
  <si>
    <t>PROD68</t>
  </si>
  <si>
    <t>Wolfe, Ross and Hester</t>
  </si>
  <si>
    <t>PROD69</t>
  </si>
  <si>
    <t>Fitzpatrick Ltd</t>
  </si>
  <si>
    <t>PROD70</t>
  </si>
  <si>
    <t>Duran Group</t>
  </si>
  <si>
    <t>PROD71</t>
  </si>
  <si>
    <t>Hopkins Ltd</t>
  </si>
  <si>
    <t>PROD72</t>
  </si>
  <si>
    <t>Davis PLC</t>
  </si>
  <si>
    <t>PROD73</t>
  </si>
  <si>
    <t>French Ltd</t>
  </si>
  <si>
    <t>PROD74</t>
  </si>
  <si>
    <t>Bruce-Bowen</t>
  </si>
  <si>
    <t>PROD75</t>
  </si>
  <si>
    <t>Poole PLC</t>
  </si>
  <si>
    <t>PROD76</t>
  </si>
  <si>
    <t>Larson Ltd</t>
  </si>
  <si>
    <t>PROD77</t>
  </si>
  <si>
    <t>White, Reeves and Woods</t>
  </si>
  <si>
    <t>PROD78</t>
  </si>
  <si>
    <t>Hernandez Inc</t>
  </si>
  <si>
    <t>PROD79</t>
  </si>
  <si>
    <t>Ramirez-Hanson</t>
  </si>
  <si>
    <t>PROD80</t>
  </si>
  <si>
    <t>Allison Ltd</t>
  </si>
  <si>
    <t>PROD81</t>
  </si>
  <si>
    <t>Robinson-Brown</t>
  </si>
  <si>
    <t>PROD82</t>
  </si>
  <si>
    <t>Reese-Watson</t>
  </si>
  <si>
    <t>PROD83</t>
  </si>
  <si>
    <t>Butler Group</t>
  </si>
  <si>
    <t>PROD84</t>
  </si>
  <si>
    <t>Collins-Stephenson</t>
  </si>
  <si>
    <t>PROD85</t>
  </si>
  <si>
    <t>Richardson-Carrillo</t>
  </si>
  <si>
    <t>PROD86</t>
  </si>
  <si>
    <t>Taylor, Dodson and Johnston</t>
  </si>
  <si>
    <t>PROD87</t>
  </si>
  <si>
    <t>Aguilar, Horton and Lewis</t>
  </si>
  <si>
    <t>PROD88</t>
  </si>
  <si>
    <t>Olsen-Daniels</t>
  </si>
  <si>
    <t>PROD89</t>
  </si>
  <si>
    <t>Taylor-Elliott</t>
  </si>
  <si>
    <t>PROD90</t>
  </si>
  <si>
    <t>Sharp, Taylor and Rodriguez</t>
  </si>
  <si>
    <t>PROD91</t>
  </si>
  <si>
    <t>Smith-Charles</t>
  </si>
  <si>
    <t>PROD92</t>
  </si>
  <si>
    <t>Green, Powell and Palmer</t>
  </si>
  <si>
    <t>PROD93</t>
  </si>
  <si>
    <t>Martin LLC</t>
  </si>
  <si>
    <t>PROD94</t>
  </si>
  <si>
    <t>Hoffman-Williams</t>
  </si>
  <si>
    <t>PROD95</t>
  </si>
  <si>
    <t>Wilson Group</t>
  </si>
  <si>
    <t>PROD96</t>
  </si>
  <si>
    <t>Phillips and Sons</t>
  </si>
  <si>
    <t>PROD97</t>
  </si>
  <si>
    <t>Khan LLC</t>
  </si>
  <si>
    <t>PROD98</t>
  </si>
  <si>
    <t>Flores-King</t>
  </si>
  <si>
    <t>PROD99</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</si>
  <si>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</si>
  <si>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</si>
  <si>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</si>
  <si>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</si>
  <si>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</si>
  <si>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</si>
  <si>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</si>
  <si>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</si>
  <si>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</si>
  <si>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</si>
  <si>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</si>
  <si>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</si>
  <si>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</si>
  <si>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</si>
  <si>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</si>
  <si>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</si>
  <si>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</si>
  <si>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</si>
  <si>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</si>
  <si>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</si>
  <si>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</si>
  <si>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</si>
  <si>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</si>
  <si>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</si>
  <si>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</si>
  <si>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</si>
  <si>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</si>
  <si>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</si>
  <si>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</si>
  <si>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</si>
  <si>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</si>
  <si>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</si>
  <si>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</si>
  <si>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</si>
  <si>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</si>
  <si>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</si>
  <si>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</si>
  <si>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</si>
  <si>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</si>
  <si>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</si>
  <si>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</si>
  <si>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</si>
  <si>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</si>
  <si>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</si>
  <si>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</si>
  <si>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</si>
  <si>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</si>
  <si>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</si>
  <si>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</si>
  <si>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</si>
  <si>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</si>
  <si>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</si>
  <si>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</si>
  <si>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</si>
  <si>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</si>
  <si>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</si>
  <si>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</si>
  <si>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</si>
  <si>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</si>
  <si>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</si>
  <si>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</si>
  <si>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</si>
  <si>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</si>
  <si>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</si>
  <si>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</si>
  <si>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</si>
  <si>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</si>
  <si>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</si>
  <si>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</si>
  <si>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</si>
  <si>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</si>
  <si>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</si>
  <si>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</si>
  <si>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</si>
  <si>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</si>
  <si>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</si>
  <si>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</si>
  <si>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</si>
  <si>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</si>
  <si>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</si>
  <si>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</si>
  <si>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</si>
  <si>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</si>
  <si>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</si>
  <si>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</si>
  <si>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</si>
  <si>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</si>
  <si>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</si>
  <si>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</si>
  <si>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</si>
  <si>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</si>
  <si>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</si>
  <si>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</si>
  <si>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</si>
  <si>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</si>
  <si>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</si>
  <si>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</si>
  <si>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</si>
  <si>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</si>
  <si>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</si>
  <si>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</si>
  <si>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</si>
  <si>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</si>
  <si>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</si>
  <si>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</si>
  <si>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</si>
  <si>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</si>
  <si>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</si>
  <si>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</si>
  <si>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</si>
  <si>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</si>
  <si>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</si>
  <si>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</si>
  <si>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</si>
  <si>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</si>
  <si>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</si>
  <si>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</si>
  <si>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</si>
  <si>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</si>
  <si>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</si>
  <si>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</si>
  <si>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</si>
  <si>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</si>
  <si>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</si>
  <si>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</si>
  <si>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</si>
  <si>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</si>
  <si>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</si>
  <si>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</si>
  <si>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</si>
  <si>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</si>
  <si>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</si>
  <si>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</si>
  <si>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</si>
  <si>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</si>
  <si>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</si>
  <si>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</si>
  <si>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</si>
  <si>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</si>
  <si>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</si>
  <si>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</si>
  <si>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</si>
  <si>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</si>
  <si>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</si>
  <si>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</si>
  <si>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</si>
  <si>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</si>
  <si>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</si>
  <si>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</si>
  <si>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</si>
  <si>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</si>
  <si>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</si>
  <si>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</si>
  <si>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</si>
  <si>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</si>
  <si>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</si>
  <si>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</si>
  <si>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</si>
  <si>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</si>
  <si>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</si>
  <si>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</si>
  <si>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</si>
  <si>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</si>
  <si>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</si>
  <si>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</si>
  <si>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</si>
  <si>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</si>
  <si>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</si>
  <si>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</si>
  <si>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</si>
  <si>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</si>
  <si>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</si>
  <si>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</si>
  <si>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</si>
  <si>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</si>
  <si>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</si>
  <si>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</si>
  <si>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</si>
  <si>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</si>
  <si>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</si>
  <si>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</si>
  <si>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</si>
  <si>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</si>
  <si>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</si>
  <si>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</si>
  <si>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</si>
  <si>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</si>
  <si>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</si>
  <si>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</si>
  <si>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</si>
  <si>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</si>
  <si>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</si>
  <si>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</si>
  <si>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</si>
  <si>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</si>
  <si>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</si>
  <si>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</si>
  <si>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</si>
  <si>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</si>
  <si>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</si>
  <si>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</si>
  <si>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</si>
  <si>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</si>
  <si>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</si>
  <si>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</si>
  <si>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</si>
  <si>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</si>
  <si>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</si>
  <si>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</si>
  <si>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</si>
  <si>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</si>
  <si>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</si>
  <si>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</si>
  <si>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</si>
  <si>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</si>
  <si>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</si>
  <si>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</si>
  <si>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</si>
  <si>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</si>
  <si>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</si>
  <si>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</si>
  <si>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</si>
  <si>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</si>
  <si>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</si>
  <si>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</si>
  <si>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</si>
  <si>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</si>
  <si>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</si>
  <si>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</si>
  <si>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</si>
  <si>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</si>
  <si>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</si>
  <si>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</si>
  <si>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</si>
  <si>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</si>
  <si>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</si>
  <si>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</si>
  <si>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</si>
  <si>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</si>
  <si>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</si>
  <si>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</si>
  <si>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</si>
  <si>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</si>
  <si>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</si>
  <si>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</si>
  <si>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</si>
  <si>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</si>
  <si>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</si>
  <si>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</si>
  <si>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</si>
  <si>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</si>
  <si>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</si>
  <si>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</si>
  <si>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</si>
  <si>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</si>
  <si>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</si>
  <si>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</si>
  <si>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</si>
  <si>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</si>
  <si>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</si>
  <si>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</si>
  <si>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</si>
  <si>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</si>
  <si>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</si>
  <si>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</si>
  <si>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</si>
  <si>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</si>
  <si>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</si>
  <si>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</si>
  <si>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</si>
  <si>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</si>
  <si>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</si>
  <si>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</si>
  <si>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</si>
  <si>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</si>
  <si>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</si>
  <si>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</si>
  <si>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</si>
  <si>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</si>
  <si>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</si>
  <si>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</si>
  <si>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</si>
  <si>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</si>
  <si>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</si>
  <si>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</si>
  <si>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</si>
  <si>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</si>
  <si>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</si>
  <si>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</si>
  <si>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</si>
  <si>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</si>
  <si>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</si>
  <si>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</si>
  <si>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</si>
  <si>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</si>
  <si>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</si>
  <si>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</si>
  <si>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</si>
  <si>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</si>
  <si>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</si>
  <si>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</si>
  <si>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</si>
  <si>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</si>
  <si>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</si>
  <si>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</si>
  <si>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</si>
  <si>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</si>
  <si>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</si>
  <si>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</si>
  <si>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</si>
  <si>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</si>
  <si>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</si>
  <si>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</si>
  <si>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</si>
  <si>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</si>
  <si>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</si>
  <si>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</si>
  <si>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</si>
  <si>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</si>
  <si>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</si>
  <si>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</si>
  <si>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</si>
  <si>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</si>
  <si>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</si>
  <si>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</si>
  <si>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</si>
  <si>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</si>
  <si>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</si>
  <si>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</si>
  <si>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</si>
  <si>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</si>
  <si>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</si>
  <si>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</si>
  <si>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</si>
  <si>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</si>
  <si>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</si>
  <si>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</si>
  <si>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</si>
  <si>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</si>
  <si>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</si>
  <si>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</si>
  <si>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</si>
  <si>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</si>
  <si>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</si>
  <si>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</si>
  <si>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</si>
  <si>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</si>
  <si>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</si>
  <si>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</si>
  <si>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</si>
  <si>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</si>
  <si>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</si>
  <si>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</si>
  <si>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</si>
  <si>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</si>
  <si>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</si>
  <si>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</si>
  <si>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</si>
  <si>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</si>
  <si>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</si>
  <si>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</si>
  <si>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</si>
  <si>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</si>
  <si>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</si>
  <si>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</si>
  <si>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</si>
  <si>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</si>
  <si>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</si>
  <si>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</si>
  <si>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</si>
  <si>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</si>
  <si>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</si>
  <si>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</si>
  <si>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</si>
  <si>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</si>
  <si>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</si>
  <si>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</si>
  <si>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</si>
  <si>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</si>
  <si>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</si>
  <si>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</si>
  <si>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</si>
  <si>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</si>
  <si>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</si>
  <si>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</si>
  <si>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</si>
  <si>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</si>
  <si>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</si>
  <si>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</si>
  <si>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</si>
  <si>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</si>
  <si>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</si>
  <si>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</si>
  <si>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</si>
  <si>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</si>
  <si>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</si>
  <si>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</si>
  <si>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</si>
  <si>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</si>
  <si>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</si>
  <si>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</si>
  <si>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</si>
  <si>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</si>
  <si>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</si>
  <si>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</si>
  <si>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</si>
  <si>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</si>
  <si>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</si>
  <si>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</si>
  <si>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</si>
  <si>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</si>
  <si>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</si>
  <si>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</si>
  <si>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</si>
  <si>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</si>
  <si>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</si>
  <si>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</si>
  <si>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</si>
  <si>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</si>
  <si>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</si>
  <si>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</si>
  <si>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</si>
  <si>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</si>
  <si>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</si>
  <si>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</si>
  <si>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</si>
  <si>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</si>
  <si>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</si>
  <si>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</si>
  <si>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</si>
  <si>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</si>
  <si>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</si>
  <si>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</si>
  <si>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</si>
  <si>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</si>
  <si>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</si>
  <si>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</si>
  <si>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</si>
  <si>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</si>
  <si>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</si>
  <si>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</si>
  <si>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</si>
  <si>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</si>
  <si>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</si>
  <si>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</si>
  <si>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</si>
  <si>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</si>
  <si>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</si>
  <si>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</si>
  <si>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</si>
  <si>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</si>
  <si>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</si>
  <si>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</si>
  <si>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</si>
  <si>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</si>
  <si>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</si>
  <si>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</si>
  <si>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</si>
  <si>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</si>
  <si>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</si>
  <si>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</si>
  <si>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</si>
  <si>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</si>
  <si>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</si>
  <si>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</si>
  <si>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</si>
  <si>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</si>
  <si>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</si>
  <si>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</si>
  <si>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</si>
  <si>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</si>
  <si>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</si>
  <si>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</si>
  <si>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</si>
  <si>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</si>
  <si>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</si>
  <si>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</si>
  <si>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</si>
  <si>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</si>
  <si>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</si>
  <si>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</si>
  <si>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</si>
  <si>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</si>
  <si>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</si>
  <si>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</si>
  <si>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</si>
  <si>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</si>
  <si>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</si>
  <si>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</si>
  <si>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</si>
  <si>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</si>
  <si>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</si>
  <si>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</si>
  <si>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</si>
  <si>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</si>
  <si>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</si>
  <si>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</si>
  <si>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</si>
  <si>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</si>
  <si>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</si>
  <si>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</si>
  <si>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</si>
  <si>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</si>
  <si>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</si>
  <si>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</si>
  <si>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</si>
  <si>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</si>
  <si>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</si>
  <si>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</si>
  <si>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</si>
  <si>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</si>
  <si>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</si>
  <si>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</si>
  <si>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</si>
  <si>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</si>
  <si>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</si>
  <si>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</si>
  <si>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</si>
  <si>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</si>
  <si>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</si>
  <si>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</si>
  <si>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</si>
  <si>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</si>
  <si>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</si>
  <si>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</si>
  <si>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</si>
  <si>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</si>
  <si>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</si>
  <si>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</si>
  <si>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</si>
  <si>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</si>
  <si>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</si>
  <si>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</si>
  <si>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</si>
  <si>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</si>
  <si>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</si>
  <si>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</si>
  <si>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</si>
  <si>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</si>
  <si>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</si>
  <si>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</si>
  <si>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</si>
  <si>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</si>
  <si>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</si>
  <si>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</si>
  <si>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</si>
  <si>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</si>
  <si>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</si>
  <si>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</si>
  <si>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</si>
  <si>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</si>
  <si>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</si>
  <si>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</si>
  <si>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</si>
  <si>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</si>
  <si>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</si>
  <si>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</si>
  <si>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</si>
  <si>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</si>
  <si>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</si>
  <si>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</si>
  <si>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</si>
  <si>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</si>
  <si>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</si>
  <si>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</si>
  <si>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</si>
  <si>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</si>
  <si>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</si>
  <si>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</si>
  <si>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</si>
  <si>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</si>
  <si>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</si>
  <si>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</si>
  <si>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</si>
  <si>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</si>
  <si>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</si>
  <si>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</si>
  <si>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</si>
  <si>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</si>
  <si>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</si>
  <si>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</si>
  <si>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</si>
  <si>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</si>
  <si>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</si>
  <si>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</si>
  <si>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</si>
  <si>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</si>
  <si>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</si>
  <si>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</si>
  <si>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</si>
  <si>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</si>
  <si>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</si>
  <si>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</si>
  <si>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</si>
  <si>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</si>
  <si>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</si>
  <si>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</si>
  <si>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</si>
  <si>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</si>
  <si>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</si>
  <si>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</si>
  <si>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</si>
  <si>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</si>
  <si>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</si>
  <si>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</si>
  <si>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</si>
  <si>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</si>
  <si>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</si>
  <si>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</si>
  <si>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</si>
  <si>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</si>
  <si>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</si>
  <si>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</si>
  <si>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</si>
  <si>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</si>
  <si>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</si>
  <si>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</si>
  <si>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</si>
  <si>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</si>
  <si>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</si>
  <si>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</si>
  <si>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</si>
  <si>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</si>
  <si>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</si>
  <si>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</si>
  <si>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</si>
  <si>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</si>
  <si>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</si>
  <si>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</si>
  <si>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</si>
  <si>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</si>
  <si>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</si>
  <si>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</si>
  <si>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</si>
  <si>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</si>
  <si>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</si>
  <si>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</si>
  <si>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</si>
  <si>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</si>
  <si>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</si>
  <si>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</si>
  <si>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</si>
  <si>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</si>
  <si>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</si>
  <si>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</si>
  <si>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</si>
  <si>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</si>
  <si>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</si>
  <si>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</si>
  <si>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</si>
  <si>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</si>
  <si>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</si>
  <si>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</si>
  <si>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</si>
  <si>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</si>
  <si>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</si>
  <si>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</si>
  <si>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</si>
  <si>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</si>
  <si>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</si>
  <si>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</si>
  <si>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</si>
  <si>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</si>
  <si>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</si>
  <si>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</si>
  <si>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</si>
  <si>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</si>
  <si>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</si>
  <si>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</si>
  <si>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</si>
  <si>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</si>
  <si>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</si>
  <si>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</si>
  <si>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</si>
  <si>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</si>
  <si>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</si>
  <si>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</si>
  <si>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</si>
  <si>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</si>
  <si>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</si>
  <si>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</si>
  <si>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</si>
  <si>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</si>
  <si>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</si>
  <si>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</si>
  <si>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</si>
  <si>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</si>
  <si>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</si>
  <si>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</si>
  <si>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</si>
  <si>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</si>
  <si>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</si>
  <si>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</si>
  <si>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</si>
  <si>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</si>
  <si>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</si>
  <si>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</si>
  <si>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</si>
  <si>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</si>
  <si>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</si>
  <si>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</si>
  <si>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</si>
  <si>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</si>
  <si>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</si>
  <si>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</si>
  <si>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</si>
  <si>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</si>
  <si>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</si>
  <si>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</si>
  <si>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</si>
  <si>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</si>
  <si>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</si>
  <si>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</si>
  <si>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</si>
  <si>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</si>
  <si>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</si>
  <si>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</si>
  <si>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</si>
  <si>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</si>
  <si>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</si>
  <si>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</si>
  <si>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</si>
  <si>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</si>
  <si>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</si>
  <si>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</si>
  <si>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</si>
  <si>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</si>
  <si>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</si>
  <si>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</si>
  <si>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</si>
  <si>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</si>
  <si>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</si>
  <si>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</si>
  <si>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</si>
  <si>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</si>
  <si>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</si>
  <si>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</si>
  <si>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</si>
  <si>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</si>
  <si>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</si>
  <si>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</si>
  <si>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</si>
  <si>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</si>
  <si>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</si>
  <si>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</si>
  <si>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</si>
  <si>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</si>
  <si>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</si>
  <si>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</si>
  <si>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</si>
  <si>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</si>
  <si>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</si>
  <si>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</si>
  <si>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</si>
  <si>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</si>
  <si>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</si>
  <si>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</si>
  <si>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</si>
  <si>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</si>
  <si>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</si>
  <si>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</si>
  <si>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</si>
  <si>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</si>
  <si>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</si>
  <si>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</si>
  <si>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</si>
  <si>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</si>
  <si>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</si>
  <si>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</si>
  <si>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</si>
  <si>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</si>
  <si>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</si>
  <si>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</si>
  <si>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</si>
  <si>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</si>
  <si>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</si>
  <si>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</si>
  <si>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</si>
  <si>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</si>
  <si>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</si>
  <si>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</si>
  <si>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</si>
  <si>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</si>
  <si>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</si>
  <si>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</si>
  <si>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</si>
  <si>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</si>
  <si>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</si>
  <si>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</si>
  <si>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</si>
  <si>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</si>
  <si>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</si>
  <si>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</si>
  <si>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</si>
  <si>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</si>
  <si>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</si>
  <si>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</si>
  <si>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</si>
  <si>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</si>
  <si>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</si>
  <si>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</si>
  <si>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</si>
  <si>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</si>
  <si>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</si>
  <si>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</si>
  <si>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</si>
  <si>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</si>
  <si>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</si>
  <si>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</si>
  <si>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</si>
  <si>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</si>
  <si>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</si>
  <si>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</si>
  <si>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</si>
  <si>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</si>
  <si>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</si>
  <si>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</si>
  <si>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</si>
  <si>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</si>
  <si>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</si>
  <si>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</si>
  <si>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</si>
  <si>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</si>
  <si>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</si>
  <si>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</si>
  <si>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</si>
  <si>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</si>
  <si>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</si>
  <si>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</si>
  <si>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</si>
  <si>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</si>
  <si>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</si>
  <si>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</si>
  <si>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</si>
  <si>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</si>
  <si>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</si>
  <si>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</si>
  <si>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</si>
  <si>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</si>
  <si>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</si>
  <si>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</si>
  <si>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</si>
  <si>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</si>
  <si>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</si>
  <si>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</si>
  <si>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</si>
  <si>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</si>
  <si>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</si>
  <si>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</si>
  <si>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</si>
  <si>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</si>
  <si>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</si>
  <si>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</si>
  <si>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</si>
  <si>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</si>
  <si>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</si>
  <si>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</si>
  <si>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</si>
  <si>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</si>
  <si>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</si>
  <si>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</si>
  <si>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</si>
  <si>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</si>
  <si>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</si>
  <si>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</si>
  <si>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</si>
  <si>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</si>
  <si>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</si>
  <si>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</si>
  <si>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</si>
  <si>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</si>
  <si>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</si>
  <si>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</si>
  <si>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</si>
  <si>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</si>
  <si>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</si>
  <si>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</si>
  <si>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</si>
  <si>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</si>
  <si>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</si>
  <si>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</si>
  <si>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</si>
  <si>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</si>
  <si>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</si>
  <si>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</si>
  <si>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</si>
  <si>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</si>
  <si>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</si>
  <si>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</si>
  <si>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</si>
  <si>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</si>
  <si>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</si>
  <si>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</si>
  <si>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</si>
  <si>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</si>
  <si>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</si>
  <si>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</si>
  <si>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</si>
  <si>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</si>
  <si>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</si>
  <si>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</si>
  <si>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</si>
  <si>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</si>
  <si>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</si>
  <si>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</si>
  <si>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</si>
  <si>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</si>
  <si>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</si>
  <si>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</si>
  <si>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</si>
  <si>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</si>
  <si>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</si>
  <si>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</si>
  <si>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</si>
  <si>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</si>
  <si>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</si>
  <si>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</si>
  <si>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</si>
  <si>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</si>
  <si>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</si>
  <si>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</si>
  <si>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</si>
  <si>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</si>
  <si>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</si>
  <si>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</si>
  <si>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</si>
  <si>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</si>
  <si>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</si>
  <si>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</si>
  <si>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</si>
  <si>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</si>
  <si>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</si>
  <si>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</si>
  <si>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</si>
  <si>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</si>
  <si>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</si>
  <si>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</si>
  <si>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</si>
  <si>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</si>
  <si>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</si>
  <si>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</si>
  <si>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</si>
  <si>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</si>
  <si>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</si>
  <si>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</si>
  <si>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</si>
  <si>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</si>
  <si>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</si>
  <si>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</si>
  <si>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</si>
  <si>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</si>
  <si>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</si>
  <si>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</si>
  <si>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</si>
  <si>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</si>
  <si>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</si>
  <si>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</si>
  <si>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</si>
  <si>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</si>
  <si>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</si>
  <si>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</si>
  <si>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</si>
  <si>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</si>
  <si>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</si>
  <si>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</si>
  <si>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</si>
  <si>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</si>
  <si>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</si>
  <si>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</si>
  <si>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</si>
  <si>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</si>
  <si>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</si>
  <si>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</si>
  <si>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</si>
  <si>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</si>
  <si>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</si>
  <si>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</si>
  <si>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</si>
  <si>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</si>
  <si>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</si>
  <si>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</si>
  <si>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</si>
  <si>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</si>
  <si>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</si>
  <si>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</si>
  <si>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</si>
  <si>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</si>
  <si>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</si>
  <si>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</si>
  <si>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</si>
  <si>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</si>
  <si>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</si>
  <si>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</si>
  <si>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</si>
  <si>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</si>
  <si>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</si>
  <si>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</si>
  <si>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</si>
  <si>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</si>
  <si>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</si>
  <si>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</si>
  <si>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</si>
  <si>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</si>
  <si>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</si>
  <si>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</si>
  <si>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</si>
  <si>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</si>
  <si>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</si>
  <si>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</si>
  <si>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</si>
  <si>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</si>
  <si>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</si>
  <si>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</si>
  <si>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</si>
  <si>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</si>
  <si>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</si>
  <si>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</si>
  <si>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</si>
  <si>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</si>
  <si>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</si>
  <si>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</si>
  <si>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</si>
  <si>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</si>
  <si>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</si>
  <si>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</si>
  <si>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</si>
  <si>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</si>
  <si>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</si>
  <si>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</si>
  <si>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</si>
  <si>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</si>
  <si>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</si>
  <si>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</si>
  <si>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</si>
  <si>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</si>
  <si>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</si>
  <si>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</si>
  <si>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</si>
  <si>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</si>
  <si>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</si>
  <si>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</si>
  <si>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</si>
  <si>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</si>
  <si>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</si>
  <si>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</si>
  <si>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</si>
  <si>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</si>
  <si>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</si>
  <si>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</si>
  <si>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</si>
  <si>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</si>
  <si>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</si>
  <si>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</si>
  <si>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</si>
  <si>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</si>
  <si>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</si>
  <si>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</si>
  <si>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</si>
  <si>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</si>
  <si>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</si>
  <si>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</si>
  <si>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</si>
  <si>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</si>
  <si>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</si>
  <si>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</si>
  <si>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</si>
  <si>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</si>
  <si>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</si>
  <si>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</si>
  <si>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</si>
  <si>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</si>
  <si>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</si>
  <si>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</si>
  <si>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</si>
  <si>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</si>
  <si>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</si>
  <si>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</si>
  <si>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</si>
  <si>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</si>
  <si>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</si>
  <si>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</si>
  <si>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</si>
  <si>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</si>
  <si>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</si>
  <si>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</si>
  <si>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</si>
  <si>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</si>
  <si>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</si>
  <si>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</si>
  <si>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</si>
  <si>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</si>
  <si>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</si>
  <si>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</si>
  <si>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</si>
  <si>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</si>
  <si>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</si>
  <si>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</si>
  <si>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</si>
  <si>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</si>
  <si>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</si>
  <si>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</si>
  <si>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</si>
  <si>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</si>
  <si>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</si>
  <si>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</si>
  <si>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</si>
  <si>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</si>
  <si>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</si>
  <si>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</si>
  <si>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</si>
  <si>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</si>
  <si>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</si>
  <si>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</si>
  <si>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</si>
  <si>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</si>
  <si>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</si>
  <si>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</si>
  <si>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</si>
  <si>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</si>
  <si>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</si>
  <si>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</si>
  <si>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</si>
  <si>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</si>
  <si>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</si>
  <si>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</si>
  <si>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</si>
  <si>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</si>
  <si>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</si>
  <si>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</si>
  <si>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</si>
  <si>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</si>
  <si>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</si>
  <si>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</si>
  <si>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</si>
  <si>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</si>
  <si>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</si>
  <si>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</si>
  <si>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</si>
  <si>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</si>
  <si>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</si>
  <si>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</si>
  <si>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</si>
  <si>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</si>
  <si>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</si>
  <si>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</si>
  <si>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</si>
  <si>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</si>
  <si>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</si>
  <si>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</si>
  <si>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</si>
  <si>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</si>
  <si>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</si>
  <si>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</si>
  <si>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</si>
  <si>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</si>
  <si>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</si>
  <si>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</si>
  <si>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</si>
  <si>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</si>
  <si>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</si>
  <si>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</si>
  <si>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</si>
  <si>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</si>
  <si>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</si>
  <si>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</si>
  <si>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</si>
  <si>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</si>
  <si>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</si>
  <si>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</si>
  <si>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</si>
  <si>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</si>
  <si>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</si>
  <si>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</si>
  <si>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</si>
  <si>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</si>
  <si>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</si>
  <si>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</si>
  <si>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</si>
  <si>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</si>
  <si>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</si>
  <si>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</si>
  <si>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</si>
  <si>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</si>
  <si>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</si>
  <si>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</si>
  <si>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</si>
  <si>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</si>
  <si>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</si>
  <si>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</si>
  <si>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</si>
  <si>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</si>
  <si>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</si>
  <si>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</si>
  <si>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</si>
  <si>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</si>
  <si>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</si>
  <si>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</si>
  <si>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</si>
  <si>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</si>
  <si>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</si>
  <si>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</si>
  <si>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</si>
  <si>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</si>
  <si>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</si>
  <si>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</si>
  <si>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</si>
  <si>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</si>
  <si>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</si>
  <si>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</si>
  <si>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</si>
  <si>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</si>
  <si>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</si>
  <si>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</si>
  <si>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</si>
  <si>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</si>
  <si>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</si>
  <si>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</si>
  <si>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</si>
  <si>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</si>
  <si>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</si>
  <si>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</si>
  <si>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</si>
  <si>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</si>
  <si>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</si>
  <si>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</si>
  <si>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</si>
  <si>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</si>
  <si>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</si>
  <si>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</si>
  <si>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</si>
  <si>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</si>
  <si>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</si>
  <si>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</si>
  <si>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</si>
  <si>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</si>
  <si>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</si>
  <si>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</si>
  <si>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</si>
  <si>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</si>
  <si>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</si>
  <si>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</si>
  <si>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</si>
  <si>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</si>
  <si>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</si>
  <si>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</si>
  <si>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</si>
  <si>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</si>
  <si>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</si>
  <si>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</si>
  <si>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</si>
  <si>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</si>
  <si>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</si>
  <si>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</si>
  <si>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</si>
  <si>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</si>
  <si>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</si>
  <si>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</si>
  <si>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</si>
  <si>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</si>
  <si>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</si>
  <si>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</si>
  <si>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</si>
  <si>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</si>
  <si>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</si>
  <si>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</si>
  <si>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</si>
  <si>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</si>
  <si>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</si>
  <si>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</si>
  <si>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</si>
  <si>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</si>
  <si>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</si>
  <si>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</si>
  <si>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</si>
  <si>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</si>
  <si>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</si>
  <si>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</si>
  <si>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</si>
  <si>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</si>
  <si>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</si>
  <si>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</si>
  <si>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</si>
  <si>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</si>
  <si>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</si>
  <si>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</si>
  <si>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</si>
  <si>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</si>
  <si>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</si>
  <si>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</si>
  <si>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</si>
  <si>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</si>
  <si>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</si>
  <si>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</si>
  <si>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</si>
  <si>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</si>
  <si>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</si>
  <si>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</si>
  <si>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</si>
  <si>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</si>
  <si>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</si>
  <si>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</si>
  <si>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</si>
  <si>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</si>
  <si>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</si>
  <si>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</si>
  <si>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</si>
  <si>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</si>
  <si>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</si>
  <si>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</si>
  <si>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</si>
  <si>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</si>
  <si>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</si>
  <si>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</si>
  <si>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</si>
  <si>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</si>
  <si>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</si>
  <si>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</si>
  <si>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</si>
  <si>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</si>
  <si>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</si>
  <si>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</si>
  <si>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</si>
  <si>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</si>
  <si>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</si>
  <si>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</si>
  <si>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</si>
  <si>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</si>
  <si>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</si>
  <si>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</si>
  <si>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</si>
  <si>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</si>
  <si>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</si>
  <si>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</si>
  <si>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</si>
  <si>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</si>
  <si>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</si>
  <si>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</si>
  <si>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</si>
  <si>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</si>
  <si>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</si>
  <si>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</si>
  <si>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</si>
  <si>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</si>
  <si>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</si>
  <si>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</si>
  <si>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</si>
  <si>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</si>
  <si>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</si>
  <si>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</si>
  <si>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</si>
  <si>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</si>
  <si>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</si>
  <si>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</si>
  <si>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</si>
  <si>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</si>
  <si>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</si>
  <si>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</si>
  <si>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</si>
  <si>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</si>
  <si>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</si>
  <si>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</si>
  <si>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</si>
  <si>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</si>
  <si>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</si>
  <si>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</si>
  <si>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</si>
  <si>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</si>
  <si>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</si>
  <si>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</si>
  <si>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</si>
  <si>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</si>
  <si>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</si>
  <si>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</si>
  <si>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</si>
  <si>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</si>
  <si>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</si>
  <si>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</si>
  <si>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</si>
  <si>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</si>
  <si>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</si>
  <si>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</si>
  <si>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</si>
  <si>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</si>
  <si>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</si>
  <si>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</si>
  <si>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</si>
  <si>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</si>
  <si>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</si>
  <si>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</si>
  <si>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</si>
  <si>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</si>
  <si>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</si>
  <si>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</si>
  <si>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</si>
  <si>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</si>
  <si>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</si>
  <si>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</si>
  <si>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</si>
  <si>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</si>
  <si>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</si>
  <si>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</si>
  <si>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</si>
  <si>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</si>
  <si>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</si>
  <si>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</si>
  <si>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</si>
  <si>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</si>
  <si>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</si>
  <si>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</si>
  <si>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</si>
  <si>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</si>
  <si>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</si>
  <si>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</si>
  <si>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</si>
  <si>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</si>
  <si>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</si>
  <si>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</si>
  <si>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</si>
  <si>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</si>
  <si>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</si>
  <si>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</si>
  <si>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</si>
  <si>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</si>
  <si>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</si>
  <si>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</si>
  <si>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</si>
  <si>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</si>
  <si>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</si>
  <si>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</si>
  <si>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</si>
  <si>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</si>
  <si>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</si>
  <si>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</si>
  <si>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</si>
  <si>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</si>
  <si>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</si>
  <si>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</si>
  <si>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</si>
  <si>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</si>
  <si>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</si>
  <si>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</si>
  <si>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</si>
  <si>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</si>
  <si>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</si>
  <si>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</si>
  <si>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</si>
  <si>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</si>
  <si>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</si>
  <si>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</si>
  <si>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</si>
  <si>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</si>
  <si>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</si>
  <si>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</si>
  <si>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</si>
  <si>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</si>
  <si>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</si>
  <si>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</si>
  <si>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</si>
  <si>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</si>
  <si>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</si>
  <si>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</si>
  <si>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</si>
  <si>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</si>
  <si>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</si>
  <si>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</si>
  <si>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</si>
  <si>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</si>
  <si>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</si>
  <si>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</si>
  <si>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</si>
  <si>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</si>
  <si>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</si>
  <si>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</si>
  <si>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</si>
  <si>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</si>
  <si>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</si>
  <si>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</si>
  <si>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</si>
  <si>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</si>
  <si>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</si>
  <si>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</si>
  <si>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</si>
  <si>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</si>
  <si>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</si>
  <si>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</si>
  <si>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</si>
  <si>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</si>
  <si>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</si>
  <si>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</si>
  <si>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</si>
  <si>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</si>
  <si>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</si>
  <si>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</si>
  <si>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</si>
  <si>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</si>
  <si>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</si>
  <si>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</si>
  <si>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</si>
  <si>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</si>
  <si>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</si>
  <si>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</si>
  <si>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</si>
  <si>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</si>
  <si>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</si>
  <si>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</si>
  <si>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</si>
  <si>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</si>
  <si>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</si>
  <si>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</si>
  <si>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</si>
  <si>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</si>
  <si>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</si>
  <si>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</si>
  <si>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</si>
  <si>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</si>
  <si>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</si>
  <si>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</si>
  <si>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</si>
  <si>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</si>
  <si>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</si>
  <si>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</si>
  <si>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</si>
  <si>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</si>
  <si>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</si>
  <si>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</si>
  <si>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</si>
  <si>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</si>
  <si>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</si>
  <si>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</si>
  <si>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</si>
  <si>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</si>
  <si>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</si>
  <si>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</si>
  <si>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</si>
  <si>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</si>
  <si>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</si>
  <si>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</si>
  <si>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</si>
  <si>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</si>
  <si>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</si>
  <si>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</si>
  <si>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</si>
  <si>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</si>
  <si>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</si>
  <si>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</si>
  <si>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</si>
  <si>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</si>
  <si>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</si>
  <si>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</si>
  <si>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</si>
  <si>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</si>
  <si>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</si>
  <si>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</si>
  <si>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</si>
  <si>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</si>
  <si>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</si>
  <si>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</si>
  <si>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</si>
  <si>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</si>
  <si>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</si>
  <si>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</si>
  <si>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</si>
  <si>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</si>
  <si>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</si>
  <si>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</si>
  <si>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</si>
  <si>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</si>
  <si>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</si>
  <si>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</si>
  <si>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</si>
  <si>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</si>
  <si>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</si>
  <si>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</si>
  <si>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</si>
  <si>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</si>
  <si>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</si>
  <si>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</si>
  <si>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</si>
  <si>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</si>
  <si>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</si>
  <si>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</si>
  <si>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</si>
  <si>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</si>
  <si>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</si>
  <si>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</si>
  <si>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</si>
  <si>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</si>
  <si>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</si>
  <si>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</si>
  <si>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</si>
  <si>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</si>
  <si>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</si>
  <si>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</si>
  <si>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</si>
  <si>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</si>
  <si>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</si>
  <si>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</si>
  <si>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</si>
  <si>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</si>
  <si>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</si>
  <si>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</si>
  <si>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</si>
  <si>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</si>
  <si>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</si>
  <si>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</si>
  <si>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</si>
  <si>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</si>
  <si>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</si>
  <si>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</si>
  <si>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</si>
  <si>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</si>
  <si>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</si>
  <si>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</si>
  <si>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</si>
  <si>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</si>
  <si>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</si>
  <si>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</si>
  <si>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</si>
  <si>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</si>
  <si>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</si>
  <si>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</si>
  <si>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</si>
  <si>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</si>
  <si>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</si>
  <si>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</si>
  <si>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</si>
  <si>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</si>
  <si>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</si>
  <si>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</si>
  <si>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</si>
  <si>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</si>
  <si>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</si>
  <si>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</si>
  <si>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</si>
  <si>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</si>
  <si>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</si>
  <si>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</si>
  <si>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</si>
  <si>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</si>
  <si>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</si>
  <si>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</si>
  <si>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</si>
  <si>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</si>
  <si>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</si>
  <si>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</si>
  <si>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</si>
  <si>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</si>
  <si>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</si>
  <si>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</si>
  <si>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</si>
  <si>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</si>
  <si>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</si>
  <si>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</si>
  <si>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</si>
  <si>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</si>
  <si>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</si>
  <si>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</si>
  <si>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</si>
  <si>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</si>
  <si>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</si>
  <si>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</si>
  <si>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</si>
  <si>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</si>
  <si>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</si>
  <si>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</si>
  <si>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</si>
  <si>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</si>
  <si>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</si>
  <si>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</si>
  <si>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</si>
  <si>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</si>
  <si>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</si>
  <si>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</si>
  <si>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</si>
  <si>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</si>
  <si>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</si>
  <si>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</si>
  <si>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</si>
  <si>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</si>
  <si>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</si>
  <si>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</si>
  <si>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</si>
  <si>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</si>
  <si>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</si>
  <si>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</si>
  <si>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</si>
  <si>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</si>
  <si>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</si>
  <si>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</si>
  <si>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</si>
  <si>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</si>
  <si>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</si>
  <si>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</si>
  <si>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</si>
  <si>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</si>
  <si>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</si>
  <si>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</si>
  <si>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</si>
  <si>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</si>
  <si>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</si>
  <si>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</si>
  <si>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</si>
  <si>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</si>
  <si>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</si>
  <si>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</si>
  <si>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</si>
  <si>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</si>
  <si>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</si>
  <si>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</si>
  <si>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</si>
  <si>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</si>
  <si>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</si>
  <si>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</si>
  <si>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</si>
  <si>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</si>
  <si>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</si>
  <si>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</si>
  <si>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</si>
  <si>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</si>
  <si>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</si>
  <si>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</si>
  <si>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</si>
  <si>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</si>
  <si>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</si>
  <si>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</si>
  <si>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</si>
  <si>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</si>
  <si>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</si>
  <si>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</si>
  <si>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</si>
  <si>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</si>
  <si>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</si>
  <si>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</si>
  <si>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</si>
  <si>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</si>
  <si>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</si>
  <si>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</si>
  <si>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</si>
  <si>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</si>
  <si>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</si>
  <si>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</si>
  <si>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</si>
  <si>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</si>
  <si>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</si>
  <si>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</si>
  <si>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</si>
  <si>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</si>
  <si>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</si>
  <si>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</si>
  <si>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</si>
  <si>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</si>
  <si>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</si>
  <si>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</si>
  <si>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</si>
  <si>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</si>
  <si>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</si>
  <si>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</si>
  <si>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</si>
  <si>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</si>
  <si>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</si>
  <si>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</si>
  <si>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</si>
  <si>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</si>
  <si>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</si>
  <si>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</si>
  <si>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</si>
  <si>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</si>
  <si>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</si>
  <si>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</si>
  <si>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</si>
  <si>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</si>
  <si>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</si>
  <si>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</si>
  <si>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</si>
  <si>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</si>
  <si>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</si>
  <si>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</si>
  <si>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</si>
  <si>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</si>
  <si>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</si>
  <si>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</si>
  <si>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</si>
  <si>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</si>
  <si>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</si>
  <si>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</si>
  <si>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</si>
  <si>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</si>
  <si>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</si>
  <si>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</si>
  <si>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</si>
  <si>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</si>
  <si>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</si>
  <si>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</si>
  <si>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</si>
  <si>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</si>
  <si>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</si>
  <si>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</si>
  <si>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</si>
  <si>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</si>
  <si>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</si>
  <si>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</si>
  <si>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</si>
  <si>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</si>
  <si>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</si>
  <si>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</si>
  <si>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</si>
  <si>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</si>
  <si>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</si>
  <si>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</si>
  <si>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</si>
  <si>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</si>
  <si>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</si>
  <si>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</si>
  <si>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</si>
  <si>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</si>
  <si>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</si>
  <si>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</si>
  <si>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</si>
  <si>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</si>
  <si>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</si>
  <si>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</si>
  <si>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</si>
  <si>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</si>
  <si>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</si>
  <si>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</si>
  <si>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</si>
  <si>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</si>
  <si>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</si>
  <si>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</si>
  <si>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</si>
  <si>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</si>
  <si>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</si>
  <si>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</si>
  <si>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</si>
  <si>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</si>
  <si>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</si>
  <si>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</si>
  <si>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</si>
  <si>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</si>
  <si>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</si>
  <si>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</si>
  <si>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</si>
  <si>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</si>
  <si>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</si>
  <si>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</si>
  <si>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</si>
  <si>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</si>
  <si>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</si>
  <si>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</si>
  <si>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</si>
  <si>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</si>
  <si>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</si>
  <si>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</si>
  <si>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</si>
  <si>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</si>
  <si>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</si>
  <si>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</si>
  <si>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</si>
  <si>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</si>
  <si>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</si>
  <si>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</si>
  <si>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</si>
  <si>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</si>
  <si>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</si>
  <si>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</si>
  <si>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</si>
  <si>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</si>
  <si>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</si>
  <si>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</si>
  <si>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</si>
  <si>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</si>
  <si>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</si>
  <si>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</si>
  <si>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</si>
  <si>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</si>
  <si>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</si>
  <si>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</si>
  <si>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</si>
  <si>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</si>
  <si>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</si>
  <si>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</si>
  <si>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</si>
  <si>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</si>
  <si>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</si>
  <si>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</si>
  <si>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</si>
  <si>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</si>
  <si>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</si>
  <si>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</si>
  <si>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</si>
  <si>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</si>
  <si>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</si>
  <si>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</si>
  <si>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</si>
  <si>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</si>
  <si>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</si>
  <si>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</si>
  <si>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</si>
  <si>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</si>
  <si>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</si>
  <si>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</si>
  <si>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</si>
  <si>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</si>
  <si>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</si>
  <si>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</si>
  <si>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</si>
  <si>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</si>
  <si>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</si>
  <si>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</si>
  <si>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</si>
  <si>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</si>
  <si>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</si>
  <si>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</si>
  <si>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</si>
  <si>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</si>
  <si>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</si>
  <si>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</si>
  <si>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</si>
  <si>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</si>
  <si>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</si>
  <si>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</si>
  <si>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</si>
  <si>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</si>
  <si>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</si>
  <si>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</si>
  <si>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</si>
  <si>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</si>
  <si>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</si>
  <si>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</si>
  <si>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</si>
  <si>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</si>
  <si>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</si>
  <si>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</si>
  <si>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</si>
  <si>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</si>
  <si>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</si>
  <si>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</si>
  <si>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</si>
  <si>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</si>
  <si>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</si>
  <si>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</si>
  <si>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</si>
  <si>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</si>
  <si>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</si>
  <si>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</si>
  <si>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</si>
  <si>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</si>
  <si>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</si>
  <si>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</si>
  <si>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</si>
  <si>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</si>
  <si>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</si>
  <si>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</si>
  <si>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</si>
  <si>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</si>
  <si>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</si>
  <si>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</si>
  <si>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</si>
  <si>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</si>
  <si>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</si>
  <si>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</si>
  <si>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</si>
  <si>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</si>
  <si>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</si>
  <si>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</si>
  <si>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</si>
  <si>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</si>
  <si>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</si>
  <si>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</si>
  <si>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</si>
  <si>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</si>
  <si>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</si>
  <si>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</si>
  <si>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</si>
  <si>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</si>
  <si>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</si>
  <si>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</si>
  <si>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</si>
  <si>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</si>
  <si>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</si>
  <si>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</si>
  <si>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</si>
  <si>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</si>
  <si>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</si>
  <si>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</si>
  <si>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</si>
  <si>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</si>
  <si>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</si>
  <si>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</si>
  <si>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</si>
  <si>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</si>
  <si>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</si>
  <si>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</si>
  <si>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</si>
  <si>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</si>
  <si>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</si>
  <si>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</si>
  <si>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</si>
  <si>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</si>
  <si>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</si>
  <si>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</si>
  <si>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</si>
  <si>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</si>
  <si>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</si>
  <si>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</si>
  <si>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</si>
  <si>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</si>
  <si>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</si>
  <si>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</si>
  <si>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</si>
  <si>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</si>
  <si>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</si>
  <si>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</si>
  <si>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</si>
  <si>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</si>
  <si>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</si>
  <si>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</si>
  <si>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</si>
  <si>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</si>
  <si>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</si>
  <si>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</si>
  <si>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</si>
  <si>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</si>
  <si>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</si>
  <si>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</si>
  <si>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</si>
  <si>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</si>
  <si>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</si>
  <si>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</si>
  <si>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</si>
  <si>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</si>
  <si>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</si>
  <si>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</si>
  <si>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</si>
  <si>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</si>
  <si>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</si>
  <si>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</si>
  <si>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</si>
  <si>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</si>
  <si>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</si>
  <si>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</si>
  <si>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</si>
  <si>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</si>
  <si>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</si>
  <si>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</si>
  <si>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</si>
  <si>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</si>
  <si>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</si>
  <si>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</si>
  <si>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</si>
  <si>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</si>
  <si>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</si>
  <si>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</si>
  <si>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</si>
  <si>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</si>
  <si>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</si>
  <si>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</si>
  <si>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</si>
  <si>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</si>
  <si>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</si>
  <si>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</si>
  <si>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</si>
  <si>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</si>
  <si>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</si>
  <si>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</si>
  <si>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</si>
  <si>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</si>
  <si>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</si>
  <si>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</si>
  <si>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</si>
  <si>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</si>
  <si>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</si>
  <si>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</si>
  <si>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</si>
  <si>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</si>
  <si>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</si>
  <si>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</si>
  <si>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</si>
  <si>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usa</t>
  </si>
  <si>
    <t>Brother Laser Printer</t>
  </si>
  <si>
    <t>Computer</t>
  </si>
  <si>
    <t>Men's Graphic T-Shirt</t>
  </si>
  <si>
    <t>Tops</t>
  </si>
  <si>
    <t>Women's Casual Hoodie</t>
  </si>
  <si>
    <t>Outerwear</t>
  </si>
  <si>
    <t>Men's Running Jacket</t>
  </si>
  <si>
    <t>Women's Yoga Pants</t>
  </si>
  <si>
    <t>Bottoms</t>
  </si>
  <si>
    <t>Men's Leather Belt</t>
  </si>
  <si>
    <t>Accessories</t>
  </si>
  <si>
    <t>Herbal Face Moisturizer</t>
  </si>
  <si>
    <t>Skincare</t>
  </si>
  <si>
    <t>LED Table Lamp</t>
  </si>
  <si>
    <t>Lighting</t>
  </si>
  <si>
    <t>Wireless Bluetooth Earbuds</t>
  </si>
  <si>
    <t>Audio</t>
  </si>
  <si>
    <t>Adjustable Dumbbell Set</t>
  </si>
  <si>
    <t>Fitness</t>
  </si>
  <si>
    <t>Ceramic Kitchen Bowl Set</t>
  </si>
  <si>
    <t>Kitchen</t>
  </si>
  <si>
    <t>HD Smart TV Stick</t>
  </si>
  <si>
    <t>Hair Strengthening Shampoo</t>
  </si>
  <si>
    <t>Haircare</t>
  </si>
  <si>
    <t>USB-C Fast Charger</t>
  </si>
  <si>
    <t>Decorative Wall Mirror</t>
  </si>
  <si>
    <t>Decor</t>
  </si>
  <si>
    <t>4K Home Projector</t>
  </si>
  <si>
    <t>Appliances</t>
  </si>
  <si>
    <t>Beard Grooming Kit</t>
  </si>
  <si>
    <t>Grooming</t>
  </si>
  <si>
    <t>Soccer Training Cone Set</t>
  </si>
  <si>
    <t>Women's Denim Jeans</t>
  </si>
  <si>
    <t>Knee Support Brace</t>
  </si>
  <si>
    <t>Equipment</t>
  </si>
  <si>
    <t>Outdoor Sports Water Bottle</t>
  </si>
  <si>
    <t>Multi-Purpose Storage Box</t>
  </si>
  <si>
    <t>Storage</t>
  </si>
  <si>
    <t>Carbon Fiber Tennis Racket</t>
  </si>
  <si>
    <t>Men's Formal Shirt</t>
  </si>
  <si>
    <t>Foldable Camping Chair</t>
  </si>
  <si>
    <t>Outdoor</t>
  </si>
  <si>
    <t>Women's Scarf Set</t>
  </si>
  <si>
    <t>Wireless Bluetooth Speaker</t>
  </si>
  <si>
    <t>Decorative Floor Vase</t>
  </si>
  <si>
    <t>Sports Stopwatch Timer</t>
  </si>
  <si>
    <t>Fabric Sofa Throw Blanket</t>
  </si>
  <si>
    <t>Stainless Steel Cutlery Set</t>
  </si>
  <si>
    <t>Basketball</t>
  </si>
  <si>
    <t>Team Sports</t>
  </si>
  <si>
    <t>Vitamin C Face Serum</t>
  </si>
  <si>
    <t>Modern Wall Clock</t>
  </si>
  <si>
    <t>Gaming Mechanical Keyboard</t>
  </si>
  <si>
    <t>Bedroom Table Lamp</t>
  </si>
  <si>
    <t>Women's Summer Dress</t>
  </si>
  <si>
    <t>Men's Casual Sneakers</t>
  </si>
  <si>
    <t>Footwear</t>
  </si>
  <si>
    <t>Sports Water Hydration Pack</t>
  </si>
  <si>
    <t>Portable Power Bank</t>
  </si>
  <si>
    <t>Mobile</t>
  </si>
  <si>
    <t>Noise-Canceling Headphones</t>
  </si>
  <si>
    <t>Yoga Exercise Mat</t>
  </si>
  <si>
    <t>Smart Home WiFi Camera</t>
  </si>
  <si>
    <t>USB External Hard Drive</t>
  </si>
  <si>
    <t>Adjustable Jump Rope</t>
  </si>
  <si>
    <t>High-Grip Football</t>
  </si>
  <si>
    <t>Men's Winter Jacket</t>
  </si>
  <si>
    <t>Makeup Brush Set</t>
  </si>
  <si>
    <t>Makeup</t>
  </si>
  <si>
    <t>Car Dashboard Phone Holder</t>
  </si>
  <si>
    <t>Men's Roll-On Perfume</t>
  </si>
  <si>
    <t>Fragrance</t>
  </si>
  <si>
    <t>Boxing Hand Wraps</t>
  </si>
  <si>
    <t>HDMI Cable – 2m</t>
  </si>
  <si>
    <t>Rugby Ball</t>
  </si>
  <si>
    <t>Men's Track Pants</t>
  </si>
  <si>
    <t>Sports Stopwatch Pro</t>
  </si>
  <si>
    <t>Ceramic Plant Pot</t>
  </si>
  <si>
    <t>Premium Blanket Throw</t>
  </si>
  <si>
    <t>Foam Roller</t>
  </si>
  <si>
    <t>Womens Cotton Scarf</t>
  </si>
  <si>
    <t>Men's Hair Styling Gel</t>
  </si>
  <si>
    <t>Luxury Perfume Spray</t>
  </si>
  <si>
    <t>Tennis Ball 3-Pack</t>
  </si>
  <si>
    <t>Laptop Cooling Pad</t>
  </si>
  <si>
    <t>Organic Sunscreen Lotion</t>
  </si>
  <si>
    <t>Matte Lipstick Set</t>
  </si>
  <si>
    <t>Adjustable Dumbbells 20kg</t>
  </si>
  <si>
    <t>Women's Hair Dryer Brush</t>
  </si>
  <si>
    <t>Smart LED Light Strip</t>
  </si>
  <si>
    <t>Wooden Nightstand</t>
  </si>
  <si>
    <t>Furniture</t>
  </si>
  <si>
    <t>Men's Sports Shorts</t>
  </si>
  <si>
    <t>Kitchen Storage Rack</t>
  </si>
  <si>
    <t>Hair Repair Oil Treatment</t>
  </si>
  <si>
    <t>Professional Jump Rope</t>
  </si>
  <si>
    <t>Shin Guards – Adult</t>
  </si>
  <si>
    <t>Bluetooth Car Audio System</t>
  </si>
  <si>
    <t>Women's Ankle Boots</t>
  </si>
  <si>
    <t>Wireless Mouse</t>
  </si>
  <si>
    <t>WiFi Mesh Router</t>
  </si>
  <si>
    <t>Essential Oil Diffuser</t>
  </si>
  <si>
    <t>Decorative Lamp Shade</t>
  </si>
  <si>
    <t>Wall-Mounted Spice Rack</t>
  </si>
  <si>
    <t>Badminton Racket Set</t>
  </si>
  <si>
    <t>Fitness Resistance Bands</t>
  </si>
  <si>
    <t>Hydrating Face Cleanser</t>
  </si>
  <si>
    <t>Wooden Bookshelf</t>
  </si>
  <si>
    <t>Women's Beanie Hat</t>
  </si>
  <si>
    <t>Kitchen Cutting Board</t>
  </si>
  <si>
    <t>LED Bedside Lamp</t>
  </si>
  <si>
    <t>Sports Wrist Sweatbands</t>
  </si>
  <si>
    <t>Face Foundation Kit</t>
  </si>
  <si>
    <t>Gaming Mouse Pad XL</t>
  </si>
  <si>
    <t>Women's High Heels</t>
  </si>
  <si>
    <t>Microwave Oven</t>
  </si>
  <si>
    <t>USB-C Laptop Charger</t>
  </si>
  <si>
    <t>Vitamin E Body Lotion</t>
  </si>
  <si>
    <t>Sports Stopwatch Basic</t>
  </si>
  <si>
    <t>Women's Formal Blazer</t>
  </si>
  <si>
    <t>Cricket Bat</t>
  </si>
  <si>
    <t>Portable Bluetooth Speaker</t>
  </si>
  <si>
    <t>Stainless Steel Cookware Set</t>
  </si>
  <si>
    <t>Sheena Bonilla</t>
  </si>
  <si>
    <t>Dr. Benjamin Price</t>
  </si>
  <si>
    <t>Jeremy Harris</t>
  </si>
  <si>
    <t>Paul Fox</t>
  </si>
  <si>
    <t>Robert Jones Dds</t>
  </si>
  <si>
    <t>Jordan Jackson Dds</t>
  </si>
  <si>
    <t>Michelle Garcia Dds</t>
  </si>
  <si>
    <t>Tammy Miller Md</t>
  </si>
  <si>
    <t>Melissa Duffy Md</t>
  </si>
  <si>
    <t>Christopher Garcia Dds</t>
  </si>
  <si>
    <t>Dr. Ashley Yates Md</t>
  </si>
  <si>
    <t>Daisy Johnson Dds</t>
  </si>
  <si>
    <t>Chase Williams Md</t>
  </si>
  <si>
    <t>Miss Alexandria Li Dvm</t>
  </si>
  <si>
    <t>Alex Mann Ii</t>
  </si>
  <si>
    <t>Justin Mason Dds</t>
  </si>
  <si>
    <t>Laura Green</t>
  </si>
  <si>
    <t>Joshua Smith Dvm</t>
  </si>
  <si>
    <t>Charles Norman Phd</t>
  </si>
  <si>
    <t>Dr. Tamara White Md</t>
  </si>
  <si>
    <t>Brittany Edwards Dds</t>
  </si>
  <si>
    <t>Earl Smith Dds</t>
  </si>
  <si>
    <t>Lake Tylerfort</t>
  </si>
  <si>
    <t>Jonesbury</t>
  </si>
  <si>
    <t>Phillipschester</t>
  </si>
  <si>
    <t>Lake Lisa</t>
  </si>
  <si>
    <t>East Jeremy</t>
  </si>
  <si>
    <t>Cost Imputed</t>
  </si>
  <si>
    <t>Row Labels</t>
  </si>
  <si>
    <t>Grand Total</t>
  </si>
  <si>
    <t>Sum of Quantity</t>
  </si>
  <si>
    <t>Max of Order_Date</t>
  </si>
  <si>
    <t>Max of Discount</t>
  </si>
  <si>
    <t>NO DATA</t>
  </si>
  <si>
    <t>Sum of Stock</t>
  </si>
  <si>
    <t/>
  </si>
  <si>
    <t>Age group</t>
  </si>
  <si>
    <t>20–39</t>
  </si>
  <si>
    <t>40–59</t>
  </si>
  <si>
    <t>60+</t>
  </si>
  <si>
    <t>Below 20</t>
  </si>
  <si>
    <t>2023</t>
  </si>
  <si>
    <t>2024</t>
  </si>
  <si>
    <t>2025</t>
  </si>
  <si>
    <t>Sales amount</t>
  </si>
  <si>
    <t>Mean</t>
  </si>
  <si>
    <t>Median</t>
  </si>
  <si>
    <t>Mode</t>
  </si>
  <si>
    <t>SD</t>
  </si>
  <si>
    <t>Quantity Imputed</t>
  </si>
  <si>
    <t>Total_Amount Imputed</t>
  </si>
  <si>
    <t>Unit_Price imputed</t>
  </si>
  <si>
    <t>Discount Imputed</t>
  </si>
  <si>
    <t>Sum of Total_Amount Imputed</t>
  </si>
  <si>
    <t>Product ID</t>
  </si>
  <si>
    <t xml:space="preserve">Sum of Total_Amount </t>
  </si>
  <si>
    <t>Store ID</t>
  </si>
  <si>
    <t>Total sales</t>
  </si>
  <si>
    <t>Store name</t>
  </si>
  <si>
    <t xml:space="preserve">Average of Total_Amount </t>
  </si>
  <si>
    <t xml:space="preserve">Sum of Sum of Total_Amount </t>
  </si>
  <si>
    <t>Product Sales Dashboard</t>
  </si>
  <si>
    <t>Count of Store_ID</t>
  </si>
  <si>
    <t>Total_Amount</t>
  </si>
  <si>
    <t>Sum of Total_Amount</t>
  </si>
  <si>
    <t xml:space="preserve">Sum of Quantity </t>
  </si>
  <si>
    <t>Product name</t>
  </si>
  <si>
    <t xml:space="preserve"> STORE Sales Dashboard</t>
  </si>
  <si>
    <t>PRODUCT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</si>
</sst>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5" x14ac:knownFonts="1">
    <font>
      <sz val="11"/>
      <color theme="1"/>
      <name val="Calibri"/>
      <family val="2"/>
      <scheme val="minor"/>
    </font>
    <font>
      <b/>
      <sz val="11"/>
      <name val="Calibri"/>
    </font>
    <font>
      <b/>
      <sz val="11"/>
      <color theme="1"/>
      <name val="Calibri"/>
      <family val="2"/>
      <scheme val="minor"/>
    </font>
    <font>
      <sz val="28"/>
      <color theme="0"/>
      <name val="Algerian"/>
      <family val="5"/>
    </font>
    <font>
      <sz val="36"/>
      <color theme="1"/>
      <name val="Bodoni Bd BT"/>
      <family val="1"/>
    </font>
  </fonts>
  <fills count="11">
    <fill>
      <patternFill patternType="none"/>
    </fill>
    <fill>
      <patternFill patternType="gray125"/>
    </fill>
    <fill>
      <patternFill patternType="solid">
        <fgColor theme="3" tint="0.59999389629810485"/>
        <bgColor indexed="64"/>
      </patternFill>
    </fill>
    <fill>
      <patternFill patternType="solid">
        <fgColor theme="6" tint="0.59999389629810485"/>
        <bgColor indexed="64"/>
      </patternFill>
    </fill>
    <fill>
      <patternFill patternType="solid">
        <fgColor theme="3" tint="0.79998168889431442"/>
        <bgColor indexed="64"/>
      </patternFill>
    </fill>
    <fill>
      <patternFill patternType="solid">
        <fgColor theme="0"/>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4" tint="-0.499984740745262"/>
        <bgColor indexed="64"/>
      </patternFill>
    </fill>
  </fills>
  <borders count="3">
    <border>
      <left/>
      <right/>
      <top/>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s>
  <cellStyleXfs count="1">
    <xf numFmtId="0" fontId="0" fillId="0" borderId="0"/>
  </cellStyleXfs>
  <cellXfs count="49">
    <xf numFmtId="0" fontId="0" fillId="0" borderId="0" xfId="0"/>
    <xf numFmtId="0" fontId="0" fillId="0" borderId="0" xfId="0" applyAlignment="1">
      <alignment vertical="top"/>
    </xf>
    <xf numFmtId="0" fontId="0" fillId="0" borderId="0" xfId="0" applyAlignment="1">
      <alignment horizontal="left"/>
    </xf>
    <xf numFmtId="2" fontId="0" fillId="0" borderId="0" xfId="0" applyNumberFormat="1" applyAlignment="1">
      <alignment horizontal="left"/>
    </xf>
    <xf numFmtId="164" fontId="0" fillId="0" borderId="0" xfId="0" applyNumberFormat="1" applyAlignment="1">
      <alignment horizontal="center" vertical="center"/>
    </xf>
    <xf numFmtId="0" fontId="0" fillId="0" borderId="0" xfId="0" applyAlignment="1">
      <alignment horizontal="center" vertical="center"/>
    </xf>
    <xf numFmtId="0" fontId="0" fillId="0" borderId="0" xfId="0" pivotButton="1"/>
    <xf numFmtId="0" fontId="0" fillId="0" borderId="1" xfId="0" applyBorder="1" applyAlignment="1">
      <alignment horizontal="left"/>
    </xf>
    <xf numFmtId="0" fontId="0" fillId="0" borderId="1" xfId="0" applyBorder="1"/>
    <xf numFmtId="0" fontId="1" fillId="2" borderId="1" xfId="0" applyFont="1" applyFill="1" applyBorder="1" applyAlignment="1">
      <alignment horizontal="center" vertical="top"/>
    </xf>
    <xf numFmtId="2" fontId="0" fillId="0" borderId="1" xfId="0" applyNumberFormat="1" applyBorder="1"/>
    <xf numFmtId="164" fontId="0" fillId="0" borderId="1" xfId="0" applyNumberFormat="1" applyBorder="1"/>
    <xf numFmtId="0" fontId="1" fillId="2" borderId="1" xfId="0" applyFont="1" applyFill="1" applyBorder="1" applyAlignment="1">
      <alignment horizontal="center" vertical="center"/>
    </xf>
    <xf numFmtId="0" fontId="1" fillId="2" borderId="1" xfId="0" applyFont="1" applyFill="1" applyBorder="1" applyAlignment="1">
      <alignment vertical="top"/>
    </xf>
    <xf numFmtId="2" fontId="1" fillId="2" borderId="1" xfId="0" applyNumberFormat="1" applyFont="1" applyFill="1" applyBorder="1" applyAlignment="1">
      <alignment horizontal="left" vertical="top"/>
    </xf>
    <xf numFmtId="0" fontId="1" fillId="2" borderId="1" xfId="0" applyFont="1" applyFill="1" applyBorder="1" applyAlignment="1">
      <alignment horizontal="left" vertical="top"/>
    </xf>
    <xf numFmtId="0" fontId="0" fillId="3" borderId="1" xfId="0" applyFill="1" applyBorder="1"/>
    <xf numFmtId="2" fontId="0" fillId="0" borderId="0" xfId="0" applyNumberFormat="1"/>
    <xf numFmtId="1" fontId="0" fillId="0" borderId="1" xfId="0" applyNumberFormat="1" applyBorder="1"/>
    <xf numFmtId="0" fontId="0" fillId="5" borderId="1" xfId="0" applyFill="1" applyBorder="1"/>
    <xf numFmtId="0" fontId="0" fillId="5" borderId="0" xfId="0" applyFill="1"/>
    <xf numFmtId="4" fontId="1" fillId="2" borderId="1" xfId="0" applyNumberFormat="1" applyFont="1" applyFill="1" applyBorder="1" applyAlignment="1">
      <alignment horizontal="center" vertical="top"/>
    </xf>
    <xf numFmtId="4" fontId="0" fillId="0" borderId="0" xfId="0" applyNumberFormat="1"/>
    <xf numFmtId="0" fontId="2" fillId="7" borderId="1" xfId="0" applyFont="1" applyFill="1" applyBorder="1"/>
    <xf numFmtId="0" fontId="0" fillId="8" borderId="1" xfId="0" applyFill="1" applyBorder="1" applyAlignment="1">
      <alignment horizontal="left"/>
    </xf>
    <xf numFmtId="0" fontId="0" fillId="8" borderId="1" xfId="0" applyFill="1" applyBorder="1"/>
    <xf numFmtId="2" fontId="0" fillId="8" borderId="1" xfId="0" applyNumberFormat="1" applyFill="1" applyBorder="1"/>
    <xf numFmtId="0" fontId="2" fillId="7" borderId="1" xfId="0" applyFont="1" applyFill="1" applyBorder="1" applyAlignment="1">
      <alignment horizontal="center"/>
    </xf>
    <xf numFmtId="0" fontId="2" fillId="7" borderId="1" xfId="0" applyFont="1" applyFill="1" applyBorder="1" applyAlignment="1">
      <alignment horizontal="center" vertical="center"/>
    </xf>
    <xf numFmtId="0" fontId="0" fillId="7" borderId="1" xfId="0" applyFill="1" applyBorder="1"/>
    <xf numFmtId="4" fontId="0" fillId="0" borderId="1" xfId="0" applyNumberFormat="1" applyBorder="1"/>
    <xf numFmtId="0" fontId="0" fillId="9" borderId="1" xfId="0" applyFill="1" applyBorder="1" applyAlignment="1">
      <alignment horizontal="left"/>
    </xf>
    <xf numFmtId="0" fontId="0" fillId="9" borderId="1" xfId="0" applyFill="1" applyBorder="1"/>
    <xf numFmtId="4" fontId="0" fillId="8" borderId="1" xfId="0" applyNumberFormat="1" applyFill="1" applyBorder="1"/>
    <xf numFmtId="4" fontId="0" fillId="3" borderId="1" xfId="0" applyNumberFormat="1" applyFill="1" applyBorder="1"/>
    <xf numFmtId="2" fontId="1" fillId="2" borderId="1" xfId="0" applyNumberFormat="1" applyFont="1" applyFill="1" applyBorder="1" applyAlignment="1">
      <alignment horizontal="center" vertical="top"/>
    </xf>
    <xf numFmtId="2" fontId="0" fillId="9" borderId="1" xfId="0" applyNumberFormat="1" applyFill="1" applyBorder="1"/>
    <xf numFmtId="0" fontId="0" fillId="6" borderId="1" xfId="0" applyFill="1" applyBorder="1"/>
    <xf numFmtId="0" fontId="1" fillId="6" borderId="1" xfId="0" applyFont="1" applyFill="1" applyBorder="1" applyAlignment="1">
      <alignment horizontal="center" vertical="top"/>
    </xf>
    <xf numFmtId="0" fontId="0" fillId="7" borderId="2" xfId="0" applyFill="1" applyBorder="1"/>
    <xf numFmtId="0" fontId="0" fillId="0" borderId="2" xfId="0" applyBorder="1" applyAlignment="1">
      <alignment horizontal="left"/>
    </xf>
    <xf numFmtId="0" fontId="0" fillId="8" borderId="2" xfId="0" applyFill="1" applyBorder="1" applyAlignment="1">
      <alignment horizontal="left"/>
    </xf>
    <xf numFmtId="0" fontId="0" fillId="3" borderId="2" xfId="0" applyFill="1" applyBorder="1" applyAlignment="1">
      <alignment horizontal="left"/>
    </xf>
    <xf numFmtId="0" fontId="2" fillId="2" borderId="1" xfId="0" applyFont="1" applyFill="1" applyBorder="1" applyAlignment="1">
      <alignment horizontal="center"/>
    </xf>
    <xf numFmtId="0" fontId="2" fillId="2" borderId="0" xfId="0" applyFont="1" applyFill="1"/>
    <xf numFmtId="0" fontId="2" fillId="4" borderId="1" xfId="0" applyFont="1" applyFill="1" applyBorder="1" applyAlignment="1">
      <alignment horizontal="center"/>
    </xf>
    <xf numFmtId="0" fontId="3" fillId="10" borderId="0" xfId="0" applyFont="1" applyFill="1" applyAlignment="1">
      <alignment horizontal="center"/>
    </xf>
    <xf numFmtId="0" fontId="4" fillId="3" borderId="0" xfId="0" applyFont="1" applyFill="1" applyAlignment="1">
      <alignment horizontal="center" vertical="center"/>
    </xf>
    <xf numFmtId="0" fontId="0" fillId="3" borderId="0" xfId="0" applyFill="1" applyAlignment="1">
      <alignment horizontal="center" vertical="center"/>
    </xf>
  </cellXfs>
  <cellStyles count="1">
    <cellStyle name="Normal" xfId="0" builtinId="0"/>
  </cellStyles>
  <dxfs count="77">
    <dxf>
      <font>
        <color rgb="FF9C0006"/>
      </font>
      <fill>
        <patternFill>
          <bgColor rgb="FFFFC7CE"/>
        </patternFill>
      </fill>
    </dxf>
    <dxf>
      <fill>
        <patternFill patternType="solid">
          <bgColor theme="9" tint="0.79998168889431442"/>
        </patternFill>
      </fill>
    </dxf>
    <dxf>
      <fill>
        <patternFill patternType="solid">
          <bgColor theme="9" tint="0.79998168889431442"/>
        </patternFill>
      </fill>
    </dxf>
    <dxf>
      <fill>
        <patternFill patternType="solid">
          <bgColor theme="6" tint="0.79998168889431442"/>
        </patternFill>
      </fill>
    </dxf>
    <dxf>
      <fill>
        <patternFill patternType="solid">
          <bgColor theme="6" tint="0.79998168889431442"/>
        </patternFill>
      </fill>
    </dxf>
    <dxf>
      <fill>
        <patternFill>
          <bgColor theme="0"/>
        </patternFill>
      </fill>
    </dxf>
    <dxf>
      <fill>
        <patternFill>
          <bgColor theme="0"/>
        </patternFill>
      </fill>
    </dxf>
    <dxf>
      <fill>
        <patternFill>
          <bgColor theme="0"/>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ill>
        <patternFill>
          <bgColor theme="4" tint="0.59999389629810485"/>
        </patternFill>
      </fill>
    </dxf>
    <dxf>
      <fill>
        <patternFill>
          <bgColor theme="4" tint="0.59999389629810485"/>
        </patternFill>
      </fill>
    </dxf>
    <dxf>
      <fill>
        <patternFill>
          <bgColor theme="6" tint="0.59999389629810485"/>
        </patternFill>
      </fill>
    </dxf>
    <dxf>
      <fill>
        <patternFill>
          <bgColor theme="6" tint="0.59999389629810485"/>
        </patternFill>
      </fill>
    </dxf>
    <dxf>
      <fill>
        <patternFill patternType="solid">
          <bgColor theme="9" tint="0.79998168889431442"/>
        </patternFill>
      </fill>
    </dxf>
    <dxf>
      <fill>
        <patternFill patternType="solid">
          <bgColor theme="9" tint="0.79998168889431442"/>
        </patternFill>
      </fill>
    </dxf>
    <dxf>
      <fill>
        <patternFill patternType="solid">
          <bgColor theme="6" tint="0.79998168889431442"/>
        </patternFill>
      </fill>
    </dxf>
    <dxf>
      <fill>
        <patternFill patternType="solid">
          <bgColor theme="6" tint="0.79998168889431442"/>
        </patternFill>
      </fill>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39997558519241921"/>
        </patternFill>
      </fill>
    </dxf>
    <dxf>
      <fill>
        <patternFill>
          <bgColor theme="4" tint="0.39997558519241921"/>
        </patternFill>
      </fill>
    </dxf>
    <dxf>
      <fill>
        <patternFill patternType="solid">
          <bgColor theme="3"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3" tint="0.59999389629810485"/>
        </patternFill>
      </fill>
    </dxf>
    <dxf>
      <fill>
        <patternFill patternType="solid">
          <bgColor theme="3" tint="0.5999938962981048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pivotCacheDefinition" Target="pivotCache/pivotCacheDefinition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3.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6.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pivotCacheDefinition" Target="pivotCache/pivotCacheDefinition2.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5.xml"/><Relationship Id="rId27" Type="http://schemas.openxmlformats.org/officeDocument/2006/relationships/connections" Target="connections.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'Mean - Meadian - Mode'!$J$1</c:f>
              <c:strCache>
                <c:ptCount val="1"/>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'Mean - Meadian - Mode'!$I$2:$I$4</c:f>
              <c:strCache>
                <c:ptCount val="3"/>
                <c:pt idx="0">
                  <c:v>Mean</c:v>
                </c:pt>
                <c:pt idx="1">
                  <c:v>Median</c:v>
                </c:pt>
                <c:pt idx="2">
                  <c:v>Mode</c:v>
                </c:pt>
              </c:strCache>
            </c:strRef>
          </c:cat>
          <c:val>
            <c:numRef>
              <c:f>'Mean - Meadian - Mode'!$J$2:$J$4</c:f>
              <c:numCache>
                <c:formatCode>General</c:formatCode>
                <c:ptCount val="3"/>
                <c:pt idx="0" formatCode="0">
                  <c:v>41.571138211382113</c:v>
                </c:pt>
                <c:pt idx="1">
                  <c:v>42</c:v>
                </c:pt>
                <c:pt idx="2">
                  <c:v>46</c:v>
                </c:pt>
              </c:numCache>
            </c:numRef>
          </c:val>
          <c:extLst>
            <c:ext xmlns:c16="http://schemas.microsoft.com/office/drawing/2014/chart" uri="{C3380CC4-5D6E-409C-BE32-E72D297353CC}">
              <c16:uniqueId val="{00000000-111F-49D6-9F75-728CC9FCF693}"/>
            </c:ext>
          </c:extLst>
        </c:ser>
        <c:dLbls>
          <c:dLblPos val="outEnd"/>
          <c:showLegendKey val="0"/>
          <c:showVal val="1"/>
          <c:showCatName val="0"/>
          <c:showSerName val="0"/>
          <c:showPercent val="0"/>
          <c:showBubbleSize val="0"/>
        </c:dLbls>
        <c:gapWidth val="219"/>
        <c:overlap val="-27"/>
        <c:axId val="813050912"/>
        <c:axId val="813030752"/>
      </c:barChart>
      <c:catAx>
        <c:axId val="813050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3030752"/>
        <c:crosses val="autoZero"/>
        <c:auto val="1"/>
        <c:lblAlgn val="ctr"/>
        <c:lblOffset val="100"/>
        <c:noMultiLvlLbl val="0"/>
      </c:catAx>
      <c:valAx>
        <c:axId val="8130307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p>
              <a:p>
                <a:pPr>
                  <a:defRPr/>
                </a:pP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30509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'Mean - Meadian - Mode'!$N$1</c:f>
              <c:strCache>
                <c:ptCount val="1"/>
              </c:strCache>
            </c:strRef>
          </c:tx>
          <c:spPr>
            <a:solidFill>
              <a:schemeClr val="accent1"/>
            </a:solidFill>
            <a:ln>
              <a:noFill/>
            </a:ln>
            <a:effectLst/>
          </c:spPr>
          <c:invertIfNegative val="0"/>
          <c:cat>
            <c:strRef>
              <c:f>'Mean - Meadian - Mode'!$M$2:$M$4</c:f>
              <c:strCache>
                <c:ptCount val="3"/>
                <c:pt idx="0">
                  <c:v>Mean</c:v>
                </c:pt>
                <c:pt idx="1">
                  <c:v>Median</c:v>
                </c:pt>
                <c:pt idx="2">
                  <c:v>SD</c:v>
                </c:pt>
              </c:strCache>
            </c:strRef>
          </c:cat>
          <c:val>
            <c:numRef>
              <c:f>'Mean - Meadian - Mode'!$N$2:$N$4</c:f>
              <c:numCache>
                <c:formatCode>0.00</c:formatCode>
                <c:ptCount val="3"/>
                <c:pt idx="0">
                  <c:v>8821.0738267748347</c:v>
                </c:pt>
                <c:pt idx="1">
                  <c:v>4002.9356000000007</c:v>
                </c:pt>
                <c:pt idx="2">
                  <c:v>218771.11939353013</c:v>
                </c:pt>
              </c:numCache>
            </c:numRef>
          </c:val>
          <c:extLst>
            <c:ext xmlns:c16="http://schemas.microsoft.com/office/drawing/2014/chart" uri="{C3380CC4-5D6E-409C-BE32-E72D297353CC}">
              <c16:uniqueId val="{00000000-6E2B-4CD9-8453-D3E5F9A4E8EC}"/>
            </c:ext>
          </c:extLst>
        </c:ser>
        <c:dLbls>
          <c:showLegendKey val="0"/>
          <c:showVal val="0"/>
          <c:showCatName val="0"/>
          <c:showSerName val="0"/>
          <c:showPercent val="0"/>
          <c:showBubbleSize val="0"/>
        </c:dLbls>
        <c:gapWidth val="219"/>
        <c:overlap val="-27"/>
        <c:axId val="679764688"/>
        <c:axId val="679769488"/>
      </c:barChart>
      <c:catAx>
        <c:axId val="679764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9769488"/>
        <c:crosses val="autoZero"/>
        <c:auto val="1"/>
        <c:lblAlgn val="ctr"/>
        <c:lblOffset val="100"/>
        <c:noMultiLvlLbl val="0"/>
      </c:catAx>
      <c:valAx>
        <c:axId val="6797694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 amount</a:t>
                </a:r>
              </a:p>
              <a:p>
                <a:pPr>
                  <a:defRPr/>
                </a:pP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97646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[Pj1.xlsx]Product - Sales!PivotTable3</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 Sales'!$B$1</c:f>
              <c:strCache>
                <c:ptCount val="1"/>
                <c:pt idx="0">
                  <c:v>Sum of Total_Amount </c:v>
                </c:pt>
              </c:strCache>
            </c:strRef>
          </c:tx>
          <c:spPr>
            <a:solidFill>
              <a:schemeClr val="accent1"/>
            </a:solidFill>
            <a:ln>
              <a:noFill/>
            </a:ln>
            <a:effectLst/>
          </c:spPr>
          <c:invertIfNegative val="0"/>
          <c:cat>
            <c:strRef>
              <c:f>'Product - Sales'!$A$2:$A$102</c:f>
              <c:strCache>
                <c:ptCount val="100"/>
                <c:pt idx="0">
                  <c:v>PROD39</c:v>
                </c:pt>
                <c:pt idx="1">
                  <c:v>PROD73</c:v>
                </c:pt>
                <c:pt idx="2">
                  <c:v>PROD37</c:v>
                </c:pt>
                <c:pt idx="3">
                  <c:v>PROD34</c:v>
                </c:pt>
                <c:pt idx="4">
                  <c:v>PROD91</c:v>
                </c:pt>
                <c:pt idx="5">
                  <c:v>PROD76</c:v>
                </c:pt>
                <c:pt idx="6">
                  <c:v>PROD31</c:v>
                </c:pt>
                <c:pt idx="7">
                  <c:v>PROD59</c:v>
                </c:pt>
                <c:pt idx="8">
                  <c:v>PROD96</c:v>
                </c:pt>
                <c:pt idx="9">
                  <c:v>PROD17</c:v>
                </c:pt>
                <c:pt idx="10">
                  <c:v>PROD15</c:v>
                </c:pt>
                <c:pt idx="11">
                  <c:v>PROD89</c:v>
                </c:pt>
                <c:pt idx="12">
                  <c:v>PROD94</c:v>
                </c:pt>
                <c:pt idx="13">
                  <c:v>PROD78</c:v>
                </c:pt>
                <c:pt idx="14">
                  <c:v>PROD20</c:v>
                </c:pt>
                <c:pt idx="15">
                  <c:v>PROD67</c:v>
                </c:pt>
                <c:pt idx="16">
                  <c:v>PROD54</c:v>
                </c:pt>
                <c:pt idx="17">
                  <c:v>PROD38</c:v>
                </c:pt>
                <c:pt idx="18">
                  <c:v>PROD71</c:v>
                </c:pt>
                <c:pt idx="19">
                  <c:v>PROD19</c:v>
                </c:pt>
                <c:pt idx="20">
                  <c:v>PROD98</c:v>
                </c:pt>
                <c:pt idx="21">
                  <c:v>PROD88</c:v>
                </c:pt>
                <c:pt idx="22">
                  <c:v>PROD64</c:v>
                </c:pt>
                <c:pt idx="23">
                  <c:v>PROD11</c:v>
                </c:pt>
                <c:pt idx="24">
                  <c:v>PROD70</c:v>
                </c:pt>
                <c:pt idx="25">
                  <c:v>PROD33</c:v>
                </c:pt>
                <c:pt idx="26">
                  <c:v>PROD62</c:v>
                </c:pt>
                <c:pt idx="27">
                  <c:v>PROD27</c:v>
                </c:pt>
                <c:pt idx="28">
                  <c:v>PROD49</c:v>
                </c:pt>
                <c:pt idx="29">
                  <c:v>PROD80</c:v>
                </c:pt>
                <c:pt idx="30">
                  <c:v>PROD77</c:v>
                </c:pt>
                <c:pt idx="31">
                  <c:v>PROD97</c:v>
                </c:pt>
                <c:pt idx="32">
                  <c:v>PROD46</c:v>
                </c:pt>
                <c:pt idx="33">
                  <c:v>PROD3</c:v>
                </c:pt>
                <c:pt idx="34">
                  <c:v>PROD81</c:v>
                </c:pt>
                <c:pt idx="35">
                  <c:v>PROD75</c:v>
                </c:pt>
                <c:pt idx="36">
                  <c:v>PROD93</c:v>
                </c:pt>
                <c:pt idx="37">
                  <c:v>PROD66</c:v>
                </c:pt>
                <c:pt idx="38">
                  <c:v>PROD48</c:v>
                </c:pt>
                <c:pt idx="39">
                  <c:v>PROD25</c:v>
                </c:pt>
                <c:pt idx="40">
                  <c:v>PROD63</c:v>
                </c:pt>
                <c:pt idx="41">
                  <c:v>PROD42</c:v>
                </c:pt>
                <c:pt idx="42">
                  <c:v>PROD43</c:v>
                </c:pt>
                <c:pt idx="43">
                  <c:v>PROD56</c:v>
                </c:pt>
                <c:pt idx="44">
                  <c:v>PROD82</c:v>
                </c:pt>
                <c:pt idx="45">
                  <c:v>PROD99</c:v>
                </c:pt>
                <c:pt idx="46">
                  <c:v>PROD69</c:v>
                </c:pt>
                <c:pt idx="47">
                  <c:v>PROD26</c:v>
                </c:pt>
                <c:pt idx="48">
                  <c:v>PROD84</c:v>
                </c:pt>
                <c:pt idx="49">
                  <c:v>PROD16</c:v>
                </c:pt>
                <c:pt idx="50">
                  <c:v>PROD12</c:v>
                </c:pt>
                <c:pt idx="51">
                  <c:v>PROD74</c:v>
                </c:pt>
                <c:pt idx="52">
                  <c:v>PROD14</c:v>
                </c:pt>
                <c:pt idx="53">
                  <c:v>PROD57</c:v>
                </c:pt>
                <c:pt idx="54">
                  <c:v>PROD24</c:v>
                </c:pt>
                <c:pt idx="55">
                  <c:v>PROD60</c:v>
                </c:pt>
                <c:pt idx="56">
                  <c:v>PROD13</c:v>
                </c:pt>
                <c:pt idx="57">
                  <c:v>PROD92</c:v>
                </c:pt>
                <c:pt idx="58">
                  <c:v>PROD22</c:v>
                </c:pt>
                <c:pt idx="59">
                  <c:v>PROD85</c:v>
                </c:pt>
                <c:pt idx="60">
                  <c:v>PROD5</c:v>
                </c:pt>
                <c:pt idx="61">
                  <c:v>PROD61</c:v>
                </c:pt>
                <c:pt idx="62">
                  <c:v>PROD21</c:v>
                </c:pt>
                <c:pt idx="63">
                  <c:v>PROD65</c:v>
                </c:pt>
                <c:pt idx="64">
                  <c:v>PROD7</c:v>
                </c:pt>
                <c:pt idx="65">
                  <c:v>PROD83</c:v>
                </c:pt>
                <c:pt idx="66">
                  <c:v>PROD35</c:v>
                </c:pt>
                <c:pt idx="67">
                  <c:v>PROD86</c:v>
                </c:pt>
                <c:pt idx="68">
                  <c:v>PROD10</c:v>
                </c:pt>
                <c:pt idx="69">
                  <c:v>PROD40</c:v>
                </c:pt>
                <c:pt idx="70">
                  <c:v>PROD50</c:v>
                </c:pt>
                <c:pt idx="71">
                  <c:v>PROD51</c:v>
                </c:pt>
                <c:pt idx="72">
                  <c:v>PROD45</c:v>
                </c:pt>
                <c:pt idx="73">
                  <c:v>PROD87</c:v>
                </c:pt>
                <c:pt idx="74">
                  <c:v>PROD1</c:v>
                </c:pt>
                <c:pt idx="75">
                  <c:v>PROD0</c:v>
                </c:pt>
                <c:pt idx="76">
                  <c:v>PROD79</c:v>
                </c:pt>
                <c:pt idx="77">
                  <c:v>PROD8</c:v>
                </c:pt>
                <c:pt idx="78">
                  <c:v>PROD72</c:v>
                </c:pt>
                <c:pt idx="79">
                  <c:v>PROD58</c:v>
                </c:pt>
                <c:pt idx="80">
                  <c:v>PROD41</c:v>
                </c:pt>
                <c:pt idx="81">
                  <c:v>PROD68</c:v>
                </c:pt>
                <c:pt idx="82">
                  <c:v>PROD55</c:v>
                </c:pt>
                <c:pt idx="83">
                  <c:v>PROD2</c:v>
                </c:pt>
                <c:pt idx="84">
                  <c:v>PROD4</c:v>
                </c:pt>
                <c:pt idx="85">
                  <c:v>PROD36</c:v>
                </c:pt>
                <c:pt idx="86">
                  <c:v>PROD28</c:v>
                </c:pt>
                <c:pt idx="87">
                  <c:v>PROD18</c:v>
                </c:pt>
                <c:pt idx="88">
                  <c:v>PROD53</c:v>
                </c:pt>
                <c:pt idx="89">
                  <c:v>PROD44</c:v>
                </c:pt>
                <c:pt idx="90">
                  <c:v>PROD30</c:v>
                </c:pt>
                <c:pt idx="91">
                  <c:v>PROD52</c:v>
                </c:pt>
                <c:pt idx="92">
                  <c:v>PROD9</c:v>
                </c:pt>
                <c:pt idx="93">
                  <c:v>PROD23</c:v>
                </c:pt>
                <c:pt idx="94">
                  <c:v>PROD29</c:v>
                </c:pt>
                <c:pt idx="95">
                  <c:v>PROD95</c:v>
                </c:pt>
                <c:pt idx="96">
                  <c:v>PROD90</c:v>
                </c:pt>
                <c:pt idx="97">
                  <c:v>PROD6</c:v>
                </c:pt>
                <c:pt idx="98">
                  <c:v>PROD32</c:v>
                </c:pt>
                <c:pt idx="99">
                  <c:v>PROD47</c:v>
                </c:pt>
              </c:strCache>
            </c:strRef>
          </c:cat>
          <c:val>
            <c:numRef>
              <c:f>'Product - Sales'!$B$2:$B$102</c:f>
              <c:numCache>
                <c:formatCode>#,##0.00</c:formatCode>
                <c:ptCount val="100"/>
                <c:pt idx="0">
                  <c:v>41852.503400000001</c:v>
                </c:pt>
                <c:pt idx="1">
                  <c:v>38281.015300000006</c:v>
                </c:pt>
                <c:pt idx="2">
                  <c:v>35489.619799999993</c:v>
                </c:pt>
                <c:pt idx="3">
                  <c:v>34699.832699999999</c:v>
                </c:pt>
                <c:pt idx="4">
                  <c:v>33993.659399999997</c:v>
                </c:pt>
                <c:pt idx="5">
                  <c:v>33566.799899999998</c:v>
                </c:pt>
                <c:pt idx="6">
                  <c:v>31070.455699999995</c:v>
                </c:pt>
                <c:pt idx="7">
                  <c:v>30236.698199999992</c:v>
                </c:pt>
                <c:pt idx="8">
                  <c:v>28572.692399999996</c:v>
                </c:pt>
                <c:pt idx="9">
                  <c:v>28324.048999999999</c:v>
                </c:pt>
                <c:pt idx="10">
                  <c:v>28285.614399999999</c:v>
                </c:pt>
                <c:pt idx="11">
                  <c:v>28237.930799999998</c:v>
                </c:pt>
                <c:pt idx="12">
                  <c:v>28094.216900000003</c:v>
                </c:pt>
                <c:pt idx="13">
                  <c:v>27749.196199999995</c:v>
                </c:pt>
                <c:pt idx="14">
                  <c:v>27622.9617</c:v>
                </c:pt>
                <c:pt idx="15">
                  <c:v>27348.155800000004</c:v>
                </c:pt>
                <c:pt idx="16">
                  <c:v>27344.748299999996</c:v>
                </c:pt>
                <c:pt idx="17">
                  <c:v>27231.04719999999</c:v>
                </c:pt>
                <c:pt idx="18">
                  <c:v>26919.444600000003</c:v>
                </c:pt>
                <c:pt idx="19">
                  <c:v>25910.406999999996</c:v>
                </c:pt>
                <c:pt idx="20">
                  <c:v>25681.6548</c:v>
                </c:pt>
                <c:pt idx="21">
                  <c:v>25580.167899999997</c:v>
                </c:pt>
                <c:pt idx="22">
                  <c:v>25460.920099999996</c:v>
                </c:pt>
                <c:pt idx="23">
                  <c:v>25384.637600000002</c:v>
                </c:pt>
                <c:pt idx="24">
                  <c:v>25370.643899999995</c:v>
                </c:pt>
                <c:pt idx="25">
                  <c:v>25370.047999999995</c:v>
                </c:pt>
                <c:pt idx="26">
                  <c:v>25329.428499999998</c:v>
                </c:pt>
                <c:pt idx="27">
                  <c:v>25205.890399999997</c:v>
                </c:pt>
                <c:pt idx="28">
                  <c:v>24992.870800000001</c:v>
                </c:pt>
                <c:pt idx="29">
                  <c:v>24913.183399999998</c:v>
                </c:pt>
                <c:pt idx="30">
                  <c:v>24731.530699999999</c:v>
                </c:pt>
                <c:pt idx="31">
                  <c:v>24566.339500000002</c:v>
                </c:pt>
                <c:pt idx="32">
                  <c:v>24328.610099999998</c:v>
                </c:pt>
                <c:pt idx="33">
                  <c:v>24311.581899999997</c:v>
                </c:pt>
                <c:pt idx="34">
                  <c:v>23216.062099999996</c:v>
                </c:pt>
                <c:pt idx="35">
                  <c:v>23180.129899999996</c:v>
                </c:pt>
                <c:pt idx="36">
                  <c:v>23129.715300000003</c:v>
                </c:pt>
                <c:pt idx="37">
                  <c:v>23114.123000000007</c:v>
                </c:pt>
                <c:pt idx="38">
                  <c:v>22759.252900000007</c:v>
                </c:pt>
                <c:pt idx="39">
                  <c:v>22692.827600000001</c:v>
                </c:pt>
                <c:pt idx="40">
                  <c:v>22597.401899999997</c:v>
                </c:pt>
                <c:pt idx="41">
                  <c:v>22545.827099999999</c:v>
                </c:pt>
                <c:pt idx="42">
                  <c:v>22487.498899999999</c:v>
                </c:pt>
                <c:pt idx="43">
                  <c:v>22446.9908</c:v>
                </c:pt>
                <c:pt idx="44">
                  <c:v>22406.273699999998</c:v>
                </c:pt>
                <c:pt idx="45">
                  <c:v>22240.831300000002</c:v>
                </c:pt>
                <c:pt idx="46">
                  <c:v>22117.245699999999</c:v>
                </c:pt>
                <c:pt idx="47">
                  <c:v>22098.5396</c:v>
                </c:pt>
                <c:pt idx="48">
                  <c:v>21919.366900000005</c:v>
                </c:pt>
                <c:pt idx="49">
                  <c:v>21748.588199999998</c:v>
                </c:pt>
                <c:pt idx="50">
                  <c:v>21726.542899999997</c:v>
                </c:pt>
                <c:pt idx="51">
                  <c:v>21716.854200000002</c:v>
                </c:pt>
                <c:pt idx="52">
                  <c:v>21570.414100000002</c:v>
                </c:pt>
                <c:pt idx="53">
                  <c:v>21426.5304</c:v>
                </c:pt>
                <c:pt idx="54">
                  <c:v>21414.865900000004</c:v>
                </c:pt>
                <c:pt idx="55">
                  <c:v>21132.950600000004</c:v>
                </c:pt>
                <c:pt idx="56">
                  <c:v>20960.034099999997</c:v>
                </c:pt>
                <c:pt idx="57">
                  <c:v>20853.689100000003</c:v>
                </c:pt>
                <c:pt idx="58">
                  <c:v>20744.228499999997</c:v>
                </c:pt>
                <c:pt idx="59">
                  <c:v>20593.471700000006</c:v>
                </c:pt>
                <c:pt idx="60">
                  <c:v>20514.303500000002</c:v>
                </c:pt>
                <c:pt idx="61">
                  <c:v>20156.957999999999</c:v>
                </c:pt>
                <c:pt idx="62">
                  <c:v>20080.040700000001</c:v>
                </c:pt>
                <c:pt idx="63">
                  <c:v>20005.736199999999</c:v>
                </c:pt>
                <c:pt idx="64">
                  <c:v>19869.9244</c:v>
                </c:pt>
                <c:pt idx="65">
                  <c:v>19732.2281</c:v>
                </c:pt>
                <c:pt idx="66">
                  <c:v>19072.819499999998</c:v>
                </c:pt>
                <c:pt idx="67">
                  <c:v>19064.629400000005</c:v>
                </c:pt>
                <c:pt idx="68">
                  <c:v>18539.250700000004</c:v>
                </c:pt>
                <c:pt idx="69">
                  <c:v>18128.390500000001</c:v>
                </c:pt>
                <c:pt idx="70">
                  <c:v>18013.097199999997</c:v>
                </c:pt>
                <c:pt idx="71">
                  <c:v>17640.506999999998</c:v>
                </c:pt>
                <c:pt idx="72">
                  <c:v>17393.791499999999</c:v>
                </c:pt>
                <c:pt idx="73">
                  <c:v>17258.751699999997</c:v>
                </c:pt>
                <c:pt idx="74">
                  <c:v>17226.441000000003</c:v>
                </c:pt>
                <c:pt idx="75">
                  <c:v>17024.962299999996</c:v>
                </c:pt>
                <c:pt idx="76">
                  <c:v>16841.748500000002</c:v>
                </c:pt>
                <c:pt idx="77">
                  <c:v>16812.359</c:v>
                </c:pt>
                <c:pt idx="78">
                  <c:v>16436.947500000002</c:v>
                </c:pt>
                <c:pt idx="79">
                  <c:v>16393.105299999999</c:v>
                </c:pt>
                <c:pt idx="80">
                  <c:v>16290.265399999998</c:v>
                </c:pt>
                <c:pt idx="81">
                  <c:v>16188.908100000001</c:v>
                </c:pt>
                <c:pt idx="82">
                  <c:v>16043.662899999999</c:v>
                </c:pt>
                <c:pt idx="83">
                  <c:v>15827.992100000003</c:v>
                </c:pt>
                <c:pt idx="84">
                  <c:v>15665.8534</c:v>
                </c:pt>
                <c:pt idx="85">
                  <c:v>15635.989799999999</c:v>
                </c:pt>
                <c:pt idx="86">
                  <c:v>15145.864700000002</c:v>
                </c:pt>
                <c:pt idx="87">
                  <c:v>15084.943699999998</c:v>
                </c:pt>
                <c:pt idx="88">
                  <c:v>14638.0779</c:v>
                </c:pt>
                <c:pt idx="89">
                  <c:v>14177.2243</c:v>
                </c:pt>
                <c:pt idx="90">
                  <c:v>14029.912799999998</c:v>
                </c:pt>
                <c:pt idx="91">
                  <c:v>13834.3925</c:v>
                </c:pt>
                <c:pt idx="92">
                  <c:v>13115.581300000002</c:v>
                </c:pt>
                <c:pt idx="93">
                  <c:v>12949.498600000001</c:v>
                </c:pt>
                <c:pt idx="94">
                  <c:v>12665.900800000001</c:v>
                </c:pt>
                <c:pt idx="95">
                  <c:v>12301.1638</c:v>
                </c:pt>
                <c:pt idx="96">
                  <c:v>12127.249300000001</c:v>
                </c:pt>
                <c:pt idx="97">
                  <c:v>9937.0897999999997</c:v>
                </c:pt>
                <c:pt idx="98">
                  <c:v>9681.9318999999996</c:v>
                </c:pt>
                <c:pt idx="99">
                  <c:v>7948.3904999999995</c:v>
                </c:pt>
              </c:numCache>
            </c:numRef>
          </c:val>
          <c:extLst>
            <c:ext xmlns:c16="http://schemas.microsoft.com/office/drawing/2014/chart" uri="{C3380CC4-5D6E-409C-BE32-E72D297353CC}">
              <c16:uniqueId val="{00000000-C6E5-4FCA-B13F-5F813BB1A372}"/>
            </c:ext>
          </c:extLst>
        </c:ser>
        <c:ser>
          <c:idx val="1"/>
          <c:order val="1"/>
          <c:tx>
            <c:strRef>
              <c:f>'Product - Sales'!$C$1</c:f>
              <c:strCache>
                <c:ptCount val="1"/>
                <c:pt idx="0">
                  <c:v>Sum of Quantity</c:v>
                </c:pt>
              </c:strCache>
            </c:strRef>
          </c:tx>
          <c:spPr>
            <a:solidFill>
              <a:schemeClr val="accent2"/>
            </a:solidFill>
            <a:ln>
              <a:noFill/>
            </a:ln>
            <a:effectLst/>
          </c:spPr>
          <c:invertIfNegative val="0"/>
          <c:cat>
            <c:strRef>
              <c:f>'Product - Sales'!$A$2:$A$102</c:f>
              <c:strCache>
                <c:ptCount val="100"/>
                <c:pt idx="0">
                  <c:v>PROD39</c:v>
                </c:pt>
                <c:pt idx="1">
                  <c:v>PROD73</c:v>
                </c:pt>
                <c:pt idx="2">
                  <c:v>PROD37</c:v>
                </c:pt>
                <c:pt idx="3">
                  <c:v>PROD34</c:v>
                </c:pt>
                <c:pt idx="4">
                  <c:v>PROD91</c:v>
                </c:pt>
                <c:pt idx="5">
                  <c:v>PROD76</c:v>
                </c:pt>
                <c:pt idx="6">
                  <c:v>PROD31</c:v>
                </c:pt>
                <c:pt idx="7">
                  <c:v>PROD59</c:v>
                </c:pt>
                <c:pt idx="8">
                  <c:v>PROD96</c:v>
                </c:pt>
                <c:pt idx="9">
                  <c:v>PROD17</c:v>
                </c:pt>
                <c:pt idx="10">
                  <c:v>PROD15</c:v>
                </c:pt>
                <c:pt idx="11">
                  <c:v>PROD89</c:v>
                </c:pt>
                <c:pt idx="12">
                  <c:v>PROD94</c:v>
                </c:pt>
                <c:pt idx="13">
                  <c:v>PROD78</c:v>
                </c:pt>
                <c:pt idx="14">
                  <c:v>PROD20</c:v>
                </c:pt>
                <c:pt idx="15">
                  <c:v>PROD67</c:v>
                </c:pt>
                <c:pt idx="16">
                  <c:v>PROD54</c:v>
                </c:pt>
                <c:pt idx="17">
                  <c:v>PROD38</c:v>
                </c:pt>
                <c:pt idx="18">
                  <c:v>PROD71</c:v>
                </c:pt>
                <c:pt idx="19">
                  <c:v>PROD19</c:v>
                </c:pt>
                <c:pt idx="20">
                  <c:v>PROD98</c:v>
                </c:pt>
                <c:pt idx="21">
                  <c:v>PROD88</c:v>
                </c:pt>
                <c:pt idx="22">
                  <c:v>PROD64</c:v>
                </c:pt>
                <c:pt idx="23">
                  <c:v>PROD11</c:v>
                </c:pt>
                <c:pt idx="24">
                  <c:v>PROD70</c:v>
                </c:pt>
                <c:pt idx="25">
                  <c:v>PROD33</c:v>
                </c:pt>
                <c:pt idx="26">
                  <c:v>PROD62</c:v>
                </c:pt>
                <c:pt idx="27">
                  <c:v>PROD27</c:v>
                </c:pt>
                <c:pt idx="28">
                  <c:v>PROD49</c:v>
                </c:pt>
                <c:pt idx="29">
                  <c:v>PROD80</c:v>
                </c:pt>
                <c:pt idx="30">
                  <c:v>PROD77</c:v>
                </c:pt>
                <c:pt idx="31">
                  <c:v>PROD97</c:v>
                </c:pt>
                <c:pt idx="32">
                  <c:v>PROD46</c:v>
                </c:pt>
                <c:pt idx="33">
                  <c:v>PROD3</c:v>
                </c:pt>
                <c:pt idx="34">
                  <c:v>PROD81</c:v>
                </c:pt>
                <c:pt idx="35">
                  <c:v>PROD75</c:v>
                </c:pt>
                <c:pt idx="36">
                  <c:v>PROD93</c:v>
                </c:pt>
                <c:pt idx="37">
                  <c:v>PROD66</c:v>
                </c:pt>
                <c:pt idx="38">
                  <c:v>PROD48</c:v>
                </c:pt>
                <c:pt idx="39">
                  <c:v>PROD25</c:v>
                </c:pt>
                <c:pt idx="40">
                  <c:v>PROD63</c:v>
                </c:pt>
                <c:pt idx="41">
                  <c:v>PROD42</c:v>
                </c:pt>
                <c:pt idx="42">
                  <c:v>PROD43</c:v>
                </c:pt>
                <c:pt idx="43">
                  <c:v>PROD56</c:v>
                </c:pt>
                <c:pt idx="44">
                  <c:v>PROD82</c:v>
                </c:pt>
                <c:pt idx="45">
                  <c:v>PROD99</c:v>
                </c:pt>
                <c:pt idx="46">
                  <c:v>PROD69</c:v>
                </c:pt>
                <c:pt idx="47">
                  <c:v>PROD26</c:v>
                </c:pt>
                <c:pt idx="48">
                  <c:v>PROD84</c:v>
                </c:pt>
                <c:pt idx="49">
                  <c:v>PROD16</c:v>
                </c:pt>
                <c:pt idx="50">
                  <c:v>PROD12</c:v>
                </c:pt>
                <c:pt idx="51">
                  <c:v>PROD74</c:v>
                </c:pt>
                <c:pt idx="52">
                  <c:v>PROD14</c:v>
                </c:pt>
                <c:pt idx="53">
                  <c:v>PROD57</c:v>
                </c:pt>
                <c:pt idx="54">
                  <c:v>PROD24</c:v>
                </c:pt>
                <c:pt idx="55">
                  <c:v>PROD60</c:v>
                </c:pt>
                <c:pt idx="56">
                  <c:v>PROD13</c:v>
                </c:pt>
                <c:pt idx="57">
                  <c:v>PROD92</c:v>
                </c:pt>
                <c:pt idx="58">
                  <c:v>PROD22</c:v>
                </c:pt>
                <c:pt idx="59">
                  <c:v>PROD85</c:v>
                </c:pt>
                <c:pt idx="60">
                  <c:v>PROD5</c:v>
                </c:pt>
                <c:pt idx="61">
                  <c:v>PROD61</c:v>
                </c:pt>
                <c:pt idx="62">
                  <c:v>PROD21</c:v>
                </c:pt>
                <c:pt idx="63">
                  <c:v>PROD65</c:v>
                </c:pt>
                <c:pt idx="64">
                  <c:v>PROD7</c:v>
                </c:pt>
                <c:pt idx="65">
                  <c:v>PROD83</c:v>
                </c:pt>
                <c:pt idx="66">
                  <c:v>PROD35</c:v>
                </c:pt>
                <c:pt idx="67">
                  <c:v>PROD86</c:v>
                </c:pt>
                <c:pt idx="68">
                  <c:v>PROD10</c:v>
                </c:pt>
                <c:pt idx="69">
                  <c:v>PROD40</c:v>
                </c:pt>
                <c:pt idx="70">
                  <c:v>PROD50</c:v>
                </c:pt>
                <c:pt idx="71">
                  <c:v>PROD51</c:v>
                </c:pt>
                <c:pt idx="72">
                  <c:v>PROD45</c:v>
                </c:pt>
                <c:pt idx="73">
                  <c:v>PROD87</c:v>
                </c:pt>
                <c:pt idx="74">
                  <c:v>PROD1</c:v>
                </c:pt>
                <c:pt idx="75">
                  <c:v>PROD0</c:v>
                </c:pt>
                <c:pt idx="76">
                  <c:v>PROD79</c:v>
                </c:pt>
                <c:pt idx="77">
                  <c:v>PROD8</c:v>
                </c:pt>
                <c:pt idx="78">
                  <c:v>PROD72</c:v>
                </c:pt>
                <c:pt idx="79">
                  <c:v>PROD58</c:v>
                </c:pt>
                <c:pt idx="80">
                  <c:v>PROD41</c:v>
                </c:pt>
                <c:pt idx="81">
                  <c:v>PROD68</c:v>
                </c:pt>
                <c:pt idx="82">
                  <c:v>PROD55</c:v>
                </c:pt>
                <c:pt idx="83">
                  <c:v>PROD2</c:v>
                </c:pt>
                <c:pt idx="84">
                  <c:v>PROD4</c:v>
                </c:pt>
                <c:pt idx="85">
                  <c:v>PROD36</c:v>
                </c:pt>
                <c:pt idx="86">
                  <c:v>PROD28</c:v>
                </c:pt>
                <c:pt idx="87">
                  <c:v>PROD18</c:v>
                </c:pt>
                <c:pt idx="88">
                  <c:v>PROD53</c:v>
                </c:pt>
                <c:pt idx="89">
                  <c:v>PROD44</c:v>
                </c:pt>
                <c:pt idx="90">
                  <c:v>PROD30</c:v>
                </c:pt>
                <c:pt idx="91">
                  <c:v>PROD52</c:v>
                </c:pt>
                <c:pt idx="92">
                  <c:v>PROD9</c:v>
                </c:pt>
                <c:pt idx="93">
                  <c:v>PROD23</c:v>
                </c:pt>
                <c:pt idx="94">
                  <c:v>PROD29</c:v>
                </c:pt>
                <c:pt idx="95">
                  <c:v>PROD95</c:v>
                </c:pt>
                <c:pt idx="96">
                  <c:v>PROD90</c:v>
                </c:pt>
                <c:pt idx="97">
                  <c:v>PROD6</c:v>
                </c:pt>
                <c:pt idx="98">
                  <c:v>PROD32</c:v>
                </c:pt>
                <c:pt idx="99">
                  <c:v>PROD47</c:v>
                </c:pt>
              </c:strCache>
            </c:strRef>
          </c:cat>
          <c:val>
            <c:numRef>
              <c:f>'Product - Sales'!$C$2:$C$102</c:f>
              <c:numCache>
                <c:formatCode>General</c:formatCode>
                <c:ptCount val="100"/>
                <c:pt idx="0">
                  <c:v>84</c:v>
                </c:pt>
                <c:pt idx="1">
                  <c:v>77</c:v>
                </c:pt>
                <c:pt idx="2">
                  <c:v>87</c:v>
                </c:pt>
                <c:pt idx="3">
                  <c:v>84</c:v>
                </c:pt>
                <c:pt idx="4">
                  <c:v>67</c:v>
                </c:pt>
                <c:pt idx="5">
                  <c:v>73</c:v>
                </c:pt>
                <c:pt idx="6">
                  <c:v>63</c:v>
                </c:pt>
                <c:pt idx="7">
                  <c:v>66</c:v>
                </c:pt>
                <c:pt idx="8">
                  <c:v>45</c:v>
                </c:pt>
                <c:pt idx="9">
                  <c:v>70</c:v>
                </c:pt>
                <c:pt idx="10">
                  <c:v>72</c:v>
                </c:pt>
                <c:pt idx="11">
                  <c:v>68</c:v>
                </c:pt>
                <c:pt idx="12">
                  <c:v>68</c:v>
                </c:pt>
                <c:pt idx="13">
                  <c:v>61</c:v>
                </c:pt>
                <c:pt idx="14">
                  <c:v>53</c:v>
                </c:pt>
                <c:pt idx="15">
                  <c:v>50</c:v>
                </c:pt>
                <c:pt idx="16">
                  <c:v>59</c:v>
                </c:pt>
                <c:pt idx="17">
                  <c:v>64</c:v>
                </c:pt>
                <c:pt idx="18">
                  <c:v>48</c:v>
                </c:pt>
                <c:pt idx="19">
                  <c:v>63</c:v>
                </c:pt>
                <c:pt idx="20">
                  <c:v>54</c:v>
                </c:pt>
                <c:pt idx="21">
                  <c:v>60</c:v>
                </c:pt>
                <c:pt idx="22">
                  <c:v>49</c:v>
                </c:pt>
                <c:pt idx="23">
                  <c:v>53</c:v>
                </c:pt>
                <c:pt idx="24">
                  <c:v>58</c:v>
                </c:pt>
                <c:pt idx="25">
                  <c:v>51</c:v>
                </c:pt>
                <c:pt idx="26">
                  <c:v>68</c:v>
                </c:pt>
                <c:pt idx="27">
                  <c:v>56</c:v>
                </c:pt>
                <c:pt idx="28">
                  <c:v>44</c:v>
                </c:pt>
                <c:pt idx="29">
                  <c:v>47</c:v>
                </c:pt>
                <c:pt idx="30">
                  <c:v>48</c:v>
                </c:pt>
                <c:pt idx="31">
                  <c:v>55</c:v>
                </c:pt>
                <c:pt idx="32">
                  <c:v>59</c:v>
                </c:pt>
                <c:pt idx="33">
                  <c:v>47</c:v>
                </c:pt>
                <c:pt idx="34">
                  <c:v>53</c:v>
                </c:pt>
                <c:pt idx="35">
                  <c:v>48</c:v>
                </c:pt>
                <c:pt idx="36">
                  <c:v>44</c:v>
                </c:pt>
                <c:pt idx="37">
                  <c:v>44</c:v>
                </c:pt>
                <c:pt idx="38">
                  <c:v>48</c:v>
                </c:pt>
                <c:pt idx="39">
                  <c:v>58</c:v>
                </c:pt>
                <c:pt idx="40">
                  <c:v>51</c:v>
                </c:pt>
                <c:pt idx="41">
                  <c:v>54</c:v>
                </c:pt>
                <c:pt idx="42">
                  <c:v>52</c:v>
                </c:pt>
                <c:pt idx="43">
                  <c:v>58</c:v>
                </c:pt>
                <c:pt idx="44">
                  <c:v>41</c:v>
                </c:pt>
                <c:pt idx="45">
                  <c:v>52</c:v>
                </c:pt>
                <c:pt idx="46">
                  <c:v>54</c:v>
                </c:pt>
                <c:pt idx="47">
                  <c:v>49</c:v>
                </c:pt>
                <c:pt idx="48">
                  <c:v>45</c:v>
                </c:pt>
                <c:pt idx="49">
                  <c:v>62</c:v>
                </c:pt>
                <c:pt idx="50">
                  <c:v>41</c:v>
                </c:pt>
                <c:pt idx="51">
                  <c:v>55</c:v>
                </c:pt>
                <c:pt idx="52">
                  <c:v>45</c:v>
                </c:pt>
                <c:pt idx="53">
                  <c:v>49</c:v>
                </c:pt>
                <c:pt idx="54">
                  <c:v>48</c:v>
                </c:pt>
                <c:pt idx="55">
                  <c:v>55</c:v>
                </c:pt>
                <c:pt idx="56">
                  <c:v>55</c:v>
                </c:pt>
                <c:pt idx="57">
                  <c:v>50</c:v>
                </c:pt>
                <c:pt idx="58">
                  <c:v>43</c:v>
                </c:pt>
                <c:pt idx="59">
                  <c:v>38</c:v>
                </c:pt>
                <c:pt idx="60">
                  <c:v>43</c:v>
                </c:pt>
                <c:pt idx="61">
                  <c:v>44</c:v>
                </c:pt>
                <c:pt idx="62">
                  <c:v>42</c:v>
                </c:pt>
                <c:pt idx="63">
                  <c:v>45</c:v>
                </c:pt>
                <c:pt idx="64">
                  <c:v>40</c:v>
                </c:pt>
                <c:pt idx="65">
                  <c:v>56</c:v>
                </c:pt>
                <c:pt idx="66">
                  <c:v>45</c:v>
                </c:pt>
                <c:pt idx="67">
                  <c:v>48</c:v>
                </c:pt>
                <c:pt idx="68">
                  <c:v>51</c:v>
                </c:pt>
                <c:pt idx="69">
                  <c:v>58</c:v>
                </c:pt>
                <c:pt idx="70">
                  <c:v>42</c:v>
                </c:pt>
                <c:pt idx="71">
                  <c:v>38</c:v>
                </c:pt>
                <c:pt idx="72">
                  <c:v>37</c:v>
                </c:pt>
                <c:pt idx="73">
                  <c:v>41</c:v>
                </c:pt>
                <c:pt idx="74">
                  <c:v>41</c:v>
                </c:pt>
                <c:pt idx="75">
                  <c:v>39</c:v>
                </c:pt>
                <c:pt idx="76">
                  <c:v>45</c:v>
                </c:pt>
                <c:pt idx="77">
                  <c:v>49</c:v>
                </c:pt>
                <c:pt idx="78">
                  <c:v>46</c:v>
                </c:pt>
                <c:pt idx="79">
                  <c:v>39</c:v>
                </c:pt>
                <c:pt idx="80">
                  <c:v>43</c:v>
                </c:pt>
                <c:pt idx="81">
                  <c:v>40</c:v>
                </c:pt>
                <c:pt idx="82">
                  <c:v>36</c:v>
                </c:pt>
                <c:pt idx="83">
                  <c:v>41</c:v>
                </c:pt>
                <c:pt idx="84">
                  <c:v>35</c:v>
                </c:pt>
                <c:pt idx="85">
                  <c:v>37</c:v>
                </c:pt>
                <c:pt idx="86">
                  <c:v>43</c:v>
                </c:pt>
                <c:pt idx="87">
                  <c:v>37</c:v>
                </c:pt>
                <c:pt idx="88">
                  <c:v>36</c:v>
                </c:pt>
                <c:pt idx="89">
                  <c:v>28</c:v>
                </c:pt>
                <c:pt idx="90">
                  <c:v>34</c:v>
                </c:pt>
                <c:pt idx="91">
                  <c:v>36</c:v>
                </c:pt>
                <c:pt idx="92">
                  <c:v>41</c:v>
                </c:pt>
                <c:pt idx="93">
                  <c:v>34</c:v>
                </c:pt>
                <c:pt idx="94">
                  <c:v>29</c:v>
                </c:pt>
                <c:pt idx="95">
                  <c:v>38</c:v>
                </c:pt>
                <c:pt idx="96">
                  <c:v>38</c:v>
                </c:pt>
                <c:pt idx="97">
                  <c:v>33</c:v>
                </c:pt>
                <c:pt idx="98">
                  <c:v>24</c:v>
                </c:pt>
                <c:pt idx="99">
                  <c:v>29</c:v>
                </c:pt>
              </c:numCache>
            </c:numRef>
          </c:val>
          <c:extLst>
            <c:ext xmlns:c16="http://schemas.microsoft.com/office/drawing/2014/chart" uri="{C3380CC4-5D6E-409C-BE32-E72D297353CC}">
              <c16:uniqueId val="{00000003-C6E5-4FCA-B13F-5F813BB1A372}"/>
            </c:ext>
          </c:extLst>
        </c:ser>
        <c:dLbls>
          <c:showLegendKey val="0"/>
          <c:showVal val="0"/>
          <c:showCatName val="0"/>
          <c:showSerName val="0"/>
          <c:showPercent val="0"/>
          <c:showBubbleSize val="0"/>
        </c:dLbls>
        <c:gapWidth val="219"/>
        <c:overlap val="-27"/>
        <c:axId val="801458528"/>
        <c:axId val="801483968"/>
      </c:barChart>
      <c:catAx>
        <c:axId val="801458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483968"/>
        <c:crosses val="autoZero"/>
        <c:auto val="1"/>
        <c:lblAlgn val="ctr"/>
        <c:lblOffset val="100"/>
        <c:noMultiLvlLbl val="0"/>
      </c:catAx>
      <c:valAx>
        <c:axId val="8014839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458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[Pj1.xlsx]Store - Sales!PivotTable7</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'Store - Sales'!$B$1:$B$2</c:f>
              <c:strCache>
                <c:ptCount val="1"/>
                <c:pt idx="0">
                  <c:v>COD</c:v>
                </c:pt>
              </c:strCache>
            </c:strRef>
          </c:tx>
          <c:spPr>
            <a:ln w="28575" cap="rnd">
              <a:solidFill>
                <a:schemeClr val="accent1"/>
              </a:solidFill>
              <a:round/>
            </a:ln>
            <a:effectLst/>
          </c:spPr>
          <c:marker>
            <c:symbol val="none"/>
          </c:marker>
          <c:cat>
            <c:strRef>
              <c:f>'Store - Sales'!$A$3:$A$23</c:f>
              <c:strCache>
                <c:ptCount val="20"/>
                <c:pt idx="0">
                  <c:v>STORE8</c:v>
                </c:pt>
                <c:pt idx="1">
                  <c:v>STORE3</c:v>
                </c:pt>
                <c:pt idx="2">
                  <c:v>STORE17</c:v>
                </c:pt>
                <c:pt idx="3">
                  <c:v>STORE4</c:v>
                </c:pt>
                <c:pt idx="4">
                  <c:v>STORE12</c:v>
                </c:pt>
                <c:pt idx="5">
                  <c:v>STORE6</c:v>
                </c:pt>
                <c:pt idx="6">
                  <c:v>STORE13</c:v>
                </c:pt>
                <c:pt idx="7">
                  <c:v>STORE16</c:v>
                </c:pt>
                <c:pt idx="8">
                  <c:v>STORE9</c:v>
                </c:pt>
                <c:pt idx="9">
                  <c:v>STORE10</c:v>
                </c:pt>
                <c:pt idx="10">
                  <c:v>STORE7</c:v>
                </c:pt>
                <c:pt idx="11">
                  <c:v>STORE14</c:v>
                </c:pt>
                <c:pt idx="12">
                  <c:v>STORE18</c:v>
                </c:pt>
                <c:pt idx="13">
                  <c:v>STORE1</c:v>
                </c:pt>
                <c:pt idx="14">
                  <c:v>STORE15</c:v>
                </c:pt>
                <c:pt idx="15">
                  <c:v>STORE2</c:v>
                </c:pt>
                <c:pt idx="16">
                  <c:v>STORE19</c:v>
                </c:pt>
                <c:pt idx="17">
                  <c:v>STORE11</c:v>
                </c:pt>
                <c:pt idx="18">
                  <c:v>STORE0</c:v>
                </c:pt>
                <c:pt idx="19">
                  <c:v>STORE5</c:v>
                </c:pt>
              </c:strCache>
            </c:strRef>
          </c:cat>
          <c:val>
            <c:numRef>
              <c:f>'Store - Sales'!$B$3:$B$23</c:f>
              <c:numCache>
                <c:formatCode>0.00</c:formatCode>
                <c:ptCount val="20"/>
                <c:pt idx="0">
                  <c:v>34142.730299999996</c:v>
                </c:pt>
                <c:pt idx="1">
                  <c:v>33446.9738</c:v>
                </c:pt>
                <c:pt idx="2">
                  <c:v>38114.378300000004</c:v>
                </c:pt>
                <c:pt idx="3">
                  <c:v>24588.906599999998</c:v>
                </c:pt>
                <c:pt idx="4">
                  <c:v>31116.780999999995</c:v>
                </c:pt>
                <c:pt idx="5">
                  <c:v>36767.686500000003</c:v>
                </c:pt>
                <c:pt idx="6">
                  <c:v>42434.350700000003</c:v>
                </c:pt>
                <c:pt idx="7">
                  <c:v>47433.616699999991</c:v>
                </c:pt>
                <c:pt idx="8">
                  <c:v>42363.0841</c:v>
                </c:pt>
                <c:pt idx="9">
                  <c:v>44329.974099999985</c:v>
                </c:pt>
                <c:pt idx="10">
                  <c:v>34217.123100000004</c:v>
                </c:pt>
                <c:pt idx="11">
                  <c:v>36010.407500000008</c:v>
                </c:pt>
                <c:pt idx="12">
                  <c:v>40815.066100000004</c:v>
                </c:pt>
                <c:pt idx="13">
                  <c:v>31630.424200000005</c:v>
                </c:pt>
                <c:pt idx="14">
                  <c:v>31951.830500000011</c:v>
                </c:pt>
                <c:pt idx="15">
                  <c:v>24352.744799999997</c:v>
                </c:pt>
                <c:pt idx="16">
                  <c:v>31749.909900000006</c:v>
                </c:pt>
                <c:pt idx="17">
                  <c:v>29230.603900000002</c:v>
                </c:pt>
                <c:pt idx="18">
                  <c:v>36455.822100000005</c:v>
                </c:pt>
                <c:pt idx="19">
                  <c:v>31307.001500000002</c:v>
                </c:pt>
              </c:numCache>
            </c:numRef>
          </c:val>
          <c:smooth val="0"/>
          <c:extLst>
            <c:ext xmlns:c16="http://schemas.microsoft.com/office/drawing/2014/chart" uri="{C3380CC4-5D6E-409C-BE32-E72D297353CC}">
              <c16:uniqueId val="{00000000-AB4F-46CF-A862-358AE1B858DF}"/>
            </c:ext>
          </c:extLst>
        </c:ser>
        <c:ser>
          <c:idx val="1"/>
          <c:order val="1"/>
          <c:tx>
            <c:strRef>
              <c:f>'Store - Sales'!$C$1:$C$2</c:f>
              <c:strCache>
                <c:ptCount val="1"/>
                <c:pt idx="0">
                  <c:v>Credit Card</c:v>
                </c:pt>
              </c:strCache>
            </c:strRef>
          </c:tx>
          <c:spPr>
            <a:ln w="28575" cap="rnd">
              <a:solidFill>
                <a:schemeClr val="accent2"/>
              </a:solidFill>
              <a:round/>
            </a:ln>
            <a:effectLst/>
          </c:spPr>
          <c:marker>
            <c:symbol val="none"/>
          </c:marker>
          <c:cat>
            <c:strRef>
              <c:f>'Store - Sales'!$A$3:$A$23</c:f>
              <c:strCache>
                <c:ptCount val="20"/>
                <c:pt idx="0">
                  <c:v>STORE8</c:v>
                </c:pt>
                <c:pt idx="1">
                  <c:v>STORE3</c:v>
                </c:pt>
                <c:pt idx="2">
                  <c:v>STORE17</c:v>
                </c:pt>
                <c:pt idx="3">
                  <c:v>STORE4</c:v>
                </c:pt>
                <c:pt idx="4">
                  <c:v>STORE12</c:v>
                </c:pt>
                <c:pt idx="5">
                  <c:v>STORE6</c:v>
                </c:pt>
                <c:pt idx="6">
                  <c:v>STORE13</c:v>
                </c:pt>
                <c:pt idx="7">
                  <c:v>STORE16</c:v>
                </c:pt>
                <c:pt idx="8">
                  <c:v>STORE9</c:v>
                </c:pt>
                <c:pt idx="9">
                  <c:v>STORE10</c:v>
                </c:pt>
                <c:pt idx="10">
                  <c:v>STORE7</c:v>
                </c:pt>
                <c:pt idx="11">
                  <c:v>STORE14</c:v>
                </c:pt>
                <c:pt idx="12">
                  <c:v>STORE18</c:v>
                </c:pt>
                <c:pt idx="13">
                  <c:v>STORE1</c:v>
                </c:pt>
                <c:pt idx="14">
                  <c:v>STORE15</c:v>
                </c:pt>
                <c:pt idx="15">
                  <c:v>STORE2</c:v>
                </c:pt>
                <c:pt idx="16">
                  <c:v>STORE19</c:v>
                </c:pt>
                <c:pt idx="17">
                  <c:v>STORE11</c:v>
                </c:pt>
                <c:pt idx="18">
                  <c:v>STORE0</c:v>
                </c:pt>
                <c:pt idx="19">
                  <c:v>STORE5</c:v>
                </c:pt>
              </c:strCache>
            </c:strRef>
          </c:cat>
          <c:val>
            <c:numRef>
              <c:f>'Store - Sales'!$C$3:$C$23</c:f>
              <c:numCache>
                <c:formatCode>0.00</c:formatCode>
                <c:ptCount val="20"/>
                <c:pt idx="0">
                  <c:v>72215.370699999985</c:v>
                </c:pt>
                <c:pt idx="1">
                  <c:v>46541.044699999999</c:v>
                </c:pt>
                <c:pt idx="2">
                  <c:v>33813.864600000001</c:v>
                </c:pt>
                <c:pt idx="3">
                  <c:v>45275.220799999988</c:v>
                </c:pt>
                <c:pt idx="4">
                  <c:v>53805.049800000001</c:v>
                </c:pt>
                <c:pt idx="5">
                  <c:v>34688.9084</c:v>
                </c:pt>
                <c:pt idx="6">
                  <c:v>37172.493800000004</c:v>
                </c:pt>
                <c:pt idx="7">
                  <c:v>33648.204400000002</c:v>
                </c:pt>
                <c:pt idx="8">
                  <c:v>37845.537399999994</c:v>
                </c:pt>
                <c:pt idx="9">
                  <c:v>31658.8449</c:v>
                </c:pt>
                <c:pt idx="10">
                  <c:v>26907.142899999999</c:v>
                </c:pt>
                <c:pt idx="11">
                  <c:v>34124.632700000009</c:v>
                </c:pt>
                <c:pt idx="12">
                  <c:v>27858.457900000001</c:v>
                </c:pt>
                <c:pt idx="13">
                  <c:v>28812.640000000003</c:v>
                </c:pt>
                <c:pt idx="14">
                  <c:v>31895.689200000001</c:v>
                </c:pt>
                <c:pt idx="15">
                  <c:v>38006.487500000003</c:v>
                </c:pt>
                <c:pt idx="16">
                  <c:v>31395.054400000001</c:v>
                </c:pt>
                <c:pt idx="17">
                  <c:v>25400.984399999998</c:v>
                </c:pt>
                <c:pt idx="18">
                  <c:v>18906.474700000002</c:v>
                </c:pt>
                <c:pt idx="19">
                  <c:v>25208.607799999998</c:v>
                </c:pt>
              </c:numCache>
            </c:numRef>
          </c:val>
          <c:smooth val="0"/>
          <c:extLst>
            <c:ext xmlns:c16="http://schemas.microsoft.com/office/drawing/2014/chart" uri="{C3380CC4-5D6E-409C-BE32-E72D297353CC}">
              <c16:uniqueId val="{00000001-AB4F-46CF-A862-358AE1B858DF}"/>
            </c:ext>
          </c:extLst>
        </c:ser>
        <c:ser>
          <c:idx val="2"/>
          <c:order val="2"/>
          <c:tx>
            <c:strRef>
              <c:f>'Store - Sales'!$D$1:$D$2</c:f>
              <c:strCache>
                <c:ptCount val="1"/>
                <c:pt idx="0">
                  <c:v>PayPal</c:v>
                </c:pt>
              </c:strCache>
            </c:strRef>
          </c:tx>
          <c:spPr>
            <a:ln w="28575" cap="rnd">
              <a:solidFill>
                <a:schemeClr val="accent3"/>
              </a:solidFill>
              <a:round/>
            </a:ln>
            <a:effectLst/>
          </c:spPr>
          <c:marker>
            <c:symbol val="none"/>
          </c:marker>
          <c:cat>
            <c:strRef>
              <c:f>'Store - Sales'!$A$3:$A$23</c:f>
              <c:strCache>
                <c:ptCount val="20"/>
                <c:pt idx="0">
                  <c:v>STORE8</c:v>
                </c:pt>
                <c:pt idx="1">
                  <c:v>STORE3</c:v>
                </c:pt>
                <c:pt idx="2">
                  <c:v>STORE17</c:v>
                </c:pt>
                <c:pt idx="3">
                  <c:v>STORE4</c:v>
                </c:pt>
                <c:pt idx="4">
                  <c:v>STORE12</c:v>
                </c:pt>
                <c:pt idx="5">
                  <c:v>STORE6</c:v>
                </c:pt>
                <c:pt idx="6">
                  <c:v>STORE13</c:v>
                </c:pt>
                <c:pt idx="7">
                  <c:v>STORE16</c:v>
                </c:pt>
                <c:pt idx="8">
                  <c:v>STORE9</c:v>
                </c:pt>
                <c:pt idx="9">
                  <c:v>STORE10</c:v>
                </c:pt>
                <c:pt idx="10">
                  <c:v>STORE7</c:v>
                </c:pt>
                <c:pt idx="11">
                  <c:v>STORE14</c:v>
                </c:pt>
                <c:pt idx="12">
                  <c:v>STORE18</c:v>
                </c:pt>
                <c:pt idx="13">
                  <c:v>STORE1</c:v>
                </c:pt>
                <c:pt idx="14">
                  <c:v>STORE15</c:v>
                </c:pt>
                <c:pt idx="15">
                  <c:v>STORE2</c:v>
                </c:pt>
                <c:pt idx="16">
                  <c:v>STORE19</c:v>
                </c:pt>
                <c:pt idx="17">
                  <c:v>STORE11</c:v>
                </c:pt>
                <c:pt idx="18">
                  <c:v>STORE0</c:v>
                </c:pt>
                <c:pt idx="19">
                  <c:v>STORE5</c:v>
                </c:pt>
              </c:strCache>
            </c:strRef>
          </c:cat>
          <c:val>
            <c:numRef>
              <c:f>'Store - Sales'!$D$3:$D$23</c:f>
              <c:numCache>
                <c:formatCode>0.00</c:formatCode>
                <c:ptCount val="20"/>
                <c:pt idx="0">
                  <c:v>52613.361400000002</c:v>
                </c:pt>
                <c:pt idx="1">
                  <c:v>45023.81</c:v>
                </c:pt>
                <c:pt idx="2">
                  <c:v>50248.304199999991</c:v>
                </c:pt>
                <c:pt idx="3">
                  <c:v>48949.988299999997</c:v>
                </c:pt>
                <c:pt idx="4">
                  <c:v>31907.389799999997</c:v>
                </c:pt>
                <c:pt idx="5">
                  <c:v>43077.201700000012</c:v>
                </c:pt>
                <c:pt idx="6">
                  <c:v>34794.626999999993</c:v>
                </c:pt>
                <c:pt idx="7">
                  <c:v>30623.122499999998</c:v>
                </c:pt>
                <c:pt idx="8">
                  <c:v>29893.777499999997</c:v>
                </c:pt>
                <c:pt idx="9">
                  <c:v>33802.896200000003</c:v>
                </c:pt>
                <c:pt idx="10">
                  <c:v>46915.083399999996</c:v>
                </c:pt>
                <c:pt idx="11">
                  <c:v>36113.243100000007</c:v>
                </c:pt>
                <c:pt idx="12">
                  <c:v>35639.530499999993</c:v>
                </c:pt>
                <c:pt idx="13">
                  <c:v>40617.545000000006</c:v>
                </c:pt>
                <c:pt idx="14">
                  <c:v>35831.566300000006</c:v>
                </c:pt>
                <c:pt idx="15">
                  <c:v>36601.575499999999</c:v>
                </c:pt>
                <c:pt idx="16">
                  <c:v>31080.759000000002</c:v>
                </c:pt>
                <c:pt idx="17">
                  <c:v>38416.552200000006</c:v>
                </c:pt>
                <c:pt idx="18">
                  <c:v>29776.258399999999</c:v>
                </c:pt>
                <c:pt idx="19">
                  <c:v>24827.979600000002</c:v>
                </c:pt>
              </c:numCache>
            </c:numRef>
          </c:val>
          <c:smooth val="0"/>
          <c:extLst>
            <c:ext xmlns:c16="http://schemas.microsoft.com/office/drawing/2014/chart" uri="{C3380CC4-5D6E-409C-BE32-E72D297353CC}">
              <c16:uniqueId val="{00000002-AB4F-46CF-A862-358AE1B858DF}"/>
            </c:ext>
          </c:extLst>
        </c:ser>
        <c:dLbls>
          <c:showLegendKey val="0"/>
          <c:showVal val="0"/>
          <c:showCatName val="0"/>
          <c:showSerName val="0"/>
          <c:showPercent val="0"/>
          <c:showBubbleSize val="0"/>
        </c:dLbls>
        <c:smooth val="0"/>
        <c:axId val="963728864"/>
        <c:axId val="963712544"/>
      </c:lineChart>
      <c:catAx>
        <c:axId val="963728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3712544"/>
        <c:crosses val="autoZero"/>
        <c:auto val="1"/>
        <c:lblAlgn val="ctr"/>
        <c:lblOffset val="100"/>
        <c:noMultiLvlLbl val="0"/>
      </c:catAx>
      <c:valAx>
        <c:axId val="96371254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3728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[Pj1.xlsx]Stocks!PivotTable3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PRODUCT STOCK</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Stocks!$B$3</c:f>
              <c:strCache>
                <c:ptCount val="1"/>
                <c:pt idx="0">
                  <c:v>Total</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Stocks!$A$4:$A$9</c:f>
              <c:strCache>
                <c:ptCount val="5"/>
                <c:pt idx="0">
                  <c:v>Beauty</c:v>
                </c:pt>
                <c:pt idx="1">
                  <c:v>Clothing</c:v>
                </c:pt>
                <c:pt idx="2">
                  <c:v>Electronics</c:v>
                </c:pt>
                <c:pt idx="3">
                  <c:v>Home</c:v>
                </c:pt>
                <c:pt idx="4">
                  <c:v>Sports</c:v>
                </c:pt>
              </c:strCache>
            </c:strRef>
          </c:cat>
          <c:val>
            <c:numRef>
              <c:f>Stocks!$B$4:$B$9</c:f>
              <c:numCache>
                <c:formatCode>General</c:formatCode>
                <c:ptCount val="5"/>
                <c:pt idx="0">
                  <c:v>4816</c:v>
                </c:pt>
                <c:pt idx="1">
                  <c:v>4931</c:v>
                </c:pt>
                <c:pt idx="2">
                  <c:v>5494</c:v>
                </c:pt>
                <c:pt idx="3">
                  <c:v>4521</c:v>
                </c:pt>
                <c:pt idx="4">
                  <c:v>6767</c:v>
                </c:pt>
              </c:numCache>
            </c:numRef>
          </c:val>
          <c:extLst>
            <c:ext xmlns:c16="http://schemas.microsoft.com/office/drawing/2014/chart" uri="{C3380CC4-5D6E-409C-BE32-E72D297353CC}">
              <c16:uniqueId val="{00000000-900D-4D16-BD6E-B7CFBE0B8BFC}"/>
            </c:ext>
          </c:extLst>
        </c:ser>
        <c:dLbls>
          <c:dLblPos val="inEnd"/>
          <c:showLegendKey val="0"/>
          <c:showVal val="1"/>
          <c:showCatName val="0"/>
          <c:showSerName val="0"/>
          <c:showPercent val="0"/>
          <c:showBubbleSize val="0"/>
        </c:dLbls>
        <c:gapWidth val="65"/>
        <c:axId val="1647279999"/>
        <c:axId val="1647277599"/>
      </c:barChart>
      <c:catAx>
        <c:axId val="164727999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47277599"/>
        <c:crosses val="autoZero"/>
        <c:auto val="1"/>
        <c:lblAlgn val="ctr"/>
        <c:lblOffset val="100"/>
        <c:noMultiLvlLbl val="0"/>
      </c:catAx>
      <c:valAx>
        <c:axId val="1647277599"/>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64727999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[Pj1.xlsx]Store - sales - Pivot tables!PivotTable3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Store -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'Store - sales - Pivot tables'!$B$1</c:f>
              <c:strCache>
                <c:ptCount val="1"/>
                <c:pt idx="0">
                  <c:v>Total</c:v>
                </c:pt>
              </c:strCache>
            </c:strRef>
          </c:tx>
          <c:spPr>
            <a:solidFill>
              <a:schemeClr val="accent1"/>
            </a:solidFill>
            <a:ln>
              <a:noFill/>
            </a:ln>
            <a:effectLst/>
          </c:spPr>
          <c:invertIfNegative val="0"/>
          <c:cat>
            <c:strRef>
              <c:f>'Store - sales - Pivot tables'!$A$2:$A$22</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'Store - sales - Pivot tables'!$B$2:$B$22</c:f>
              <c:numCache>
                <c:formatCode>0.00</c:formatCode>
                <c:ptCount val="20"/>
                <c:pt idx="0">
                  <c:v>85138.555199999973</c:v>
                </c:pt>
                <c:pt idx="1">
                  <c:v>101060.60919999996</c:v>
                </c:pt>
                <c:pt idx="2">
                  <c:v>109791.71519999996</c:v>
                </c:pt>
                <c:pt idx="3">
                  <c:v>93048.14049999998</c:v>
                </c:pt>
                <c:pt idx="4">
                  <c:v>116829.2206</c:v>
                </c:pt>
                <c:pt idx="5">
                  <c:v>114401.47150000001</c:v>
                </c:pt>
                <c:pt idx="6">
                  <c:v>106248.2833</c:v>
                </c:pt>
                <c:pt idx="7">
                  <c:v>99679.085999999952</c:v>
                </c:pt>
                <c:pt idx="8">
                  <c:v>111704.94359999998</c:v>
                </c:pt>
                <c:pt idx="9">
                  <c:v>122176.5471</c:v>
                </c:pt>
                <c:pt idx="10">
                  <c:v>104313.05450000001</c:v>
                </c:pt>
                <c:pt idx="11">
                  <c:v>94225.723299999998</c:v>
                </c:pt>
                <c:pt idx="12">
                  <c:v>98960.807799999937</c:v>
                </c:pt>
                <c:pt idx="13">
                  <c:v>125011.8285</c:v>
                </c:pt>
                <c:pt idx="14">
                  <c:v>118814.11569999997</c:v>
                </c:pt>
                <c:pt idx="15">
                  <c:v>81343.588900000032</c:v>
                </c:pt>
                <c:pt idx="16">
                  <c:v>114533.7966</c:v>
                </c:pt>
                <c:pt idx="17">
                  <c:v>108039.34939999999</c:v>
                </c:pt>
                <c:pt idx="18">
                  <c:v>158971.46240000002</c:v>
                </c:pt>
                <c:pt idx="19">
                  <c:v>110102.39899999999</c:v>
                </c:pt>
              </c:numCache>
            </c:numRef>
          </c:val>
          <c:extLst>
            <c:ext xmlns:c16="http://schemas.microsoft.com/office/drawing/2014/chart" uri="{C3380CC4-5D6E-409C-BE32-E72D297353CC}">
              <c16:uniqueId val="{00000000-A53B-41C2-92F7-D8141504B651}"/>
            </c:ext>
          </c:extLst>
        </c:ser>
        <c:dLbls>
          <c:showLegendKey val="0"/>
          <c:showVal val="0"/>
          <c:showCatName val="0"/>
          <c:showSerName val="0"/>
          <c:showPercent val="0"/>
          <c:showBubbleSize val="0"/>
        </c:dLbls>
        <c:gapWidth val="219"/>
        <c:overlap val="-27"/>
        <c:axId val="1479164912"/>
        <c:axId val="1479167312"/>
      </c:barChart>
      <c:catAx>
        <c:axId val="1479164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9167312"/>
        <c:crosses val="autoZero"/>
        <c:auto val="1"/>
        <c:lblAlgn val="ctr"/>
        <c:lblOffset val="100"/>
        <c:noMultiLvlLbl val="0"/>
      </c:catAx>
      <c:valAx>
        <c:axId val="14791673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9164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[Pj1.xlsx]Store - sales - Pivot tables!PivotTable4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Store</a:t>
            </a:r>
            <a:r>
              <a:rPr lang="en-US" baseline="0"/>
              <a:t> - Payment mode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'Store - sales - Pivot tables'!$B$23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BAC-466E-89C2-660B29D1590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BAC-466E-89C2-660B29D1590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BAC-466E-89C2-660B29D1590C}"/>
              </c:ext>
            </c:extLst>
          </c:dPt>
          <c:cat>
            <c:strRef>
              <c:f>'Store - sales - Pivot tables'!$A$24:$A$27</c:f>
              <c:strCache>
                <c:ptCount val="3"/>
                <c:pt idx="0">
                  <c:v>COD</c:v>
                </c:pt>
                <c:pt idx="1">
                  <c:v>Credit Card</c:v>
                </c:pt>
                <c:pt idx="2">
                  <c:v>PayPal</c:v>
                </c:pt>
              </c:strCache>
            </c:strRef>
          </c:cat>
          <c:val>
            <c:numRef>
              <c:f>'Store - sales - Pivot tables'!$B$24:$B$27</c:f>
              <c:numCache>
                <c:formatCode>General</c:formatCode>
                <c:ptCount val="3"/>
                <c:pt idx="0">
                  <c:v>660</c:v>
                </c:pt>
                <c:pt idx="1">
                  <c:v>645</c:v>
                </c:pt>
                <c:pt idx="2">
                  <c:v>695</c:v>
                </c:pt>
              </c:numCache>
            </c:numRef>
          </c:val>
          <c:extLst>
            <c:ext xmlns:c16="http://schemas.microsoft.com/office/drawing/2014/chart" uri="{C3380CC4-5D6E-409C-BE32-E72D297353CC}">
              <c16:uniqueId val="{00000000-ADE0-4C96-A79E-6F8796CE88A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[Pj1.xlsx]Store - sales - Pivot tables!PivotTable5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Store - Quantity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'Store - sales - Pivot tables'!$B$29</c:f>
              <c:strCache>
                <c:ptCount val="1"/>
                <c:pt idx="0">
                  <c:v>Total</c:v>
                </c:pt>
              </c:strCache>
            </c:strRef>
          </c:tx>
          <c:spPr>
            <a:solidFill>
              <a:schemeClr val="accent1"/>
            </a:solidFill>
            <a:ln>
              <a:noFill/>
            </a:ln>
            <a:effectLst/>
          </c:spPr>
          <c:invertIfNegative val="0"/>
          <c:cat>
            <c:strRef>
              <c:f>'Store - sales - Pivot tables'!$A$30:$A$50</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'Store - sales - Pivot tables'!$B$30:$B$50</c:f>
              <c:numCache>
                <c:formatCode>General</c:formatCode>
                <c:ptCount val="20"/>
                <c:pt idx="0">
                  <c:v>204</c:v>
                </c:pt>
                <c:pt idx="1">
                  <c:v>232</c:v>
                </c:pt>
                <c:pt idx="2">
                  <c:v>255</c:v>
                </c:pt>
                <c:pt idx="3">
                  <c:v>206</c:v>
                </c:pt>
                <c:pt idx="4">
                  <c:v>259</c:v>
                </c:pt>
                <c:pt idx="5">
                  <c:v>243</c:v>
                </c:pt>
                <c:pt idx="6">
                  <c:v>224</c:v>
                </c:pt>
                <c:pt idx="7">
                  <c:v>243</c:v>
                </c:pt>
                <c:pt idx="8">
                  <c:v>249</c:v>
                </c:pt>
                <c:pt idx="9">
                  <c:v>277</c:v>
                </c:pt>
                <c:pt idx="10">
                  <c:v>247</c:v>
                </c:pt>
                <c:pt idx="11">
                  <c:v>240</c:v>
                </c:pt>
                <c:pt idx="12">
                  <c:v>220</c:v>
                </c:pt>
                <c:pt idx="13">
                  <c:v>295</c:v>
                </c:pt>
                <c:pt idx="14">
                  <c:v>255</c:v>
                </c:pt>
                <c:pt idx="15">
                  <c:v>202</c:v>
                </c:pt>
                <c:pt idx="16">
                  <c:v>258</c:v>
                </c:pt>
                <c:pt idx="17">
                  <c:v>273</c:v>
                </c:pt>
                <c:pt idx="18">
                  <c:v>344</c:v>
                </c:pt>
                <c:pt idx="19">
                  <c:v>238</c:v>
                </c:pt>
              </c:numCache>
            </c:numRef>
          </c:val>
          <c:extLst>
            <c:ext xmlns:c16="http://schemas.microsoft.com/office/drawing/2014/chart" uri="{C3380CC4-5D6E-409C-BE32-E72D297353CC}">
              <c16:uniqueId val="{00000000-6744-4654-AA34-00557B2D6EFA}"/>
            </c:ext>
          </c:extLst>
        </c:ser>
        <c:dLbls>
          <c:showLegendKey val="0"/>
          <c:showVal val="0"/>
          <c:showCatName val="0"/>
          <c:showSerName val="0"/>
          <c:showPercent val="0"/>
          <c:showBubbleSize val="0"/>
        </c:dLbls>
        <c:gapWidth val="219"/>
        <c:overlap val="-27"/>
        <c:axId val="1049437615"/>
        <c:axId val="1209578287"/>
      </c:barChart>
      <c:catAx>
        <c:axId val="1049437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9578287"/>
        <c:crosses val="autoZero"/>
        <c:auto val="1"/>
        <c:lblAlgn val="ctr"/>
        <c:lblOffset val="100"/>
        <c:noMultiLvlLbl val="0"/>
      </c:catAx>
      <c:valAx>
        <c:axId val="1209578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9437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[Pj1.xlsx]Store - sales - Pivot tables!PivotTable5</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'Store - sales - Pivot tables'!$B$29</c:f>
              <c:strCache>
                <c:ptCount val="1"/>
                <c:pt idx="0">
                  <c:v>Total</c:v>
                </c:pt>
              </c:strCache>
            </c:strRef>
          </c:tx>
          <c:spPr>
            <a:solidFill>
              <a:schemeClr val="accent1"/>
            </a:solidFill>
            <a:ln>
              <a:noFill/>
            </a:ln>
            <a:effectLst/>
          </c:spPr>
          <c:invertIfNegative val="0"/>
          <c:cat>
            <c:strRef>
              <c:f>'Store - sales - Pivot tables'!$A$30:$A$50</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'Store - sales - Pivot tables'!$B$30:$B$50</c:f>
              <c:numCache>
                <c:formatCode>General</c:formatCode>
                <c:ptCount val="20"/>
                <c:pt idx="0">
                  <c:v>204</c:v>
                </c:pt>
                <c:pt idx="1">
                  <c:v>232</c:v>
                </c:pt>
                <c:pt idx="2">
                  <c:v>255</c:v>
                </c:pt>
                <c:pt idx="3">
                  <c:v>206</c:v>
                </c:pt>
                <c:pt idx="4">
                  <c:v>259</c:v>
                </c:pt>
                <c:pt idx="5">
                  <c:v>243</c:v>
                </c:pt>
                <c:pt idx="6">
                  <c:v>224</c:v>
                </c:pt>
                <c:pt idx="7">
                  <c:v>243</c:v>
                </c:pt>
                <c:pt idx="8">
                  <c:v>249</c:v>
                </c:pt>
                <c:pt idx="9">
                  <c:v>277</c:v>
                </c:pt>
                <c:pt idx="10">
                  <c:v>247</c:v>
                </c:pt>
                <c:pt idx="11">
                  <c:v>240</c:v>
                </c:pt>
                <c:pt idx="12">
                  <c:v>220</c:v>
                </c:pt>
                <c:pt idx="13">
                  <c:v>295</c:v>
                </c:pt>
                <c:pt idx="14">
                  <c:v>255</c:v>
                </c:pt>
                <c:pt idx="15">
                  <c:v>202</c:v>
                </c:pt>
                <c:pt idx="16">
                  <c:v>258</c:v>
                </c:pt>
                <c:pt idx="17">
                  <c:v>273</c:v>
                </c:pt>
                <c:pt idx="18">
                  <c:v>344</c:v>
                </c:pt>
                <c:pt idx="19">
                  <c:v>238</c:v>
                </c:pt>
              </c:numCache>
            </c:numRef>
          </c:val>
          <c:extLst>
            <c:ext xmlns:c16="http://schemas.microsoft.com/office/drawing/2014/chart" uri="{C3380CC4-5D6E-409C-BE32-E72D297353CC}">
              <c16:uniqueId val="{00000000-6E45-4EF8-84FB-61F5F12284BC}"/>
            </c:ext>
          </c:extLst>
        </c:ser>
        <c:dLbls>
          <c:showLegendKey val="0"/>
          <c:showVal val="0"/>
          <c:showCatName val="0"/>
          <c:showSerName val="0"/>
          <c:showPercent val="0"/>
          <c:showBubbleSize val="0"/>
        </c:dLbls>
        <c:gapWidth val="219"/>
        <c:overlap val="-27"/>
        <c:axId val="1049437615"/>
        <c:axId val="1209578287"/>
      </c:barChart>
      <c:catAx>
        <c:axId val="1049437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9578287"/>
        <c:crosses val="autoZero"/>
        <c:auto val="1"/>
        <c:lblAlgn val="ctr"/>
        <c:lblOffset val="100"/>
        <c:noMultiLvlLbl val="0"/>
      </c:catAx>
      <c:valAx>
        <c:axId val="1209578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9437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[Pj1.xlsx]Store - sales - Pivot tables!PivotTable3</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Store -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'Store - sales - Pivot tables'!$B$1</c:f>
              <c:strCache>
                <c:ptCount val="1"/>
                <c:pt idx="0">
                  <c:v>Total</c:v>
                </c:pt>
              </c:strCache>
            </c:strRef>
          </c:tx>
          <c:spPr>
            <a:solidFill>
              <a:schemeClr val="accent1"/>
            </a:solidFill>
            <a:ln>
              <a:noFill/>
            </a:ln>
            <a:effectLst/>
          </c:spPr>
          <c:invertIfNegative val="0"/>
          <c:cat>
            <c:strRef>
              <c:f>'Store - sales - Pivot tables'!$A$2:$A$22</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'Store - sales - Pivot tables'!$B$2:$B$22</c:f>
              <c:numCache>
                <c:formatCode>0.00</c:formatCode>
                <c:ptCount val="20"/>
                <c:pt idx="0">
                  <c:v>85138.555199999973</c:v>
                </c:pt>
                <c:pt idx="1">
                  <c:v>101060.60919999996</c:v>
                </c:pt>
                <c:pt idx="2">
                  <c:v>109791.71519999996</c:v>
                </c:pt>
                <c:pt idx="3">
                  <c:v>93048.14049999998</c:v>
                </c:pt>
                <c:pt idx="4">
                  <c:v>116829.2206</c:v>
                </c:pt>
                <c:pt idx="5">
                  <c:v>114401.47150000001</c:v>
                </c:pt>
                <c:pt idx="6">
                  <c:v>106248.2833</c:v>
                </c:pt>
                <c:pt idx="7">
                  <c:v>99679.085999999952</c:v>
                </c:pt>
                <c:pt idx="8">
                  <c:v>111704.94359999998</c:v>
                </c:pt>
                <c:pt idx="9">
                  <c:v>122176.5471</c:v>
                </c:pt>
                <c:pt idx="10">
                  <c:v>104313.05450000001</c:v>
                </c:pt>
                <c:pt idx="11">
                  <c:v>94225.723299999998</c:v>
                </c:pt>
                <c:pt idx="12">
                  <c:v>98960.807799999937</c:v>
                </c:pt>
                <c:pt idx="13">
                  <c:v>125011.8285</c:v>
                </c:pt>
                <c:pt idx="14">
                  <c:v>118814.11569999997</c:v>
                </c:pt>
                <c:pt idx="15">
                  <c:v>81343.588900000032</c:v>
                </c:pt>
                <c:pt idx="16">
                  <c:v>114533.7966</c:v>
                </c:pt>
                <c:pt idx="17">
                  <c:v>108039.34939999999</c:v>
                </c:pt>
                <c:pt idx="18">
                  <c:v>158971.46240000002</c:v>
                </c:pt>
                <c:pt idx="19">
                  <c:v>110102.39899999999</c:v>
                </c:pt>
              </c:numCache>
            </c:numRef>
          </c:val>
          <c:extLst>
            <c:ext xmlns:c16="http://schemas.microsoft.com/office/drawing/2014/chart" uri="{C3380CC4-5D6E-409C-BE32-E72D297353CC}">
              <c16:uniqueId val="{00000000-C279-4395-84EF-AFFDF3D8DF5A}"/>
            </c:ext>
          </c:extLst>
        </c:ser>
        <c:dLbls>
          <c:showLegendKey val="0"/>
          <c:showVal val="0"/>
          <c:showCatName val="0"/>
          <c:showSerName val="0"/>
          <c:showPercent val="0"/>
          <c:showBubbleSize val="0"/>
        </c:dLbls>
        <c:gapWidth val="219"/>
        <c:overlap val="-27"/>
        <c:axId val="1479164912"/>
        <c:axId val="1479167312"/>
      </c:barChart>
      <c:catAx>
        <c:axId val="1479164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9167312"/>
        <c:crosses val="autoZero"/>
        <c:auto val="1"/>
        <c:lblAlgn val="ctr"/>
        <c:lblOffset val="100"/>
        <c:noMultiLvlLbl val="0"/>
      </c:catAx>
      <c:valAx>
        <c:axId val="14791673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9164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[Pj1.xlsx]Store - sales - Pivot tables!PivotTable4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Store</a:t>
            </a:r>
            <a:r>
              <a:rPr lang="en-US" baseline="0"/>
              <a:t> - Payment mode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'Store - sales - Pivot tables'!$B$23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491-436E-8609-982C4710674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491-436E-8609-982C4710674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491-436E-8609-982C4710674D}"/>
              </c:ext>
            </c:extLst>
          </c:dPt>
          <c:cat>
            <c:strRef>
              <c:f>'Store - sales - Pivot tables'!$A$24:$A$27</c:f>
              <c:strCache>
                <c:ptCount val="3"/>
                <c:pt idx="0">
                  <c:v>COD</c:v>
                </c:pt>
                <c:pt idx="1">
                  <c:v>Credit Card</c:v>
                </c:pt>
                <c:pt idx="2">
                  <c:v>PayPal</c:v>
                </c:pt>
              </c:strCache>
            </c:strRef>
          </c:cat>
          <c:val>
            <c:numRef>
              <c:f>'Store - sales - Pivot tables'!$B$24:$B$27</c:f>
              <c:numCache>
                <c:formatCode>General</c:formatCode>
                <c:ptCount val="3"/>
                <c:pt idx="0">
                  <c:v>660</c:v>
                </c:pt>
                <c:pt idx="1">
                  <c:v>645</c:v>
                </c:pt>
                <c:pt idx="2">
                  <c:v>695</c:v>
                </c:pt>
              </c:numCache>
            </c:numRef>
          </c:val>
          <c:extLst>
            <c:ext xmlns:c16="http://schemas.microsoft.com/office/drawing/2014/chart" uri="{C3380CC4-5D6E-409C-BE32-E72D297353CC}">
              <c16:uniqueId val="{00000006-9491-436E-8609-982C4710674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[Pj1.xlsx]Store - sales - Pivot tables!PivotTable5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Store - Quantity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'Store - sales - Pivot tables'!$B$29</c:f>
              <c:strCache>
                <c:ptCount val="1"/>
                <c:pt idx="0">
                  <c:v>Total</c:v>
                </c:pt>
              </c:strCache>
            </c:strRef>
          </c:tx>
          <c:spPr>
            <a:solidFill>
              <a:schemeClr val="accent1"/>
            </a:solidFill>
            <a:ln>
              <a:noFill/>
            </a:ln>
            <a:effectLst/>
          </c:spPr>
          <c:invertIfNegative val="0"/>
          <c:cat>
            <c:strRef>
              <c:f>'Store - sales - Pivot tables'!$A$30:$A$50</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'Store - sales - Pivot tables'!$B$30:$B$50</c:f>
              <c:numCache>
                <c:formatCode>General</c:formatCode>
                <c:ptCount val="20"/>
                <c:pt idx="0">
                  <c:v>204</c:v>
                </c:pt>
                <c:pt idx="1">
                  <c:v>232</c:v>
                </c:pt>
                <c:pt idx="2">
                  <c:v>255</c:v>
                </c:pt>
                <c:pt idx="3">
                  <c:v>206</c:v>
                </c:pt>
                <c:pt idx="4">
                  <c:v>259</c:v>
                </c:pt>
                <c:pt idx="5">
                  <c:v>243</c:v>
                </c:pt>
                <c:pt idx="6">
                  <c:v>224</c:v>
                </c:pt>
                <c:pt idx="7">
                  <c:v>243</c:v>
                </c:pt>
                <c:pt idx="8">
                  <c:v>249</c:v>
                </c:pt>
                <c:pt idx="9">
                  <c:v>277</c:v>
                </c:pt>
                <c:pt idx="10">
                  <c:v>247</c:v>
                </c:pt>
                <c:pt idx="11">
                  <c:v>240</c:v>
                </c:pt>
                <c:pt idx="12">
                  <c:v>220</c:v>
                </c:pt>
                <c:pt idx="13">
                  <c:v>295</c:v>
                </c:pt>
                <c:pt idx="14">
                  <c:v>255</c:v>
                </c:pt>
                <c:pt idx="15">
                  <c:v>202</c:v>
                </c:pt>
                <c:pt idx="16">
                  <c:v>258</c:v>
                </c:pt>
                <c:pt idx="17">
                  <c:v>273</c:v>
                </c:pt>
                <c:pt idx="18">
                  <c:v>344</c:v>
                </c:pt>
                <c:pt idx="19">
                  <c:v>238</c:v>
                </c:pt>
              </c:numCache>
            </c:numRef>
          </c:val>
          <c:extLst>
            <c:ext xmlns:c16="http://schemas.microsoft.com/office/drawing/2014/chart" uri="{C3380CC4-5D6E-409C-BE32-E72D297353CC}">
              <c16:uniqueId val="{00000000-A320-41BA-B963-B9007D6EA25D}"/>
            </c:ext>
          </c:extLst>
        </c:ser>
        <c:dLbls>
          <c:showLegendKey val="0"/>
          <c:showVal val="0"/>
          <c:showCatName val="0"/>
          <c:showSerName val="0"/>
          <c:showPercent val="0"/>
          <c:showBubbleSize val="0"/>
        </c:dLbls>
        <c:gapWidth val="219"/>
        <c:overlap val="-27"/>
        <c:axId val="1049437615"/>
        <c:axId val="1209578287"/>
      </c:barChart>
      <c:catAx>
        <c:axId val="1049437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9578287"/>
        <c:crosses val="autoZero"/>
        <c:auto val="1"/>
        <c:lblAlgn val="ctr"/>
        <c:lblOffset val="100"/>
        <c:noMultiLvlLbl val="0"/>
      </c:catAx>
      <c:valAx>
        <c:axId val="1209578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9437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[Pj1.xlsx]Age group - Gender - Sales!PivotTable1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Age group -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'Age group - Gender - Sales'!$B$1</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FB86-4F41-B6D7-C2C45D7BBBF5}"/>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FB86-4F41-B6D7-C2C45D7BBBF5}"/>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FB86-4F41-B6D7-C2C45D7BBBF5}"/>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FB86-4F41-B6D7-C2C45D7BBBF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'Age group - Gender - Sales'!$A$2:$A$6</c:f>
              <c:strCache>
                <c:ptCount val="4"/>
                <c:pt idx="0">
                  <c:v>20–39</c:v>
                </c:pt>
                <c:pt idx="1">
                  <c:v>40–59</c:v>
                </c:pt>
                <c:pt idx="2">
                  <c:v>60+</c:v>
                </c:pt>
                <c:pt idx="3">
                  <c:v>Below 20</c:v>
                </c:pt>
              </c:strCache>
            </c:strRef>
          </c:cat>
          <c:val>
            <c:numRef>
              <c:f>'Age group - Gender - Sales'!$B$2:$B$6</c:f>
              <c:numCache>
                <c:formatCode>0.00</c:formatCode>
                <c:ptCount val="4"/>
                <c:pt idx="0">
                  <c:v>876431.29620000045</c:v>
                </c:pt>
                <c:pt idx="1">
                  <c:v>975956.54500000097</c:v>
                </c:pt>
                <c:pt idx="2">
                  <c:v>242004.56229999999</c:v>
                </c:pt>
                <c:pt idx="3">
                  <c:v>80002.294800000003</c:v>
                </c:pt>
              </c:numCache>
            </c:numRef>
          </c:val>
          <c:extLst>
            <c:ext xmlns:c16="http://schemas.microsoft.com/office/drawing/2014/chart" uri="{C3380CC4-5D6E-409C-BE32-E72D297353CC}">
              <c16:uniqueId val="{00000000-B59C-4B4A-8802-EA38710A562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[Pj1.xlsx]Age group - Gender - Sales!PivotTable2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Gender -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'Age group - Gender - Sales'!$F$1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6776-49C0-8133-ADD3603C0D15}"/>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6776-49C0-8133-ADD3603C0D1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'Age group - Gender - Sales'!$E$2:$E$4</c:f>
              <c:strCache>
                <c:ptCount val="2"/>
                <c:pt idx="0">
                  <c:v>Female</c:v>
                </c:pt>
                <c:pt idx="1">
                  <c:v>Male</c:v>
                </c:pt>
              </c:strCache>
            </c:strRef>
          </c:cat>
          <c:val>
            <c:numRef>
              <c:f>'Age group - Gender - Sales'!$F$2:$F$4</c:f>
              <c:numCache>
                <c:formatCode>0.00</c:formatCode>
                <c:ptCount val="2"/>
                <c:pt idx="0">
                  <c:v>1231444.2298000003</c:v>
                </c:pt>
                <c:pt idx="1">
                  <c:v>942950.46850000031</c:v>
                </c:pt>
              </c:numCache>
            </c:numRef>
          </c:val>
          <c:extLst>
            <c:ext xmlns:c16="http://schemas.microsoft.com/office/drawing/2014/chart" uri="{C3380CC4-5D6E-409C-BE32-E72D297353CC}">
              <c16:uniqueId val="{00000000-B507-4B1B-A592-E62028D473B5}"/>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[Pj1.xlsx]Year - Sales!PivotTable3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Year -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'Year - Sales'!$B$1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'Year - Sales'!$A$2:$A$5</c:f>
              <c:strCache>
                <c:ptCount val="3"/>
                <c:pt idx="0">
                  <c:v>2023</c:v>
                </c:pt>
                <c:pt idx="1">
                  <c:v>2024</c:v>
                </c:pt>
                <c:pt idx="2">
                  <c:v>2025</c:v>
                </c:pt>
              </c:strCache>
            </c:strRef>
          </c:cat>
          <c:val>
            <c:numRef>
              <c:f>'Year - Sales'!$B$2:$B$5</c:f>
              <c:numCache>
                <c:formatCode>0.00</c:formatCode>
                <c:ptCount val="3"/>
                <c:pt idx="0">
                  <c:v>223812.7245000001</c:v>
                </c:pt>
                <c:pt idx="1">
                  <c:v>1093911.7954000002</c:v>
                </c:pt>
                <c:pt idx="2">
                  <c:v>856670.17840000032</c:v>
                </c:pt>
              </c:numCache>
            </c:numRef>
          </c:val>
          <c:extLst>
            <c:ext xmlns:c16="http://schemas.microsoft.com/office/drawing/2014/chart" uri="{C3380CC4-5D6E-409C-BE32-E72D297353CC}">
              <c16:uniqueId val="{00000000-8A39-4D29-A787-4A28A0B46AE4}"/>
            </c:ext>
          </c:extLst>
        </c:ser>
        <c:dLbls>
          <c:showLegendKey val="0"/>
          <c:showVal val="0"/>
          <c:showCatName val="0"/>
          <c:showSerName val="0"/>
          <c:showPercent val="0"/>
          <c:showBubbleSize val="0"/>
        </c:dLbls>
        <c:gapWidth val="100"/>
        <c:overlap val="-24"/>
        <c:axId val="905372207"/>
        <c:axId val="1180034495"/>
      </c:barChart>
      <c:catAx>
        <c:axId val="90537220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80034495"/>
        <c:crosses val="autoZero"/>
        <c:auto val="1"/>
        <c:lblAlgn val="ctr"/>
        <c:lblOffset val="100"/>
        <c:noMultiLvlLbl val="0"/>
      </c:catAx>
      <c:valAx>
        <c:axId val="1180034495"/>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5372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[Pj1.xlsx]Age group - Gender - Sales!PivotTable1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Age</a:t>
            </a:r>
            <a:r>
              <a:rPr lang="en-US" baseline="0"/>
              <a:t> group</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'Age group - Gender - Sales'!$B$1</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959E-4584-A366-94DDF3F85821}"/>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959E-4584-A366-94DDF3F85821}"/>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959E-4584-A366-94DDF3F85821}"/>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959E-4584-A366-94DDF3F8582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'Age group - Gender - Sales'!$A$2:$A$6</c:f>
              <c:strCache>
                <c:ptCount val="4"/>
                <c:pt idx="0">
                  <c:v>20–39</c:v>
                </c:pt>
                <c:pt idx="1">
                  <c:v>40–59</c:v>
                </c:pt>
                <c:pt idx="2">
                  <c:v>60+</c:v>
                </c:pt>
                <c:pt idx="3">
                  <c:v>Below 20</c:v>
                </c:pt>
              </c:strCache>
            </c:strRef>
          </c:cat>
          <c:val>
            <c:numRef>
              <c:f>'Age group - Gender - Sales'!$B$2:$B$6</c:f>
              <c:numCache>
                <c:formatCode>0.00</c:formatCode>
                <c:ptCount val="4"/>
                <c:pt idx="0">
                  <c:v>876431.29620000045</c:v>
                </c:pt>
                <c:pt idx="1">
                  <c:v>975956.54500000097</c:v>
                </c:pt>
                <c:pt idx="2">
                  <c:v>242004.56229999999</c:v>
                </c:pt>
                <c:pt idx="3">
                  <c:v>80002.294800000003</c:v>
                </c:pt>
              </c:numCache>
            </c:numRef>
          </c:val>
          <c:extLst>
            <c:ext xmlns:c16="http://schemas.microsoft.com/office/drawing/2014/chart" uri="{C3380CC4-5D6E-409C-BE32-E72D297353CC}">
              <c16:uniqueId val="{00000008-959E-4584-A366-94DDF3F8582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[Pj1.xlsx]Age group - Gender - Sales!PivotTable2</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'Age group - Gender - Sales'!$F$1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9413-40D5-A446-35BC4D65174F}"/>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9413-40D5-A446-35BC4D65174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'Age group - Gender - Sales'!$E$2:$E$4</c:f>
              <c:strCache>
                <c:ptCount val="2"/>
                <c:pt idx="0">
                  <c:v>Female</c:v>
                </c:pt>
                <c:pt idx="1">
                  <c:v>Male</c:v>
                </c:pt>
              </c:strCache>
            </c:strRef>
          </c:cat>
          <c:val>
            <c:numRef>
              <c:f>'Age group - Gender - Sales'!$F$2:$F$4</c:f>
              <c:numCache>
                <c:formatCode>0.00</c:formatCode>
                <c:ptCount val="2"/>
                <c:pt idx="0">
                  <c:v>1231444.2298000003</c:v>
                </c:pt>
                <c:pt idx="1">
                  <c:v>942950.46850000031</c:v>
                </c:pt>
              </c:numCache>
            </c:numRef>
          </c:val>
          <c:extLst>
            <c:ext xmlns:c16="http://schemas.microsoft.com/office/drawing/2014/chart" uri="{C3380CC4-5D6E-409C-BE32-E72D297353CC}">
              <c16:uniqueId val="{00000004-9413-40D5-A446-35BC4D65174F}"/>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[Pj1.xlsx]Year - Sales!PivotTable3</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Year -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'Year - Sales'!$B$1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'Year - Sales'!$A$2:$A$5</c:f>
              <c:strCache>
                <c:ptCount val="3"/>
                <c:pt idx="0">
                  <c:v>2023</c:v>
                </c:pt>
                <c:pt idx="1">
                  <c:v>2024</c:v>
                </c:pt>
                <c:pt idx="2">
                  <c:v>2025</c:v>
                </c:pt>
              </c:strCache>
            </c:strRef>
          </c:cat>
          <c:val>
            <c:numRef>
              <c:f>'Year - Sales'!$B$2:$B$5</c:f>
              <c:numCache>
                <c:formatCode>0.00</c:formatCode>
                <c:ptCount val="3"/>
                <c:pt idx="0">
                  <c:v>223812.7245000001</c:v>
                </c:pt>
                <c:pt idx="1">
                  <c:v>1093911.7954000002</c:v>
                </c:pt>
                <c:pt idx="2">
                  <c:v>856670.17840000032</c:v>
                </c:pt>
              </c:numCache>
            </c:numRef>
          </c:val>
          <c:extLst>
            <c:ext xmlns:c16="http://schemas.microsoft.com/office/drawing/2014/chart" uri="{C3380CC4-5D6E-409C-BE32-E72D297353CC}">
              <c16:uniqueId val="{00000000-6637-4357-BDCD-59075C346152}"/>
            </c:ext>
          </c:extLst>
        </c:ser>
        <c:dLbls>
          <c:dLblPos val="outEnd"/>
          <c:showLegendKey val="0"/>
          <c:showVal val="1"/>
          <c:showCatName val="0"/>
          <c:showSerName val="0"/>
          <c:showPercent val="0"/>
          <c:showBubbleSize val="0"/>
        </c:dLbls>
        <c:gapWidth val="100"/>
        <c:overlap val="-24"/>
        <c:axId val="905372207"/>
        <c:axId val="1180034495"/>
      </c:barChart>
      <c:catAx>
        <c:axId val="90537220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80034495"/>
        <c:crosses val="autoZero"/>
        <c:auto val="1"/>
        <c:lblAlgn val="ctr"/>
        <c:lblOffset val="100"/>
        <c:noMultiLvlLbl val="0"/>
      </c:catAx>
      <c:valAx>
        <c:axId val="1180034495"/>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5372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7</xdr:col>
      <xdr:colOff>0</xdr:colOff>
      <xdr:row>4</xdr:row>
      <xdr:rowOff>129540</xdr:rowOff>
    </xdr:from>
    <xdr:to>
      <xdr:col>10</xdr:col>
      <xdr:colOff>601980</xdr:colOff>
      <xdr:row>14</xdr:row>
      <xdr:rowOff>7620</xdr:rowOff>
    </xdr:to>
    <xdr:graphicFrame macro="">
      <xdr:nvGraphicFramePr>
        <xdr:cNvPr id="2" name="Chart 1">
          <a:extLst>
            <a:ext uri="{FF2B5EF4-FFF2-40B4-BE49-F238E27FC236}">
              <a16:creationId xmlns:a16="http://schemas.microsoft.com/office/drawing/2014/main" id="{0D0EE541-3493-22CA-8054-AF3DD8B655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4</xdr:row>
      <xdr:rowOff>129540</xdr:rowOff>
    </xdr:from>
    <xdr:to>
      <xdr:col>15</xdr:col>
      <xdr:colOff>30480</xdr:colOff>
      <xdr:row>13</xdr:row>
      <xdr:rowOff>167640</xdr:rowOff>
    </xdr:to>
    <xdr:graphicFrame macro="">
      <xdr:nvGraphicFramePr>
        <xdr:cNvPr id="3" name="Chart 2">
          <a:extLst>
            <a:ext uri="{FF2B5EF4-FFF2-40B4-BE49-F238E27FC236}">
              <a16:creationId xmlns:a16="http://schemas.microsoft.com/office/drawing/2014/main" id="{DEB34B10-BB9F-AF8E-7C01-C5C40D226B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22860</xdr:colOff>
      <xdr:row>0</xdr:row>
      <xdr:rowOff>53340</xdr:rowOff>
    </xdr:from>
    <xdr:to>
      <xdr:col>11</xdr:col>
      <xdr:colOff>327660</xdr:colOff>
      <xdr:row>15</xdr:row>
      <xdr:rowOff>53340</xdr:rowOff>
    </xdr:to>
    <xdr:graphicFrame macro="">
      <xdr:nvGraphicFramePr>
        <xdr:cNvPr id="4" name="Chart 3">
          <a:extLst>
            <a:ext uri="{FF2B5EF4-FFF2-40B4-BE49-F238E27FC236}">
              <a16:creationId xmlns:a16="http://schemas.microsoft.com/office/drawing/2014/main" id="{17E61053-4A7D-4AA8-B97F-688E7BEC52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121920</xdr:colOff>
      <xdr:row>4</xdr:row>
      <xdr:rowOff>140970</xdr:rowOff>
    </xdr:from>
    <xdr:to>
      <xdr:col>13</xdr:col>
      <xdr:colOff>426720</xdr:colOff>
      <xdr:row>19</xdr:row>
      <xdr:rowOff>140970</xdr:rowOff>
    </xdr:to>
    <xdr:graphicFrame macro="">
      <xdr:nvGraphicFramePr>
        <xdr:cNvPr id="2" name="Chart 1">
          <a:extLst>
            <a:ext uri="{FF2B5EF4-FFF2-40B4-BE49-F238E27FC236}">
              <a16:creationId xmlns:a16="http://schemas.microsoft.com/office/drawing/2014/main" id="{9B18ADD9-1FA8-E261-1E9E-94450D0444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335280</xdr:colOff>
      <xdr:row>3</xdr:row>
      <xdr:rowOff>49530</xdr:rowOff>
    </xdr:from>
    <xdr:to>
      <xdr:col>13</xdr:col>
      <xdr:colOff>228600</xdr:colOff>
      <xdr:row>22</xdr:row>
      <xdr:rowOff>45720</xdr:rowOff>
    </xdr:to>
    <xdr:graphicFrame macro="">
      <xdr:nvGraphicFramePr>
        <xdr:cNvPr id="2" name="Chart 1">
          <a:extLst>
            <a:ext uri="{FF2B5EF4-FFF2-40B4-BE49-F238E27FC236}">
              <a16:creationId xmlns:a16="http://schemas.microsoft.com/office/drawing/2014/main" id="{31F5A7A6-ADA8-5ECB-64AB-64448EA746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7620</xdr:colOff>
      <xdr:row>0</xdr:row>
      <xdr:rowOff>0</xdr:rowOff>
    </xdr:from>
    <xdr:to>
      <xdr:col>9</xdr:col>
      <xdr:colOff>601980</xdr:colOff>
      <xdr:row>15</xdr:row>
      <xdr:rowOff>0</xdr:rowOff>
    </xdr:to>
    <xdr:graphicFrame macro="">
      <xdr:nvGraphicFramePr>
        <xdr:cNvPr id="6" name="Chart 5">
          <a:extLst>
            <a:ext uri="{FF2B5EF4-FFF2-40B4-BE49-F238E27FC236}">
              <a16:creationId xmlns:a16="http://schemas.microsoft.com/office/drawing/2014/main" id="{85A378BA-EF75-0314-1B4C-B77CB2C6FD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15</xdr:row>
      <xdr:rowOff>15240</xdr:rowOff>
    </xdr:from>
    <xdr:to>
      <xdr:col>10</xdr:col>
      <xdr:colOff>7620</xdr:colOff>
      <xdr:row>31</xdr:row>
      <xdr:rowOff>0</xdr:rowOff>
    </xdr:to>
    <xdr:graphicFrame macro="">
      <xdr:nvGraphicFramePr>
        <xdr:cNvPr id="7" name="Chart 6">
          <a:extLst>
            <a:ext uri="{FF2B5EF4-FFF2-40B4-BE49-F238E27FC236}">
              <a16:creationId xmlns:a16="http://schemas.microsoft.com/office/drawing/2014/main" id="{133189B0-A4EE-51B5-8E1C-01ACC03CA6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7620</xdr:colOff>
      <xdr:row>30</xdr:row>
      <xdr:rowOff>179070</xdr:rowOff>
    </xdr:from>
    <xdr:to>
      <xdr:col>10</xdr:col>
      <xdr:colOff>7620</xdr:colOff>
      <xdr:row>48</xdr:row>
      <xdr:rowOff>0</xdr:rowOff>
    </xdr:to>
    <xdr:graphicFrame macro="">
      <xdr:nvGraphicFramePr>
        <xdr:cNvPr id="2" name="Chart 1">
          <a:extLst>
            <a:ext uri="{FF2B5EF4-FFF2-40B4-BE49-F238E27FC236}">
              <a16:creationId xmlns:a16="http://schemas.microsoft.com/office/drawing/2014/main" id="{E8AB37B8-CC07-7597-DAB6-06961E4173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182880</xdr:colOff>
      <xdr:row>34</xdr:row>
      <xdr:rowOff>163830</xdr:rowOff>
    </xdr:from>
    <xdr:to>
      <xdr:col>9</xdr:col>
      <xdr:colOff>487680</xdr:colOff>
      <xdr:row>49</xdr:row>
      <xdr:rowOff>163830</xdr:rowOff>
    </xdr:to>
    <xdr:graphicFrame macro="">
      <xdr:nvGraphicFramePr>
        <xdr:cNvPr id="5" name="Chart 4">
          <a:extLst>
            <a:ext uri="{FF2B5EF4-FFF2-40B4-BE49-F238E27FC236}">
              <a16:creationId xmlns:a16="http://schemas.microsoft.com/office/drawing/2014/main" id="{85296FF1-2558-44BA-9D0C-85F78DDB4F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304800</xdr:colOff>
      <xdr:row>3</xdr:row>
      <xdr:rowOff>7620</xdr:rowOff>
    </xdr:from>
    <xdr:to>
      <xdr:col>9</xdr:col>
      <xdr:colOff>388620</xdr:colOff>
      <xdr:row>18</xdr:row>
      <xdr:rowOff>175260</xdr:rowOff>
    </xdr:to>
    <xdr:graphicFrame macro="">
      <xdr:nvGraphicFramePr>
        <xdr:cNvPr id="8" name="Chart 7">
          <a:extLst>
            <a:ext uri="{FF2B5EF4-FFF2-40B4-BE49-F238E27FC236}">
              <a16:creationId xmlns:a16="http://schemas.microsoft.com/office/drawing/2014/main" id="{50EAFB40-F423-4B0B-972B-DB6E878559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388620</xdr:colOff>
      <xdr:row>3</xdr:row>
      <xdr:rowOff>7620</xdr:rowOff>
    </xdr:from>
    <xdr:to>
      <xdr:col>16</xdr:col>
      <xdr:colOff>464820</xdr:colOff>
      <xdr:row>18</xdr:row>
      <xdr:rowOff>175260</xdr:rowOff>
    </xdr:to>
    <xdr:graphicFrame macro="">
      <xdr:nvGraphicFramePr>
        <xdr:cNvPr id="9" name="Chart 8">
          <a:extLst>
            <a:ext uri="{FF2B5EF4-FFF2-40B4-BE49-F238E27FC236}">
              <a16:creationId xmlns:a16="http://schemas.microsoft.com/office/drawing/2014/main" id="{A85B459C-1A32-4F99-AA83-FD5F5DCB72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464820</xdr:colOff>
      <xdr:row>3</xdr:row>
      <xdr:rowOff>7620</xdr:rowOff>
    </xdr:from>
    <xdr:to>
      <xdr:col>23</xdr:col>
      <xdr:colOff>144780</xdr:colOff>
      <xdr:row>18</xdr:row>
      <xdr:rowOff>175260</xdr:rowOff>
    </xdr:to>
    <xdr:graphicFrame macro="">
      <xdr:nvGraphicFramePr>
        <xdr:cNvPr id="10" name="Chart 9">
          <a:extLst>
            <a:ext uri="{FF2B5EF4-FFF2-40B4-BE49-F238E27FC236}">
              <a16:creationId xmlns:a16="http://schemas.microsoft.com/office/drawing/2014/main" id="{7DBCCAEA-D14A-46BD-8B3B-1FC56264C6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3</xdr:row>
      <xdr:rowOff>7620</xdr:rowOff>
    </xdr:from>
    <xdr:to>
      <xdr:col>2</xdr:col>
      <xdr:colOff>289560</xdr:colOff>
      <xdr:row>19</xdr:row>
      <xdr:rowOff>0</xdr:rowOff>
    </xdr:to>
    <mc:AlternateContent xmlns:mc="http://schemas.openxmlformats.org/markup-compatibility/2006" xmlns:a14="http://schemas.microsoft.com/office/drawing/2010/main">
      <mc:Choice Requires="a14">
        <xdr:graphicFrame macro="">
          <xdr:nvGraphicFramePr>
            <xdr:cNvPr id="11" name="Store_ID">
              <a:extLst>
                <a:ext uri="{FF2B5EF4-FFF2-40B4-BE49-F238E27FC236}">
                  <a16:creationId xmlns:a16="http://schemas.microsoft.com/office/drawing/2014/main" id="{B1161D15-CA1A-5BD5-30E6-84CCE559EE6B}"/>
                </a:ext>
              </a:extLst>
            </xdr:cNvPr>
            <xdr:cNvGraphicFramePr/>
          </xdr:nvGraphicFramePr>
          <xdr:xfrm>
            <a:off x="0" y="0"/>
            <a:ext cx="0" cy="0"/>
          </xdr:xfrm>
          <a:graphic>
            <a:graphicData uri="http://schemas.microsoft.com/office/drawing/2010/slicer">
              <sle:slicer xmlns:sle="http://schemas.microsoft.com/office/drawing/2010/slicer" name="Store_ID"/>
            </a:graphicData>
          </a:graphic>
        </xdr:graphicFrame>
      </mc:Choice>
      <mc:Fallback xmlns="">
        <xdr:sp macro="" textlink="">
          <xdr:nvSpPr>
            <xdr:cNvPr id="0" name=""/>
            <xdr:cNvSpPr>
              <a:spLocks noTextEdit="1"/>
            </xdr:cNvSpPr>
          </xdr:nvSpPr>
          <xdr:spPr>
            <a:xfrm>
              <a:off x="0" y="556260"/>
              <a:ext cx="1508760" cy="2918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7</xdr:row>
      <xdr:rowOff>7620</xdr:rowOff>
    </xdr:from>
    <xdr:to>
      <xdr:col>2</xdr:col>
      <xdr:colOff>472440</xdr:colOff>
      <xdr:row>21</xdr:row>
      <xdr:rowOff>38100</xdr:rowOff>
    </xdr:to>
    <xdr:graphicFrame macro="">
      <xdr:nvGraphicFramePr>
        <xdr:cNvPr id="2" name="Chart 1">
          <a:extLst>
            <a:ext uri="{FF2B5EF4-FFF2-40B4-BE49-F238E27FC236}">
              <a16:creationId xmlns:a16="http://schemas.microsoft.com/office/drawing/2014/main" id="{C9BDE686-038E-FEE6-95B2-CF14AB2492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7620</xdr:colOff>
      <xdr:row>7</xdr:row>
      <xdr:rowOff>7620</xdr:rowOff>
    </xdr:from>
    <xdr:to>
      <xdr:col>6</xdr:col>
      <xdr:colOff>7620</xdr:colOff>
      <xdr:row>21</xdr:row>
      <xdr:rowOff>38100</xdr:rowOff>
    </xdr:to>
    <xdr:graphicFrame macro="">
      <xdr:nvGraphicFramePr>
        <xdr:cNvPr id="5" name="Chart 4">
          <a:extLst>
            <a:ext uri="{FF2B5EF4-FFF2-40B4-BE49-F238E27FC236}">
              <a16:creationId xmlns:a16="http://schemas.microsoft.com/office/drawing/2014/main" id="{9020C270-1725-A220-5A9B-797035D3F9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7620</xdr:colOff>
      <xdr:row>0</xdr:row>
      <xdr:rowOff>3810</xdr:rowOff>
    </xdr:from>
    <xdr:to>
      <xdr:col>10</xdr:col>
      <xdr:colOff>0</xdr:colOff>
      <xdr:row>15</xdr:row>
      <xdr:rowOff>0</xdr:rowOff>
    </xdr:to>
    <xdr:graphicFrame macro="">
      <xdr:nvGraphicFramePr>
        <xdr:cNvPr id="3" name="Chart 2">
          <a:extLst>
            <a:ext uri="{FF2B5EF4-FFF2-40B4-BE49-F238E27FC236}">
              <a16:creationId xmlns:a16="http://schemas.microsoft.com/office/drawing/2014/main" id="{18A7D482-0F55-B8E8-AD27-4F7284387D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0</xdr:colOff>
      <xdr:row>4</xdr:row>
      <xdr:rowOff>7620</xdr:rowOff>
    </xdr:from>
    <xdr:to>
      <xdr:col>8</xdr:col>
      <xdr:colOff>388620</xdr:colOff>
      <xdr:row>19</xdr:row>
      <xdr:rowOff>129540</xdr:rowOff>
    </xdr:to>
    <xdr:graphicFrame macro="">
      <xdr:nvGraphicFramePr>
        <xdr:cNvPr id="2" name="Chart 1">
          <a:extLst>
            <a:ext uri="{FF2B5EF4-FFF2-40B4-BE49-F238E27FC236}">
              <a16:creationId xmlns:a16="http://schemas.microsoft.com/office/drawing/2014/main" id="{E29CFFB6-4678-47CA-8E39-6C8AF563AA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388620</xdr:colOff>
      <xdr:row>4</xdr:row>
      <xdr:rowOff>7620</xdr:rowOff>
    </xdr:from>
    <xdr:to>
      <xdr:col>13</xdr:col>
      <xdr:colOff>571500</xdr:colOff>
      <xdr:row>19</xdr:row>
      <xdr:rowOff>114300</xdr:rowOff>
    </xdr:to>
    <xdr:graphicFrame macro="">
      <xdr:nvGraphicFramePr>
        <xdr:cNvPr id="3" name="Chart 2">
          <a:extLst>
            <a:ext uri="{FF2B5EF4-FFF2-40B4-BE49-F238E27FC236}">
              <a16:creationId xmlns:a16="http://schemas.microsoft.com/office/drawing/2014/main" id="{29C78AF8-072E-4818-9633-DF5E2940A0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579120</xdr:colOff>
      <xdr:row>4</xdr:row>
      <xdr:rowOff>0</xdr:rowOff>
    </xdr:from>
    <xdr:to>
      <xdr:col>21</xdr:col>
      <xdr:colOff>60960</xdr:colOff>
      <xdr:row>19</xdr:row>
      <xdr:rowOff>121920</xdr:rowOff>
    </xdr:to>
    <xdr:graphicFrame macro="">
      <xdr:nvGraphicFramePr>
        <xdr:cNvPr id="4" name="Chart 3">
          <a:extLst>
            <a:ext uri="{FF2B5EF4-FFF2-40B4-BE49-F238E27FC236}">
              <a16:creationId xmlns:a16="http://schemas.microsoft.com/office/drawing/2014/main" id="{A3B05182-463D-4A04-B0BD-AA55D6E4E3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7620</xdr:colOff>
      <xdr:row>4</xdr:row>
      <xdr:rowOff>7620</xdr:rowOff>
    </xdr:from>
    <xdr:to>
      <xdr:col>3</xdr:col>
      <xdr:colOff>7620</xdr:colOff>
      <xdr:row>19</xdr:row>
      <xdr:rowOff>137160</xdr:rowOff>
    </xdr:to>
    <mc:AlternateContent xmlns:mc="http://schemas.openxmlformats.org/markup-compatibility/2006" xmlns:a14="http://schemas.microsoft.com/office/drawing/2010/main">
      <mc:Choice Requires="a14">
        <xdr:graphicFrame macro="">
          <xdr:nvGraphicFramePr>
            <xdr:cNvPr id="5" name="Product name">
              <a:extLst>
                <a:ext uri="{FF2B5EF4-FFF2-40B4-BE49-F238E27FC236}">
                  <a16:creationId xmlns:a16="http://schemas.microsoft.com/office/drawing/2014/main" id="{02715EDA-5D77-E086-1F29-0899D06100B1}"/>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7620" y="739140"/>
              <a:ext cx="1828800" cy="2872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0</xdr:col>
      <xdr:colOff>182880</xdr:colOff>
      <xdr:row>1</xdr:row>
      <xdr:rowOff>7620</xdr:rowOff>
    </xdr:from>
    <xdr:to>
      <xdr:col>23</xdr:col>
      <xdr:colOff>0</xdr:colOff>
      <xdr:row>34</xdr:row>
      <xdr:rowOff>53340</xdr:rowOff>
    </xdr:to>
    <xdr:sp macro="" textlink="">
      <xdr:nvSpPr>
        <xdr:cNvPr id="2" name="TextBox 1">
          <a:extLst>
            <a:ext uri="{FF2B5EF4-FFF2-40B4-BE49-F238E27FC236}">
              <a16:creationId xmlns:a16="http://schemas.microsoft.com/office/drawing/2014/main" id="{7E9B6465-C01A-785E-D798-12448A2878E4}"/>
            </a:ext>
          </a:extLst>
        </xdr:cNvPr>
        <xdr:cNvSpPr txBox="1"/>
      </xdr:nvSpPr>
      <xdr:spPr>
        <a:xfrm>
          <a:off x="182880" y="190500"/>
          <a:ext cx="13837920" cy="6080760"/>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600" b="0">
            <a:latin typeface="+mj-lt"/>
          </a:endParaRPr>
        </a:p>
        <a:p>
          <a:pPr algn="ctr"/>
          <a:r>
            <a:rPr lang="en-IN" sz="2400" b="1">
              <a:latin typeface="+mj-lt"/>
            </a:rPr>
            <a:t>Summary &amp; Key Insights</a:t>
          </a:r>
        </a:p>
        <a:p>
          <a:endParaRPr lang="en-IN" sz="1100">
            <a:latin typeface="+mj-lt"/>
          </a:endParaRPr>
        </a:p>
        <a:p>
          <a:r>
            <a:rPr lang="en-IN" sz="1100">
              <a:latin typeface="+mj-lt"/>
            </a:rPr>
            <a:t>1</a:t>
          </a:r>
          <a:r>
            <a:rPr lang="en-IN" sz="1100" b="1">
              <a:latin typeface="+mj-lt"/>
            </a:rPr>
            <a:t>. Data Preparation &amp; Cleaning </a:t>
          </a:r>
          <a:r>
            <a:rPr lang="en-IN" sz="1100">
              <a:latin typeface="+mj-lt"/>
            </a:rPr>
            <a:t>- The project began with comprehensive data cleaning and transformation to ensure consistency and accuracy across customer, product, store, and sales datasets. Customer names were standardized using PROPER() and TRIM() functions to remove formatting inconsistencies. Customer ID values, which were inconsistently structured (e.g., missing leading zeros or mixed formats such as “CUST1” instead of “CUST001”), were cleaned and standardized to maintain uniqueness and reliability for analysis.</a:t>
          </a:r>
        </a:p>
        <a:p>
          <a:endParaRPr lang="en-IN" sz="1100">
            <a:latin typeface="+mj-lt"/>
          </a:endParaRPr>
        </a:p>
        <a:p>
          <a:r>
            <a:rPr lang="en-IN" sz="1100">
              <a:latin typeface="+mj-lt"/>
            </a:rPr>
            <a:t>2. </a:t>
          </a:r>
          <a:r>
            <a:rPr lang="en-IN" sz="1100" b="1">
              <a:latin typeface="+mj-lt"/>
            </a:rPr>
            <a:t>Data Transformation &amp; Imputation </a:t>
          </a:r>
          <a:r>
            <a:rPr lang="en-IN" sz="1100">
              <a:latin typeface="+mj-lt"/>
            </a:rPr>
            <a:t>- Several derived and imputed fields were created to enhance analytical depth: Cost was imputed based on product category and subcategory to enable margin-related analysis.Quantity was imputed using unit price, discount, and total sales amount by reversing the standard sales calculation formula sames as the unit price and discount .Stock values were intentionally left as missing where unavailable, as imputing zero would incorrectly imply no inventory and distort inventory analysis.Customer Loyalty Level was explored using multiple factors such as total sales, purchase frequency, discount usage, quantity purchased, and transaction dates. However, due to insufficient or non-definitive thresholds, loyalty levels could not be reliably derived. These records were therefore marked as No Data, and the limitation was documented transparently.</a:t>
          </a:r>
        </a:p>
        <a:p>
          <a:endParaRPr lang="en-IN" sz="1100">
            <a:latin typeface="+mj-lt"/>
          </a:endParaRPr>
        </a:p>
        <a:p>
          <a:r>
            <a:rPr lang="en-IN" sz="1100">
              <a:latin typeface="+mj-lt"/>
            </a:rPr>
            <a:t>3. </a:t>
          </a:r>
          <a:r>
            <a:rPr lang="en-IN" sz="1100" b="1">
              <a:latin typeface="+mj-lt"/>
            </a:rPr>
            <a:t>Product Performance Analysis Using pivot tables and lookup techniques</a:t>
          </a:r>
          <a:r>
            <a:rPr lang="en-IN" sz="1100">
              <a:latin typeface="+mj-lt"/>
            </a:rPr>
            <a:t>: The best-selling product and least-selling product were identified based on total quantity sold .Products were ranked to highlight demand concentration.A category → subcategory stock analysis was created, allowing visibility into which products and categories hold higher or lower inventory levels.These insights were supported using bar charts for quick visual interpretation.</a:t>
          </a:r>
        </a:p>
        <a:p>
          <a:endParaRPr lang="en-IN" sz="1100">
            <a:latin typeface="+mj-lt"/>
          </a:endParaRPr>
        </a:p>
        <a:p>
          <a:r>
            <a:rPr lang="en-IN" sz="1100">
              <a:latin typeface="+mj-lt"/>
            </a:rPr>
            <a:t>4. </a:t>
          </a:r>
          <a:r>
            <a:rPr lang="en-IN" sz="1100" b="1">
              <a:latin typeface="+mj-lt"/>
            </a:rPr>
            <a:t>Store &amp; Payment Method Analysis &amp; Store-level sales analysis - </a:t>
          </a:r>
          <a:r>
            <a:rPr lang="en-IN" sz="1100">
              <a:latin typeface="+mj-lt"/>
            </a:rPr>
            <a:t> Identified the highest-performing store and lowest-performing store based on total sales value. Payment method trends revealed that PayPal is the most preferred payment option, while Cash on Delivery is the least used, providing insight into customer payment behavior.Both sales performance and payment preferences were visualized using pivot charts.</a:t>
          </a:r>
        </a:p>
        <a:p>
          <a:endParaRPr lang="en-IN" sz="1100">
            <a:latin typeface="+mj-lt"/>
          </a:endParaRPr>
        </a:p>
        <a:p>
          <a:r>
            <a:rPr lang="en-IN" sz="1100">
              <a:latin typeface="+mj-lt"/>
            </a:rPr>
            <a:t>5. </a:t>
          </a:r>
          <a:r>
            <a:rPr lang="en-IN" sz="1100" b="1">
              <a:latin typeface="+mj-lt"/>
            </a:rPr>
            <a:t>Customer Demographics &amp; Sales BehaviorDemographic analysis - </a:t>
          </a:r>
          <a:r>
            <a:rPr lang="en-IN" sz="1100" b="0">
              <a:latin typeface="+mj-lt"/>
            </a:rPr>
            <a:t>T</a:t>
          </a:r>
          <a:r>
            <a:rPr lang="en-IN" sz="1100">
              <a:latin typeface="+mj-lt"/>
            </a:rPr>
            <a:t>o understand customer contribution patterns  Age and sales distribution were analyzed using descriptive statistics (mean, median, mode, and standard deviation).Age groups were segmented (Below 20, 20–29, 40–59, and 60+), and a pie chart showed which age group contributes the most to sales.</a:t>
          </a:r>
        </a:p>
        <a:p>
          <a:r>
            <a:rPr lang="en-IN" sz="1100">
              <a:latin typeface="+mj-lt"/>
            </a:rPr>
            <a:t>Gender-based analysis revealed that female customers generate higher sales, supported by a pie chart visualization.State-wise sales analysis ranked regions from highest to lowest sales contribution, supported by hierarchical tables and charts.</a:t>
          </a:r>
        </a:p>
        <a:p>
          <a:endParaRPr lang="en-IN" sz="1100">
            <a:latin typeface="+mj-lt"/>
          </a:endParaRPr>
        </a:p>
        <a:p>
          <a:r>
            <a:rPr lang="en-IN" sz="1100">
              <a:latin typeface="+mj-lt"/>
            </a:rPr>
            <a:t>6. </a:t>
          </a:r>
          <a:r>
            <a:rPr lang="en-IN" sz="1100" b="1">
              <a:latin typeface="+mj-lt"/>
            </a:rPr>
            <a:t>Time-Based Sales Trends - </a:t>
          </a:r>
          <a:r>
            <a:rPr lang="en-IN" sz="1100">
              <a:latin typeface="+mj-lt"/>
            </a:rPr>
            <a:t>Sales trends were analyzed across multiple time dimensions</a:t>
          </a:r>
          <a:r>
            <a:rPr lang="en-IN" sz="1100" baseline="0">
              <a:latin typeface="+mj-lt"/>
            </a:rPr>
            <a:t> </a:t>
          </a:r>
          <a:r>
            <a:rPr lang="en-IN" sz="1100">
              <a:latin typeface="+mj-lt"/>
            </a:rPr>
            <a:t>Year-wise sales comparison across 2023, 2024, and 2025 identified the highest-performing year.Drill-down analysis enabled deeper insights into quarter-wise and month-wise sales performance.These trends were presented using expandable pivot tables and corresponding charts for clarity.</a:t>
          </a:r>
        </a:p>
        <a:p>
          <a:endParaRPr lang="en-IN" sz="1100">
            <a:latin typeface="+mj-lt"/>
          </a:endParaRPr>
        </a:p>
        <a:p>
          <a:r>
            <a:rPr lang="en-IN" sz="1100">
              <a:latin typeface="+mj-lt"/>
            </a:rPr>
            <a:t>8. </a:t>
          </a:r>
          <a:r>
            <a:rPr lang="en-IN" sz="1100" b="1">
              <a:latin typeface="+mj-lt"/>
            </a:rPr>
            <a:t>Interactive Dashboards &amp; Business Insights - </a:t>
          </a:r>
          <a:r>
            <a:rPr lang="en-IN" sz="1100">
              <a:latin typeface="+mj-lt"/>
            </a:rPr>
            <a:t>Two interactive dashboards were developed to present insights effectively. The Store Sales Dashboard allows users to filter by store number to analyze total sales, quantity sold, and preferred modes of payment. The Product Sales Dashboard enables product-level analysis, where selecting a product reveals customer age group, gender distribution, year-wise sales trends, and total sales amount. These dashboards provide dynamic, user-driven insights for decision-making.</a:t>
          </a:r>
        </a:p>
        <a:p>
          <a:endParaRPr lang="en-IN" sz="1100">
            <a:latin typeface="+mj-lt"/>
          </a:endParaRPr>
        </a:p>
        <a:p>
          <a:r>
            <a:rPr lang="en-IN" sz="1100">
              <a:latin typeface="+mj-lt"/>
            </a:rPr>
            <a:t>7. </a:t>
          </a:r>
          <a:r>
            <a:rPr lang="en-IN" sz="1100" b="1">
              <a:latin typeface="+mj-lt"/>
            </a:rPr>
            <a:t>Key Takeaways - </a:t>
          </a:r>
          <a:r>
            <a:rPr lang="en-IN" sz="1100">
              <a:latin typeface="+mj-lt"/>
            </a:rPr>
            <a:t>Data cleaning and structured transformations significantly improved data usability.Product demand and inventory concentration were clearly identified.Customer payment preferences and demographic contributions provided actionable business insights.Time-based analysis highlighted seasonal and yearly performance trends. Analytical limitations (stock and loyalty level imputation) were handled transparently to avoid misleading conclusions.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VITHRA" refreshedDate="46066.732067824072" createdVersion="8" refreshedVersion="8" minRefreshableVersion="3" recordCount="100" xr:uid="{EE766762-C5D3-4DEE-8308-4C1C4D9234D7}">
  <cacheSource type="worksheet">
    <worksheetSource ref="A1:G101" sheet="Product_Dim"/>
  </cacheSource>
  <cacheFields count="7">
    <cacheField name="Product_ID" numFmtId="0">
      <sharedItems/>
    </cacheField>
    <cacheField name="Product_Name" numFmtId="0">
      <sharedItems count="100">
        <s v="Brother Laser Printer"/>
        <s v="Men's Graphic T-Shirt"/>
        <s v="Women's Casual Hoodie"/>
        <s v="Men's Running Jacket"/>
        <s v="Women's Yoga Pants"/>
        <s v="Men's Leather Belt"/>
        <s v="Herbal Face Moisturizer"/>
        <s v="LED Table Lamp"/>
        <s v="Wireless Bluetooth Earbuds"/>
        <s v="Adjustable Dumbbell Set"/>
        <s v="Ceramic Kitchen Bowl Set"/>
        <s v="HD Smart TV Stick"/>
        <s v="Hair Strengthening Shampoo"/>
        <s v="USB-C Fast Charger"/>
        <s v="Decorative Wall Mirror"/>
        <s v="4K Home Projector"/>
        <s v="Beard Grooming Kit"/>
        <s v="Soccer Training Cone Set"/>
        <s v="Women's Denim Jeans"/>
        <s v="Knee Support Brace"/>
        <s v="Outdoor Sports Water Bottle"/>
        <s v="Multi-Purpose Storage Box"/>
        <s v="Carbon Fiber Tennis Racket"/>
        <s v="Men's Formal Shirt"/>
        <s v="Foldable Camping Chair"/>
        <s v="Women's Scarf Set"/>
        <s v="Wireless Bluetooth Speaker"/>
        <s v="Decorative Floor Vase"/>
        <s v="Sports Stopwatch Timer"/>
        <s v="Fabric Sofa Throw Blanket"/>
        <s v="Stainless Steel Cutlery Set"/>
        <s v="Basketball"/>
        <s v="Vitamin C Face Serum"/>
        <s v="Modern Wall Clock"/>
        <s v="Gaming Mechanical Keyboard"/>
        <s v="Bedroom Table Lamp"/>
        <s v="Women's Summer Dress"/>
        <s v="Men's Casual Sneakers"/>
        <s v="Sports Water Hydration Pack"/>
        <s v="Portable Power Bank"/>
        <s v="Noise-Canceling Headphones"/>
        <s v="Yoga Exercise Mat"/>
        <s v="Smart Home WiFi Camera"/>
        <s v="USB External Hard Drive"/>
        <s v="Adjustable Jump Rope"/>
        <s v="High-Grip Football"/>
        <s v="Men's Winter Jacket"/>
        <s v="Makeup Brush Set"/>
        <s v="Car Dashboard Phone Holder"/>
        <s v="Men's Roll-On Perfume"/>
        <s v="Boxing Hand Wraps"/>
        <s v="HDMI Cable – 2m"/>
        <s v="Rugby Ball"/>
        <s v="Men's Track Pants"/>
        <s v="Sports Stopwatch Pro"/>
        <s v="Ceramic Plant Pot"/>
        <s v="Premium Blanket Throw"/>
        <s v="Foam Roller"/>
        <s v="Womens Cotton Scarf"/>
        <s v="Men's Hair Styling Gel"/>
        <s v="Luxury Perfume Spray"/>
        <s v="Tennis Ball 3-Pack"/>
        <s v="Laptop Cooling Pad"/>
        <s v="Organic Sunscreen Lotion"/>
        <s v="Matte Lipstick Set"/>
        <s v="Adjustable Dumbbells 20kg"/>
        <s v="Women's Hair Dryer Brush"/>
        <s v="Smart LED Light Strip"/>
        <s v="Wooden Nightstand"/>
        <s v="Men's Sports Shorts"/>
        <s v="Kitchen Storage Rack"/>
        <s v="Hair Repair Oil Treatment"/>
        <s v="Professional Jump Rope"/>
        <s v="Shin Guards – Adult"/>
        <s v="Bluetooth Car Audio System"/>
        <s v="Women's Ankle Boots"/>
        <s v="Wireless Mouse"/>
        <s v="WiFi Mesh Router"/>
        <s v="Essential Oil Diffuser"/>
        <s v="Decorative Lamp Shade"/>
        <s v="Wall-Mounted Spice Rack"/>
        <s v="Badminton Racket Set"/>
        <s v="Fitness Resistance Bands"/>
        <s v="Hydrating Face Cleanser"/>
        <s v="Wooden Bookshelf"/>
        <s v="Women's Beanie Hat"/>
        <s v="Kitchen Cutting Board"/>
        <s v="LED Bedside Lamp"/>
        <s v="Sports Wrist Sweatbands"/>
        <s v="Face Foundation Kit"/>
        <s v="Gaming Mouse Pad XL"/>
        <s v="Women's High Heels"/>
        <s v="Microwave Oven"/>
        <s v="USB-C Laptop Charger"/>
        <s v="Vitamin E Body Lotion"/>
        <s v="Sports Stopwatch Basic"/>
        <s v="Women's Formal Blazer"/>
        <s v="Cricket Bat"/>
        <s v="Portable Bluetooth Speaker"/>
        <s v="Stainless Steel Cookware Set"/>
      </sharedItems>
    </cacheField>
    <cacheField name="Category" numFmtId="0">
      <sharedItems count="5">
        <s v="Electronics"/>
        <s v="Clothing"/>
        <s v="Beauty"/>
        <s v="Home"/>
        <s v="Sports"/>
      </sharedItems>
    </cacheField>
    <cacheField name="Sub_Category" numFmtId="0">
      <sharedItems/>
    </cacheField>
    <cacheField name="Brand" numFmtId="0">
      <sharedItems/>
    </cacheField>
    <cacheField name="Cost Imputed" numFmtId="2">
      <sharedItems containsSemiMixedTypes="0" containsString="0" containsNumber="1" minValue="17.309999999999999" maxValue="495.72"/>
    </cacheField>
    <cacheField name="Stock" numFmtId="0">
      <sharedItems containsString="0" containsBlank="1" containsNumber="1" containsInteger="1" minValue="57" maxValue="496"/>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VITHRA" refreshedDate="46073.450962499999" createdVersion="8" refreshedVersion="8" minRefreshableVersion="3" recordCount="2000" xr:uid="{4F93B4DF-4A7F-4525-8C9B-6B266B10DEDE}">
  <cacheSource type="worksheet">
    <worksheetSource ref="D1:M2001" sheet="Sales_Fact"/>
  </cacheSource>
  <cacheFields count="11">
    <cacheField name="Product_ID" numFmtId="0">
      <sharedItems count="100">
        <s v="PROD97"/>
        <s v="PROD74"/>
        <s v="PROD49"/>
        <s v="PROD76"/>
        <s v="PROD59"/>
        <s v="PROD15"/>
        <s v="PROD56"/>
        <s v="PROD70"/>
        <s v="PROD99"/>
        <s v="PROD33"/>
        <s v="PROD24"/>
        <s v="PROD39"/>
        <s v="PROD88"/>
        <s v="PROD34"/>
        <s v="PROD36"/>
        <s v="PROD65"/>
        <s v="PROD27"/>
        <s v="PROD60"/>
        <s v="PROD72"/>
        <s v="PROD43"/>
        <s v="PROD69"/>
        <s v="PROD12"/>
        <s v="PROD67"/>
        <s v="PROD5"/>
        <s v="PROD98"/>
        <s v="PROD77"/>
        <s v="PROD13"/>
        <s v="PROD53"/>
        <s v="PROD75"/>
        <s v="PROD79"/>
        <s v="PROD16"/>
        <s v="PROD10"/>
        <s v="PROD94"/>
        <s v="PROD26"/>
        <s v="PROD23"/>
        <s v="PROD29"/>
        <s v="PROD78"/>
        <s v="PROD30"/>
        <s v="PROD44"/>
        <s v="PROD21"/>
        <s v="PROD52"/>
        <s v="PROD89"/>
        <s v="PROD20"/>
        <s v="PROD40"/>
        <s v="PROD47"/>
        <s v="PROD31"/>
        <s v="PROD19"/>
        <s v="PROD93"/>
        <s v="PROD38"/>
        <s v="PROD45"/>
        <s v="PROD83"/>
        <s v="PROD71"/>
        <s v="PROD91"/>
        <s v="PROD17"/>
        <s v="PROD46"/>
        <s v="PROD1"/>
        <s v="PROD86"/>
        <s v="PROD50"/>
        <s v="PROD3"/>
        <s v="PROD54"/>
        <s v="PROD25"/>
        <s v="PROD80"/>
        <s v="PROD22"/>
        <s v="PROD42"/>
        <s v="PROD90"/>
        <s v="PROD85"/>
        <s v="PROD14"/>
        <s v="PROD8"/>
        <s v="PROD35"/>
        <s v="PROD51"/>
        <s v="PROD48"/>
        <s v="PROD57"/>
        <s v="PROD87"/>
        <s v="PROD66"/>
        <s v="PROD82"/>
        <s v="PROD11"/>
        <s v="PROD55"/>
        <s v="PROD28"/>
        <s v="PROD73"/>
        <s v="PROD32"/>
        <s v="PROD92"/>
        <s v="PROD63"/>
        <s v="PROD81"/>
        <s v="PROD4"/>
        <s v="PROD7"/>
        <s v="PROD62"/>
        <s v="PROD61"/>
        <s v="PROD58"/>
        <s v="PROD68"/>
        <s v="PROD41"/>
        <s v="PROD0"/>
        <s v="PROD64"/>
        <s v="PROD37"/>
        <s v="PROD9"/>
        <s v="PROD84"/>
        <s v="PROD2"/>
        <s v="PROD6"/>
        <s v="PROD18"/>
        <s v="PROD95"/>
        <s v="PROD96"/>
      </sharedItems>
    </cacheField>
    <cacheField name="Store_ID" numFmtId="0">
      <sharedItems/>
    </cacheField>
    <cacheField name="Quantity" numFmtId="0">
      <sharedItems containsSemiMixedTypes="0" containsString="0" containsNumber="1" minValue="1" maxValue="4"/>
    </cacheField>
    <cacheField name="Unit_Price" numFmtId="0">
      <sharedItems containsString="0" containsBlank="1" containsNumber="1" minValue="20.09" maxValue="999.89"/>
    </cacheField>
    <cacheField name="Discount" numFmtId="0">
      <sharedItems containsString="0" containsBlank="1" containsNumber="1" minValue="0" maxValue="0.3"/>
    </cacheField>
    <cacheField name="Payment_Type" numFmtId="0">
      <sharedItems/>
    </cacheField>
    <cacheField name="Total_Amount Imputed" numFmtId="0">
      <sharedItems containsSemiMixedTypes="0" containsString="0" containsNumber="1" minValue="18.459" maxValue="3908.2428"/>
    </cacheField>
    <cacheField name="Quantity Imputed" numFmtId="0">
      <sharedItems containsSemiMixedTypes="0" containsString="0" containsNumber="1" minValue="1" maxValue="4"/>
    </cacheField>
    <cacheField name="Total_Amount Imputed2" numFmtId="4">
      <sharedItems containsSemiMixedTypes="0" containsString="0" containsNumber="1" minValue="18.459" maxValue="3908.2428"/>
    </cacheField>
    <cacheField name="Unit_Price imputed" numFmtId="0">
      <sharedItems containsSemiMixedTypes="0" containsString="0" containsNumber="1" minValue="20.09" maxValue="999.89"/>
    </cacheField>
    <cacheField name="Discount Imputed" numFmtId="0">
      <sharedItems containsSemiMixedTypes="0" containsString="0" containsNumber="1" minValue="0" maxValue="0.3"/>
    </cacheField>
  </cacheFields>
  <extLst>
    <ext xmlns:x14="http://schemas.microsoft.com/office/spreadsheetml/2009/9/main" uri="{725AE2AE-9491-48be-B2B4-4EB974FC3084}">
      <x14:pivotCacheDefinition pivotCacheId="337196628"/>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VITHRA" refreshedDate="46073.621376736111" createdVersion="8" refreshedVersion="8" minRefreshableVersion="3" recordCount="2000" xr:uid="{471B6842-88AE-41D2-A755-AE70697B6C72}">
  <cacheSource type="worksheet">
    <worksheetSource ref="D1:N2001" sheet="Sales_Fact"/>
  </cacheSource>
  <cacheFields count="11">
    <cacheField name="Product_ID" numFmtId="0">
      <sharedItems count="100">
        <s v="PROD0"/>
        <s v="PROD1"/>
        <s v="PROD10"/>
        <s v="PROD11"/>
        <s v="PROD12"/>
        <s v="PROD13"/>
        <s v="PROD14"/>
        <s v="PROD15"/>
        <s v="PROD16"/>
        <s v="PROD17"/>
        <s v="PROD18"/>
        <s v="PROD19"/>
        <s v="PROD2"/>
        <s v="PROD20"/>
        <s v="PROD21"/>
        <s v="PROD22"/>
        <s v="PROD23"/>
        <s v="PROD24"/>
        <s v="PROD25"/>
        <s v="PROD26"/>
        <s v="PROD27"/>
        <s v="PROD28"/>
        <s v="PROD29"/>
        <s v="PROD3"/>
        <s v="PROD30"/>
        <s v="PROD31"/>
        <s v="PROD32"/>
        <s v="PROD33"/>
        <s v="PROD34"/>
        <s v="PROD35"/>
        <s v="PROD36"/>
        <s v="PROD37"/>
        <s v="PROD38"/>
        <s v="PROD39"/>
        <s v="PROD4"/>
        <s v="PROD40"/>
        <s v="PROD41"/>
        <s v="PROD42"/>
        <s v="PROD43"/>
        <s v="PROD44"/>
        <s v="PROD45"/>
        <s v="PROD46"/>
        <s v="PROD47"/>
        <s v="PROD48"/>
        <s v="PROD49"/>
        <s v="PROD5"/>
        <s v="PROD50"/>
        <s v="PROD51"/>
        <s v="PROD52"/>
        <s v="PROD53"/>
        <s v="PROD54"/>
        <s v="PROD55"/>
        <s v="PROD56"/>
        <s v="PROD57"/>
        <s v="PROD58"/>
        <s v="PROD59"/>
        <s v="PROD6"/>
        <s v="PROD60"/>
        <s v="PROD61"/>
        <s v="PROD62"/>
        <s v="PROD63"/>
        <s v="PROD64"/>
        <s v="PROD65"/>
        <s v="PROD66"/>
        <s v="PROD67"/>
        <s v="PROD68"/>
        <s v="PROD69"/>
        <s v="PROD7"/>
        <s v="PROD70"/>
        <s v="PROD71"/>
        <s v="PROD72"/>
        <s v="PROD73"/>
        <s v="PROD74"/>
        <s v="PROD75"/>
        <s v="PROD76"/>
        <s v="PROD77"/>
        <s v="PROD78"/>
        <s v="PROD79"/>
        <s v="PROD8"/>
        <s v="PROD80"/>
        <s v="PROD81"/>
        <s v="PROD82"/>
        <s v="PROD83"/>
        <s v="PROD84"/>
        <s v="PROD85"/>
        <s v="PROD86"/>
        <s v="PROD87"/>
        <s v="PROD88"/>
        <s v="PROD89"/>
        <s v="PROD9"/>
        <s v="PROD90"/>
        <s v="PROD91"/>
        <s v="PROD92"/>
        <s v="PROD93"/>
        <s v="PROD94"/>
        <s v="PROD95"/>
        <s v="PROD96"/>
        <s v="PROD97"/>
        <s v="PROD98"/>
        <s v="PROD99"/>
      </sharedItems>
    </cacheField>
    <cacheField name="Store_ID" numFmtId="0">
      <sharedItems count="20">
        <s v="STORE8"/>
        <s v="STORE16"/>
        <s v="STORE7"/>
        <s v="STORE17"/>
        <s v="STORE3"/>
        <s v="STORE4"/>
        <s v="STORE9"/>
        <s v="STORE14"/>
        <s v="STORE15"/>
        <s v="STORE19"/>
        <s v="STORE10"/>
        <s v="STORE2"/>
        <s v="STORE6"/>
        <s v="STORE11"/>
        <s v="STORE12"/>
        <s v="STORE1"/>
        <s v="STORE5"/>
        <s v="STORE18"/>
        <s v="STORE13"/>
        <s v="STORE0"/>
      </sharedItems>
    </cacheField>
    <cacheField name="Quantity" numFmtId="0">
      <sharedItems containsSemiMixedTypes="0" containsString="0" containsNumber="1" minValue="1" maxValue="4"/>
    </cacheField>
    <cacheField name="Unit_Price" numFmtId="0">
      <sharedItems containsString="0" containsBlank="1" containsNumber="1" minValue="20.09" maxValue="999.89"/>
    </cacheField>
    <cacheField name="Discount" numFmtId="0">
      <sharedItems containsString="0" containsBlank="1" containsNumber="1" minValue="0" maxValue="0.3"/>
    </cacheField>
    <cacheField name="Payment_Type" numFmtId="0">
      <sharedItems count="3">
        <s v="Credit Card"/>
        <s v="COD"/>
        <s v="PayPal"/>
      </sharedItems>
    </cacheField>
    <cacheField name="Total_Amount Imputed" numFmtId="2">
      <sharedItems containsSemiMixedTypes="0" containsString="0" containsNumber="1" minValue="18.459" maxValue="3908.2428"/>
    </cacheField>
    <cacheField name="Quantity Imputed" numFmtId="0">
      <sharedItems containsSemiMixedTypes="0" containsString="0" containsNumber="1" minValue="1" maxValue="4"/>
    </cacheField>
    <cacheField name="Unit_Price imputed" numFmtId="0">
      <sharedItems containsSemiMixedTypes="0" containsString="0" containsNumber="1" minValue="20.09" maxValue="999.89"/>
    </cacheField>
    <cacheField name="Discount Imputed" numFmtId="0">
      <sharedItems containsSemiMixedTypes="0" containsString="0" containsNumber="1" minValue="0" maxValue="0.3"/>
    </cacheField>
    <cacheField name="Total_Amount Imputed2" numFmtId="4">
      <sharedItems containsSemiMixedTypes="0" containsString="0" containsNumber="1" minValue="18.459" maxValue="3908.2428"/>
    </cacheField>
  </cacheFields>
  <extLst>
    <ext xmlns:x14="http://schemas.microsoft.com/office/spreadsheetml/2009/9/main" uri="{725AE2AE-9491-48be-B2B4-4EB974FC3084}">
      <x14:pivotCacheDefinition pivotCacheId="1595914113"/>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VITHRA" refreshedDate="46073.630290740737" createdVersion="8" refreshedVersion="8" minRefreshableVersion="3" recordCount="2000" xr:uid="{A3F8010A-43A7-4E12-AEF6-A782BFEDC5B9}">
  <cacheSource type="worksheet">
    <worksheetSource ref="A1:J2001" sheet="Sales_Fact"/>
  </cacheSource>
  <cacheFields count="10">
    <cacheField name="Sales_ID" numFmtId="0">
      <sharedItems/>
    </cacheField>
    <cacheField name="Order_Date" numFmtId="164">
      <sharedItems containsSemiMixedTypes="0" containsNonDate="0" containsDate="1" containsString="0" minDate="2023-10-14T00:00:00" maxDate="2025-10-14T00:00:00"/>
    </cacheField>
    <cacheField name="Customer_ID" numFmtId="0">
      <sharedItems count="492">
        <s v="CUST1333"/>
        <s v="CUST1175"/>
        <s v="CUST1129"/>
        <s v="CUST1300"/>
        <s v="CUST1071"/>
        <s v="CUST1319"/>
        <s v="CUST1379"/>
        <s v="CUST1443"/>
        <s v="CUST1003"/>
        <s v="CUST1365"/>
        <s v="CUST1008"/>
        <s v="CUST1147"/>
        <s v="CUST1416"/>
        <s v="CUST1432"/>
        <s v="CUST1149"/>
        <s v="CUST1299"/>
        <s v="CUST1327"/>
        <s v="CUST1315"/>
        <s v="CUST1044"/>
        <s v="CUST1026"/>
        <s v="CUST1057"/>
        <s v="CUST1055"/>
        <s v="CUST1468"/>
        <s v="CUST1355"/>
        <s v="CUST1213"/>
        <s v="CUST1182"/>
        <s v="CUST1076"/>
        <s v="CUST1292"/>
        <s v="CUST1371"/>
        <s v="CUST1352"/>
        <s v="CUST1492"/>
        <s v="CUST1073"/>
        <s v="CUST1433"/>
        <s v="CUST1128"/>
        <s v="CUST1163"/>
        <s v="CUST1092"/>
        <s v="CUST1378"/>
        <s v="CUST1317"/>
        <s v="CUST1247"/>
        <s v="CUST1081"/>
        <s v="CUST1444"/>
        <s v="CUST1067"/>
        <s v="CUST1160"/>
        <s v="CUST1422"/>
        <s v="CUST1221"/>
        <s v="CUST1133"/>
        <s v="CUST1229"/>
        <s v="CUST1121"/>
        <s v="CUST1083"/>
        <s v="CUST1373"/>
        <s v="CUST1314"/>
        <s v="CUST1262"/>
        <s v="CUST1150"/>
        <s v="CUST1334"/>
        <s v="CUST1390"/>
        <s v="CUST1336"/>
        <s v="CUST1051"/>
        <s v="CUST1271"/>
        <s v="CUST1053"/>
        <s v="CUST1065"/>
        <s v="CUST1172"/>
        <s v="CUST1142"/>
        <s v="CUST1039"/>
        <s v="CUST1173"/>
        <s v="CUST1099"/>
        <s v="CUST1480"/>
        <s v="CUST1135"/>
        <s v="CUST1368"/>
        <s v="CUST1453"/>
        <s v="CUST1483"/>
        <s v="CUST1198"/>
        <s v="CUST1214"/>
        <s v="CUST1123"/>
        <s v="CUST1228"/>
        <s v="CUST1343"/>
        <s v="CUST1266"/>
        <s v="CUST1263"/>
        <s v="CUST1356"/>
        <s v="CUST1023"/>
        <s v="CUST1115"/>
        <s v="CUST1466"/>
        <s v="CUST1021"/>
        <s v="CUST1148"/>
        <s v="CUST1423"/>
        <s v="CUST1022"/>
        <s v="CUST1187"/>
        <s v="CUST1338"/>
        <s v="CUST1212"/>
        <s v="CUST1105"/>
        <s v="CUST1014"/>
        <s v="CUST1259"/>
        <s v="CUST1279"/>
        <s v="CUST1069"/>
        <s v="CUST1119"/>
        <s v="CUST1140"/>
        <s v="CUST1100"/>
        <s v="CUST1007"/>
        <s v="CUST1477"/>
        <s v="CUST1405"/>
        <s v="CUST1252"/>
        <s v="CUST1434"/>
        <s v="CUST1087"/>
        <s v="CUST1200"/>
        <s v="CUST1296"/>
        <s v="CUST1463"/>
        <s v="CUST1351"/>
        <s v="CUST1195"/>
        <s v="CUST1376"/>
        <s v="CUST1308"/>
        <s v="CUST1052"/>
        <s v="CUST1013"/>
        <s v="CUST1024"/>
        <s v="CUST1155"/>
        <s v="CUST1277"/>
        <s v="CUST1116"/>
        <s v="CUST1404"/>
        <s v="CUST1054"/>
        <s v="CUST1241"/>
        <s v="CUST1449"/>
        <s v="CUST1470"/>
        <s v="CUST1139"/>
        <s v="CUST1196"/>
        <s v="CUST1120"/>
        <s v="CUST1481"/>
        <s v="CUST1141"/>
        <s v="CUST1383"/>
        <s v="CUST1134"/>
        <s v="CUST1420"/>
        <s v="CUST1043"/>
        <s v="CUST1072"/>
        <s v="CUST1354"/>
        <s v="CUST1249"/>
        <s v="CUST1460"/>
        <s v="CUST1033"/>
        <s v="CUST1218"/>
        <s v="CUST1406"/>
        <s v="CUST1075"/>
        <s v="CUST1476"/>
        <s v="CUST1478"/>
        <s v="CUST1032"/>
        <s v="CUST1337"/>
        <s v="CUST1303"/>
        <s v="CUST1347"/>
        <s v="CUST1078"/>
        <s v="CUST1070"/>
        <s v="CUST1312"/>
        <s v="CUST1236"/>
        <s v="CUST1496"/>
        <s v="CUST1016"/>
        <s v="CUST1204"/>
        <s v="CUST1035"/>
        <s v="CUST1361"/>
        <s v="CUST1403"/>
        <s v="CUST1143"/>
        <s v="CUST1169"/>
        <s v="CUST1471"/>
        <s v="CUST1349"/>
        <s v="CUST1191"/>
        <s v="CUST1047"/>
        <s v="CUST1206"/>
        <s v="CUST1040"/>
        <s v="CUST1066"/>
        <s v="CUST1357"/>
        <s v="CUST1234"/>
        <s v="CUST1264"/>
        <s v="CUST1060"/>
        <s v="CUST1310"/>
        <s v="CUST1458"/>
        <s v="CUST1211"/>
        <s v="CUST1494"/>
        <s v="CUST1104"/>
        <s v="CUST1389"/>
        <s v="CUST1034"/>
        <s v="CUST1417"/>
        <s v="CUST1111"/>
        <s v="CUST1193"/>
        <s v="CUST1015"/>
        <s v="CUST1240"/>
        <s v="CUST1284"/>
        <s v="CUST1411"/>
        <s v="CUST1097"/>
        <s v="CUST1445"/>
        <s v="CUST1056"/>
        <s v="CUST1037"/>
        <s v="CUST1239"/>
        <s v="CUST1269"/>
        <s v="CUST1158"/>
        <s v="CUST1225"/>
        <s v="CUST1095"/>
        <s v="CUST1270"/>
        <s v="CUST1138"/>
        <s v="CUST1131"/>
        <s v="CUST1298"/>
        <s v="CUST1363"/>
        <s v="CUST1281"/>
        <s v="CUST1323"/>
        <s v="CUST1027"/>
        <s v="CUST1436"/>
        <s v="CUST1088"/>
        <s v="CUST1339"/>
        <s v="CUST1428"/>
        <s v="CUST1098"/>
        <s v="CUST1101"/>
        <s v="CUST1124"/>
        <s v="CUST1498"/>
        <s v="CUST1324"/>
        <s v="CUST1273"/>
        <s v="CUST1293"/>
        <s v="CUST1328"/>
        <s v="CUST1316"/>
        <s v="CUST1089"/>
        <s v="CUST1077"/>
        <s v="CUST1497"/>
        <s v="CUST1439"/>
        <s v="CUST1294"/>
        <s v="CUST1168"/>
        <s v="CUST1402"/>
        <s v="CUST1180"/>
        <s v="CUST1197"/>
        <s v="CUST1384"/>
        <s v="CUST1455"/>
        <s v="CUST1059"/>
        <s v="CUST1472"/>
        <s v="CUST1041"/>
        <s v="CUST1216"/>
        <s v="CUST1345"/>
        <s v="CUST1479"/>
        <s v="CUST1159"/>
        <s v="CUST1462"/>
        <s v="CUST1062"/>
        <s v="CUST1283"/>
        <s v="CUST1493"/>
        <s v="CUST1375"/>
        <s v="CUST1302"/>
        <s v="CUST1046"/>
        <s v="CUST1170"/>
        <s v="CUST1381"/>
        <s v="CUST1278"/>
        <s v="CUST1254"/>
        <s v="CUST1348"/>
        <s v="CUST1151"/>
        <s v="CUST1394"/>
        <s v="CUST1399"/>
        <s v="CUST1243"/>
        <s v="CUST1179"/>
        <s v="CUST1017"/>
        <s v="CUST1106"/>
        <s v="CUST1255"/>
        <s v="CUST1084"/>
        <s v="CUST1146"/>
        <s v="CUST1457"/>
        <s v="CUST1382"/>
        <s v="CUST1464"/>
        <s v="CUST1082"/>
        <s v="CUST1418"/>
        <s v="CUST1459"/>
        <s v="CUST1258"/>
        <s v="CUST1045"/>
        <s v="CUST1431"/>
        <s v="CUST1485"/>
        <s v="CUST1103"/>
        <s v="CUST1367"/>
        <s v="CUST1387"/>
        <s v="CUST1156"/>
        <s v="CUST1137"/>
        <s v="CUST1482"/>
        <s v="CUST1079"/>
        <s v="CUST1467"/>
        <s v="CUST1012"/>
        <s v="CUST1165"/>
        <s v="CUST1029"/>
        <s v="CUST1190"/>
        <s v="CUST1256"/>
        <s v="CUST1276"/>
        <s v="CUST1144"/>
        <s v="CUST1068"/>
        <s v="CUST1392"/>
        <s v="CUST1369"/>
        <s v="CUST1183"/>
        <s v="CUST1222"/>
        <s v="CUST1006"/>
        <s v="CUST1305"/>
        <s v="CUST1257"/>
        <s v="CUST1499"/>
        <s v="CUST1108"/>
        <s v="CUST1335"/>
        <s v="CUST1220"/>
        <s v="CUST1391"/>
        <s v="CUST1164"/>
        <s v="CUST1419"/>
        <s v="CUST1094"/>
        <s v="CUST1491"/>
        <s v="CUST1385"/>
        <s v="CUST1412"/>
        <s v="CUST1321"/>
        <s v="CUST1114"/>
        <s v="CUST1210"/>
        <s v="CUST1287"/>
        <s v="CUST1288"/>
        <s v="CUST1011"/>
        <s v="CUST1245"/>
        <s v="CUST1291"/>
        <s v="CUST1167"/>
        <s v="CUST1307"/>
        <s v="CUST1188"/>
        <s v="CUST1203"/>
        <s v="CUST1251"/>
        <s v="CUST1408"/>
        <s v="CUST1231"/>
        <s v="CUST1085"/>
        <s v="CUST1446"/>
        <s v="CUST1126"/>
        <s v="CUST1110"/>
        <s v="CUST1201"/>
        <s v="CUST1346"/>
        <s v="CUST1030"/>
        <s v="CUST1486"/>
        <s v="CUST1332"/>
        <s v="CUST1215"/>
        <s v="CUST1058"/>
        <s v="CUST1093"/>
        <s v="CUST1421"/>
        <s v="CUST1427"/>
        <s v="CUST1189"/>
        <s v="CUST1010"/>
        <s v="CUST1437"/>
        <s v="CUST1246"/>
        <s v="CUST1113"/>
        <s v="CUST1410"/>
        <s v="CUST1330"/>
        <s v="CUST1080"/>
        <s v="CUST1401"/>
        <s v="CUST1396"/>
        <s v="CUST1184"/>
        <s v="CUST1208"/>
        <s v="CUST1272"/>
        <s v="CUST1248"/>
        <s v="CUST1109"/>
        <s v="CUST1407"/>
        <s v="CUST1442"/>
        <s v="CUST1209"/>
        <s v="CUST1050"/>
        <s v="CUST1370"/>
        <s v="CUST1136"/>
        <s v="CUST1005"/>
        <s v="CUST1469"/>
        <s v="CUST1306"/>
        <s v="CUST1360"/>
        <s v="CUST1161"/>
        <s v="CUST1435"/>
        <s v="CUST1275"/>
        <s v="CUST1219"/>
        <s v="CUST1177"/>
        <s v="CUST1202"/>
        <s v="CUST1326"/>
        <s v="CUST1181"/>
        <s v="CUST1020"/>
        <s v="CUST1102"/>
        <s v="CUST1217"/>
        <s v="CUST1456"/>
        <s v="CUST1409"/>
        <s v="CUST1325"/>
        <s v="CUST1380"/>
        <s v="CUST1342"/>
        <s v="CUST1320"/>
        <s v="CUST1224"/>
        <s v="CUST1400"/>
        <s v="CUST1388"/>
        <s v="CUST1474"/>
        <s v="CUST1031"/>
        <s v="CUST1152"/>
        <s v="CUST1096"/>
        <s v="CUST1414"/>
        <s v="CUST1329"/>
        <s v="CUST1488"/>
        <s v="CUST1331"/>
        <s v="CUST1153"/>
        <s v="CUST1451"/>
        <s v="CUST1253"/>
        <s v="CUST1495"/>
        <s v="CUST1000"/>
        <s v="CUST1112"/>
        <s v="CUST1091"/>
        <s v="CUST1036"/>
        <s v="CUST1171"/>
        <s v="CUST1341"/>
        <s v="CUST1130"/>
        <s v="CUST1340"/>
        <s v="CUST1364"/>
        <s v="CUST1261"/>
        <s v="CUST1178"/>
        <s v="CUST1415"/>
        <s v="CUST1122"/>
        <s v="CUST1304"/>
        <s v="CUST1447"/>
        <s v="CUST1145"/>
        <s v="CUST1238"/>
        <s v="CUST1289"/>
        <s v="CUST1441"/>
        <s v="CUST1274"/>
        <s v="CUST1353"/>
        <s v="CUST1049"/>
        <s v="CUST1192"/>
        <s v="CUST1309"/>
        <s v="CUST1490"/>
        <s v="CUST1004"/>
        <s v="CUST1064"/>
        <s v="CUST1132"/>
        <s v="CUST1199"/>
        <s v="CUST1001"/>
        <s v="CUST1344"/>
        <s v="CUST1226"/>
        <s v="CUST1285"/>
        <s v="CUST1028"/>
        <s v="CUST1086"/>
        <s v="CUST1107"/>
        <s v="CUST1244"/>
        <s v="CUST1473"/>
        <s v="CUST1372"/>
        <s v="CUST1237"/>
        <s v="CUST1042"/>
        <s v="CUST1061"/>
        <s v="CUST1176"/>
        <s v="CUST1162"/>
        <s v="CUST1002"/>
        <s v="CUST1194"/>
        <s v="CUST1157"/>
        <s v="CUST1019"/>
        <s v="CUST1358"/>
        <s v="CUST1127"/>
        <s v="CUST1250"/>
        <s v="CUST1350"/>
        <s v="CUST1223"/>
        <s v="CUST1118"/>
        <s v="CUST1268"/>
        <s v="CUST1366"/>
        <s v="CUST1166"/>
        <s v="CUST1452"/>
        <s v="CUST1359"/>
        <s v="CUST1322"/>
        <s v="CUST1233"/>
        <s v="CUST1489"/>
        <s v="CUST1280"/>
        <s v="CUST1454"/>
        <s v="CUST1398"/>
        <s v="CUST1154"/>
        <s v="CUST1232"/>
        <s v="CUST1438"/>
        <s v="CUST1426"/>
        <s v="CUST1450"/>
        <s v="CUST1461"/>
        <s v="CUST1440"/>
        <s v="CUST1117"/>
        <s v="CUST1448"/>
        <s v="CUST1090"/>
        <s v="CUST1038"/>
        <s v="CUST1185"/>
        <s v="CUST1230"/>
        <s v="CUST1186"/>
        <s v="CUST1465"/>
        <s v="CUST1048"/>
        <s v="CUST1205"/>
        <s v="CUST1295"/>
        <s v="CUST1297"/>
        <s v="CUST1018"/>
        <s v="CUST1125"/>
        <s v="CUST1425"/>
        <s v="CUST1413"/>
        <s v="CUST1377"/>
        <s v="CUST1282"/>
        <s v="CUST1475"/>
        <s v="CUST1484"/>
        <s v="CUST1311"/>
        <s v="CUST1430"/>
        <s v="CUST1009"/>
        <s v="CUST1318"/>
        <s v="CUST1235"/>
        <s v="CUST1393"/>
        <s v="CUST1242"/>
        <s v="CUST1286"/>
        <s v="CUST1362"/>
        <s v="CUST1301"/>
        <s v="CUST1074"/>
        <s v="CUST1424"/>
        <s v="CUST1260"/>
        <s v="CUST1313"/>
        <s v="CUST1207"/>
        <s v="CUST1174"/>
        <s v="CUST1265"/>
        <s v="CUST1397"/>
        <s v="CUST1227"/>
        <s v="CUST1025"/>
      </sharedItems>
    </cacheField>
    <cacheField name="Product_ID" numFmtId="0">
      <sharedItems/>
    </cacheField>
    <cacheField name="Store_ID" numFmtId="0">
      <sharedItems/>
    </cacheField>
    <cacheField name="Quantity" numFmtId="0">
      <sharedItems containsSemiMixedTypes="0" containsString="0" containsNumber="1" minValue="1" maxValue="4"/>
    </cacheField>
    <cacheField name="Unit_Price" numFmtId="0">
      <sharedItems containsString="0" containsBlank="1" containsNumber="1" minValue="20.09" maxValue="999.89"/>
    </cacheField>
    <cacheField name="Discount" numFmtId="0">
      <sharedItems containsString="0" containsBlank="1" containsNumber="1" minValue="0" maxValue="0.3"/>
    </cacheField>
    <cacheField name="Payment_Type" numFmtId="0">
      <sharedItems/>
    </cacheField>
    <cacheField name="Total_Amount Imputed" numFmtId="2">
      <sharedItems containsSemiMixedTypes="0" containsString="0" containsNumber="1" minValue="18.459" maxValue="3908.2428"/>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VITHRA" refreshedDate="46073.632300925929" createdVersion="8" refreshedVersion="8" minRefreshableVersion="3" recordCount="493" xr:uid="{8066E42C-BD5F-4848-8667-351E0F5B7EC8}">
  <cacheSource type="worksheet">
    <worksheetSource ref="A1:G494" sheet="Customer_Loyalty level"/>
  </cacheSource>
  <cacheFields count="7">
    <cacheField name="Row Labels" numFmtId="0">
      <sharedItems count="493">
        <s v="CUST1000"/>
        <s v="CUST1001"/>
        <s v="CUST1002"/>
        <s v="CUST1003"/>
        <s v="CUST1004"/>
        <s v="CUST1005"/>
        <s v="CUST1006"/>
        <s v="CUST1007"/>
        <s v="CUST1008"/>
        <s v="CUST1009"/>
        <s v="CUST1010"/>
        <s v="CUST1011"/>
        <s v="CUST1012"/>
        <s v="CUST1013"/>
        <s v="CUST1014"/>
        <s v="CUST1015"/>
        <s v="CUST1016"/>
        <s v="CUST1017"/>
        <s v="CUST1018"/>
        <s v="CUST1019"/>
        <s v="CUST1020"/>
        <s v="CUST1021"/>
        <s v="CUST1022"/>
        <s v="CUST1023"/>
        <s v="CUST1024"/>
        <s v="CUST1025"/>
        <s v="CUST1026"/>
        <s v="CUST1027"/>
        <s v="CUST1028"/>
        <s v="CUST1029"/>
        <s v="CUST1030"/>
        <s v="CUST1031"/>
        <s v="CUST1032"/>
        <s v="CUST1033"/>
        <s v="CUST1034"/>
        <s v="CUST1035"/>
        <s v="CUST1036"/>
        <s v="CUST1037"/>
        <s v="CUST1038"/>
        <s v="CUST1039"/>
        <s v="CUST1040"/>
        <s v="CUST1041"/>
        <s v="CUST1042"/>
        <s v="CUST1043"/>
        <s v="CUST1044"/>
        <s v="CUST1045"/>
        <s v="CUST1046"/>
        <s v="CUST1047"/>
        <s v="CUST1048"/>
        <s v="CUST1049"/>
        <s v="CUST1050"/>
        <s v="CUST1051"/>
        <s v="CUST1052"/>
        <s v="CUST1053"/>
        <s v="CUST1054"/>
        <s v="CUST1055"/>
        <s v="CUST1056"/>
        <s v="CUST1057"/>
        <s v="CUST1058"/>
        <s v="CUST1059"/>
        <s v="CUST1060"/>
        <s v="CUST1061"/>
        <s v="CUST1062"/>
        <s v="CUST1064"/>
        <s v="CUST1065"/>
        <s v="CUST1066"/>
        <s v="CUST1067"/>
        <s v="CUST1068"/>
        <s v="CUST1069"/>
        <s v="CUST1070"/>
        <s v="CUST1071"/>
        <s v="CUST1072"/>
        <s v="CUST1073"/>
        <s v="CUST1074"/>
        <s v="CUST1075"/>
        <s v="CUST1076"/>
        <s v="CUST1077"/>
        <s v="CUST1078"/>
        <s v="CUST1079"/>
        <s v="CUST1080"/>
        <s v="CUST1081"/>
        <s v="CUST1082"/>
        <s v="CUST1083"/>
        <s v="CUST1084"/>
        <s v="CUST1085"/>
        <s v="CUST1086"/>
        <s v="CUST1087"/>
        <s v="CUST1088"/>
        <s v="CUST1089"/>
        <s v="CUST1090"/>
        <s v="CUST1091"/>
        <s v="CUST1092"/>
        <s v="CUST1093"/>
        <s v="CUST1094"/>
        <s v="CUST1095"/>
        <s v="CUST1096"/>
        <s v="CUST1097"/>
        <s v="CUST1098"/>
        <s v="CUST1099"/>
        <s v="CUST1100"/>
        <s v="CUST1101"/>
        <s v="CUST1102"/>
        <s v="CUST1103"/>
        <s v="CUST1104"/>
        <s v="CUST1105"/>
        <s v="CUST1106"/>
        <s v="CUST1107"/>
        <s v="CUST1108"/>
        <s v="CUST1109"/>
        <s v="CUST1110"/>
        <s v="CUST1111"/>
        <s v="CUST1112"/>
        <s v="CUST1113"/>
        <s v="CUST1114"/>
        <s v="CUST1115"/>
        <s v="CUST1116"/>
        <s v="CUST1117"/>
        <s v="CUST1118"/>
        <s v="CUST1119"/>
        <s v="CUST1120"/>
        <s v="CUST1121"/>
        <s v="CUST1122"/>
        <s v="CUST1123"/>
        <s v="CUST1124"/>
        <s v="CUST1125"/>
        <s v="CUST1126"/>
        <s v="CUST1127"/>
        <s v="CUST1128"/>
        <s v="CUST1129"/>
        <s v="CUST1130"/>
        <s v="CUST1131"/>
        <s v="CUST1132"/>
        <s v="CUST1133"/>
        <s v="CUST1134"/>
        <s v="CUST1135"/>
        <s v="CUST1136"/>
        <s v="CUST1137"/>
        <s v="CUST1138"/>
        <s v="CUST1139"/>
        <s v="CUST1140"/>
        <s v="CUST1141"/>
        <s v="CUST1142"/>
        <s v="CUST1143"/>
        <s v="CUST1144"/>
        <s v="CUST1145"/>
        <s v="CUST1146"/>
        <s v="CUST1147"/>
        <s v="CUST1148"/>
        <s v="CUST1149"/>
        <s v="CUST1150"/>
        <s v="CUST1151"/>
        <s v="CUST1152"/>
        <s v="CUST1153"/>
        <s v="CUST1154"/>
        <s v="CUST1155"/>
        <s v="CUST1156"/>
        <s v="CUST1157"/>
        <s v="CUST1158"/>
        <s v="CUST1159"/>
        <s v="CUST1160"/>
        <s v="CUST1161"/>
        <s v="CUST1162"/>
        <s v="CUST1163"/>
        <s v="CUST1164"/>
        <s v="CUST1165"/>
        <s v="CUST1166"/>
        <s v="CUST1167"/>
        <s v="CUST1168"/>
        <s v="CUST1169"/>
        <s v="CUST1170"/>
        <s v="CUST1171"/>
        <s v="CUST1172"/>
        <s v="CUST1173"/>
        <s v="CUST1174"/>
        <s v="CUST1175"/>
        <s v="CUST1176"/>
        <s v="CUST1177"/>
        <s v="CUST1178"/>
        <s v="CUST1179"/>
        <s v="CUST1180"/>
        <s v="CUST1181"/>
        <s v="CUST1182"/>
        <s v="CUST1183"/>
        <s v="CUST1184"/>
        <s v="CUST1185"/>
        <s v="CUST1186"/>
        <s v="CUST1187"/>
        <s v="CUST1188"/>
        <s v="CUST1189"/>
        <s v="CUST1190"/>
        <s v="CUST1191"/>
        <s v="CUST1192"/>
        <s v="CUST1193"/>
        <s v="CUST1194"/>
        <s v="CUST1195"/>
        <s v="CUST1196"/>
        <s v="CUST1197"/>
        <s v="CUST1198"/>
        <s v="CUST1199"/>
        <s v="CUST1200"/>
        <s v="CUST1201"/>
        <s v="CUST1202"/>
        <s v="CUST1203"/>
        <s v="CUST1204"/>
        <s v="CUST1205"/>
        <s v="CUST1206"/>
        <s v="CUST1207"/>
        <s v="CUST1208"/>
        <s v="CUST1209"/>
        <s v="CUST1210"/>
        <s v="CUST1211"/>
        <s v="CUST1212"/>
        <s v="CUST1213"/>
        <s v="CUST1214"/>
        <s v="CUST1215"/>
        <s v="CUST1216"/>
        <s v="CUST1217"/>
        <s v="CUST1218"/>
        <s v="CUST1219"/>
        <s v="CUST1220"/>
        <s v="CUST1221"/>
        <s v="CUST1222"/>
        <s v="CUST1223"/>
        <s v="CUST1224"/>
        <s v="CUST1225"/>
        <s v="CUST1226"/>
        <s v="CUST1227"/>
        <s v="CUST1228"/>
        <s v="CUST1229"/>
        <s v="CUST1230"/>
        <s v="CUST1231"/>
        <s v="CUST1232"/>
        <s v="CUST1233"/>
        <s v="CUST1234"/>
        <s v="CUST1235"/>
        <s v="CUST1236"/>
        <s v="CUST1237"/>
        <s v="CUST1238"/>
        <s v="CUST1239"/>
        <s v="CUST1240"/>
        <s v="CUST1241"/>
        <s v="CUST1242"/>
        <s v="CUST1243"/>
        <s v="CUST1244"/>
        <s v="CUST1245"/>
        <s v="CUST1246"/>
        <s v="CUST1247"/>
        <s v="CUST1248"/>
        <s v="CUST1249"/>
        <s v="CUST1250"/>
        <s v="CUST1251"/>
        <s v="CUST1252"/>
        <s v="CUST1253"/>
        <s v="CUST1254"/>
        <s v="CUST1255"/>
        <s v="CUST1256"/>
        <s v="CUST1257"/>
        <s v="CUST1258"/>
        <s v="CUST1259"/>
        <s v="CUST1260"/>
        <s v="CUST1261"/>
        <s v="CUST1262"/>
        <s v="CUST1263"/>
        <s v="CUST1264"/>
        <s v="CUST1265"/>
        <s v="CUST1266"/>
        <s v="CUST1268"/>
        <s v="CUST1269"/>
        <s v="CUST1270"/>
        <s v="CUST1271"/>
        <s v="CUST1272"/>
        <s v="CUST1273"/>
        <s v="CUST1274"/>
        <s v="CUST1275"/>
        <s v="CUST1276"/>
        <s v="CUST1277"/>
        <s v="CUST1278"/>
        <s v="CUST1279"/>
        <s v="CUST1280"/>
        <s v="CUST1281"/>
        <s v="CUST1282"/>
        <s v="CUST1283"/>
        <s v="CUST1284"/>
        <s v="CUST1285"/>
        <s v="CUST1286"/>
        <s v="CUST1287"/>
        <s v="CUST1288"/>
        <s v="CUST1289"/>
        <s v="CUST1291"/>
        <s v="CUST1292"/>
        <s v="CUST1293"/>
        <s v="CUST1294"/>
        <s v="CUST1295"/>
        <s v="CUST1296"/>
        <s v="CUST1297"/>
        <s v="CUST1298"/>
        <s v="CUST1299"/>
        <s v="CUST1300"/>
        <s v="CUST1301"/>
        <s v="CUST1302"/>
        <s v="CUST1303"/>
        <s v="CUST1304"/>
        <s v="CUST1305"/>
        <s v="CUST1306"/>
        <s v="CUST1307"/>
        <s v="CUST1308"/>
        <s v="CUST1309"/>
        <s v="CUST1310"/>
        <s v="CUST1311"/>
        <s v="CUST1312"/>
        <s v="CUST1313"/>
        <s v="CUST1314"/>
        <s v="CUST1315"/>
        <s v="CUST1316"/>
        <s v="CUST1317"/>
        <s v="CUST1318"/>
        <s v="CUST1319"/>
        <s v="CUST1320"/>
        <s v="CUST1321"/>
        <s v="CUST1322"/>
        <s v="CUST1323"/>
        <s v="CUST1324"/>
        <s v="CUST1325"/>
        <s v="CUST1326"/>
        <s v="CUST1327"/>
        <s v="CUST1328"/>
        <s v="CUST1329"/>
        <s v="CUST1330"/>
        <s v="CUST1331"/>
        <s v="CUST1332"/>
        <s v="CUST1333"/>
        <s v="CUST1334"/>
        <s v="CUST1335"/>
        <s v="CUST1336"/>
        <s v="CUST1337"/>
        <s v="CUST1338"/>
        <s v="CUST1339"/>
        <s v="CUST1340"/>
        <s v="CUST1341"/>
        <s v="CUST1342"/>
        <s v="CUST1343"/>
        <s v="CUST1344"/>
        <s v="CUST1345"/>
        <s v="CUST1346"/>
        <s v="CUST1347"/>
        <s v="CUST1348"/>
        <s v="CUST1349"/>
        <s v="CUST1350"/>
        <s v="CUST1351"/>
        <s v="CUST1352"/>
        <s v="CUST1353"/>
        <s v="CUST1354"/>
        <s v="CUST1355"/>
        <s v="CUST1356"/>
        <s v="CUST1357"/>
        <s v="CUST1358"/>
        <s v="CUST1359"/>
        <s v="CUST1360"/>
        <s v="CUST1361"/>
        <s v="CUST1362"/>
        <s v="CUST1363"/>
        <s v="CUST1364"/>
        <s v="CUST1365"/>
        <s v="CUST1366"/>
        <s v="CUST1367"/>
        <s v="CUST1368"/>
        <s v="CUST1369"/>
        <s v="CUST1370"/>
        <s v="CUST1371"/>
        <s v="CUST1372"/>
        <s v="CUST1373"/>
        <s v="CUST1375"/>
        <s v="CUST1376"/>
        <s v="CUST1377"/>
        <s v="CUST1378"/>
        <s v="CUST1379"/>
        <s v="CUST1380"/>
        <s v="CUST1381"/>
        <s v="CUST1382"/>
        <s v="CUST1383"/>
        <s v="CUST1384"/>
        <s v="CUST1385"/>
        <s v="CUST1387"/>
        <s v="CUST1388"/>
        <s v="CUST1389"/>
        <s v="CUST1390"/>
        <s v="CUST1391"/>
        <s v="CUST1392"/>
        <s v="CUST1393"/>
        <s v="CUST1394"/>
        <s v="CUST1396"/>
        <s v="CUST1397"/>
        <s v="CUST1398"/>
        <s v="CUST1399"/>
        <s v="CUST1400"/>
        <s v="CUST1401"/>
        <s v="CUST1402"/>
        <s v="CUST1403"/>
        <s v="CUST1404"/>
        <s v="CUST1405"/>
        <s v="CUST1406"/>
        <s v="CUST1407"/>
        <s v="CUST1408"/>
        <s v="CUST1409"/>
        <s v="CUST1410"/>
        <s v="CUST1411"/>
        <s v="CUST1412"/>
        <s v="CUST1413"/>
        <s v="CUST1414"/>
        <s v="CUST1415"/>
        <s v="CUST1416"/>
        <s v="CUST1417"/>
        <s v="CUST1418"/>
        <s v="CUST1419"/>
        <s v="CUST1420"/>
        <s v="CUST1421"/>
        <s v="CUST1422"/>
        <s v="CUST1423"/>
        <s v="CUST1424"/>
        <s v="CUST1425"/>
        <s v="CUST1426"/>
        <s v="CUST1427"/>
        <s v="CUST1428"/>
        <s v="CUST1430"/>
        <s v="CUST1431"/>
        <s v="CUST1432"/>
        <s v="CUST1433"/>
        <s v="CUST1434"/>
        <s v="CUST1435"/>
        <s v="CUST1436"/>
        <s v="CUST1437"/>
        <s v="CUST1438"/>
        <s v="CUST1439"/>
        <s v="CUST1440"/>
        <s v="CUST1441"/>
        <s v="CUST1442"/>
        <s v="CUST1443"/>
        <s v="CUST1444"/>
        <s v="CUST1445"/>
        <s v="CUST1446"/>
        <s v="CUST1447"/>
        <s v="CUST1448"/>
        <s v="CUST1449"/>
        <s v="CUST1450"/>
        <s v="CUST1451"/>
        <s v="CUST1452"/>
        <s v="CUST1453"/>
        <s v="CUST1454"/>
        <s v="CUST1455"/>
        <s v="CUST1456"/>
        <s v="CUST1457"/>
        <s v="CUST1458"/>
        <s v="CUST1459"/>
        <s v="CUST1460"/>
        <s v="CUST1461"/>
        <s v="CUST1462"/>
        <s v="CUST1463"/>
        <s v="CUST1464"/>
        <s v="CUST1465"/>
        <s v="CUST1466"/>
        <s v="CUST1467"/>
        <s v="CUST1468"/>
        <s v="CUST1469"/>
        <s v="CUST1470"/>
        <s v="CUST1471"/>
        <s v="CUST1472"/>
        <s v="CUST1473"/>
        <s v="CUST1474"/>
        <s v="CUST1475"/>
        <s v="CUST1476"/>
        <s v="CUST1477"/>
        <s v="CUST1478"/>
        <s v="CUST1479"/>
        <s v="CUST1480"/>
        <s v="CUST1481"/>
        <s v="CUST1482"/>
        <s v="CUST1483"/>
        <s v="CUST1484"/>
        <s v="CUST1485"/>
        <s v="CUST1486"/>
        <s v="CUST1488"/>
        <s v="CUST1489"/>
        <s v="CUST1490"/>
        <s v="CUST1491"/>
        <s v="CUST1492"/>
        <s v="CUST1493"/>
        <s v="CUST1494"/>
        <s v="CUST1495"/>
        <s v="CUST1496"/>
        <s v="CUST1497"/>
        <s v="CUST1498"/>
        <s v="CUST1499"/>
        <s v="Grand Total"/>
      </sharedItems>
    </cacheField>
    <cacheField name="Average of Total_Amount " numFmtId="2">
      <sharedItems containsSemiMixedTypes="0" containsString="0" containsNumber="1" minValue="36.027200000000001" maxValue="3745.8047999999999"/>
    </cacheField>
    <cacheField name="Sum of Total_Amount " numFmtId="2">
      <sharedItems containsSemiMixedTypes="0" containsString="0" containsNumber="1" minValue="36.027200000000001" maxValue="2174394.6982999942"/>
    </cacheField>
    <cacheField name="Sum of Quantity" numFmtId="0">
      <sharedItems containsSemiMixedTypes="0" containsString="0" containsNumber="1" containsInteger="1" minValue="1" maxValue="4964"/>
    </cacheField>
    <cacheField name="Max of Discount" numFmtId="0">
      <sharedItems containsSemiMixedTypes="0" containsString="0" containsNumber="1" minValue="0" maxValue="0.3"/>
    </cacheField>
    <cacheField name="Max of Order_Date" numFmtId="164">
      <sharedItems containsSemiMixedTypes="0" containsNonDate="0" containsDate="1" containsString="0" minDate="2023-10-30T00:00:00" maxDate="2025-10-14T00:00:00"/>
    </cacheField>
    <cacheField name="Loyalty_Level" numFmtId="0">
      <sharedItems containsBlank="1"/>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VITHRA" refreshedDate="46073.969117708337" createdVersion="8" refreshedVersion="8" minRefreshableVersion="3" recordCount="2000" xr:uid="{4FA018FA-6CDF-4B37-B95F-B2965827CC25}">
  <cacheSource type="worksheet">
    <worksheetSource ref="A1:O2001" sheet="Product - sales - table"/>
  </cacheSource>
  <cacheFields count="18">
    <cacheField name="Sales_ID" numFmtId="0">
      <sharedItems/>
    </cacheField>
    <cacheField name="Order_Date" numFmtId="164">
      <sharedItems containsSemiMixedTypes="0" containsNonDate="0" containsDate="1" containsString="0" minDate="2023-10-14T00:00:00" maxDate="2025-10-14T00:00:00" count="683">
        <d v="2024-10-10T00:00:00"/>
        <d v="2025-06-04T00:00:00"/>
        <d v="2025-05-03T00:00:00"/>
        <d v="2024-08-16T00:00:00"/>
        <d v="2024-06-02T00:00:00"/>
        <d v="2024-03-09T00:00:00"/>
        <d v="2025-08-07T00:00:00"/>
        <d v="2025-07-23T00:00:00"/>
        <d v="2023-10-15T00:00:00"/>
        <d v="2024-03-21T00:00:00"/>
        <d v="2024-08-20T00:00:00"/>
        <d v="2025-07-24T00:00:00"/>
        <d v="2024-11-20T00:00:00"/>
        <d v="2025-02-16T00:00:00"/>
        <d v="2024-02-09T00:00:00"/>
        <d v="2024-07-13T00:00:00"/>
        <d v="2024-05-29T00:00:00"/>
        <d v="2024-07-16T00:00:00"/>
        <d v="2024-11-05T00:00:00"/>
        <d v="2023-11-03T00:00:00"/>
        <d v="2024-06-12T00:00:00"/>
        <d v="2025-05-21T00:00:00"/>
        <d v="2024-04-01T00:00:00"/>
        <d v="2024-02-19T00:00:00"/>
        <d v="2025-08-24T00:00:00"/>
        <d v="2024-02-15T00:00:00"/>
        <d v="2024-11-11T00:00:00"/>
        <d v="2024-08-27T00:00:00"/>
        <d v="2024-06-11T00:00:00"/>
        <d v="2025-02-25T00:00:00"/>
        <d v="2025-01-09T00:00:00"/>
        <d v="2025-01-07T00:00:00"/>
        <d v="2024-09-20T00:00:00"/>
        <d v="2025-07-13T00:00:00"/>
        <d v="2025-05-08T00:00:00"/>
        <d v="2025-08-20T00:00:00"/>
        <d v="2025-09-27T00:00:00"/>
        <d v="2025-02-14T00:00:00"/>
        <d v="2025-05-23T00:00:00"/>
        <d v="2024-06-04T00:00:00"/>
        <d v="2025-03-20T00:00:00"/>
        <d v="2024-02-28T00:00:00"/>
        <d v="2023-10-28T00:00:00"/>
        <d v="2024-08-19T00:00:00"/>
        <d v="2024-10-24T00:00:00"/>
        <d v="2024-06-23T00:00:00"/>
        <d v="2025-01-14T00:00:00"/>
        <d v="2024-09-25T00:00:00"/>
        <d v="2023-10-23T00:00:00"/>
        <d v="2025-02-13T00:00:00"/>
        <d v="2025-08-11T00:00:00"/>
        <d v="2024-10-12T00:00:00"/>
        <d v="2023-10-17T00:00:00"/>
        <d v="2023-10-24T00:00:00"/>
        <d v="2025-09-11T00:00:00"/>
        <d v="2024-09-04T00:00:00"/>
        <d v="2025-07-25T00:00:00"/>
        <d v="2025-05-30T00:00:00"/>
        <d v="2023-10-29T00:00:00"/>
        <d v="2025-07-20T00:00:00"/>
        <d v="2025-07-07T00:00:00"/>
        <d v="2024-03-04T00:00:00"/>
        <d v="2025-02-10T00:00:00"/>
        <d v="2024-06-05T00:00:00"/>
        <d v="2025-03-01T00:00:00"/>
        <d v="2025-04-17T00:00:00"/>
        <d v="2024-05-15T00:00:00"/>
        <d v="2024-05-03T00:00:00"/>
        <d v="2024-12-07T00:00:00"/>
        <d v="2023-10-25T00:00:00"/>
        <d v="2024-04-25T00:00:00"/>
        <d v="2024-09-23T00:00:00"/>
        <d v="2024-07-29T00:00:00"/>
        <d v="2024-02-07T00:00:00"/>
        <d v="2025-03-09T00:00:00"/>
        <d v="2025-07-12T00:00:00"/>
        <d v="2024-10-06T00:00:00"/>
        <d v="2025-05-26T00:00:00"/>
        <d v="2024-03-16T00:00:00"/>
        <d v="2024-07-12T00:00:00"/>
        <d v="2024-02-24T00:00:00"/>
        <d v="2024-09-12T00:00:00"/>
        <d v="2023-11-20T00:00:00"/>
        <d v="2025-05-13T00:00:00"/>
        <d v="2024-10-07T00:00:00"/>
        <d v="2025-03-23T00:00:00"/>
        <d v="2025-10-02T00:00:00"/>
        <d v="2023-12-25T00:00:00"/>
        <d v="2024-02-14T00:00:00"/>
        <d v="2024-06-03T00:00:00"/>
        <d v="2025-09-18T00:00:00"/>
        <d v="2024-12-29T00:00:00"/>
        <d v="2025-01-08T00:00:00"/>
        <d v="2025-09-06T00:00:00"/>
        <d v="2025-10-04T00:00:00"/>
        <d v="2024-05-28T00:00:00"/>
        <d v="2024-10-29T00:00:00"/>
        <d v="2024-06-22T00:00:00"/>
        <d v="2024-08-14T00:00:00"/>
        <d v="2024-10-22T00:00:00"/>
        <d v="2024-12-13T00:00:00"/>
        <d v="2025-09-23T00:00:00"/>
        <d v="2024-11-10T00:00:00"/>
        <d v="2023-12-07T00:00:00"/>
        <d v="2024-11-15T00:00:00"/>
        <d v="2024-03-24T00:00:00"/>
        <d v="2024-05-11T00:00:00"/>
        <d v="2024-02-11T00:00:00"/>
        <d v="2025-10-10T00:00:00"/>
        <d v="2025-02-27T00:00:00"/>
        <d v="2025-09-07T00:00:00"/>
        <d v="2024-10-13T00:00:00"/>
        <d v="2024-11-26T00:00:00"/>
        <d v="2025-01-11T00:00:00"/>
        <d v="2024-11-27T00:00:00"/>
        <d v="2025-08-26T00:00:00"/>
        <d v="2024-01-20T00:00:00"/>
        <d v="2023-10-18T00:00:00"/>
        <d v="2024-12-25T00:00:00"/>
        <d v="2024-10-31T00:00:00"/>
        <d v="2023-11-23T00:00:00"/>
        <d v="2023-11-05T00:00:00"/>
        <d v="2024-02-08T00:00:00"/>
        <d v="2024-08-30T00:00:00"/>
        <d v="2025-04-27T00:00:00"/>
        <d v="2025-09-05T00:00:00"/>
        <d v="2024-09-07T00:00:00"/>
        <d v="2024-05-12T00:00:00"/>
        <d v="2025-03-26T00:00:00"/>
        <d v="2025-03-14T00:00:00"/>
        <d v="2025-09-17T00:00:00"/>
        <d v="2025-05-17T00:00:00"/>
        <d v="2024-07-05T00:00:00"/>
        <d v="2023-12-21T00:00:00"/>
        <d v="2023-12-24T00:00:00"/>
        <d v="2025-02-20T00:00:00"/>
        <d v="2024-10-28T00:00:00"/>
        <d v="2024-04-15T00:00:00"/>
        <d v="2025-02-05T00:00:00"/>
        <d v="2025-08-12T00:00:00"/>
        <d v="2024-01-18T00:00:00"/>
        <d v="2024-09-01T00:00:00"/>
        <d v="2024-08-15T00:00:00"/>
        <d v="2024-07-02T00:00:00"/>
        <d v="2024-07-07T00:00:00"/>
        <d v="2023-12-22T00:00:00"/>
        <d v="2024-07-27T00:00:00"/>
        <d v="2025-01-29T00:00:00"/>
        <d v="2025-06-16T00:00:00"/>
        <d v="2024-05-20T00:00:00"/>
        <d v="2025-07-09T00:00:00"/>
        <d v="2025-08-17T00:00:00"/>
        <d v="2024-05-09T00:00:00"/>
        <d v="2024-01-31T00:00:00"/>
        <d v="2024-11-30T00:00:00"/>
        <d v="2024-10-14T00:00:00"/>
        <d v="2024-06-08T00:00:00"/>
        <d v="2023-10-21T00:00:00"/>
        <d v="2024-03-22T00:00:00"/>
        <d v="2024-12-20T00:00:00"/>
        <d v="2025-05-04T00:00:00"/>
        <d v="2024-01-17T00:00:00"/>
        <d v="2024-08-26T00:00:00"/>
        <d v="2025-07-11T00:00:00"/>
        <d v="2023-11-19T00:00:00"/>
        <d v="2024-08-23T00:00:00"/>
        <d v="2025-08-06T00:00:00"/>
        <d v="2024-09-09T00:00:00"/>
        <d v="2024-07-20T00:00:00"/>
        <d v="2025-09-09T00:00:00"/>
        <d v="2024-11-19T00:00:00"/>
        <d v="2025-05-15T00:00:00"/>
        <d v="2025-04-25T00:00:00"/>
        <d v="2024-06-18T00:00:00"/>
        <d v="2025-06-15T00:00:00"/>
        <d v="2024-01-01T00:00:00"/>
        <d v="2025-03-30T00:00:00"/>
        <d v="2024-01-21T00:00:00"/>
        <d v="2024-05-23T00:00:00"/>
        <d v="2025-04-09T00:00:00"/>
        <d v="2025-02-07T00:00:00"/>
        <d v="2024-03-19T00:00:00"/>
        <d v="2024-09-13T00:00:00"/>
        <d v="2023-10-19T00:00:00"/>
        <d v="2024-09-24T00:00:00"/>
        <d v="2025-09-19T00:00:00"/>
        <d v="2024-07-31T00:00:00"/>
        <d v="2025-06-05T00:00:00"/>
        <d v="2023-12-31T00:00:00"/>
        <d v="2025-09-12T00:00:00"/>
        <d v="2025-01-19T00:00:00"/>
        <d v="2023-12-19T00:00:00"/>
        <d v="2025-01-26T00:00:00"/>
        <d v="2024-12-02T00:00:00"/>
        <d v="2023-11-14T00:00:00"/>
        <d v="2025-07-03T00:00:00"/>
        <d v="2024-03-10T00:00:00"/>
        <d v="2024-09-27T00:00:00"/>
        <d v="2023-10-30T00:00:00"/>
        <d v="2024-08-04T00:00:00"/>
        <d v="2024-01-08T00:00:00"/>
        <d v="2024-04-18T00:00:00"/>
        <d v="2025-04-29T00:00:00"/>
        <d v="2024-03-14T00:00:00"/>
        <d v="2025-05-10T00:00:00"/>
        <d v="2023-11-27T00:00:00"/>
        <d v="2024-01-16T00:00:00"/>
        <d v="2025-08-21T00:00:00"/>
        <d v="2023-12-28T00:00:00"/>
        <d v="2024-09-06T00:00:00"/>
        <d v="2025-04-22T00:00:00"/>
        <d v="2024-03-02T00:00:00"/>
        <d v="2024-11-14T00:00:00"/>
        <d v="2024-07-09T00:00:00"/>
        <d v="2025-04-11T00:00:00"/>
        <d v="2024-12-03T00:00:00"/>
        <d v="2024-02-22T00:00:00"/>
        <d v="2023-11-26T00:00:00"/>
        <d v="2024-04-27T00:00:00"/>
        <d v="2024-02-21T00:00:00"/>
        <d v="2025-01-16T00:00:00"/>
        <d v="2025-07-21T00:00:00"/>
        <d v="2024-03-12T00:00:00"/>
        <d v="2025-06-14T00:00:00"/>
        <d v="2024-03-26T00:00:00"/>
        <d v="2024-10-04T00:00:00"/>
        <d v="2024-10-16T00:00:00"/>
        <d v="2025-04-10T00:00:00"/>
        <d v="2024-01-27T00:00:00"/>
        <d v="2025-03-13T00:00:00"/>
        <d v="2024-09-17T00:00:00"/>
        <d v="2024-02-12T00:00:00"/>
        <d v="2025-10-09T00:00:00"/>
        <d v="2024-01-13T00:00:00"/>
        <d v="2023-12-09T00:00:00"/>
        <d v="2025-02-03T00:00:00"/>
        <d v="2024-12-18T00:00:00"/>
        <d v="2025-03-04T00:00:00"/>
        <d v="2024-04-14T00:00:00"/>
        <d v="2025-02-01T00:00:00"/>
        <d v="2025-09-15T00:00:00"/>
        <d v="2024-08-10T00:00:00"/>
        <d v="2024-01-06T00:00:00"/>
        <d v="2023-12-05T00:00:00"/>
        <d v="2024-12-28T00:00:00"/>
        <d v="2025-02-02T00:00:00"/>
        <d v="2024-08-21T00:00:00"/>
        <d v="2024-04-07T00:00:00"/>
        <d v="2024-12-30T00:00:00"/>
        <d v="2024-03-03T00:00:00"/>
        <d v="2024-12-31T00:00:00"/>
        <d v="2025-02-28T00:00:00"/>
        <d v="2024-02-13T00:00:00"/>
        <d v="2024-04-10T00:00:00"/>
        <d v="2024-10-18T00:00:00"/>
        <d v="2024-12-16T00:00:00"/>
        <d v="2024-04-16T00:00:00"/>
        <d v="2024-01-11T00:00:00"/>
        <d v="2023-12-01T00:00:00"/>
        <d v="2025-08-23T00:00:00"/>
        <d v="2025-08-16T00:00:00"/>
        <d v="2025-08-04T00:00:00"/>
        <d v="2024-10-02T00:00:00"/>
        <d v="2024-02-18T00:00:00"/>
        <d v="2024-01-05T00:00:00"/>
        <d v="2024-08-03T00:00:00"/>
        <d v="2024-09-19T00:00:00"/>
        <d v="2024-06-13T00:00:00"/>
        <d v="2024-09-08T00:00:00"/>
        <d v="2025-01-18T00:00:00"/>
        <d v="2024-05-21T00:00:00"/>
        <d v="2025-04-15T00:00:00"/>
        <d v="2025-02-21T00:00:00"/>
        <d v="2025-05-09T00:00:00"/>
        <d v="2024-10-05T00:00:00"/>
        <d v="2025-04-02T00:00:00"/>
        <d v="2025-06-21T00:00:00"/>
        <d v="2025-05-29T00:00:00"/>
        <d v="2025-04-28T00:00:00"/>
        <d v="2024-11-12T00:00:00"/>
        <d v="2024-08-31T00:00:00"/>
        <d v="2024-09-11T00:00:00"/>
        <d v="2025-04-07T00:00:00"/>
        <d v="2025-03-12T00:00:00"/>
        <d v="2025-09-25T00:00:00"/>
        <d v="2024-05-19T00:00:00"/>
        <d v="2025-03-05T00:00:00"/>
        <d v="2025-09-16T00:00:00"/>
        <d v="2024-09-22T00:00:00"/>
        <d v="2024-05-14T00:00:00"/>
        <d v="2025-02-18T00:00:00"/>
        <d v="2024-11-29T00:00:00"/>
        <d v="2024-12-11T00:00:00"/>
        <d v="2025-09-10T00:00:00"/>
        <d v="2024-04-02T00:00:00"/>
        <d v="2024-05-22T00:00:00"/>
        <d v="2024-02-16T00:00:00"/>
        <d v="2025-04-21T00:00:00"/>
        <d v="2024-06-10T00:00:00"/>
        <d v="2025-01-20T00:00:00"/>
        <d v="2024-11-23T00:00:00"/>
        <d v="2025-02-26T00:00:00"/>
        <d v="2025-08-22T00:00:00"/>
        <d v="2025-02-23T00:00:00"/>
        <d v="2024-12-09T00:00:00"/>
        <d v="2025-04-30T00:00:00"/>
        <d v="2025-08-28T00:00:00"/>
        <d v="2025-02-17T00:00:00"/>
        <d v="2025-09-21T00:00:00"/>
        <d v="2025-01-06T00:00:00"/>
        <d v="2025-04-13T00:00:00"/>
        <d v="2024-05-13T00:00:00"/>
        <d v="2024-11-02T00:00:00"/>
        <d v="2024-09-14T00:00:00"/>
        <d v="2025-10-06T00:00:00"/>
        <d v="2025-01-02T00:00:00"/>
        <d v="2024-04-29T00:00:00"/>
        <d v="2024-06-14T00:00:00"/>
        <d v="2024-04-19T00:00:00"/>
        <d v="2025-03-11T00:00:00"/>
        <d v="2024-11-17T00:00:00"/>
        <d v="2024-11-18T00:00:00"/>
        <d v="2025-05-18T00:00:00"/>
        <d v="2025-06-23T00:00:00"/>
        <d v="2024-01-22T00:00:00"/>
        <d v="2025-04-01T00:00:00"/>
        <d v="2024-08-13T00:00:00"/>
        <d v="2024-07-24T00:00:00"/>
        <d v="2025-07-22T00:00:00"/>
        <d v="2025-08-19T00:00:00"/>
        <d v="2024-06-29T00:00:00"/>
        <d v="2025-01-15T00:00:00"/>
        <d v="2025-07-01T00:00:00"/>
        <d v="2023-12-15T00:00:00"/>
        <d v="2025-05-16T00:00:00"/>
        <d v="2025-08-14T00:00:00"/>
        <d v="2025-09-22T00:00:00"/>
        <d v="2025-01-13T00:00:00"/>
        <d v="2024-04-13T00:00:00"/>
        <d v="2025-03-17T00:00:00"/>
        <d v="2025-01-30T00:00:00"/>
        <d v="2025-07-19T00:00:00"/>
        <d v="2025-03-24T00:00:00"/>
        <d v="2025-07-06T00:00:00"/>
        <d v="2024-07-26T00:00:00"/>
        <d v="2024-10-08T00:00:00"/>
        <d v="2025-03-19T00:00:00"/>
        <d v="2025-04-16T00:00:00"/>
        <d v="2023-11-25T00:00:00"/>
        <d v="2024-08-24T00:00:00"/>
        <d v="2025-07-16T00:00:00"/>
        <d v="2024-07-28T00:00:00"/>
        <d v="2025-03-18T00:00:00"/>
        <d v="2025-09-02T00:00:00"/>
        <d v="2025-07-02T00:00:00"/>
        <d v="2024-04-23T00:00:00"/>
        <d v="2025-02-08T00:00:00"/>
        <d v="2025-01-21T00:00:00"/>
        <d v="2024-04-03T00:00:00"/>
        <d v="2025-01-22T00:00:00"/>
        <d v="2023-11-21T00:00:00"/>
        <d v="2024-10-19T00:00:00"/>
        <d v="2024-06-19T00:00:00"/>
        <d v="2025-04-03T00:00:00"/>
        <d v="2025-06-11T00:00:00"/>
        <d v="2025-07-10T00:00:00"/>
        <d v="2025-04-26T00:00:00"/>
        <d v="2025-01-25T00:00:00"/>
        <d v="2024-10-01T00:00:00"/>
        <d v="2025-05-11T00:00:00"/>
        <d v="2024-03-29T00:00:00"/>
        <d v="2024-12-15T00:00:00"/>
        <d v="2024-04-08T00:00:00"/>
        <d v="2024-03-13T00:00:00"/>
        <d v="2024-11-22T00:00:00"/>
        <d v="2023-11-10T00:00:00"/>
        <d v="2025-03-02T00:00:00"/>
        <d v="2024-02-27T00:00:00"/>
        <d v="2024-06-09T00:00:00"/>
        <d v="2024-02-03T00:00:00"/>
        <d v="2024-06-15T00:00:00"/>
        <d v="2024-12-21T00:00:00"/>
        <d v="2025-02-11T00:00:00"/>
        <d v="2025-06-24T00:00:00"/>
        <d v="2023-12-08T00:00:00"/>
        <d v="2024-03-17T00:00:00"/>
        <d v="2024-07-18T00:00:00"/>
        <d v="2025-08-13T00:00:00"/>
        <d v="2025-09-03T00:00:00"/>
        <d v="2024-02-17T00:00:00"/>
        <d v="2025-09-04T00:00:00"/>
        <d v="2024-09-10T00:00:00"/>
        <d v="2023-11-07T00:00:00"/>
        <d v="2024-08-22T00:00:00"/>
        <d v="2025-08-09T00:00:00"/>
        <d v="2024-09-18T00:00:00"/>
        <d v="2025-02-12T00:00:00"/>
        <d v="2023-12-12T00:00:00"/>
        <d v="2024-01-04T00:00:00"/>
        <d v="2023-11-28T00:00:00"/>
        <d v="2023-11-02T00:00:00"/>
        <d v="2025-03-29T00:00:00"/>
        <d v="2024-03-20T00:00:00"/>
        <d v="2024-07-15T00:00:00"/>
        <d v="2024-06-17T00:00:00"/>
        <d v="2024-09-29T00:00:00"/>
        <d v="2023-12-10T00:00:00"/>
        <d v="2024-12-14T00:00:00"/>
        <d v="2024-11-25T00:00:00"/>
        <d v="2025-08-15T00:00:00"/>
        <d v="2024-10-15T00:00:00"/>
        <d v="2024-08-09T00:00:00"/>
        <d v="2025-01-12T00:00:00"/>
        <d v="2025-06-07T00:00:00"/>
        <d v="2025-05-20T00:00:00"/>
        <d v="2024-01-29T00:00:00"/>
        <d v="2024-06-24T00:00:00"/>
        <d v="2025-03-06T00:00:00"/>
        <d v="2024-01-09T00:00:00"/>
        <d v="2025-06-06T00:00:00"/>
        <d v="2024-01-19T00:00:00"/>
        <d v="2024-06-16T00:00:00"/>
        <d v="2023-10-20T00:00:00"/>
        <d v="2024-11-04T00:00:00"/>
        <d v="2025-07-04T00:00:00"/>
        <d v="2025-06-28T00:00:00"/>
        <d v="2024-02-26T00:00:00"/>
        <d v="2025-06-02T00:00:00"/>
        <d v="2024-04-12T00:00:00"/>
        <d v="2025-07-05T00:00:00"/>
        <d v="2025-02-22T00:00:00"/>
        <d v="2025-04-08T00:00:00"/>
        <d v="2023-12-20T00:00:00"/>
        <d v="2023-12-06T00:00:00"/>
        <d v="2024-11-06T00:00:00"/>
        <d v="2025-08-25T00:00:00"/>
        <d v="2024-03-28T00:00:00"/>
        <d v="2024-10-21T00:00:00"/>
        <d v="2024-10-11T00:00:00"/>
        <d v="2024-01-25T00:00:00"/>
        <d v="2023-11-18T00:00:00"/>
        <d v="2025-05-12T00:00:00"/>
        <d v="2025-01-03T00:00:00"/>
        <d v="2025-09-28T00:00:00"/>
        <d v="2024-12-06T00:00:00"/>
        <d v="2023-12-30T00:00:00"/>
        <d v="2024-04-20T00:00:00"/>
        <d v="2023-12-03T00:00:00"/>
        <d v="2024-03-31T00:00:00"/>
        <d v="2024-12-12T00:00:00"/>
        <d v="2023-11-30T00:00:00"/>
        <d v="2024-07-30T00:00:00"/>
        <d v="2025-05-02T00:00:00"/>
        <d v="2025-06-03T00:00:00"/>
        <d v="2024-05-04T00:00:00"/>
        <d v="2023-12-26T00:00:00"/>
        <d v="2025-06-13T00:00:00"/>
        <d v="2024-10-25T00:00:00"/>
        <d v="2025-01-31T00:00:00"/>
        <d v="2024-11-21T00:00:00"/>
        <d v="2024-01-10T00:00:00"/>
        <d v="2024-05-01T00:00:00"/>
        <d v="2024-01-15T00:00:00"/>
        <d v="2023-11-22T00:00:00"/>
        <d v="2024-07-08T00:00:00"/>
        <d v="2024-08-07T00:00:00"/>
        <d v="2024-09-16T00:00:00"/>
        <d v="2025-01-05T00:00:00"/>
        <d v="2024-05-31T00:00:00"/>
        <d v="2025-05-06T00:00:00"/>
        <d v="2024-06-30T00:00:00"/>
        <d v="2025-10-13T00:00:00"/>
        <d v="2025-09-29T00:00:00"/>
        <d v="2025-01-04T00:00:00"/>
        <d v="2024-03-25T00:00:00"/>
        <d v="2025-06-01T00:00:00"/>
        <d v="2024-10-27T00:00:00"/>
        <d v="2025-08-18T00:00:00"/>
        <d v="2024-02-01T00:00:00"/>
        <d v="2024-07-23T00:00:00"/>
        <d v="2025-06-22T00:00:00"/>
        <d v="2023-12-17T00:00:00"/>
        <d v="2024-09-02T00:00:00"/>
        <d v="2024-03-08T00:00:00"/>
        <d v="2025-08-31T00:00:00"/>
        <d v="2023-11-06T00:00:00"/>
        <d v="2025-09-14T00:00:00"/>
        <d v="2024-12-04T00:00:00"/>
        <d v="2024-06-28T00:00:00"/>
        <d v="2024-02-06T00:00:00"/>
        <d v="2024-04-04T00:00:00"/>
        <d v="2024-10-23T00:00:00"/>
        <d v="2025-03-15T00:00:00"/>
        <d v="2025-05-07T00:00:00"/>
        <d v="2025-09-08T00:00:00"/>
        <d v="2023-12-04T00:00:00"/>
        <d v="2025-09-24T00:00:00"/>
        <d v="2024-12-26T00:00:00"/>
        <d v="2024-08-17T00:00:00"/>
        <d v="2025-04-14T00:00:00"/>
        <d v="2024-02-04T00:00:00"/>
        <d v="2024-08-28T00:00:00"/>
        <d v="2024-05-26T00:00:00"/>
        <d v="2024-03-27T00:00:00"/>
        <d v="2024-04-24T00:00:00"/>
        <d v="2025-05-28T00:00:00"/>
        <d v="2025-08-02T00:00:00"/>
        <d v="2024-04-06T00:00:00"/>
        <d v="2025-03-31T00:00:00"/>
        <d v="2023-12-29T00:00:00"/>
        <d v="2025-04-24T00:00:00"/>
        <d v="2025-04-06T00:00:00"/>
        <d v="2024-05-17T00:00:00"/>
        <d v="2024-10-26T00:00:00"/>
        <d v="2024-12-27T00:00:00"/>
        <d v="2023-11-04T00:00:00"/>
        <d v="2024-05-16T00:00:00"/>
        <d v="2025-04-18T00:00:00"/>
        <d v="2024-07-01T00:00:00"/>
        <d v="2025-06-19T00:00:00"/>
        <d v="2025-02-09T00:00:00"/>
        <d v="2023-11-09T00:00:00"/>
        <d v="2025-04-20T00:00:00"/>
        <d v="2024-09-03T00:00:00"/>
        <d v="2023-10-26T00:00:00"/>
        <d v="2023-12-27T00:00:00"/>
        <d v="2025-08-08T00:00:00"/>
        <d v="2024-05-08T00:00:00"/>
        <d v="2025-09-26T00:00:00"/>
        <d v="2024-02-25T00:00:00"/>
        <d v="2025-10-05T00:00:00"/>
        <d v="2025-05-19T00:00:00"/>
        <d v="2024-09-21T00:00:00"/>
        <d v="2023-11-12T00:00:00"/>
        <d v="2024-03-23T00:00:00"/>
        <d v="2024-09-26T00:00:00"/>
        <d v="2024-07-17T00:00:00"/>
        <d v="2024-01-03T00:00:00"/>
        <d v="2024-03-06T00:00:00"/>
        <d v="2024-04-05T00:00:00"/>
        <d v="2025-03-22T00:00:00"/>
        <d v="2024-03-18T00:00:00"/>
        <d v="2025-03-07T00:00:00"/>
        <d v="2025-10-03T00:00:00"/>
        <d v="2024-03-05T00:00:00"/>
        <d v="2023-11-01T00:00:00"/>
        <d v="2023-10-31T00:00:00"/>
        <d v="2024-07-21T00:00:00"/>
        <d v="2024-11-13T00:00:00"/>
        <d v="2024-01-12T00:00:00"/>
        <d v="2024-07-19T00:00:00"/>
        <d v="2024-12-23T00:00:00"/>
        <d v="2025-08-03T00:00:00"/>
        <d v="2025-06-18T00:00:00"/>
        <d v="2023-10-16T00:00:00"/>
        <d v="2024-07-04T00:00:00"/>
        <d v="2025-07-18T00:00:00"/>
        <d v="2025-08-29T00:00:00"/>
        <d v="2023-12-14T00:00:00"/>
        <d v="2023-11-08T00:00:00"/>
        <d v="2024-06-06T00:00:00"/>
        <d v="2024-07-22T00:00:00"/>
        <d v="2024-12-01T00:00:00"/>
        <d v="2024-08-06T00:00:00"/>
        <d v="2023-10-14T00:00:00"/>
        <d v="2024-12-24T00:00:00"/>
        <d v="2025-10-11T00:00:00"/>
        <d v="2023-12-13T00:00:00"/>
        <d v="2024-08-08T00:00:00"/>
        <d v="2024-01-26T00:00:00"/>
        <d v="2025-05-27T00:00:00"/>
        <d v="2024-07-06T00:00:00"/>
        <d v="2025-04-05T00:00:00"/>
        <d v="2023-12-16T00:00:00"/>
        <d v="2025-05-01T00:00:00"/>
        <d v="2025-04-23T00:00:00"/>
        <d v="2024-11-24T00:00:00"/>
        <d v="2024-04-26T00:00:00"/>
        <d v="2025-07-29T00:00:00"/>
        <d v="2025-06-30T00:00:00"/>
        <d v="2024-11-07T00:00:00"/>
        <d v="2025-04-19T00:00:00"/>
        <d v="2025-01-24T00:00:00"/>
        <d v="2024-12-22T00:00:00"/>
        <d v="2025-10-12T00:00:00"/>
        <d v="2024-12-19T00:00:00"/>
        <d v="2024-08-29T00:00:00"/>
        <d v="2024-10-03T00:00:00"/>
        <d v="2023-11-13T00:00:00"/>
        <d v="2025-03-03T00:00:00"/>
        <d v="2024-05-02T00:00:00"/>
        <d v="2024-05-06T00:00:00"/>
        <d v="2025-09-13T00:00:00"/>
        <d v="2025-07-31T00:00:00"/>
        <d v="2023-12-18T00:00:00"/>
        <d v="2024-04-30T00:00:00"/>
        <d v="2025-01-01T00:00:00"/>
        <d v="2025-06-09T00:00:00"/>
        <d v="2025-03-21T00:00:00"/>
        <d v="2024-03-11T00:00:00"/>
        <d v="2025-06-26T00:00:00"/>
        <d v="2025-10-08T00:00:00"/>
        <d v="2023-11-11T00:00:00"/>
        <d v="2024-01-02T00:00:00"/>
        <d v="2025-07-30T00:00:00"/>
        <d v="2024-02-23T00:00:00"/>
        <d v="2024-01-23T00:00:00"/>
        <d v="2024-08-05T00:00:00"/>
        <d v="2025-02-06T00:00:00"/>
        <d v="2025-01-10T00:00:00"/>
        <d v="2025-07-17T00:00:00"/>
        <d v="2024-06-27T00:00:00"/>
        <d v="2025-05-24T00:00:00"/>
        <d v="2024-07-11T00:00:00"/>
        <d v="2024-07-10T00:00:00"/>
        <d v="2023-10-22T00:00:00"/>
        <d v="2025-06-29T00:00:00"/>
        <d v="2024-06-07T00:00:00"/>
        <d v="2024-01-28T00:00:00"/>
        <d v="2024-05-18T00:00:00"/>
        <d v="2025-03-25T00:00:00"/>
        <d v="2025-02-24T00:00:00"/>
        <d v="2025-03-08T00:00:00"/>
        <d v="2025-07-15T00:00:00"/>
        <d v="2025-01-17T00:00:00"/>
        <d v="2025-04-12T00:00:00"/>
        <d v="2023-12-23T00:00:00"/>
        <d v="2024-07-14T00:00:00"/>
        <d v="2025-07-08T00:00:00"/>
        <d v="2023-11-29T00:00:00"/>
        <d v="2025-04-04T00:00:00"/>
        <d v="2023-11-24T00:00:00"/>
        <d v="2025-08-10T00:00:00"/>
        <d v="2024-09-30T00:00:00"/>
        <d v="2024-06-26T00:00:00"/>
        <d v="2024-07-25T00:00:00"/>
        <d v="2025-03-10T00:00:00"/>
        <d v="2024-06-25T00:00:00"/>
        <d v="2025-07-26T00:00:00"/>
        <d v="2024-10-17T00:00:00"/>
        <d v="2024-08-25T00:00:00"/>
        <d v="2025-01-28T00:00:00"/>
        <d v="2025-05-22T00:00:00"/>
        <d v="2024-11-01T00:00:00"/>
        <d v="2025-09-30T00:00:00"/>
        <d v="2024-11-09T00:00:00"/>
        <d v="2024-08-18T00:00:00"/>
        <d v="2024-04-17T00:00:00"/>
        <d v="2025-08-05T00:00:00"/>
        <d v="2025-07-28T00:00:00"/>
        <d v="2024-08-11T00:00:00"/>
        <d v="2024-08-02T00:00:00"/>
        <d v="2024-02-29T00:00:00"/>
        <d v="2024-08-01T00:00:00"/>
        <d v="2025-06-17T00:00:00"/>
        <d v="2024-11-28T00:00:00"/>
        <d v="2024-03-01T00:00:00"/>
        <d v="2024-05-25T00:00:00"/>
        <d v="2024-02-05T00:00:00"/>
        <d v="2024-11-16T00:00:00"/>
        <d v="2024-12-10T00:00:00"/>
        <d v="2024-05-10T00:00:00"/>
        <d v="2025-02-04T00:00:00"/>
        <d v="2024-02-10T00:00:00"/>
        <d v="2024-10-09T00:00:00"/>
        <d v="2024-01-14T00:00:00"/>
        <d v="2024-01-30T00:00:00"/>
        <d v="2023-12-11T00:00:00"/>
        <d v="2025-03-28T00:00:00"/>
        <d v="2025-05-14T00:00:00"/>
        <d v="2024-01-24T00:00:00"/>
        <d v="2025-08-01T00:00:00"/>
        <d v="2024-12-05T00:00:00"/>
        <d v="2024-08-12T00:00:00"/>
        <d v="2024-09-28T00:00:00"/>
        <d v="2025-08-30T00:00:00"/>
        <d v="2023-11-17T00:00:00"/>
        <d v="2025-01-27T00:00:00"/>
        <d v="2024-10-30T00:00:00"/>
        <d v="2024-04-22T00:00:00"/>
        <d v="2024-06-01T00:00:00"/>
        <d v="2025-06-08T00:00:00"/>
        <d v="2025-06-10T00:00:00"/>
      </sharedItems>
      <fieldGroup par="17"/>
    </cacheField>
    <cacheField name="Customer_ID" numFmtId="0">
      <sharedItems/>
    </cacheField>
    <cacheField name="Product_ID" numFmtId="0">
      <sharedItems/>
    </cacheField>
    <cacheField name="Product name" numFmtId="0">
      <sharedItems count="100">
        <s v="Noise-Canceling Headphones"/>
        <s v="Premium Blanket Throw"/>
        <s v="Organic Sunscreen Lotion"/>
        <s v="Car Dashboard Phone Holder"/>
        <s v="HDMI Cable – 2m"/>
        <s v="Smart LED Light Strip"/>
        <s v="Sports Stopwatch Pro"/>
        <s v="Women's Ankle Boots"/>
        <s v="Decorative Lamp Shade"/>
        <s v="Kitchen Cutting Board"/>
        <s v="Brother Laser Printer"/>
        <s v="Hair Strengthening Shampoo"/>
        <s v="Luxury Perfume Spray"/>
        <s v="Bluetooth Car Audio System"/>
        <s v="Cricket Bat"/>
        <s v="Makeup Brush Set"/>
        <s v="Matte Lipstick Set"/>
        <s v="Shin Guards – Adult"/>
        <s v="Badminton Racket Set"/>
        <s v="Microwave Oven"/>
        <s v="Women's Formal Blazer"/>
        <s v="Bedroom Table Lamp"/>
        <s v="Tennis Ball 3-Pack"/>
        <s v="Laptop Cooling Pad"/>
        <s v="Sports Stopwatch Timer"/>
        <s v="Portable Power Bank"/>
        <s v="Hydrating Face Cleanser"/>
        <s v="Sports Wrist Sweatbands"/>
        <s v="USB-C Laptop Charger"/>
        <s v="USB-C Fast Charger"/>
        <s v="Smart Home WiFi Camera"/>
        <s v="Men's Leather Belt"/>
        <s v="Ceramic Plant Pot"/>
        <s v="Women's Beanie Hat"/>
        <s v="Gaming Mouse Pad XL"/>
        <s v="Carbon Fiber Tennis Racket"/>
        <s v="Stainless Steel Cutlery Set"/>
        <s v="Vitamin E Body Lotion"/>
        <s v="Stainless Steel Cookware Set"/>
        <s v="Essential Oil Diffuser"/>
        <s v="Women's High Heels"/>
        <s v="Modern Wall Clock"/>
        <s v="Rugby Ball"/>
        <s v="Men's Running Jacket"/>
        <s v="Basketball"/>
        <s v="Adjustable Jump Rope"/>
        <s v="Women's Hair Dryer Brush"/>
        <s v="Decorative Floor Vase"/>
        <s v="High-Grip Football"/>
        <s v="Wireless Mouse"/>
        <s v="Decorative Wall Mirror"/>
        <s v="Women's Casual Hoodie"/>
        <s v="Foldable Camping Chair"/>
        <s v="Men's Casual Sneakers"/>
        <s v="Yoga Exercise Mat"/>
        <s v="Wireless Bluetooth Speaker"/>
        <s v="Women's Denim Jeans"/>
        <s v="Women's Scarf Set"/>
        <s v="Beard Grooming Kit"/>
        <s v="Wall-Mounted Spice Rack"/>
        <s v="Men's Sports Shorts"/>
        <s v="Kitchen Storage Rack"/>
        <s v="Portable Bluetooth Speaker"/>
        <s v="Men's Winter Jacket"/>
        <s v="WiFi Mesh Router"/>
        <s v="Adjustable Dumbbell Set"/>
        <s v="Wooden Nightstand"/>
        <s v="Sports Stopwatch Basic"/>
        <s v="Men's Graphic T-Shirt"/>
        <s v="Knee Support Brace"/>
        <s v="Fabric Sofa Throw Blanket"/>
        <s v="Wooden Bookshelf"/>
        <s v="4K Home Projector"/>
        <s v="Multi-Purpose Storage Box"/>
        <s v="Men's Formal Shirt"/>
        <s v="Soccer Training Cone Set"/>
        <s v="Women's Summer Dress"/>
        <s v="Men's Hair Styling Gel"/>
        <s v="Herbal Face Moisturizer"/>
        <s v="HD Smart TV Stick"/>
        <s v="Hair Repair Oil Treatment"/>
        <s v="Face Foundation Kit"/>
        <s v="Boxing Hand Wraps"/>
        <s v="Women's Yoga Pants"/>
        <s v="Gaming Mechanical Keyboard"/>
        <s v="USB External Hard Drive"/>
        <s v="Men's Track Pants"/>
        <s v="Sports Water Hydration Pack"/>
        <s v="Men's Roll-On Perfume"/>
        <s v="Vitamin C Face Serum"/>
        <s v="Womens Cotton Scarf"/>
        <s v="Outdoor Sports Water Bottle"/>
        <s v="Ceramic Kitchen Bowl Set"/>
        <s v="Wireless Bluetooth Earbuds"/>
        <s v="Foam Roller"/>
        <s v="Adjustable Dumbbells 20kg"/>
        <s v="LED Table Lamp"/>
        <s v="Fitness Resistance Bands"/>
        <s v="Professional Jump Rope"/>
        <s v="LED Bedside Lamp"/>
      </sharedItems>
    </cacheField>
    <cacheField name="Store_ID" numFmtId="0">
      <sharedItems/>
    </cacheField>
    <cacheField name="Quantity" numFmtId="0">
      <sharedItems containsSemiMixedTypes="0" containsString="0" containsNumber="1" minValue="1" maxValue="4"/>
    </cacheField>
    <cacheField name="Unit_Price" numFmtId="0">
      <sharedItems containsString="0" containsBlank="1" containsNumber="1" minValue="20.09" maxValue="999.89"/>
    </cacheField>
    <cacheField name="Discount" numFmtId="0">
      <sharedItems containsString="0" containsBlank="1" containsNumber="1" minValue="0" maxValue="0.3"/>
    </cacheField>
    <cacheField name="Payment_Type" numFmtId="0">
      <sharedItems/>
    </cacheField>
    <cacheField name="Total_Amount" numFmtId="2">
      <sharedItems containsSemiMixedTypes="0" containsString="0" containsNumber="1" minValue="18.459" maxValue="3908.2428"/>
    </cacheField>
    <cacheField name="Age" numFmtId="0">
      <sharedItems containsSemiMixedTypes="0" containsString="0" containsNumber="1" containsInteger="1" minValue="18" maxValue="64"/>
    </cacheField>
    <cacheField name="Age group" numFmtId="0">
      <sharedItems count="4">
        <s v="40–59"/>
        <s v="20–39"/>
        <s v="60+"/>
        <s v="Below 20"/>
      </sharedItems>
    </cacheField>
    <cacheField name="Gender" numFmtId="0">
      <sharedItems count="2">
        <s v="Male"/>
        <s v="Female"/>
      </sharedItems>
    </cacheField>
    <cacheField name="State" numFmtId="0">
      <sharedItems/>
    </cacheField>
    <cacheField name="Months (Order_Date)" numFmtId="0" databaseField="0">
      <fieldGroup base="1">
        <rangePr groupBy="months" startDate="2023-10-14T00:00:00" endDate="2025-10-14T00:00:00"/>
        <groupItems count="14">
          <s v="&lt;14-10-2023"/>
          <s v="Jan"/>
          <s v="Feb"/>
          <s v="Mar"/>
          <s v="Apr"/>
          <s v="May"/>
          <s v="Jun"/>
          <s v="Jul"/>
          <s v="Aug"/>
          <s v="Sep"/>
          <s v="Oct"/>
          <s v="Nov"/>
          <s v="Dec"/>
          <s v="&gt;14-10-2025"/>
        </groupItems>
      </fieldGroup>
    </cacheField>
    <cacheField name="Quarters (Order_Date)" numFmtId="0" databaseField="0">
      <fieldGroup base="1">
        <rangePr groupBy="quarters" startDate="2023-10-14T00:00:00" endDate="2025-10-14T00:00:00"/>
        <groupItems count="6">
          <s v="&lt;14-10-2023"/>
          <s v="Qtr1"/>
          <s v="Qtr2"/>
          <s v="Qtr3"/>
          <s v="Qtr4"/>
          <s v="&gt;14-10-2025"/>
        </groupItems>
      </fieldGroup>
    </cacheField>
    <cacheField name="Years (Order_Date)" numFmtId="0" databaseField="0">
      <fieldGroup base="1">
        <rangePr groupBy="years" startDate="2023-10-14T00:00:00" endDate="2025-10-14T00:00:00"/>
        <groupItems count="5">
          <s v="&lt;14-10-2023"/>
          <s v="2023"/>
          <s v="2024"/>
          <s v="2025"/>
          <s v="&gt;14-10-2025"/>
        </groupItems>
      </fieldGroup>
    </cacheField>
  </cacheFields>
  <extLst>
    <ext xmlns:x14="http://schemas.microsoft.com/office/spreadsheetml/2009/9/main" uri="{725AE2AE-9491-48be-B2B4-4EB974FC3084}">
      <x14:pivotCacheDefinition pivotCacheId="7871944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PROD0"/>
    <x v="0"/>
    <x v="0"/>
    <s v="Computer"/>
    <s v="Hunt Inc"/>
    <n v="112.42"/>
    <n v="416"/>
  </r>
  <r>
    <s v="PROD1"/>
    <x v="1"/>
    <x v="1"/>
    <s v="Tops"/>
    <s v="Terry-Moore"/>
    <n v="342.56"/>
    <n v="181"/>
  </r>
  <r>
    <s v="PROD2"/>
    <x v="2"/>
    <x v="1"/>
    <s v="Outerwear"/>
    <s v="Sims Inc"/>
    <n v="296.82666666666665"/>
    <n v="352"/>
  </r>
  <r>
    <s v="PROD3"/>
    <x v="3"/>
    <x v="1"/>
    <s v="Outerwear"/>
    <s v="Pineda Ltd"/>
    <n v="364.67"/>
    <n v="452"/>
  </r>
  <r>
    <s v="PROD4"/>
    <x v="4"/>
    <x v="1"/>
    <s v="Bottoms"/>
    <s v="Gonzales-Davis"/>
    <n v="306.45999999999998"/>
    <n v="487"/>
  </r>
  <r>
    <s v="PROD5"/>
    <x v="5"/>
    <x v="1"/>
    <s v="Accessories"/>
    <s v="Baldwin, Garza and Gonzalez"/>
    <n v="261"/>
    <n v="59"/>
  </r>
  <r>
    <s v="PROD6"/>
    <x v="6"/>
    <x v="2"/>
    <s v="Skincare"/>
    <s v="Davidson PLC"/>
    <n v="312.8"/>
    <n v="350"/>
  </r>
  <r>
    <s v="PROD7"/>
    <x v="7"/>
    <x v="3"/>
    <s v="Lighting"/>
    <s v="Harrell LLC"/>
    <n v="218.86"/>
    <n v="170"/>
  </r>
  <r>
    <s v="PROD8"/>
    <x v="8"/>
    <x v="0"/>
    <s v="Audio"/>
    <s v="Perez-Johnston"/>
    <n v="439.07"/>
    <n v="142"/>
  </r>
  <r>
    <s v="PROD9"/>
    <x v="9"/>
    <x v="4"/>
    <s v="Fitness"/>
    <s v="Hill PLC"/>
    <n v="495.72"/>
    <n v="323"/>
  </r>
  <r>
    <s v="PROD10"/>
    <x v="10"/>
    <x v="3"/>
    <s v="Kitchen"/>
    <s v="Hamilton Group"/>
    <n v="298.86"/>
    <n v="308"/>
  </r>
  <r>
    <s v="PROD11"/>
    <x v="11"/>
    <x v="0"/>
    <s v="Accessories"/>
    <s v="Gibson, Hobbs and Weaver"/>
    <n v="449.4"/>
    <m/>
  </r>
  <r>
    <s v="PROD12"/>
    <x v="12"/>
    <x v="2"/>
    <s v="Haircare"/>
    <s v="Rice LLC"/>
    <n v="115.82"/>
    <n v="460"/>
  </r>
  <r>
    <s v="PROD13"/>
    <x v="13"/>
    <x v="0"/>
    <s v="Accessories"/>
    <s v="Dawson-Perkins"/>
    <n v="242.23"/>
    <n v="453"/>
  </r>
  <r>
    <s v="PROD14"/>
    <x v="14"/>
    <x v="3"/>
    <s v="Decor"/>
    <s v="Luna, Anderson and Bowman"/>
    <n v="48.01"/>
    <n v="439"/>
  </r>
  <r>
    <s v="PROD15"/>
    <x v="15"/>
    <x v="0"/>
    <s v="Appliances"/>
    <s v="Thomas LLC"/>
    <n v="465.34"/>
    <n v="301"/>
  </r>
  <r>
    <s v="PROD16"/>
    <x v="16"/>
    <x v="2"/>
    <s v="Grooming"/>
    <s v="Erickson-Green"/>
    <n v="337.42"/>
    <n v="256"/>
  </r>
  <r>
    <s v="PROD17"/>
    <x v="17"/>
    <x v="4"/>
    <s v="Accessories"/>
    <s v="Ford, Murphy and Wilson"/>
    <n v="144.53"/>
    <n v="367"/>
  </r>
  <r>
    <s v="PROD18"/>
    <x v="18"/>
    <x v="1"/>
    <s v="Bottoms"/>
    <s v="Guerra-Hendrix"/>
    <n v="303.74666666666667"/>
    <n v="343"/>
  </r>
  <r>
    <s v="PROD19"/>
    <x v="19"/>
    <x v="4"/>
    <s v="Equipment"/>
    <s v="May-Reese"/>
    <n v="21.34"/>
    <n v="65"/>
  </r>
  <r>
    <s v="PROD20"/>
    <x v="20"/>
    <x v="4"/>
    <s v="Accessories"/>
    <s v="Soto-Ellis"/>
    <n v="131.51"/>
    <m/>
  </r>
  <r>
    <s v="PROD21"/>
    <x v="21"/>
    <x v="3"/>
    <s v="Storage"/>
    <s v="Gardner-Montes"/>
    <n v="123.46"/>
    <n v="76"/>
  </r>
  <r>
    <s v="PROD22"/>
    <x v="22"/>
    <x v="4"/>
    <s v="Equipment"/>
    <s v="Flores, Pineda and Rodriguez"/>
    <n v="484.62"/>
    <n v="432"/>
  </r>
  <r>
    <s v="PROD23"/>
    <x v="23"/>
    <x v="1"/>
    <s v="Tops"/>
    <s v="Moon, Mora and Santos"/>
    <n v="282.995"/>
    <n v="360"/>
  </r>
  <r>
    <s v="PROD24"/>
    <x v="24"/>
    <x v="4"/>
    <s v="Outdoor"/>
    <s v="Cook Ltd"/>
    <n v="166.06"/>
    <n v="340"/>
  </r>
  <r>
    <s v="PROD25"/>
    <x v="25"/>
    <x v="1"/>
    <s v="Accessories"/>
    <s v="Brown and Sons"/>
    <n v="174.02"/>
    <n v="268"/>
  </r>
  <r>
    <s v="PROD26"/>
    <x v="26"/>
    <x v="0"/>
    <s v="Audio"/>
    <s v="Reed-Schmidt"/>
    <n v="322.41000000000003"/>
    <n v="213"/>
  </r>
  <r>
    <s v="PROD27"/>
    <x v="27"/>
    <x v="3"/>
    <s v="Decor"/>
    <s v="Khan, Jones and Paul"/>
    <n v="219.12333333333333"/>
    <n v="378"/>
  </r>
  <r>
    <s v="PROD28"/>
    <x v="28"/>
    <x v="4"/>
    <s v="Accessories"/>
    <s v="Burns-Hansen"/>
    <n v="38.76"/>
    <n v="137"/>
  </r>
  <r>
    <s v="PROD29"/>
    <x v="29"/>
    <x v="3"/>
    <s v="Decor"/>
    <s v="Hoffman Group"/>
    <n v="218.48"/>
    <n v="276"/>
  </r>
  <r>
    <s v="PROD30"/>
    <x v="30"/>
    <x v="3"/>
    <s v="Kitchen"/>
    <s v="Stevens, Fernandez and Martin"/>
    <n v="19.52"/>
    <n v="57"/>
  </r>
  <r>
    <s v="PROD31"/>
    <x v="31"/>
    <x v="4"/>
    <s v="Team Sports"/>
    <s v="Nolan-Snow"/>
    <n v="204.39"/>
    <n v="281"/>
  </r>
  <r>
    <s v="PROD32"/>
    <x v="32"/>
    <x v="2"/>
    <s v="Skincare"/>
    <s v="Griffin Ltd"/>
    <n v="283.83"/>
    <n v="244"/>
  </r>
  <r>
    <s v="PROD33"/>
    <x v="33"/>
    <x v="3"/>
    <s v="Decor"/>
    <s v="Weiss-Watson"/>
    <n v="179.77"/>
    <n v="305"/>
  </r>
  <r>
    <s v="PROD34"/>
    <x v="34"/>
    <x v="0"/>
    <s v="Computer"/>
    <s v="Lucero LLC"/>
    <n v="419.28"/>
    <n v="86"/>
  </r>
  <r>
    <s v="PROD35"/>
    <x v="35"/>
    <x v="3"/>
    <s v="Lighting"/>
    <s v="Jones LLC"/>
    <n v="382.22"/>
    <n v="329"/>
  </r>
  <r>
    <s v="PROD36"/>
    <x v="36"/>
    <x v="1"/>
    <s v="Tops"/>
    <s v="Smith-Mills"/>
    <n v="223.43"/>
    <n v="154"/>
  </r>
  <r>
    <s v="PROD37"/>
    <x v="37"/>
    <x v="1"/>
    <s v="Footwear"/>
    <s v="Hogan-Lee"/>
    <n v="353.47"/>
    <n v="214"/>
  </r>
  <r>
    <s v="PROD38"/>
    <x v="38"/>
    <x v="4"/>
    <s v="Outdoor"/>
    <s v="Sims-Smith"/>
    <n v="135.61000000000001"/>
    <n v="394"/>
  </r>
  <r>
    <s v="PROD39"/>
    <x v="39"/>
    <x v="0"/>
    <s v="Mobile"/>
    <s v="Cummings and Sons"/>
    <n v="326.06"/>
    <n v="301"/>
  </r>
  <r>
    <s v="PROD40"/>
    <x v="40"/>
    <x v="0"/>
    <s v="Audio"/>
    <s v="Taylor-Hart"/>
    <n v="38.520000000000003"/>
    <n v="378"/>
  </r>
  <r>
    <s v="PROD41"/>
    <x v="41"/>
    <x v="4"/>
    <s v="Fitness"/>
    <s v="Carroll, Long and Mendoza"/>
    <n v="313.26"/>
    <n v="369"/>
  </r>
  <r>
    <s v="PROD42"/>
    <x v="42"/>
    <x v="0"/>
    <s v="Accessories"/>
    <s v="Holmes LLC"/>
    <n v="450.71"/>
    <n v="389"/>
  </r>
  <r>
    <s v="PROD43"/>
    <x v="43"/>
    <x v="0"/>
    <s v="Computer"/>
    <s v="Robinson Inc"/>
    <n v="253.33"/>
    <n v="266"/>
  </r>
  <r>
    <s v="PROD44"/>
    <x v="44"/>
    <x v="4"/>
    <s v="Fitness"/>
    <s v="Cox Inc"/>
    <n v="167.12"/>
    <n v="316"/>
  </r>
  <r>
    <s v="PROD45"/>
    <x v="45"/>
    <x v="4"/>
    <s v="Team Sports"/>
    <s v="Bridges, Banks and Cummings"/>
    <n v="318.91000000000003"/>
    <n v="114"/>
  </r>
  <r>
    <s v="PROD46"/>
    <x v="46"/>
    <x v="1"/>
    <s v="Outerwear"/>
    <s v="Kelly, Smith and Perez"/>
    <n v="167.34"/>
    <n v="296"/>
  </r>
  <r>
    <s v="PROD47"/>
    <x v="47"/>
    <x v="2"/>
    <s v="Makeup"/>
    <s v="Cook Inc"/>
    <n v="241.07499999999999"/>
    <n v="431"/>
  </r>
  <r>
    <s v="PROD48"/>
    <x v="48"/>
    <x v="0"/>
    <s v="Accessories"/>
    <s v="Byrd, Stewart and Valdez"/>
    <n v="177.98"/>
    <n v="103"/>
  </r>
  <r>
    <s v="PROD49"/>
    <x v="49"/>
    <x v="2"/>
    <s v="Fragrance"/>
    <s v="Sullivan and Sons"/>
    <n v="43.29"/>
    <n v="267"/>
  </r>
  <r>
    <s v="PROD50"/>
    <x v="50"/>
    <x v="4"/>
    <s v="Fitness"/>
    <s v="Smith-King"/>
    <n v="190.29"/>
    <n v="260"/>
  </r>
  <r>
    <s v="PROD51"/>
    <x v="51"/>
    <x v="0"/>
    <s v="Accessories"/>
    <s v="Bautista, Green and Hale"/>
    <n v="88.49"/>
    <n v="246"/>
  </r>
  <r>
    <s v="PROD52"/>
    <x v="52"/>
    <x v="4"/>
    <s v="Team Sports"/>
    <s v="Harris Inc"/>
    <n v="212.26"/>
    <n v="82"/>
  </r>
  <r>
    <s v="PROD53"/>
    <x v="53"/>
    <x v="1"/>
    <s v="Bottoms"/>
    <s v="Hamilton, Woods and Walker"/>
    <n v="386.56"/>
    <n v="125"/>
  </r>
  <r>
    <s v="PROD54"/>
    <x v="54"/>
    <x v="4"/>
    <s v="Accessories"/>
    <s v="Thompson-French"/>
    <n v="434.84"/>
    <n v="185"/>
  </r>
  <r>
    <s v="PROD55"/>
    <x v="55"/>
    <x v="3"/>
    <s v="Decor"/>
    <s v="Hatfield, Baird and Torres"/>
    <n v="81.75"/>
    <m/>
  </r>
  <r>
    <s v="PROD56"/>
    <x v="56"/>
    <x v="3"/>
    <s v="Decor"/>
    <s v="Hernandez, Kennedy and Porter"/>
    <n v="461.47"/>
    <n v="190"/>
  </r>
  <r>
    <s v="PROD57"/>
    <x v="57"/>
    <x v="4"/>
    <s v="Fitness"/>
    <s v="Atkinson, Camacho and Oliver"/>
    <n v="30.62"/>
    <n v="138"/>
  </r>
  <r>
    <s v="PROD58"/>
    <x v="58"/>
    <x v="1"/>
    <s v="Accessories"/>
    <s v="Shepherd-Gould"/>
    <n v="113.83"/>
    <n v="485"/>
  </r>
  <r>
    <s v="PROD59"/>
    <x v="59"/>
    <x v="2"/>
    <s v="Haircare"/>
    <s v="Cline-Mccarthy"/>
    <n v="17.309999999999999"/>
    <n v="399"/>
  </r>
  <r>
    <s v="PROD60"/>
    <x v="60"/>
    <x v="2"/>
    <s v="Fragrance"/>
    <s v="Gibson, Green and Lopez"/>
    <n v="482.75"/>
    <n v="444"/>
  </r>
  <r>
    <s v="PROD61"/>
    <x v="61"/>
    <x v="4"/>
    <s v="Equipment"/>
    <s v="Lopez LLC"/>
    <n v="103.45"/>
    <n v="465"/>
  </r>
  <r>
    <s v="PROD62"/>
    <x v="62"/>
    <x v="0"/>
    <s v="Computer"/>
    <s v="Murray, Gould and Ware"/>
    <n v="86.42"/>
    <n v="222"/>
  </r>
  <r>
    <s v="PROD63"/>
    <x v="63"/>
    <x v="2"/>
    <s v="Skincare"/>
    <s v="Anderson-Riley"/>
    <n v="266.86"/>
    <n v="458"/>
  </r>
  <r>
    <s v="PROD64"/>
    <x v="64"/>
    <x v="2"/>
    <s v="Makeup"/>
    <s v="Zhang Inc"/>
    <n v="299.11"/>
    <n v="118"/>
  </r>
  <r>
    <s v="PROD65"/>
    <x v="65"/>
    <x v="4"/>
    <s v="Fitness"/>
    <s v="Montgomery, Benton and Miller"/>
    <n v="240.63"/>
    <n v="423"/>
  </r>
  <r>
    <s v="PROD66"/>
    <x v="66"/>
    <x v="2"/>
    <s v="Haircare"/>
    <s v="Torres, Spencer and Potter"/>
    <n v="340.39"/>
    <n v="177"/>
  </r>
  <r>
    <s v="PROD67"/>
    <x v="67"/>
    <x v="0"/>
    <s v="Accessories"/>
    <s v="Flores-Davis"/>
    <n v="349.17"/>
    <n v="476"/>
  </r>
  <r>
    <s v="PROD68"/>
    <x v="68"/>
    <x v="3"/>
    <s v="Furniture"/>
    <s v="Wolfe, Ross and Hester"/>
    <n v="243.7"/>
    <n v="130"/>
  </r>
  <r>
    <s v="PROD69"/>
    <x v="69"/>
    <x v="1"/>
    <s v="Bottoms"/>
    <s v="Fitzpatrick Ltd"/>
    <n v="218.22"/>
    <n v="224"/>
  </r>
  <r>
    <s v="PROD70"/>
    <x v="70"/>
    <x v="3"/>
    <s v="Storage"/>
    <s v="Duran Group"/>
    <n v="138.05000000000001"/>
    <n v="89"/>
  </r>
  <r>
    <s v="PROD71"/>
    <x v="71"/>
    <x v="2"/>
    <s v="Haircare"/>
    <s v="Hopkins Ltd"/>
    <n v="214.32"/>
    <n v="383"/>
  </r>
  <r>
    <s v="PROD72"/>
    <x v="72"/>
    <x v="4"/>
    <s v="Fitness"/>
    <s v="Davis PLC"/>
    <n v="477.61"/>
    <n v="300"/>
  </r>
  <r>
    <s v="PROD73"/>
    <x v="73"/>
    <x v="4"/>
    <s v="Team Sports"/>
    <s v="French Ltd"/>
    <n v="107.06"/>
    <n v="359"/>
  </r>
  <r>
    <s v="PROD74"/>
    <x v="74"/>
    <x v="0"/>
    <s v="Audio"/>
    <s v="Bruce-Bowen"/>
    <n v="403.71"/>
    <n v="159"/>
  </r>
  <r>
    <s v="PROD75"/>
    <x v="75"/>
    <x v="1"/>
    <s v="Footwear"/>
    <s v="Poole PLC"/>
    <n v="158.13999999999999"/>
    <n v="82"/>
  </r>
  <r>
    <s v="PROD76"/>
    <x v="76"/>
    <x v="0"/>
    <s v="Computer"/>
    <s v="Larson Ltd"/>
    <n v="392.89"/>
    <n v="320"/>
  </r>
  <r>
    <s v="PROD77"/>
    <x v="77"/>
    <x v="0"/>
    <s v="Appliances"/>
    <s v="White, Reeves and Woods"/>
    <n v="480.9"/>
    <n v="104"/>
  </r>
  <r>
    <s v="PROD78"/>
    <x v="78"/>
    <x v="3"/>
    <s v="Decor"/>
    <s v="Hernandez Inc"/>
    <n v="325.26"/>
    <n v="400"/>
  </r>
  <r>
    <s v="PROD79"/>
    <x v="79"/>
    <x v="3"/>
    <s v="Lighting"/>
    <s v="Ramirez-Hanson"/>
    <n v="228.53"/>
    <n v="469"/>
  </r>
  <r>
    <s v="PROD80"/>
    <x v="80"/>
    <x v="3"/>
    <s v="Kitchen"/>
    <s v="Allison Ltd"/>
    <n v="143.43"/>
    <n v="58"/>
  </r>
  <r>
    <s v="PROD81"/>
    <x v="81"/>
    <x v="4"/>
    <s v="Equipment"/>
    <s v="Robinson-Brown"/>
    <n v="285.54000000000002"/>
    <n v="358"/>
  </r>
  <r>
    <s v="PROD82"/>
    <x v="82"/>
    <x v="4"/>
    <s v="Fitness"/>
    <s v="Reese-Watson"/>
    <n v="152.91999999999999"/>
    <n v="281"/>
  </r>
  <r>
    <s v="PROD83"/>
    <x v="83"/>
    <x v="2"/>
    <s v="Skincare"/>
    <s v="Butler Group"/>
    <n v="305.49"/>
    <n v="159"/>
  </r>
  <r>
    <s v="PROD84"/>
    <x v="84"/>
    <x v="3"/>
    <s v="Furniture"/>
    <s v="Collins-Stephenson"/>
    <n v="388.46"/>
    <n v="208"/>
  </r>
  <r>
    <s v="PROD85"/>
    <x v="85"/>
    <x v="1"/>
    <s v="Accessories"/>
    <s v="Richardson-Carrillo"/>
    <n v="119.57"/>
    <n v="210"/>
  </r>
  <r>
    <s v="PROD86"/>
    <x v="86"/>
    <x v="3"/>
    <s v="Kitchen"/>
    <s v="Taylor, Dodson and Johnston"/>
    <n v="176.07"/>
    <n v="82"/>
  </r>
  <r>
    <s v="PROD87"/>
    <x v="87"/>
    <x v="3"/>
    <s v="Lighting"/>
    <s v="Aguilar, Horton and Lewis"/>
    <n v="371.38"/>
    <n v="220"/>
  </r>
  <r>
    <s v="PROD88"/>
    <x v="88"/>
    <x v="4"/>
    <s v="Accessories"/>
    <s v="Olsen-Daniels"/>
    <n v="131.24"/>
    <n v="232"/>
  </r>
  <r>
    <s v="PROD89"/>
    <x v="89"/>
    <x v="2"/>
    <s v="Makeup"/>
    <s v="Taylor-Elliott"/>
    <n v="183.04"/>
    <n v="457"/>
  </r>
  <r>
    <s v="PROD90"/>
    <x v="90"/>
    <x v="0"/>
    <s v="Accessories"/>
    <s v="Sharp, Taylor and Rodriguez"/>
    <n v="340.14"/>
    <n v="361"/>
  </r>
  <r>
    <s v="PROD91"/>
    <x v="91"/>
    <x v="1"/>
    <s v="Footwear"/>
    <s v="Smith-Charles"/>
    <n v="438.25"/>
    <n v="496"/>
  </r>
  <r>
    <s v="PROD92"/>
    <x v="92"/>
    <x v="3"/>
    <s v="Appliances"/>
    <s v="Green, Powell and Palmer"/>
    <n v="447.43"/>
    <n v="191"/>
  </r>
  <r>
    <s v="PROD93"/>
    <x v="93"/>
    <x v="0"/>
    <s v="Computer"/>
    <s v="Martin LLC"/>
    <n v="377.52"/>
    <n v="485"/>
  </r>
  <r>
    <s v="PROD94"/>
    <x v="94"/>
    <x v="2"/>
    <s v="Skincare"/>
    <s v="Hoffman-Williams"/>
    <n v="358.47"/>
    <n v="213"/>
  </r>
  <r>
    <s v="PROD95"/>
    <x v="95"/>
    <x v="4"/>
    <s v="Accessories"/>
    <s v="Wilson Group"/>
    <n v="60.65"/>
    <n v="75"/>
  </r>
  <r>
    <s v="PROD96"/>
    <x v="96"/>
    <x v="1"/>
    <s v="Outerwear"/>
    <s v="Phillips and Sons"/>
    <n v="358.47"/>
    <n v="143"/>
  </r>
  <r>
    <s v="PROD97"/>
    <x v="97"/>
    <x v="4"/>
    <s v="Team Sports"/>
    <s v="Khan LLC"/>
    <n v="245.98"/>
    <n v="471"/>
  </r>
  <r>
    <s v="PROD98"/>
    <x v="98"/>
    <x v="0"/>
    <s v="Audio"/>
    <s v="Flores-King"/>
    <n v="431.67"/>
    <n v="73"/>
  </r>
  <r>
    <s v="PROD99"/>
    <x v="99"/>
    <x v="3"/>
    <s v="Kitchen"/>
    <s v="Campbell Ltd"/>
    <n v="201.41"/>
    <n v="14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s v="STORE3"/>
    <n v="1"/>
    <n v="218.04"/>
    <n v="0.09"/>
    <s v="Credit Card"/>
    <n v="198.41640000000001"/>
    <n v="1"/>
    <n v="198.41640000000001"/>
    <n v="218.04"/>
    <n v="0.09"/>
  </r>
  <r>
    <x v="1"/>
    <s v="STORE17"/>
    <n v="3"/>
    <n v="104.47"/>
    <n v="0.27"/>
    <s v="PayPal"/>
    <n v="228.7893"/>
    <n v="3"/>
    <n v="228.7893"/>
    <n v="104.47"/>
    <n v="0.27"/>
  </r>
  <r>
    <x v="2"/>
    <s v="STORE8"/>
    <n v="4"/>
    <n v="914.05"/>
    <n v="0.25"/>
    <s v="Credit Card"/>
    <n v="2742.15"/>
    <n v="4"/>
    <n v="2742.15"/>
    <n v="914.05"/>
    <n v="0.25"/>
  </r>
  <r>
    <x v="3"/>
    <s v="STORE8"/>
    <n v="1"/>
    <n v="921.51"/>
    <n v="0.16"/>
    <s v="COD"/>
    <n v="774.0684"/>
    <n v="1"/>
    <n v="774.0684"/>
    <n v="921.51"/>
    <n v="0.16"/>
  </r>
  <r>
    <x v="4"/>
    <s v="STORE5"/>
    <n v="3"/>
    <n v="745.3"/>
    <n v="0.18"/>
    <s v="Credit Card"/>
    <n v="1833.4380000000001"/>
    <n v="3"/>
    <n v="1833.4380000000001"/>
    <n v="745.3"/>
    <n v="0.18"/>
  </r>
  <r>
    <x v="5"/>
    <s v="STORE7"/>
    <n v="3"/>
    <n v="147.01"/>
    <n v="0.19"/>
    <s v="COD"/>
    <n v="357.23430000000002"/>
    <n v="3"/>
    <n v="357.23430000000002"/>
    <n v="147.01"/>
    <n v="0.19"/>
  </r>
  <r>
    <x v="6"/>
    <s v="STORE4"/>
    <n v="2"/>
    <n v="785.31"/>
    <n v="0.15"/>
    <s v="PayPal"/>
    <n v="1335.027"/>
    <n v="2"/>
    <n v="1335.027"/>
    <n v="785.31"/>
    <n v="0.15"/>
  </r>
  <r>
    <x v="7"/>
    <s v="STORE8"/>
    <n v="4"/>
    <n v="342.39"/>
    <n v="0.23"/>
    <s v="PayPal"/>
    <n v="1054.5612000000001"/>
    <n v="4"/>
    <n v="1054.5612000000001"/>
    <n v="342.39"/>
    <n v="0.23"/>
  </r>
  <r>
    <x v="8"/>
    <s v="STORE5"/>
    <n v="3.0000000000000004"/>
    <n v="448.25"/>
    <n v="7.0000000000000007E-2"/>
    <s v="PayPal"/>
    <n v="1250.6175000000001"/>
    <n v="3.0000000000000004"/>
    <n v="1250.6175000000001"/>
    <n v="448.25"/>
    <n v="7.0000000000000007E-2"/>
  </r>
  <r>
    <x v="9"/>
    <s v="STORE0"/>
    <n v="2"/>
    <n v="873.17"/>
    <n v="0.23"/>
    <s v="PayPal"/>
    <n v="1344.6818000000001"/>
    <n v="2"/>
    <n v="1344.6818000000001"/>
    <n v="873.17"/>
    <n v="0.23"/>
  </r>
  <r>
    <x v="10"/>
    <s v="STORE14"/>
    <n v="1"/>
    <n v="278.63"/>
    <n v="7.0000000000000007E-2"/>
    <s v="Credit Card"/>
    <n v="259.1259"/>
    <n v="1"/>
    <n v="259.1259"/>
    <n v="278.63"/>
    <n v="7.0000000000000007E-2"/>
  </r>
  <r>
    <x v="11"/>
    <s v="STORE1"/>
    <n v="4"/>
    <n v="286.92"/>
    <n v="0.17"/>
    <s v="Credit Card"/>
    <n v="952.57439999999997"/>
    <n v="4"/>
    <n v="952.57439999999997"/>
    <n v="286.92"/>
    <n v="0.17"/>
  </r>
  <r>
    <x v="12"/>
    <s v="STORE4"/>
    <n v="4"/>
    <n v="644.58000000000004"/>
    <n v="0.01"/>
    <s v="Credit Card"/>
    <n v="2552.5367999999999"/>
    <n v="4"/>
    <n v="2552.5367999999999"/>
    <n v="644.58000000000004"/>
    <n v="0.01"/>
  </r>
  <r>
    <x v="13"/>
    <s v="STORE16"/>
    <n v="2"/>
    <n v="316.89999999999998"/>
    <n v="0.3"/>
    <s v="PayPal"/>
    <n v="443.66"/>
    <n v="2"/>
    <n v="443.66"/>
    <n v="316.89999999999998"/>
    <n v="0.3"/>
  </r>
  <r>
    <x v="10"/>
    <s v="STORE15"/>
    <n v="4"/>
    <n v="403.47"/>
    <n v="0.28999999999999998"/>
    <s v="PayPal"/>
    <n v="1145.8548000000001"/>
    <n v="4"/>
    <n v="1145.8548000000001"/>
    <n v="403.47"/>
    <n v="0.28999999999999998"/>
  </r>
  <r>
    <x v="14"/>
    <s v="STORE9"/>
    <n v="2.9999999999999996"/>
    <n v="871.34"/>
    <n v="0.04"/>
    <s v="COD"/>
    <n v="2509.4591999999998"/>
    <n v="2.9999999999999996"/>
    <n v="2509.4591999999998"/>
    <n v="871.34"/>
    <n v="0.04"/>
  </r>
  <r>
    <x v="15"/>
    <s v="STORE19"/>
    <n v="2"/>
    <n v="451.98"/>
    <n v="0.25"/>
    <s v="Credit Card"/>
    <n v="677.97"/>
    <n v="2"/>
    <n v="677.97"/>
    <n v="451.98"/>
    <n v="0.25"/>
  </r>
  <r>
    <x v="16"/>
    <s v="STORE4"/>
    <n v="2"/>
    <n v="502.69"/>
    <n v="0.23"/>
    <s v="Credit Card"/>
    <n v="774.14260000000002"/>
    <n v="2"/>
    <n v="774.14260000000002"/>
    <n v="502.69"/>
    <n v="0.23"/>
  </r>
  <r>
    <x v="11"/>
    <s v="STORE4"/>
    <n v="2"/>
    <n v="559.23"/>
    <n v="0.25"/>
    <s v="COD"/>
    <n v="838.84500000000003"/>
    <n v="2"/>
    <n v="838.84500000000003"/>
    <n v="559.23"/>
    <n v="0.25"/>
  </r>
  <r>
    <x v="17"/>
    <s v="STORE13"/>
    <n v="4"/>
    <m/>
    <n v="0.04"/>
    <s v="COD"/>
    <n v="1782.4512"/>
    <n v="4"/>
    <n v="1782.4512"/>
    <n v="464.18"/>
    <n v="0.04"/>
  </r>
  <r>
    <x v="18"/>
    <s v="STORE17"/>
    <n v="3"/>
    <n v="986.04"/>
    <n v="0.27"/>
    <s v="COD"/>
    <n v="2159.4276"/>
    <n v="3"/>
    <n v="2159.4276"/>
    <n v="986.04"/>
    <n v="0.27"/>
  </r>
  <r>
    <x v="19"/>
    <s v="STORE18"/>
    <n v="1"/>
    <n v="589.55999999999995"/>
    <n v="0.22"/>
    <s v="Credit Card"/>
    <n v="459.85680000000002"/>
    <n v="1"/>
    <n v="459.85680000000002"/>
    <n v="589.55999999999995"/>
    <n v="0.22"/>
  </r>
  <r>
    <x v="20"/>
    <s v="STORE10"/>
    <n v="3"/>
    <n v="979.42"/>
    <n v="0.03"/>
    <s v="PayPal"/>
    <n v="2850.1122"/>
    <n v="3"/>
    <n v="2850.1122"/>
    <n v="979.42"/>
    <n v="0.03"/>
  </r>
  <r>
    <x v="21"/>
    <s v="STORE8"/>
    <n v="1"/>
    <n v="719.28"/>
    <n v="0.08"/>
    <s v="Credit Card"/>
    <n v="661.73760000000004"/>
    <n v="1"/>
    <n v="661.73760000000004"/>
    <n v="719.28"/>
    <n v="0.08"/>
  </r>
  <r>
    <x v="22"/>
    <s v="STORE6"/>
    <n v="3"/>
    <n v="77.599999999999994"/>
    <n v="7.0000000000000007E-2"/>
    <s v="Credit Card"/>
    <n v="216.50399999999999"/>
    <n v="3"/>
    <n v="216.50399999999999"/>
    <n v="77.599999999999994"/>
    <n v="7.0000000000000007E-2"/>
  </r>
  <r>
    <x v="23"/>
    <s v="STORE3"/>
    <n v="4"/>
    <n v="852.71"/>
    <n v="0.14000000000000001"/>
    <s v="PayPal"/>
    <n v="2933.3224"/>
    <n v="4"/>
    <n v="2933.3224"/>
    <n v="852.71"/>
    <n v="0.14000000000000001"/>
  </r>
  <r>
    <x v="24"/>
    <s v="STORE8"/>
    <n v="4"/>
    <n v="156.16"/>
    <m/>
    <s v="Credit Card"/>
    <n v="599.65440000000001"/>
    <n v="4"/>
    <n v="599.65440000000001"/>
    <n v="156.16"/>
    <n v="3.9999999999999925E-2"/>
  </r>
  <r>
    <x v="25"/>
    <s v="STORE8"/>
    <n v="3"/>
    <n v="815.49"/>
    <n v="0.17"/>
    <s v="Credit Card"/>
    <n v="2030.5700999999999"/>
    <n v="3"/>
    <n v="2030.5700999999999"/>
    <n v="815.49"/>
    <n v="0.17"/>
  </r>
  <r>
    <x v="26"/>
    <s v="STORE2"/>
    <n v="2"/>
    <n v="74.209999999999994"/>
    <n v="0.11"/>
    <s v="PayPal"/>
    <n v="132.09379999999999"/>
    <n v="2"/>
    <n v="132.09379999999999"/>
    <n v="74.209999999999994"/>
    <n v="0.11"/>
  </r>
  <r>
    <x v="8"/>
    <s v="STORE3"/>
    <n v="4"/>
    <n v="451.67"/>
    <n v="0.15"/>
    <s v="Credit Card"/>
    <n v="1535.6780000000001"/>
    <n v="4"/>
    <n v="1535.6780000000001"/>
    <n v="451.67"/>
    <n v="0.15"/>
  </r>
  <r>
    <x v="23"/>
    <s v="STORE19"/>
    <n v="1"/>
    <n v="429.38"/>
    <n v="0.13"/>
    <s v="PayPal"/>
    <n v="373.56060000000002"/>
    <n v="1"/>
    <n v="373.56060000000002"/>
    <n v="429.38"/>
    <n v="0.13"/>
  </r>
  <r>
    <x v="27"/>
    <s v="STORE12"/>
    <n v="2"/>
    <n v="148.96"/>
    <n v="0.03"/>
    <s v="COD"/>
    <n v="288.98239999999998"/>
    <n v="2"/>
    <n v="288.98239999999998"/>
    <n v="148.96"/>
    <n v="0.03"/>
  </r>
  <r>
    <x v="28"/>
    <s v="STORE8"/>
    <n v="4"/>
    <n v="313.83"/>
    <n v="0.08"/>
    <s v="Credit Card"/>
    <n v="1154.8943999999999"/>
    <n v="4"/>
    <n v="1154.8943999999999"/>
    <n v="313.83"/>
    <n v="0.08"/>
  </r>
  <r>
    <x v="21"/>
    <s v="STORE6"/>
    <n v="2"/>
    <n v="717.31"/>
    <n v="0.15"/>
    <s v="Credit Card"/>
    <n v="1219.4269999999999"/>
    <n v="2"/>
    <n v="1219.4269999999999"/>
    <n v="717.31"/>
    <n v="0.15"/>
  </r>
  <r>
    <x v="29"/>
    <s v="STORE1"/>
    <n v="2.9999999999999996"/>
    <n v="873.22"/>
    <n v="0.18"/>
    <s v="Credit Card"/>
    <n v="2148.1212"/>
    <n v="2.9999999999999996"/>
    <n v="2148.1212"/>
    <n v="873.22"/>
    <n v="0.18"/>
  </r>
  <r>
    <x v="30"/>
    <s v="STORE3"/>
    <n v="4"/>
    <n v="109.36"/>
    <n v="0.19"/>
    <s v="COD"/>
    <n v="354.32639999999998"/>
    <n v="4"/>
    <n v="354.32639999999998"/>
    <n v="109.36"/>
    <n v="0.19"/>
  </r>
  <r>
    <x v="23"/>
    <s v="STORE7"/>
    <n v="3"/>
    <n v="559.52"/>
    <n v="0.16"/>
    <s v="PayPal"/>
    <n v="1409.9903999999999"/>
    <n v="3"/>
    <n v="1409.9903999999999"/>
    <n v="559.52"/>
    <n v="0.16"/>
  </r>
  <r>
    <x v="31"/>
    <s v="STORE17"/>
    <n v="3"/>
    <n v="121.76"/>
    <n v="0.27"/>
    <s v="PayPal"/>
    <n v="266.65440000000001"/>
    <n v="3"/>
    <n v="266.65440000000001"/>
    <n v="121.76"/>
    <n v="0.27"/>
  </r>
  <r>
    <x v="9"/>
    <s v="STORE13"/>
    <n v="4"/>
    <n v="735.32"/>
    <n v="0.06"/>
    <s v="COD"/>
    <n v="2764.8031999999998"/>
    <n v="4"/>
    <n v="2764.8031999999998"/>
    <n v="735.32"/>
    <n v="0.06"/>
  </r>
  <r>
    <x v="32"/>
    <s v="STORE3"/>
    <n v="2"/>
    <n v="600.73"/>
    <n v="0.08"/>
    <s v="Credit Card"/>
    <n v="1105.3432"/>
    <n v="2"/>
    <n v="1105.3432"/>
    <n v="600.73"/>
    <n v="0.08"/>
  </r>
  <r>
    <x v="33"/>
    <s v="STORE19"/>
    <n v="2"/>
    <n v="873.86"/>
    <n v="7.0000000000000007E-2"/>
    <s v="COD"/>
    <n v="1625.3796"/>
    <n v="2"/>
    <n v="1625.3796"/>
    <n v="873.86"/>
    <n v="7.0000000000000007E-2"/>
  </r>
  <r>
    <x v="34"/>
    <s v="STORE8"/>
    <n v="3"/>
    <n v="342.47"/>
    <n v="0.08"/>
    <s v="PayPal"/>
    <n v="945.21720000000016"/>
    <n v="3"/>
    <n v="945.21720000000016"/>
    <n v="342.47"/>
    <n v="0.08"/>
  </r>
  <r>
    <x v="35"/>
    <s v="STORE9"/>
    <n v="2"/>
    <n v="915.15"/>
    <n v="0.16"/>
    <s v="PayPal"/>
    <n v="1537.452"/>
    <n v="2"/>
    <n v="1537.452"/>
    <n v="915.15"/>
    <n v="0.16"/>
  </r>
  <r>
    <x v="9"/>
    <s v="STORE17"/>
    <n v="3"/>
    <n v="863.11"/>
    <n v="0.28000000000000003"/>
    <s v="PayPal"/>
    <n v="1864.3176000000001"/>
    <n v="3"/>
    <n v="1864.3176000000001"/>
    <n v="863.11"/>
    <n v="0.28000000000000003"/>
  </r>
  <r>
    <x v="19"/>
    <s v="STORE12"/>
    <n v="2"/>
    <n v="209.32"/>
    <n v="0.23"/>
    <s v="COD"/>
    <n v="322.3528"/>
    <n v="2"/>
    <n v="322.3528"/>
    <n v="209.32"/>
    <n v="0.23"/>
  </r>
  <r>
    <x v="4"/>
    <s v="STORE8"/>
    <n v="4"/>
    <n v="288.60000000000002"/>
    <n v="0.09"/>
    <s v="PayPal"/>
    <n v="1050.5039999999999"/>
    <n v="4"/>
    <n v="1050.5039999999999"/>
    <n v="288.60000000000002"/>
    <n v="0.09"/>
  </r>
  <r>
    <x v="36"/>
    <s v="STORE16"/>
    <n v="1"/>
    <n v="418.69"/>
    <n v="0.06"/>
    <s v="PayPal"/>
    <n v="393.5686"/>
    <n v="1"/>
    <n v="393.5686"/>
    <n v="418.69"/>
    <n v="0.06"/>
  </r>
  <r>
    <x v="37"/>
    <s v="STORE11"/>
    <n v="1"/>
    <n v="135.78"/>
    <n v="0.14000000000000001"/>
    <s v="PayPal"/>
    <n v="116.77079999999999"/>
    <n v="1"/>
    <n v="116.77079999999999"/>
    <n v="135.78"/>
    <n v="0.14000000000000001"/>
  </r>
  <r>
    <x v="38"/>
    <s v="STORE17"/>
    <n v="1"/>
    <n v="517.13"/>
    <n v="0.28000000000000003"/>
    <s v="Credit Card"/>
    <n v="372.33359999999999"/>
    <n v="1"/>
    <n v="372.33359999999999"/>
    <n v="517.13"/>
    <n v="0.28000000000000003"/>
  </r>
  <r>
    <x v="39"/>
    <s v="STORE16"/>
    <n v="2"/>
    <n v="384.66"/>
    <n v="0.08"/>
    <s v="COD"/>
    <n v="707.77440000000013"/>
    <n v="2"/>
    <n v="707.77440000000013"/>
    <n v="384.66"/>
    <n v="0.08"/>
  </r>
  <r>
    <x v="40"/>
    <s v="STORE9"/>
    <n v="3"/>
    <n v="83.7"/>
    <n v="0.24"/>
    <s v="PayPal"/>
    <n v="190.83600000000001"/>
    <n v="3"/>
    <n v="190.83600000000001"/>
    <n v="83.7"/>
    <n v="0.24"/>
  </r>
  <r>
    <x v="20"/>
    <s v="STORE7"/>
    <n v="3"/>
    <n v="76.569999999999993"/>
    <n v="0.26"/>
    <s v="Credit Card"/>
    <n v="169.9854"/>
    <n v="3"/>
    <n v="169.9854"/>
    <n v="76.569999999999993"/>
    <n v="0.26"/>
  </r>
  <r>
    <x v="41"/>
    <s v="STORE6"/>
    <n v="3"/>
    <m/>
    <m/>
    <s v="Credit Card"/>
    <n v="486.06330000000003"/>
    <n v="3"/>
    <n v="486.06330000000003"/>
    <n v="162.02110000000002"/>
    <n v="0"/>
  </r>
  <r>
    <x v="42"/>
    <s v="STORE8"/>
    <n v="1"/>
    <n v="900.35"/>
    <n v="0.13"/>
    <s v="COD"/>
    <n v="783.30449999999996"/>
    <n v="1"/>
    <n v="783.30449999999996"/>
    <n v="900.35"/>
    <n v="0.13"/>
  </r>
  <r>
    <x v="43"/>
    <s v="STORE10"/>
    <n v="4"/>
    <n v="428.09"/>
    <n v="7.0000000000000007E-2"/>
    <s v="Credit Card"/>
    <n v="1592.4947999999999"/>
    <n v="4"/>
    <n v="1592.4947999999999"/>
    <n v="428.09"/>
    <n v="7.0000000000000007E-2"/>
  </r>
  <r>
    <x v="2"/>
    <s v="STORE11"/>
    <n v="2"/>
    <n v="559.71"/>
    <n v="0.3"/>
    <s v="COD"/>
    <n v="783.59400000000005"/>
    <n v="2"/>
    <n v="783.59400000000005"/>
    <n v="559.71"/>
    <n v="0.3"/>
  </r>
  <r>
    <x v="13"/>
    <s v="STORE6"/>
    <n v="2"/>
    <n v="833.7"/>
    <n v="0.06"/>
    <s v="PayPal"/>
    <n v="1567.356"/>
    <n v="2"/>
    <n v="1567.356"/>
    <n v="833.7"/>
    <n v="0.06"/>
  </r>
  <r>
    <x v="44"/>
    <s v="STORE14"/>
    <n v="2"/>
    <n v="680.16"/>
    <n v="0.28000000000000003"/>
    <s v="Credit Card"/>
    <n v="979.43039999999996"/>
    <n v="2"/>
    <n v="979.43039999999996"/>
    <n v="680.16"/>
    <n v="0.28000000000000003"/>
  </r>
  <r>
    <x v="5"/>
    <s v="STORE7"/>
    <n v="4"/>
    <n v="733.42"/>
    <m/>
    <s v="PayPal"/>
    <n v="2552.3015999999998"/>
    <n v="4"/>
    <n v="2552.3015999999998"/>
    <n v="733.42"/>
    <n v="0.13"/>
  </r>
  <r>
    <x v="41"/>
    <s v="STORE11"/>
    <n v="1"/>
    <n v="996.33"/>
    <n v="0.23"/>
    <s v="PayPal"/>
    <n v="767.17410000000007"/>
    <n v="1"/>
    <n v="767.17410000000007"/>
    <n v="996.33"/>
    <n v="0.23"/>
  </r>
  <r>
    <x v="45"/>
    <s v="STORE10"/>
    <n v="1"/>
    <n v="198.83"/>
    <n v="0.09"/>
    <s v="COD"/>
    <n v="180.93530000000001"/>
    <n v="1"/>
    <n v="180.93530000000001"/>
    <n v="198.83"/>
    <n v="0.09"/>
  </r>
  <r>
    <x v="46"/>
    <s v="STORE7"/>
    <n v="1"/>
    <n v="374.92"/>
    <n v="0.18"/>
    <s v="PayPal"/>
    <n v="307.43439999999998"/>
    <n v="1"/>
    <n v="307.43439999999998"/>
    <n v="374.92"/>
    <n v="0.18"/>
  </r>
  <r>
    <x v="47"/>
    <s v="STORE16"/>
    <n v="1"/>
    <n v="468.94"/>
    <n v="0.12"/>
    <s v="Credit Card"/>
    <n v="412.66719999999998"/>
    <n v="1"/>
    <n v="412.66719999999998"/>
    <n v="468.94"/>
    <n v="0.12"/>
  </r>
  <r>
    <x v="41"/>
    <s v="STORE12"/>
    <n v="2"/>
    <n v="121.37"/>
    <n v="0.05"/>
    <s v="Credit Card"/>
    <n v="230.60300000000001"/>
    <n v="2"/>
    <n v="230.60300000000001"/>
    <n v="121.37"/>
    <n v="0.05"/>
  </r>
  <r>
    <x v="27"/>
    <s v="STORE10"/>
    <n v="3"/>
    <n v="480.06"/>
    <n v="0.01"/>
    <s v="Credit Card"/>
    <n v="1425.7782"/>
    <n v="3"/>
    <n v="1425.7782"/>
    <n v="480.06"/>
    <n v="0.01"/>
  </r>
  <r>
    <x v="8"/>
    <s v="STORE17"/>
    <n v="2"/>
    <n v="856.57"/>
    <n v="0.24"/>
    <s v="Credit Card"/>
    <n v="1301.9864"/>
    <n v="2"/>
    <n v="1301.9864"/>
    <n v="856.57"/>
    <n v="0.24"/>
  </r>
  <r>
    <x v="25"/>
    <s v="STORE2"/>
    <n v="4"/>
    <n v="814.25"/>
    <n v="0.18"/>
    <s v="Credit Card"/>
    <n v="2670.74"/>
    <n v="4"/>
    <n v="2670.74"/>
    <n v="814.25"/>
    <n v="0.18"/>
  </r>
  <r>
    <x v="21"/>
    <s v="STORE2"/>
    <n v="1"/>
    <n v="989.17"/>
    <n v="0.2"/>
    <s v="PayPal"/>
    <n v="791.33600000000001"/>
    <n v="1"/>
    <n v="791.33600000000001"/>
    <n v="989.17"/>
    <n v="0.2"/>
  </r>
  <r>
    <x v="18"/>
    <s v="STORE10"/>
    <n v="4"/>
    <n v="62.48"/>
    <n v="0.18"/>
    <s v="Credit Card"/>
    <n v="204.93440000000001"/>
    <n v="4"/>
    <n v="204.93440000000001"/>
    <n v="62.48"/>
    <n v="0.18"/>
  </r>
  <r>
    <x v="26"/>
    <s v="STORE16"/>
    <n v="4"/>
    <n v="561.24"/>
    <n v="0.24"/>
    <s v="Credit Card"/>
    <n v="1706.1695999999999"/>
    <n v="4"/>
    <n v="1706.1695999999999"/>
    <n v="561.24"/>
    <n v="0.24"/>
  </r>
  <r>
    <x v="17"/>
    <s v="STORE5"/>
    <n v="3"/>
    <n v="92.24"/>
    <n v="0.28000000000000003"/>
    <s v="COD"/>
    <n v="199.23839999999998"/>
    <n v="3"/>
    <n v="199.23839999999998"/>
    <n v="92.24"/>
    <n v="0.28000000000000003"/>
  </r>
  <r>
    <x v="18"/>
    <s v="STORE1"/>
    <n v="2"/>
    <n v="668.3"/>
    <n v="7.0000000000000007E-2"/>
    <s v="Credit Card"/>
    <n v="1243.038"/>
    <n v="2"/>
    <n v="1243.038"/>
    <n v="668.3"/>
    <n v="7.0000000000000007E-2"/>
  </r>
  <r>
    <x v="48"/>
    <s v="STORE5"/>
    <n v="1"/>
    <n v="553.82000000000005"/>
    <n v="0.09"/>
    <s v="Credit Card"/>
    <n v="503.97620000000012"/>
    <n v="1"/>
    <n v="503.97620000000012"/>
    <n v="553.82000000000005"/>
    <n v="0.09"/>
  </r>
  <r>
    <x v="49"/>
    <s v="STORE11"/>
    <n v="2"/>
    <n v="556.42999999999995"/>
    <n v="0.13"/>
    <s v="Credit Card"/>
    <n v="968.18819999999994"/>
    <n v="2"/>
    <n v="968.18819999999994"/>
    <n v="556.42999999999995"/>
    <n v="0.13"/>
  </r>
  <r>
    <x v="42"/>
    <s v="STORE8"/>
    <n v="1"/>
    <n v="184.98"/>
    <n v="0.1"/>
    <s v="COD"/>
    <n v="166.482"/>
    <n v="1"/>
    <n v="166.482"/>
    <n v="184.98"/>
    <n v="0.1"/>
  </r>
  <r>
    <x v="0"/>
    <s v="STORE12"/>
    <n v="4"/>
    <n v="700.18"/>
    <n v="0.23"/>
    <s v="Credit Card"/>
    <n v="2156.5544"/>
    <n v="4"/>
    <n v="2156.5544"/>
    <n v="700.18"/>
    <n v="0.23"/>
  </r>
  <r>
    <x v="3"/>
    <s v="STORE10"/>
    <n v="2"/>
    <n v="686.31"/>
    <n v="0.25"/>
    <s v="Credit Card"/>
    <n v="1029.4649999999999"/>
    <n v="2"/>
    <n v="1029.4649999999999"/>
    <n v="686.31"/>
    <n v="0.25"/>
  </r>
  <r>
    <x v="22"/>
    <s v="STORE15"/>
    <n v="1"/>
    <n v="687.82"/>
    <n v="0.27"/>
    <s v="COD"/>
    <n v="502.10860000000002"/>
    <n v="1"/>
    <n v="502.10860000000002"/>
    <n v="687.82"/>
    <n v="0.27"/>
  </r>
  <r>
    <x v="50"/>
    <s v="STORE8"/>
    <n v="2"/>
    <n v="900.55"/>
    <n v="0.16"/>
    <s v="Credit Card"/>
    <n v="1512.924"/>
    <n v="2"/>
    <n v="1512.924"/>
    <n v="900.55"/>
    <n v="0.16"/>
  </r>
  <r>
    <x v="39"/>
    <s v="STORE2"/>
    <n v="1"/>
    <n v="341.17"/>
    <n v="0.15"/>
    <s v="Credit Card"/>
    <n v="289.99450000000002"/>
    <n v="1"/>
    <n v="289.99450000000002"/>
    <n v="341.17"/>
    <n v="0.15"/>
  </r>
  <r>
    <x v="40"/>
    <s v="STORE8"/>
    <n v="1"/>
    <n v="442.27"/>
    <n v="0.06"/>
    <s v="COD"/>
    <n v="415.73379999999997"/>
    <n v="1"/>
    <n v="415.73379999999997"/>
    <n v="442.27"/>
    <n v="0.06"/>
  </r>
  <r>
    <x v="51"/>
    <s v="STORE9"/>
    <n v="1"/>
    <n v="363.73"/>
    <n v="0.25"/>
    <s v="PayPal"/>
    <n v="272.79750000000001"/>
    <n v="1"/>
    <n v="272.79750000000001"/>
    <n v="363.73"/>
    <n v="0.25"/>
  </r>
  <r>
    <x v="52"/>
    <s v="STORE17"/>
    <n v="2"/>
    <n v="601.33000000000004"/>
    <n v="0.16"/>
    <s v="PayPal"/>
    <n v="1010.2344000000001"/>
    <n v="2"/>
    <n v="1010.2344000000001"/>
    <n v="601.33000000000004"/>
    <n v="0.16"/>
  </r>
  <r>
    <x v="53"/>
    <s v="STORE18"/>
    <n v="4"/>
    <n v="34.39"/>
    <n v="0.03"/>
    <s v="PayPal"/>
    <n v="133.4332"/>
    <n v="4"/>
    <n v="133.4332"/>
    <n v="34.39"/>
    <n v="0.03"/>
  </r>
  <r>
    <x v="54"/>
    <s v="STORE17"/>
    <n v="1"/>
    <n v="773.57"/>
    <n v="0.05"/>
    <s v="COD"/>
    <n v="734.89150000000006"/>
    <n v="1"/>
    <n v="734.89150000000006"/>
    <n v="773.57"/>
    <n v="0.05"/>
  </r>
  <r>
    <x v="12"/>
    <s v="STORE7"/>
    <n v="4"/>
    <n v="127.1"/>
    <n v="0.24"/>
    <s v="COD"/>
    <n v="386.38400000000001"/>
    <n v="4"/>
    <n v="386.38400000000001"/>
    <n v="127.1"/>
    <n v="0.24"/>
  </r>
  <r>
    <x v="42"/>
    <s v="STORE3"/>
    <n v="3"/>
    <n v="899.58"/>
    <n v="0.28000000000000003"/>
    <s v="PayPal"/>
    <n v="1943.0927999999999"/>
    <n v="3"/>
    <n v="1943.0927999999999"/>
    <n v="899.58"/>
    <n v="0.28000000000000003"/>
  </r>
  <r>
    <x v="55"/>
    <s v="STORE10"/>
    <n v="3"/>
    <n v="964.39"/>
    <n v="0.04"/>
    <s v="Credit Card"/>
    <n v="2777.4432000000002"/>
    <n v="3"/>
    <n v="2777.4432000000002"/>
    <n v="964.39"/>
    <n v="0.04"/>
  </r>
  <r>
    <x v="48"/>
    <s v="STORE0"/>
    <n v="2"/>
    <n v="217.83"/>
    <n v="0.14000000000000001"/>
    <s v="PayPal"/>
    <n v="374.66759999999999"/>
    <n v="2"/>
    <n v="374.66759999999999"/>
    <n v="217.83"/>
    <n v="0.14000000000000001"/>
  </r>
  <r>
    <x v="53"/>
    <s v="STORE1"/>
    <n v="4"/>
    <n v="187.71"/>
    <n v="0.06"/>
    <s v="COD"/>
    <n v="705.78959999999995"/>
    <n v="4"/>
    <n v="705.78959999999995"/>
    <n v="187.71"/>
    <n v="0.06"/>
  </r>
  <r>
    <x v="9"/>
    <s v="STORE18"/>
    <n v="2"/>
    <n v="350.12"/>
    <n v="0.12"/>
    <s v="COD"/>
    <n v="616.21119999999996"/>
    <n v="2"/>
    <n v="616.21119999999996"/>
    <n v="350.12"/>
    <n v="0.12"/>
  </r>
  <r>
    <x v="30"/>
    <s v="STORE1"/>
    <n v="4"/>
    <n v="102.19"/>
    <n v="0.17"/>
    <s v="PayPal"/>
    <n v="339.27080000000001"/>
    <n v="4"/>
    <n v="339.27080000000001"/>
    <n v="102.19"/>
    <n v="0.17"/>
  </r>
  <r>
    <x v="56"/>
    <s v="STORE4"/>
    <n v="1"/>
    <n v="696.53"/>
    <n v="0.17"/>
    <s v="Credit Card"/>
    <n v="578.11989999999992"/>
    <n v="1"/>
    <n v="578.11989999999992"/>
    <n v="696.53"/>
    <n v="0.17"/>
  </r>
  <r>
    <x v="46"/>
    <s v="STORE4"/>
    <n v="2"/>
    <n v="327.52"/>
    <n v="0.15"/>
    <s v="PayPal"/>
    <n v="556.78399999999999"/>
    <n v="2"/>
    <n v="556.78399999999999"/>
    <n v="327.52"/>
    <n v="0.15"/>
  </r>
  <r>
    <x v="0"/>
    <s v="STORE19"/>
    <n v="2"/>
    <n v="569.36"/>
    <n v="0.01"/>
    <s v="PayPal"/>
    <n v="1127.3327999999999"/>
    <n v="2"/>
    <n v="1127.3327999999999"/>
    <n v="569.36"/>
    <n v="0.01"/>
  </r>
  <r>
    <x v="8"/>
    <s v="STORE6"/>
    <n v="2"/>
    <n v="68.290000000000006"/>
    <n v="0.14000000000000001"/>
    <s v="COD"/>
    <n v="117.4588"/>
    <n v="2"/>
    <n v="117.4588"/>
    <n v="68.290000000000006"/>
    <n v="0.14000000000000001"/>
  </r>
  <r>
    <x v="57"/>
    <s v="STORE10"/>
    <n v="1"/>
    <n v="842.9"/>
    <n v="0.06"/>
    <s v="COD"/>
    <n v="792.32599999999991"/>
    <n v="1"/>
    <n v="792.32599999999991"/>
    <n v="842.9"/>
    <n v="0.06"/>
  </r>
  <r>
    <x v="58"/>
    <s v="STORE3"/>
    <n v="3"/>
    <n v="751.94"/>
    <n v="0.26"/>
    <s v="PayPal"/>
    <n v="1669.3068000000001"/>
    <n v="3"/>
    <n v="1669.3068000000001"/>
    <n v="751.94"/>
    <n v="0.26"/>
  </r>
  <r>
    <x v="6"/>
    <s v="STORE7"/>
    <n v="4"/>
    <n v="476.28"/>
    <n v="0.17"/>
    <s v="Credit Card"/>
    <n v="1581.2496000000001"/>
    <n v="4"/>
    <n v="1581.2496000000001"/>
    <n v="476.28"/>
    <n v="0.17"/>
  </r>
  <r>
    <x v="59"/>
    <s v="STORE3"/>
    <n v="3"/>
    <n v="541.99"/>
    <n v="0.24"/>
    <s v="COD"/>
    <n v="1235.7372"/>
    <n v="3"/>
    <n v="1235.7372"/>
    <n v="541.99"/>
    <n v="0.24"/>
  </r>
  <r>
    <x v="9"/>
    <s v="STORE5"/>
    <n v="2"/>
    <n v="401.5"/>
    <n v="0.18"/>
    <s v="Credit Card"/>
    <n v="658.46"/>
    <n v="2"/>
    <n v="658.46"/>
    <n v="401.5"/>
    <n v="0.18"/>
  </r>
  <r>
    <x v="60"/>
    <s v="STORE13"/>
    <n v="3"/>
    <n v="359.56"/>
    <n v="0.17"/>
    <s v="PayPal"/>
    <n v="895.30439999999999"/>
    <n v="3"/>
    <n v="895.30439999999999"/>
    <n v="359.56"/>
    <n v="0.17"/>
  </r>
  <r>
    <x v="61"/>
    <s v="STORE12"/>
    <n v="2"/>
    <n v="471.88"/>
    <n v="0.24"/>
    <s v="PayPal"/>
    <n v="717.25760000000002"/>
    <n v="2"/>
    <n v="717.25760000000002"/>
    <n v="471.88"/>
    <n v="0.24"/>
  </r>
  <r>
    <x v="13"/>
    <s v="STORE4"/>
    <n v="4"/>
    <n v="925.19"/>
    <n v="0.19"/>
    <s v="PayPal"/>
    <n v="2997.615600000001"/>
    <n v="4"/>
    <n v="2997.615600000001"/>
    <n v="925.19"/>
    <n v="0.19"/>
  </r>
  <r>
    <x v="56"/>
    <s v="STORE11"/>
    <n v="2"/>
    <n v="879.63"/>
    <n v="7.0000000000000007E-2"/>
    <s v="COD"/>
    <n v="1636.1117999999999"/>
    <n v="2"/>
    <n v="1636.1117999999999"/>
    <n v="879.63"/>
    <n v="7.0000000000000007E-2"/>
  </r>
  <r>
    <x v="29"/>
    <s v="STORE17"/>
    <n v="2"/>
    <n v="418.23"/>
    <n v="0.28000000000000003"/>
    <s v="Credit Card"/>
    <n v="602.25120000000004"/>
    <n v="2"/>
    <n v="602.25120000000004"/>
    <n v="418.23"/>
    <n v="0.28000000000000003"/>
  </r>
  <r>
    <x v="46"/>
    <s v="STORE18"/>
    <n v="3"/>
    <n v="551.72"/>
    <n v="0.03"/>
    <s v="COD"/>
    <n v="1605.5052000000001"/>
    <n v="3"/>
    <n v="1605.5052000000001"/>
    <n v="551.72"/>
    <n v="0.03"/>
  </r>
  <r>
    <x v="56"/>
    <s v="STORE7"/>
    <n v="4"/>
    <n v="525.61"/>
    <n v="0.02"/>
    <s v="PayPal"/>
    <n v="2060.3912"/>
    <n v="4"/>
    <n v="2060.3912"/>
    <n v="525.61"/>
    <n v="0.02"/>
  </r>
  <r>
    <x v="62"/>
    <s v="STORE13"/>
    <n v="3"/>
    <n v="815.3"/>
    <n v="0.03"/>
    <s v="Credit Card"/>
    <n v="2372.5230000000001"/>
    <n v="3"/>
    <n v="2372.5230000000001"/>
    <n v="815.3"/>
    <n v="0.03"/>
  </r>
  <r>
    <x v="52"/>
    <s v="STORE0"/>
    <n v="3"/>
    <n v="376.46"/>
    <n v="0.09"/>
    <s v="COD"/>
    <n v="1027.7357999999999"/>
    <n v="3"/>
    <n v="1027.7357999999999"/>
    <n v="376.46"/>
    <n v="0.09"/>
  </r>
  <r>
    <x v="63"/>
    <s v="STORE8"/>
    <n v="4"/>
    <n v="239.83"/>
    <n v="0.08"/>
    <s v="Credit Card"/>
    <n v="882.57440000000008"/>
    <n v="4"/>
    <n v="882.57440000000008"/>
    <n v="239.83"/>
    <n v="0.08"/>
  </r>
  <r>
    <x v="64"/>
    <s v="STORE3"/>
    <n v="2"/>
    <n v="845.71"/>
    <n v="0.01"/>
    <s v="PayPal"/>
    <n v="1674.5057999999999"/>
    <n v="2"/>
    <n v="1674.5057999999999"/>
    <n v="845.71"/>
    <n v="0.01"/>
  </r>
  <r>
    <x v="3"/>
    <s v="STORE13"/>
    <n v="3"/>
    <n v="948.69"/>
    <n v="0.28999999999999998"/>
    <s v="Credit Card"/>
    <n v="2020.7097000000001"/>
    <n v="3"/>
    <n v="2020.7097000000001"/>
    <n v="948.69"/>
    <n v="0.28999999999999998"/>
  </r>
  <r>
    <x v="16"/>
    <s v="STORE10"/>
    <n v="1"/>
    <n v="281.97000000000003"/>
    <n v="0.2"/>
    <s v="PayPal"/>
    <n v="225.57599999999999"/>
    <n v="1"/>
    <n v="225.57599999999999"/>
    <n v="281.97000000000003"/>
    <n v="0.2"/>
  </r>
  <r>
    <x v="52"/>
    <s v="STORE4"/>
    <n v="2"/>
    <n v="731.01"/>
    <n v="0.05"/>
    <s v="PayPal"/>
    <n v="1388.9190000000001"/>
    <n v="2"/>
    <n v="1388.9190000000001"/>
    <n v="731.01"/>
    <n v="0.05"/>
  </r>
  <r>
    <x v="65"/>
    <s v="STORE7"/>
    <n v="4"/>
    <n v="930.85"/>
    <n v="0.13"/>
    <s v="PayPal"/>
    <n v="3239.3580000000002"/>
    <n v="4"/>
    <n v="3239.3580000000002"/>
    <n v="930.85"/>
    <n v="0.13"/>
  </r>
  <r>
    <x v="58"/>
    <s v="STORE8"/>
    <n v="4"/>
    <n v="770.77"/>
    <n v="0.22"/>
    <s v="Credit Card"/>
    <n v="2404.8024"/>
    <n v="4"/>
    <n v="2404.8024"/>
    <n v="770.77"/>
    <n v="0.22"/>
  </r>
  <r>
    <x v="54"/>
    <s v="STORE4"/>
    <n v="3"/>
    <n v="479.63"/>
    <n v="0.3"/>
    <s v="PayPal"/>
    <n v="1007.223"/>
    <n v="3"/>
    <n v="1007.223"/>
    <n v="479.63"/>
    <n v="0.3"/>
  </r>
  <r>
    <x v="11"/>
    <s v="STORE11"/>
    <n v="1"/>
    <n v="165"/>
    <n v="0.3"/>
    <s v="COD"/>
    <n v="115.5"/>
    <n v="1"/>
    <n v="115.5"/>
    <n v="165"/>
    <n v="0.3"/>
  </r>
  <r>
    <x v="46"/>
    <s v="STORE8"/>
    <n v="2"/>
    <n v="151.51"/>
    <n v="0.28999999999999998"/>
    <s v="COD"/>
    <n v="215.14420000000001"/>
    <n v="2"/>
    <n v="215.14420000000001"/>
    <n v="151.51"/>
    <n v="0.28999999999999998"/>
  </r>
  <r>
    <x v="45"/>
    <s v="STORE17"/>
    <n v="2"/>
    <n v="872.93"/>
    <n v="0.28999999999999998"/>
    <s v="COD"/>
    <n v="1239.5606"/>
    <n v="2"/>
    <n v="1239.5606"/>
    <n v="872.93"/>
    <n v="0.28999999999999998"/>
  </r>
  <r>
    <x v="62"/>
    <s v="STORE10"/>
    <n v="3"/>
    <n v="432.4"/>
    <n v="0.04"/>
    <s v="Credit Card"/>
    <n v="1245.3119999999999"/>
    <n v="3"/>
    <n v="1245.3119999999999"/>
    <n v="432.4"/>
    <n v="0.04"/>
  </r>
  <r>
    <x v="57"/>
    <s v="STORE7"/>
    <n v="2"/>
    <n v="197.76"/>
    <n v="0.04"/>
    <s v="Credit Card"/>
    <n v="379.69920000000002"/>
    <n v="2"/>
    <n v="379.69920000000002"/>
    <n v="197.76"/>
    <n v="0.04"/>
  </r>
  <r>
    <x v="43"/>
    <s v="STORE2"/>
    <n v="3"/>
    <n v="334.6"/>
    <n v="0.11"/>
    <s v="PayPal"/>
    <n v="893.38200000000006"/>
    <n v="3"/>
    <n v="893.38200000000006"/>
    <n v="334.6"/>
    <n v="0.11"/>
  </r>
  <r>
    <x v="66"/>
    <s v="STORE3"/>
    <n v="2"/>
    <n v="44.35"/>
    <n v="0.2"/>
    <s v="COD"/>
    <n v="70.960000000000008"/>
    <n v="2"/>
    <n v="70.960000000000008"/>
    <n v="44.35"/>
    <n v="0.2"/>
  </r>
  <r>
    <x v="67"/>
    <s v="STORE6"/>
    <n v="1"/>
    <n v="846.31"/>
    <n v="0.05"/>
    <s v="PayPal"/>
    <n v="803.9944999999999"/>
    <n v="1"/>
    <n v="803.9944999999999"/>
    <n v="846.31"/>
    <n v="0.05"/>
  </r>
  <r>
    <x v="68"/>
    <s v="STORE12"/>
    <n v="1"/>
    <n v="996.48"/>
    <n v="7.0000000000000007E-2"/>
    <s v="COD"/>
    <n v="926.7263999999999"/>
    <n v="1"/>
    <n v="926.7263999999999"/>
    <n v="996.48"/>
    <n v="7.0000000000000007E-2"/>
  </r>
  <r>
    <x v="47"/>
    <s v="STORE6"/>
    <n v="3"/>
    <n v="949.19"/>
    <n v="0.03"/>
    <s v="COD"/>
    <n v="2762.1428999999998"/>
    <n v="3"/>
    <n v="2762.1428999999998"/>
    <n v="949.19"/>
    <n v="0.03"/>
  </r>
  <r>
    <x v="32"/>
    <s v="STORE9"/>
    <n v="2"/>
    <n v="724.97"/>
    <n v="0.1"/>
    <s v="Credit Card"/>
    <n v="1304.9459999999999"/>
    <n v="2"/>
    <n v="1304.9459999999999"/>
    <n v="724.97"/>
    <n v="0.1"/>
  </r>
  <r>
    <x v="55"/>
    <s v="STORE16"/>
    <n v="1"/>
    <n v="783.25"/>
    <n v="0.3"/>
    <s v="Credit Card"/>
    <n v="548.27499999999998"/>
    <n v="1"/>
    <n v="548.27499999999998"/>
    <n v="783.25"/>
    <n v="0.3"/>
  </r>
  <r>
    <x v="53"/>
    <s v="STORE3"/>
    <n v="1"/>
    <n v="942.38"/>
    <n v="0.17"/>
    <s v="Credit Card"/>
    <n v="782.17539999999997"/>
    <n v="1"/>
    <n v="782.17539999999997"/>
    <n v="942.38"/>
    <n v="0.17"/>
  </r>
  <r>
    <x v="69"/>
    <s v="STORE11"/>
    <n v="3"/>
    <n v="298.35000000000002"/>
    <n v="0.05"/>
    <s v="COD"/>
    <n v="850.29750000000001"/>
    <n v="3"/>
    <n v="850.29750000000001"/>
    <n v="298.35000000000002"/>
    <n v="0.05"/>
  </r>
  <r>
    <x v="70"/>
    <s v="STORE12"/>
    <n v="4"/>
    <n v="950.04"/>
    <n v="0.13"/>
    <s v="PayPal"/>
    <n v="3306.1392000000001"/>
    <n v="4"/>
    <n v="3306.1392000000001"/>
    <n v="950.04"/>
    <n v="0.13"/>
  </r>
  <r>
    <x v="71"/>
    <s v="STORE4"/>
    <n v="2"/>
    <n v="267.19"/>
    <n v="7.0000000000000007E-2"/>
    <s v="Credit Card"/>
    <n v="496.97340000000003"/>
    <n v="2"/>
    <n v="496.97340000000003"/>
    <n v="267.19"/>
    <n v="7.0000000000000007E-2"/>
  </r>
  <r>
    <x v="72"/>
    <s v="STORE15"/>
    <n v="4"/>
    <n v="72.63"/>
    <n v="0.06"/>
    <s v="PayPal"/>
    <n v="273.08879999999999"/>
    <n v="4"/>
    <n v="273.08879999999999"/>
    <n v="72.63"/>
    <n v="0.06"/>
  </r>
  <r>
    <x v="27"/>
    <s v="STORE5"/>
    <n v="3"/>
    <n v="576.52"/>
    <n v="0.22"/>
    <s v="COD"/>
    <n v="1349.0568000000001"/>
    <n v="3"/>
    <n v="1349.0568000000001"/>
    <n v="576.52"/>
    <n v="0.22"/>
  </r>
  <r>
    <x v="51"/>
    <s v="STORE9"/>
    <n v="3"/>
    <n v="849.36"/>
    <n v="0.03"/>
    <s v="Credit Card"/>
    <n v="2471.6376"/>
    <n v="3"/>
    <n v="2471.6376"/>
    <n v="849.36"/>
    <n v="0.03"/>
  </r>
  <r>
    <x v="57"/>
    <s v="STORE6"/>
    <n v="1"/>
    <n v="245.85"/>
    <n v="0.18"/>
    <s v="COD"/>
    <n v="201.59700000000001"/>
    <n v="1"/>
    <n v="201.59700000000001"/>
    <n v="245.85"/>
    <n v="0.18"/>
  </r>
  <r>
    <x v="0"/>
    <s v="STORE10"/>
    <n v="3"/>
    <n v="237.68"/>
    <n v="0.1"/>
    <s v="COD"/>
    <n v="641.73599999999999"/>
    <n v="3"/>
    <n v="641.73599999999999"/>
    <n v="237.68"/>
    <n v="0.1"/>
  </r>
  <r>
    <x v="51"/>
    <s v="STORE14"/>
    <n v="4"/>
    <n v="715.85"/>
    <n v="0.25"/>
    <s v="PayPal"/>
    <n v="2147.5500000000002"/>
    <n v="4"/>
    <n v="2147.5500000000002"/>
    <n v="715.85"/>
    <n v="0.25"/>
  </r>
  <r>
    <x v="64"/>
    <s v="STORE5"/>
    <n v="2"/>
    <n v="478.85"/>
    <n v="0.01"/>
    <s v="COD"/>
    <n v="948.12300000000005"/>
    <n v="2"/>
    <n v="948.12300000000005"/>
    <n v="478.85"/>
    <n v="0.01"/>
  </r>
  <r>
    <x v="44"/>
    <s v="STORE0"/>
    <n v="1"/>
    <n v="503.95"/>
    <n v="0.26"/>
    <s v="COD"/>
    <n v="372.923"/>
    <n v="1"/>
    <n v="372.923"/>
    <n v="503.95"/>
    <n v="0.26"/>
  </r>
  <r>
    <x v="73"/>
    <s v="STORE12"/>
    <n v="2"/>
    <n v="975.48"/>
    <n v="0.26"/>
    <s v="COD"/>
    <n v="1443.7103999999999"/>
    <n v="2"/>
    <n v="1443.7103999999999"/>
    <n v="975.48"/>
    <n v="0.26"/>
  </r>
  <r>
    <x v="13"/>
    <s v="STORE16"/>
    <n v="4"/>
    <n v="450.12"/>
    <n v="0.28999999999999998"/>
    <s v="COD"/>
    <n v="1278.3407999999999"/>
    <n v="4"/>
    <n v="1278.3407999999999"/>
    <n v="450.12"/>
    <n v="0.28999999999999998"/>
  </r>
  <r>
    <x v="14"/>
    <s v="STORE8"/>
    <n v="3"/>
    <n v="237.24"/>
    <n v="0.24"/>
    <s v="PayPal"/>
    <n v="540.90719999999999"/>
    <n v="3"/>
    <n v="540.90719999999999"/>
    <n v="237.24"/>
    <n v="0.24"/>
  </r>
  <r>
    <x v="59"/>
    <s v="STORE15"/>
    <n v="2"/>
    <n v="536.84"/>
    <n v="0.09"/>
    <s v="COD"/>
    <n v="977.04880000000014"/>
    <n v="2"/>
    <n v="977.04880000000014"/>
    <n v="536.84"/>
    <n v="0.09"/>
  </r>
  <r>
    <x v="14"/>
    <s v="STORE19"/>
    <n v="3"/>
    <n v="584.41"/>
    <n v="0"/>
    <s v="COD"/>
    <n v="1753.23"/>
    <n v="3"/>
    <n v="1753.23"/>
    <n v="584.41"/>
    <n v="0"/>
  </r>
  <r>
    <x v="74"/>
    <s v="STORE19"/>
    <n v="1"/>
    <n v="653.87"/>
    <n v="0.14000000000000001"/>
    <s v="PayPal"/>
    <n v="562.32820000000004"/>
    <n v="1"/>
    <n v="562.32820000000004"/>
    <n v="653.87"/>
    <n v="0.14000000000000001"/>
  </r>
  <r>
    <x v="72"/>
    <s v="STORE0"/>
    <n v="1"/>
    <n v="652.03"/>
    <n v="0.27"/>
    <s v="Credit Card"/>
    <n v="475.9819"/>
    <n v="1"/>
    <n v="475.9819"/>
    <n v="652.03"/>
    <n v="0.27"/>
  </r>
  <r>
    <x v="23"/>
    <s v="STORE12"/>
    <n v="3"/>
    <n v="513.36"/>
    <n v="7.0000000000000007E-2"/>
    <s v="COD"/>
    <n v="1432.2744"/>
    <n v="3"/>
    <n v="1432.2744"/>
    <n v="513.36"/>
    <n v="7.0000000000000007E-2"/>
  </r>
  <r>
    <x v="40"/>
    <s v="STORE5"/>
    <n v="4"/>
    <n v="355.64"/>
    <n v="0.16"/>
    <s v="COD"/>
    <n v="1194.9503999999999"/>
    <n v="4"/>
    <n v="1194.9503999999999"/>
    <n v="355.64"/>
    <n v="0.16"/>
  </r>
  <r>
    <x v="26"/>
    <s v="STORE8"/>
    <n v="4"/>
    <n v="535.4"/>
    <n v="0.26"/>
    <s v="PayPal"/>
    <n v="1584.7840000000001"/>
    <n v="4"/>
    <n v="1584.7840000000001"/>
    <n v="535.4"/>
    <n v="0.26"/>
  </r>
  <r>
    <x v="20"/>
    <s v="STORE19"/>
    <n v="2"/>
    <n v="108.74"/>
    <n v="0.11"/>
    <s v="PayPal"/>
    <n v="193.55719999999999"/>
    <n v="2"/>
    <n v="193.55719999999999"/>
    <n v="108.74"/>
    <n v="0.11"/>
  </r>
  <r>
    <x v="75"/>
    <s v="STORE19"/>
    <n v="3"/>
    <n v="591.98"/>
    <n v="0.16"/>
    <s v="Credit Card"/>
    <n v="1491.7896000000001"/>
    <n v="3"/>
    <n v="1491.7896000000001"/>
    <n v="591.98"/>
    <n v="0.16"/>
  </r>
  <r>
    <x v="70"/>
    <s v="STORE2"/>
    <n v="1"/>
    <n v="345.06"/>
    <n v="0.13"/>
    <s v="COD"/>
    <n v="300.2022"/>
    <n v="1"/>
    <n v="300.2022"/>
    <n v="345.06"/>
    <n v="0.13"/>
  </r>
  <r>
    <x v="47"/>
    <s v="STORE12"/>
    <n v="4"/>
    <n v="986.41"/>
    <n v="0.22"/>
    <s v="Credit Card"/>
    <n v="3077.5992000000001"/>
    <n v="4"/>
    <n v="3077.5992000000001"/>
    <n v="986.41"/>
    <n v="0.22"/>
  </r>
  <r>
    <x v="2"/>
    <s v="STORE0"/>
    <n v="2"/>
    <n v="921.52"/>
    <n v="0"/>
    <s v="PayPal"/>
    <n v="1843.04"/>
    <n v="2"/>
    <n v="1843.04"/>
    <n v="921.52"/>
    <n v="0"/>
  </r>
  <r>
    <x v="76"/>
    <s v="STORE5"/>
    <n v="1"/>
    <n v="83.1"/>
    <n v="0.04"/>
    <s v="PayPal"/>
    <n v="79.775999999999996"/>
    <n v="1"/>
    <n v="79.775999999999996"/>
    <n v="83.1"/>
    <n v="0.04"/>
  </r>
  <r>
    <x v="77"/>
    <s v="STORE11"/>
    <n v="2"/>
    <n v="60.98"/>
    <n v="0.23"/>
    <s v="PayPal"/>
    <n v="93.909199999999998"/>
    <n v="2"/>
    <n v="93.909199999999998"/>
    <n v="60.98"/>
    <n v="0.23"/>
  </r>
  <r>
    <x v="41"/>
    <s v="STORE16"/>
    <n v="2"/>
    <n v="122.23"/>
    <n v="0.21"/>
    <s v="COD"/>
    <n v="193.1234"/>
    <n v="2"/>
    <n v="193.1234"/>
    <n v="122.23"/>
    <n v="0.21"/>
  </r>
  <r>
    <x v="7"/>
    <s v="STORE18"/>
    <n v="2"/>
    <n v="623.38"/>
    <n v="0.13"/>
    <s v="Credit Card"/>
    <n v="1084.6812"/>
    <n v="2"/>
    <n v="1084.6812"/>
    <n v="623.38"/>
    <n v="0.13"/>
  </r>
  <r>
    <x v="7"/>
    <s v="STORE0"/>
    <n v="1"/>
    <n v="479.58"/>
    <n v="0.05"/>
    <s v="PayPal"/>
    <n v="455.60099999999989"/>
    <n v="1"/>
    <n v="455.60099999999989"/>
    <n v="479.58"/>
    <n v="0.05"/>
  </r>
  <r>
    <x v="78"/>
    <s v="STORE6"/>
    <n v="3"/>
    <n v="369.32"/>
    <n v="0.14000000000000001"/>
    <s v="PayPal"/>
    <n v="952.84559999999999"/>
    <n v="3"/>
    <n v="952.84559999999999"/>
    <n v="369.32"/>
    <n v="0.14000000000000001"/>
  </r>
  <r>
    <x v="79"/>
    <s v="STORE1"/>
    <n v="1"/>
    <n v="488.31"/>
    <n v="0.03"/>
    <s v="PayPal"/>
    <n v="473.66070000000002"/>
    <n v="1"/>
    <n v="473.66070000000002"/>
    <n v="488.31"/>
    <n v="0.03"/>
  </r>
  <r>
    <x v="59"/>
    <s v="STORE12"/>
    <n v="4"/>
    <n v="164.04"/>
    <n v="0.26"/>
    <s v="Credit Card"/>
    <n v="485.55839999999989"/>
    <n v="4"/>
    <n v="485.55839999999989"/>
    <n v="164.04"/>
    <n v="0.26"/>
  </r>
  <r>
    <x v="31"/>
    <s v="STORE17"/>
    <n v="3"/>
    <n v="707.95"/>
    <n v="0.18"/>
    <s v="PayPal"/>
    <n v="1741.557"/>
    <n v="3"/>
    <n v="1741.557"/>
    <n v="707.95"/>
    <n v="0.18"/>
  </r>
  <r>
    <x v="20"/>
    <s v="STORE8"/>
    <n v="4"/>
    <n v="714.47"/>
    <n v="0.18"/>
    <s v="COD"/>
    <n v="2343.4616000000001"/>
    <n v="4"/>
    <n v="2343.4616000000001"/>
    <n v="714.47"/>
    <n v="0.18"/>
  </r>
  <r>
    <x v="29"/>
    <s v="STORE7"/>
    <n v="4"/>
    <n v="422.09"/>
    <n v="0.04"/>
    <s v="Credit Card"/>
    <n v="1620.8255999999999"/>
    <n v="4"/>
    <n v="1620.8255999999999"/>
    <n v="422.09"/>
    <n v="0.04"/>
  </r>
  <r>
    <x v="37"/>
    <s v="STORE9"/>
    <n v="1"/>
    <n v="998.19"/>
    <n v="0.2"/>
    <s v="Credit Card"/>
    <n v="798.55200000000013"/>
    <n v="1"/>
    <n v="798.55200000000013"/>
    <n v="998.19"/>
    <n v="0.2"/>
  </r>
  <r>
    <x v="18"/>
    <s v="STORE7"/>
    <n v="2"/>
    <n v="343.42"/>
    <n v="0.12"/>
    <s v="COD"/>
    <n v="604.41920000000005"/>
    <n v="2"/>
    <n v="604.41920000000005"/>
    <n v="343.42"/>
    <n v="0.12"/>
  </r>
  <r>
    <x v="13"/>
    <s v="STORE6"/>
    <n v="1"/>
    <n v="152.16999999999999"/>
    <n v="0.28000000000000003"/>
    <s v="COD"/>
    <n v="109.5624"/>
    <n v="1"/>
    <n v="109.5624"/>
    <n v="152.16999999999999"/>
    <n v="0.28000000000000003"/>
  </r>
  <r>
    <x v="2"/>
    <s v="STORE11"/>
    <n v="1"/>
    <n v="325.08"/>
    <n v="0.26"/>
    <s v="PayPal"/>
    <n v="240.5592"/>
    <n v="1"/>
    <n v="240.5592"/>
    <n v="325.08"/>
    <n v="0.26"/>
  </r>
  <r>
    <x v="41"/>
    <s v="STORE10"/>
    <n v="2"/>
    <n v="827.92"/>
    <n v="0.25"/>
    <s v="COD"/>
    <n v="1241.8800000000001"/>
    <n v="2"/>
    <n v="1241.8800000000001"/>
    <n v="827.92"/>
    <n v="0.25"/>
  </r>
  <r>
    <x v="33"/>
    <s v="STORE2"/>
    <n v="2"/>
    <n v="593.47"/>
    <n v="0.1"/>
    <s v="COD"/>
    <n v="1068.2460000000001"/>
    <n v="2"/>
    <n v="1068.2460000000001"/>
    <n v="593.47"/>
    <n v="0.1"/>
  </r>
  <r>
    <x v="42"/>
    <s v="STORE7"/>
    <n v="4"/>
    <n v="756.28"/>
    <n v="0.05"/>
    <s v="COD"/>
    <n v="2873.864"/>
    <n v="4"/>
    <n v="2873.864"/>
    <n v="756.28"/>
    <n v="0.05"/>
  </r>
  <r>
    <x v="80"/>
    <s v="STORE1"/>
    <n v="2"/>
    <n v="707.65"/>
    <n v="0.14000000000000001"/>
    <s v="Credit Card"/>
    <n v="1217.1579999999999"/>
    <n v="2"/>
    <n v="1217.1579999999999"/>
    <n v="707.65"/>
    <n v="0.14000000000000001"/>
  </r>
  <r>
    <x v="60"/>
    <s v="STORE15"/>
    <n v="1"/>
    <n v="857.35"/>
    <n v="0.28000000000000003"/>
    <s v="PayPal"/>
    <n v="617.29200000000003"/>
    <n v="1"/>
    <n v="617.29200000000003"/>
    <n v="857.35"/>
    <n v="0.28000000000000003"/>
  </r>
  <r>
    <x v="76"/>
    <s v="STORE8"/>
    <n v="1"/>
    <n v="79"/>
    <n v="0.04"/>
    <s v="PayPal"/>
    <n v="75.84"/>
    <n v="1"/>
    <n v="75.84"/>
    <n v="79"/>
    <n v="0.04"/>
  </r>
  <r>
    <x v="32"/>
    <s v="STORE5"/>
    <n v="4"/>
    <n v="638.91"/>
    <n v="0"/>
    <s v="COD"/>
    <n v="2555.64"/>
    <n v="4"/>
    <n v="2555.64"/>
    <n v="638.91"/>
    <n v="0"/>
  </r>
  <r>
    <x v="49"/>
    <s v="STORE0"/>
    <n v="2"/>
    <n v="522.16999999999996"/>
    <n v="0.27"/>
    <s v="Credit Card"/>
    <n v="762.36819999999989"/>
    <n v="2"/>
    <n v="762.36819999999989"/>
    <n v="522.16999999999996"/>
    <n v="0.27"/>
  </r>
  <r>
    <x v="11"/>
    <s v="STORE12"/>
    <n v="3"/>
    <n v="954.29"/>
    <n v="0.27"/>
    <s v="Credit Card"/>
    <n v="2089.8951000000002"/>
    <n v="3"/>
    <n v="2089.8951000000002"/>
    <n v="954.29"/>
    <n v="0.27"/>
  </r>
  <r>
    <x v="9"/>
    <s v="STORE13"/>
    <n v="3"/>
    <n v="53.92"/>
    <n v="0.15"/>
    <s v="PayPal"/>
    <n v="137.49600000000001"/>
    <n v="3"/>
    <n v="137.49600000000001"/>
    <n v="53.92"/>
    <n v="0.15"/>
  </r>
  <r>
    <x v="13"/>
    <s v="STORE0"/>
    <n v="4"/>
    <n v="741.88"/>
    <n v="0.02"/>
    <s v="COD"/>
    <n v="2908.1696000000002"/>
    <n v="4"/>
    <n v="2908.1696000000002"/>
    <n v="741.88"/>
    <n v="0.02"/>
  </r>
  <r>
    <x v="54"/>
    <s v="STORE3"/>
    <n v="1"/>
    <n v="547.09"/>
    <n v="0.01"/>
    <s v="PayPal"/>
    <n v="541.6191"/>
    <n v="1"/>
    <n v="541.6191"/>
    <n v="547.09"/>
    <n v="0.01"/>
  </r>
  <r>
    <x v="41"/>
    <s v="STORE3"/>
    <n v="1"/>
    <n v="789.35"/>
    <n v="0.14000000000000001"/>
    <s v="PayPal"/>
    <n v="678.84100000000001"/>
    <n v="1"/>
    <n v="678.84100000000001"/>
    <n v="789.35"/>
    <n v="0.14000000000000001"/>
  </r>
  <r>
    <x v="81"/>
    <s v="STORE3"/>
    <n v="3"/>
    <n v="476.78"/>
    <n v="0.09"/>
    <s v="COD"/>
    <n v="1301.6094000000001"/>
    <n v="3"/>
    <n v="1301.6094000000001"/>
    <n v="476.78"/>
    <n v="0.09"/>
  </r>
  <r>
    <x v="29"/>
    <s v="STORE18"/>
    <n v="2"/>
    <n v="504.26"/>
    <n v="0.04"/>
    <s v="PayPal"/>
    <n v="968.17919999999992"/>
    <n v="2"/>
    <n v="968.17919999999992"/>
    <n v="504.26"/>
    <n v="0.04"/>
  </r>
  <r>
    <x v="82"/>
    <s v="STORE6"/>
    <n v="2"/>
    <n v="549.33000000000004"/>
    <n v="0.01"/>
    <s v="COD"/>
    <n v="1087.6733999999999"/>
    <n v="2"/>
    <n v="1087.6733999999999"/>
    <n v="549.33000000000004"/>
    <n v="0.01"/>
  </r>
  <r>
    <x v="83"/>
    <s v="STORE3"/>
    <n v="3"/>
    <n v="620.22"/>
    <n v="0.04"/>
    <s v="Credit Card"/>
    <n v="1786.2336"/>
    <n v="3"/>
    <n v="1786.2336"/>
    <n v="620.22"/>
    <n v="0.04"/>
  </r>
  <r>
    <x v="54"/>
    <s v="STORE3"/>
    <n v="1"/>
    <n v="580.76"/>
    <n v="0.1"/>
    <s v="COD"/>
    <n v="522.68399999999997"/>
    <n v="1"/>
    <n v="522.68399999999997"/>
    <n v="580.76"/>
    <n v="0.1"/>
  </r>
  <r>
    <x v="51"/>
    <s v="STORE9"/>
    <n v="3"/>
    <n v="444.55"/>
    <n v="0.14000000000000001"/>
    <s v="PayPal"/>
    <n v="1146.9390000000001"/>
    <n v="3"/>
    <n v="1146.9390000000001"/>
    <n v="444.55"/>
    <n v="0.14000000000000001"/>
  </r>
  <r>
    <x v="54"/>
    <s v="STORE18"/>
    <n v="1"/>
    <n v="804.9"/>
    <n v="0.03"/>
    <s v="PayPal"/>
    <n v="780.75299999999993"/>
    <n v="1"/>
    <n v="780.75299999999993"/>
    <n v="804.9"/>
    <n v="0.03"/>
  </r>
  <r>
    <x v="80"/>
    <s v="STORE14"/>
    <n v="3"/>
    <n v="361.65"/>
    <n v="0.15"/>
    <s v="COD"/>
    <n v="922.20749999999987"/>
    <n v="3"/>
    <n v="922.20749999999987"/>
    <n v="361.65"/>
    <n v="0.15"/>
  </r>
  <r>
    <x v="84"/>
    <s v="STORE4"/>
    <n v="1"/>
    <n v="271.76"/>
    <n v="0.03"/>
    <s v="Credit Card"/>
    <n v="263.60719999999998"/>
    <n v="1"/>
    <n v="263.60719999999998"/>
    <n v="271.76"/>
    <n v="0.03"/>
  </r>
  <r>
    <x v="2"/>
    <s v="STORE10"/>
    <n v="3"/>
    <n v="958.15"/>
    <n v="0.24"/>
    <s v="COD"/>
    <n v="2184.5819999999999"/>
    <n v="3"/>
    <n v="2184.5819999999999"/>
    <n v="958.15"/>
    <n v="0.24"/>
  </r>
  <r>
    <x v="17"/>
    <s v="STORE17"/>
    <n v="1"/>
    <n v="889.19"/>
    <n v="0.03"/>
    <s v="Credit Card"/>
    <n v="862.51430000000005"/>
    <n v="1"/>
    <n v="862.51430000000005"/>
    <n v="889.19"/>
    <n v="0.03"/>
  </r>
  <r>
    <x v="71"/>
    <s v="STORE16"/>
    <n v="4"/>
    <n v="689.67"/>
    <n v="0.05"/>
    <s v="COD"/>
    <n v="2620.7460000000001"/>
    <n v="4"/>
    <n v="2620.7460000000001"/>
    <n v="689.67"/>
    <n v="0.05"/>
  </r>
  <r>
    <x v="38"/>
    <s v="STORE11"/>
    <n v="1"/>
    <n v="541.24"/>
    <n v="0.03"/>
    <s v="PayPal"/>
    <n v="525.00279999999998"/>
    <n v="1"/>
    <n v="525.00279999999998"/>
    <n v="541.24"/>
    <n v="0.03"/>
  </r>
  <r>
    <x v="82"/>
    <s v="STORE6"/>
    <n v="1"/>
    <n v="454.71"/>
    <n v="0.16"/>
    <s v="PayPal"/>
    <n v="381.95639999999997"/>
    <n v="1"/>
    <n v="381.95639999999997"/>
    <n v="454.71"/>
    <n v="0.16"/>
  </r>
  <r>
    <x v="73"/>
    <s v="STORE5"/>
    <n v="2"/>
    <n v="397.63"/>
    <n v="0.26"/>
    <s v="Credit Card"/>
    <n v="588.49239999999998"/>
    <n v="2"/>
    <n v="588.49239999999998"/>
    <n v="397.63"/>
    <n v="0.26"/>
  </r>
  <r>
    <x v="50"/>
    <s v="STORE6"/>
    <n v="3"/>
    <n v="748.56"/>
    <n v="0.26"/>
    <s v="PayPal"/>
    <n v="1661.8032000000001"/>
    <n v="3"/>
    <n v="1661.8032000000001"/>
    <n v="748.56"/>
    <n v="0.26"/>
  </r>
  <r>
    <x v="9"/>
    <s v="STORE4"/>
    <n v="1"/>
    <n v="885.72"/>
    <n v="0.15"/>
    <s v="Credit Card"/>
    <n v="752.86199999999997"/>
    <n v="1"/>
    <n v="752.86199999999997"/>
    <n v="885.72"/>
    <n v="0.15"/>
  </r>
  <r>
    <x v="85"/>
    <s v="STORE1"/>
    <n v="4"/>
    <n v="408.07"/>
    <n v="0.28000000000000003"/>
    <s v="COD"/>
    <n v="1175.2416000000001"/>
    <n v="4"/>
    <n v="1175.2416000000001"/>
    <n v="408.07"/>
    <n v="0.28000000000000003"/>
  </r>
  <r>
    <x v="13"/>
    <s v="STORE9"/>
    <n v="2"/>
    <n v="597.07000000000005"/>
    <n v="0.28000000000000003"/>
    <s v="PayPal"/>
    <n v="859.7808"/>
    <n v="2"/>
    <n v="859.7808"/>
    <n v="597.07000000000005"/>
    <n v="0.28000000000000003"/>
  </r>
  <r>
    <x v="22"/>
    <s v="STORE9"/>
    <n v="3"/>
    <n v="723.47"/>
    <n v="0.12"/>
    <s v="COD"/>
    <n v="1909.9608000000001"/>
    <n v="3"/>
    <n v="1909.9608000000001"/>
    <n v="723.47"/>
    <n v="0.12"/>
  </r>
  <r>
    <x v="12"/>
    <s v="STORE5"/>
    <n v="1"/>
    <n v="479.93"/>
    <n v="0.22"/>
    <s v="Credit Card"/>
    <n v="374.34539999999998"/>
    <n v="1"/>
    <n v="374.34539999999998"/>
    <n v="479.93"/>
    <n v="0.22"/>
  </r>
  <r>
    <x v="13"/>
    <s v="STORE16"/>
    <n v="4"/>
    <n v="362.81"/>
    <n v="0.21"/>
    <s v="COD"/>
    <n v="1146.4795999999999"/>
    <n v="4"/>
    <n v="1146.4795999999999"/>
    <n v="362.81"/>
    <n v="0.21"/>
  </r>
  <r>
    <x v="29"/>
    <s v="STORE3"/>
    <n v="1"/>
    <n v="127.11"/>
    <n v="0.01"/>
    <s v="PayPal"/>
    <n v="125.8389"/>
    <n v="1"/>
    <n v="125.8389"/>
    <n v="127.11"/>
    <n v="0.01"/>
  </r>
  <r>
    <x v="13"/>
    <s v="STORE17"/>
    <n v="4"/>
    <n v="931.26"/>
    <n v="0.04"/>
    <s v="Credit Card"/>
    <n v="3576.0383999999999"/>
    <n v="4"/>
    <n v="3576.0383999999999"/>
    <n v="931.26"/>
    <n v="0.04"/>
  </r>
  <r>
    <x v="22"/>
    <s v="STORE8"/>
    <n v="1"/>
    <n v="620.80999999999995"/>
    <n v="0.04"/>
    <s v="PayPal"/>
    <n v="595.97759999999994"/>
    <n v="1"/>
    <n v="595.97759999999994"/>
    <n v="620.80999999999995"/>
    <n v="0.04"/>
  </r>
  <r>
    <x v="57"/>
    <s v="STORE2"/>
    <n v="1"/>
    <n v="823.26"/>
    <n v="0.27"/>
    <s v="COD"/>
    <n v="600.97979999999995"/>
    <n v="1"/>
    <n v="600.97979999999995"/>
    <n v="823.26"/>
    <n v="0.27"/>
  </r>
  <r>
    <x v="16"/>
    <s v="STORE8"/>
    <n v="3"/>
    <n v="681.01"/>
    <n v="0.27"/>
    <s v="COD"/>
    <n v="1491.4119000000001"/>
    <n v="3"/>
    <n v="1491.4119000000001"/>
    <n v="681.01"/>
    <n v="0.27"/>
  </r>
  <r>
    <x v="6"/>
    <s v="STORE19"/>
    <n v="4"/>
    <n v="119.83"/>
    <n v="0.13"/>
    <s v="Credit Card"/>
    <n v="417.00839999999999"/>
    <n v="4"/>
    <n v="417.00839999999999"/>
    <n v="119.83"/>
    <n v="0.13"/>
  </r>
  <r>
    <x v="36"/>
    <s v="STORE2"/>
    <n v="1"/>
    <n v="575.66"/>
    <n v="0.03"/>
    <s v="PayPal"/>
    <n v="558.39019999999994"/>
    <n v="1"/>
    <n v="558.39019999999994"/>
    <n v="575.66"/>
    <n v="0.03"/>
  </r>
  <r>
    <x v="70"/>
    <s v="STORE16"/>
    <n v="1"/>
    <n v="775.84"/>
    <n v="0.26"/>
    <s v="Credit Card"/>
    <n v="574.12160000000006"/>
    <n v="1"/>
    <n v="574.12160000000006"/>
    <n v="775.84"/>
    <n v="0.26"/>
  </r>
  <r>
    <x v="66"/>
    <s v="STORE9"/>
    <n v="3"/>
    <n v="318.43"/>
    <n v="0.05"/>
    <s v="Credit Card"/>
    <n v="907.52549999999997"/>
    <n v="3"/>
    <n v="907.52549999999997"/>
    <n v="318.43"/>
    <n v="0.05"/>
  </r>
  <r>
    <x v="18"/>
    <s v="STORE8"/>
    <n v="3"/>
    <n v="141.6"/>
    <n v="0.08"/>
    <s v="COD"/>
    <n v="390.81599999999997"/>
    <n v="3"/>
    <n v="390.81599999999997"/>
    <n v="141.6"/>
    <n v="0.08"/>
  </r>
  <r>
    <x v="5"/>
    <s v="STORE19"/>
    <n v="1"/>
    <n v="332.82"/>
    <n v="0.14000000000000001"/>
    <s v="PayPal"/>
    <n v="286.22519999999997"/>
    <n v="1"/>
    <n v="286.22519999999997"/>
    <n v="332.82"/>
    <n v="0.14000000000000001"/>
  </r>
  <r>
    <x v="18"/>
    <s v="STORE1"/>
    <n v="4"/>
    <n v="640.97"/>
    <n v="0.11"/>
    <s v="COD"/>
    <n v="2281.8532"/>
    <n v="4"/>
    <n v="2281.8532"/>
    <n v="640.97"/>
    <n v="0.11"/>
  </r>
  <r>
    <x v="64"/>
    <s v="STORE15"/>
    <n v="4"/>
    <n v="75.37"/>
    <n v="0.02"/>
    <s v="COD"/>
    <n v="295.4504"/>
    <n v="4"/>
    <n v="295.4504"/>
    <n v="75.37"/>
    <n v="0.02"/>
  </r>
  <r>
    <x v="30"/>
    <s v="STORE18"/>
    <n v="3"/>
    <n v="434.55"/>
    <n v="0.08"/>
    <s v="COD"/>
    <n v="1199.3579999999999"/>
    <n v="3"/>
    <n v="1199.3579999999999"/>
    <n v="434.55"/>
    <n v="0.08"/>
  </r>
  <r>
    <x v="33"/>
    <s v="STORE14"/>
    <n v="4"/>
    <n v="652.28"/>
    <n v="0.15"/>
    <s v="Credit Card"/>
    <n v="2217.752"/>
    <n v="4"/>
    <n v="2217.752"/>
    <n v="652.28"/>
    <n v="0.15"/>
  </r>
  <r>
    <x v="3"/>
    <s v="STORE17"/>
    <n v="3"/>
    <n v="207.8"/>
    <n v="0.15"/>
    <s v="Credit Card"/>
    <n v="529.8900000000001"/>
    <n v="3"/>
    <n v="529.8900000000001"/>
    <n v="207.8"/>
    <n v="0.15"/>
  </r>
  <r>
    <x v="86"/>
    <s v="STORE15"/>
    <n v="4"/>
    <n v="385.5"/>
    <n v="0.03"/>
    <s v="PayPal"/>
    <n v="1495.74"/>
    <n v="4"/>
    <n v="1495.74"/>
    <n v="385.5"/>
    <n v="0.03"/>
  </r>
  <r>
    <x v="15"/>
    <s v="STORE6"/>
    <n v="3"/>
    <n v="548.19000000000005"/>
    <n v="0.12"/>
    <s v="Credit Card"/>
    <n v="1447.2216000000001"/>
    <n v="3"/>
    <n v="1447.2216000000001"/>
    <n v="548.19000000000005"/>
    <n v="0.12"/>
  </r>
  <r>
    <x v="78"/>
    <s v="STORE9"/>
    <n v="3"/>
    <n v="927.6"/>
    <n v="0.09"/>
    <s v="Credit Card"/>
    <n v="2532.348"/>
    <n v="3"/>
    <n v="2532.348"/>
    <n v="927.6"/>
    <n v="0.09"/>
  </r>
  <r>
    <x v="86"/>
    <s v="STORE3"/>
    <n v="4"/>
    <n v="585.04"/>
    <n v="0.22"/>
    <s v="PayPal"/>
    <n v="1825.3248000000001"/>
    <n v="4"/>
    <n v="1825.3248000000001"/>
    <n v="585.04"/>
    <n v="0.22"/>
  </r>
  <r>
    <x v="11"/>
    <s v="STORE2"/>
    <n v="2"/>
    <n v="999.89"/>
    <n v="0.09"/>
    <s v="Credit Card"/>
    <n v="1819.7998"/>
    <n v="2"/>
    <n v="1819.7998"/>
    <n v="999.89"/>
    <n v="0.09"/>
  </r>
  <r>
    <x v="28"/>
    <s v="STORE3"/>
    <n v="2"/>
    <n v="848.98"/>
    <n v="0.04"/>
    <s v="PayPal"/>
    <n v="1630.0416"/>
    <n v="2"/>
    <n v="1630.0416"/>
    <n v="848.98"/>
    <n v="0.04"/>
  </r>
  <r>
    <x v="17"/>
    <s v="STORE14"/>
    <n v="3"/>
    <n v="769.56"/>
    <n v="0.08"/>
    <s v="Credit Card"/>
    <n v="2123.9856"/>
    <n v="3"/>
    <n v="2123.9856"/>
    <n v="769.56"/>
    <n v="0.08"/>
  </r>
  <r>
    <x v="70"/>
    <s v="STORE13"/>
    <n v="3"/>
    <n v="449.88"/>
    <n v="0.1"/>
    <s v="PayPal"/>
    <n v="1214.6759999999999"/>
    <n v="3"/>
    <n v="1214.6759999999999"/>
    <n v="449.88"/>
    <n v="0.1"/>
  </r>
  <r>
    <x v="20"/>
    <s v="STORE12"/>
    <n v="4"/>
    <n v="383.74"/>
    <n v="0.01"/>
    <s v="Credit Card"/>
    <n v="1519.6104"/>
    <n v="4"/>
    <n v="1519.6104"/>
    <n v="383.74"/>
    <n v="0.01"/>
  </r>
  <r>
    <x v="87"/>
    <s v="STORE10"/>
    <n v="4"/>
    <n v="794.97"/>
    <n v="0.24"/>
    <s v="PayPal"/>
    <n v="2416.7087999999999"/>
    <n v="4"/>
    <n v="2416.7087999999999"/>
    <n v="794.97"/>
    <n v="0.24"/>
  </r>
  <r>
    <x v="29"/>
    <s v="STORE5"/>
    <n v="1"/>
    <n v="989.63"/>
    <n v="0.05"/>
    <s v="PayPal"/>
    <n v="940.1484999999999"/>
    <n v="1"/>
    <n v="940.1484999999999"/>
    <n v="989.63"/>
    <n v="0.05"/>
  </r>
  <r>
    <x v="59"/>
    <s v="STORE0"/>
    <n v="1"/>
    <n v="447.16"/>
    <n v="0.22"/>
    <s v="COD"/>
    <n v="348.78480000000002"/>
    <n v="1"/>
    <n v="348.78480000000002"/>
    <n v="447.16"/>
    <n v="0.22"/>
  </r>
  <r>
    <x v="32"/>
    <s v="STORE6"/>
    <n v="1"/>
    <n v="946.9"/>
    <n v="0.28999999999999998"/>
    <s v="COD"/>
    <n v="672.29899999999998"/>
    <n v="1"/>
    <n v="672.29899999999998"/>
    <n v="946.9"/>
    <n v="0.28999999999999998"/>
  </r>
  <r>
    <x v="53"/>
    <s v="STORE0"/>
    <n v="4"/>
    <n v="469.68"/>
    <n v="0.19"/>
    <s v="Credit Card"/>
    <n v="1521.7632000000001"/>
    <n v="4"/>
    <n v="1521.7632000000001"/>
    <n v="469.68"/>
    <n v="0.19"/>
  </r>
  <r>
    <x v="77"/>
    <s v="STORE17"/>
    <n v="4"/>
    <n v="320.64"/>
    <n v="0.2"/>
    <s v="COD"/>
    <n v="1026.048"/>
    <n v="4"/>
    <n v="1026.048"/>
    <n v="320.64"/>
    <n v="0.2"/>
  </r>
  <r>
    <x v="5"/>
    <s v="STORE5"/>
    <n v="1"/>
    <n v="594.44000000000005"/>
    <n v="0.21"/>
    <s v="Credit Card"/>
    <n v="469.60759999999999"/>
    <n v="1"/>
    <n v="469.60759999999999"/>
    <n v="594.44000000000005"/>
    <n v="0.21"/>
  </r>
  <r>
    <x v="56"/>
    <s v="STORE8"/>
    <n v="3"/>
    <n v="91.7"/>
    <n v="0.08"/>
    <s v="COD"/>
    <n v="253.09200000000001"/>
    <n v="3"/>
    <n v="253.09200000000001"/>
    <n v="91.7"/>
    <n v="0.08"/>
  </r>
  <r>
    <x v="85"/>
    <s v="STORE12"/>
    <n v="3"/>
    <n v="741.33"/>
    <n v="0.03"/>
    <s v="Credit Card"/>
    <n v="2157.2703000000001"/>
    <n v="3"/>
    <n v="2157.2703000000001"/>
    <n v="741.33"/>
    <n v="0.03"/>
  </r>
  <r>
    <x v="30"/>
    <s v="STORE19"/>
    <n v="1"/>
    <n v="922.78"/>
    <n v="0.28999999999999998"/>
    <s v="COD"/>
    <n v="655.17379999999991"/>
    <n v="1"/>
    <n v="655.17379999999991"/>
    <n v="922.78"/>
    <n v="0.28999999999999998"/>
  </r>
  <r>
    <x v="67"/>
    <s v="STORE16"/>
    <n v="1"/>
    <n v="394.35"/>
    <n v="0.09"/>
    <s v="PayPal"/>
    <n v="358.85849999999999"/>
    <n v="1"/>
    <n v="358.85849999999999"/>
    <n v="394.35"/>
    <n v="0.09"/>
  </r>
  <r>
    <x v="15"/>
    <s v="STORE11"/>
    <n v="2"/>
    <n v="703.95"/>
    <n v="0.03"/>
    <s v="Credit Card"/>
    <n v="1365.663"/>
    <n v="2"/>
    <n v="1365.663"/>
    <n v="703.95"/>
    <n v="0.03"/>
  </r>
  <r>
    <x v="66"/>
    <s v="STORE0"/>
    <n v="4"/>
    <n v="452.67"/>
    <n v="0.28000000000000003"/>
    <s v="PayPal"/>
    <n v="1303.6895999999999"/>
    <n v="4"/>
    <n v="1303.6895999999999"/>
    <n v="452.67"/>
    <n v="0.28000000000000003"/>
  </r>
  <r>
    <x v="67"/>
    <s v="STORE7"/>
    <n v="2"/>
    <n v="377.3"/>
    <n v="0.15"/>
    <s v="PayPal"/>
    <n v="641.41"/>
    <n v="2"/>
    <n v="641.41"/>
    <n v="377.3"/>
    <n v="0.15"/>
  </r>
  <r>
    <x v="1"/>
    <s v="STORE7"/>
    <n v="2"/>
    <n v="130.47999999999999"/>
    <n v="0.23"/>
    <s v="PayPal"/>
    <n v="200.9392"/>
    <n v="2"/>
    <n v="200.9392"/>
    <n v="130.47999999999999"/>
    <n v="0.23"/>
  </r>
  <r>
    <x v="32"/>
    <s v="STORE12"/>
    <n v="1"/>
    <n v="809.45"/>
    <n v="0.09"/>
    <s v="COD"/>
    <n v="736.59950000000003"/>
    <n v="1"/>
    <n v="736.59950000000003"/>
    <n v="809.45"/>
    <n v="0.09"/>
  </r>
  <r>
    <x v="49"/>
    <s v="STORE9"/>
    <n v="3"/>
    <n v="499.12"/>
    <n v="0.05"/>
    <s v="PayPal"/>
    <n v="1422.492"/>
    <n v="3"/>
    <n v="1422.492"/>
    <n v="499.12"/>
    <n v="0.05"/>
  </r>
  <r>
    <x v="88"/>
    <s v="STORE3"/>
    <n v="2"/>
    <n v="894.58"/>
    <n v="0.25"/>
    <s v="Credit Card"/>
    <n v="1341.87"/>
    <n v="2"/>
    <n v="1341.87"/>
    <n v="894.58"/>
    <n v="0.25"/>
  </r>
  <r>
    <x v="28"/>
    <s v="STORE9"/>
    <n v="4"/>
    <n v="578.39"/>
    <n v="0.01"/>
    <s v="Credit Card"/>
    <n v="2290.4243999999999"/>
    <n v="4"/>
    <n v="2290.4243999999999"/>
    <n v="578.39"/>
    <n v="0.01"/>
  </r>
  <r>
    <x v="89"/>
    <s v="STORE17"/>
    <n v="4"/>
    <n v="982.45"/>
    <n v="0.2"/>
    <s v="PayPal"/>
    <n v="3143.84"/>
    <n v="4"/>
    <n v="3143.84"/>
    <n v="982.45"/>
    <n v="0.2"/>
  </r>
  <r>
    <x v="24"/>
    <s v="STORE19"/>
    <n v="1"/>
    <n v="549.52"/>
    <n v="0.1"/>
    <s v="PayPal"/>
    <n v="494.56799999999998"/>
    <n v="1"/>
    <n v="494.56799999999998"/>
    <n v="549.52"/>
    <n v="0.1"/>
  </r>
  <r>
    <x v="80"/>
    <s v="STORE18"/>
    <n v="2"/>
    <n v="239.92"/>
    <n v="0.16"/>
    <s v="Credit Card"/>
    <n v="403.06560000000002"/>
    <n v="2"/>
    <n v="403.06560000000002"/>
    <n v="239.92"/>
    <n v="0.16"/>
  </r>
  <r>
    <x v="80"/>
    <s v="STORE6"/>
    <n v="2"/>
    <n v="878.05"/>
    <n v="0.11"/>
    <s v="PayPal"/>
    <n v="1562.9290000000001"/>
    <n v="2"/>
    <n v="1562.9290000000001"/>
    <n v="878.05"/>
    <n v="0.11"/>
  </r>
  <r>
    <x v="55"/>
    <s v="STORE9"/>
    <n v="3"/>
    <n v="546.96"/>
    <n v="0.19"/>
    <s v="Credit Card"/>
    <n v="1329.1128000000001"/>
    <n v="3"/>
    <n v="1329.1128000000001"/>
    <n v="546.96"/>
    <n v="0.19"/>
  </r>
  <r>
    <x v="53"/>
    <s v="STORE10"/>
    <n v="2"/>
    <n v="71.77"/>
    <n v="0.22"/>
    <s v="Credit Card"/>
    <n v="111.96120000000001"/>
    <n v="2"/>
    <n v="111.96120000000001"/>
    <n v="71.77"/>
    <n v="0.22"/>
  </r>
  <r>
    <x v="10"/>
    <s v="STORE1"/>
    <n v="2"/>
    <n v="679.86"/>
    <n v="0.22"/>
    <s v="COD"/>
    <n v="1060.5816"/>
    <n v="2"/>
    <n v="1060.5816"/>
    <n v="679.86"/>
    <n v="0.22"/>
  </r>
  <r>
    <x v="68"/>
    <s v="STORE17"/>
    <n v="1"/>
    <n v="222.94"/>
    <n v="0.19"/>
    <s v="Credit Card"/>
    <n v="180.5814"/>
    <n v="1"/>
    <n v="180.5814"/>
    <n v="222.94"/>
    <n v="0.19"/>
  </r>
  <r>
    <x v="68"/>
    <s v="STORE2"/>
    <n v="2"/>
    <n v="355.3"/>
    <m/>
    <s v="PayPal"/>
    <n v="589.798"/>
    <n v="2"/>
    <n v="589.798"/>
    <n v="355.3"/>
    <n v="0.17000000000000004"/>
  </r>
  <r>
    <x v="41"/>
    <s v="STORE19"/>
    <n v="4"/>
    <n v="611.29999999999995"/>
    <n v="0.11"/>
    <s v="PayPal"/>
    <n v="2176.2280000000001"/>
    <n v="4"/>
    <n v="2176.2280000000001"/>
    <n v="611.29999999999995"/>
    <n v="0.11"/>
  </r>
  <r>
    <x v="90"/>
    <s v="STORE8"/>
    <n v="4"/>
    <n v="849.21"/>
    <n v="7.0000000000000007E-2"/>
    <s v="Credit Card"/>
    <n v="3159.0612000000001"/>
    <n v="4"/>
    <n v="3159.0612000000001"/>
    <n v="849.21"/>
    <n v="7.0000000000000007E-2"/>
  </r>
  <r>
    <x v="63"/>
    <s v="STORE7"/>
    <n v="3"/>
    <n v="553.12"/>
    <n v="0.28000000000000003"/>
    <s v="COD"/>
    <n v="1194.7392"/>
    <n v="3"/>
    <n v="1194.7392"/>
    <n v="553.12"/>
    <n v="0.28000000000000003"/>
  </r>
  <r>
    <x v="52"/>
    <s v="STORE9"/>
    <n v="2"/>
    <n v="903.08"/>
    <n v="0.18"/>
    <s v="COD"/>
    <n v="1481.0512000000001"/>
    <n v="2"/>
    <n v="1481.0512000000001"/>
    <n v="903.08"/>
    <n v="0.18"/>
  </r>
  <r>
    <x v="30"/>
    <s v="STORE11"/>
    <n v="4"/>
    <n v="640.23"/>
    <n v="0.06"/>
    <s v="COD"/>
    <n v="2407.2647999999999"/>
    <n v="4"/>
    <n v="2407.2647999999999"/>
    <n v="640.23"/>
    <n v="0.06"/>
  </r>
  <r>
    <x v="39"/>
    <s v="STORE6"/>
    <n v="1"/>
    <n v="518"/>
    <n v="0.25"/>
    <s v="Credit Card"/>
    <n v="388.5"/>
    <n v="1"/>
    <n v="388.5"/>
    <n v="518"/>
    <n v="0.25"/>
  </r>
  <r>
    <x v="91"/>
    <s v="STORE4"/>
    <n v="4"/>
    <n v="779.25"/>
    <n v="0.25"/>
    <s v="Credit Card"/>
    <n v="2337.75"/>
    <n v="4"/>
    <n v="2337.75"/>
    <n v="779.25"/>
    <n v="0.25"/>
  </r>
  <r>
    <x v="50"/>
    <s v="STORE7"/>
    <n v="2"/>
    <n v="467.75"/>
    <n v="0.26"/>
    <s v="Credit Card"/>
    <n v="692.27"/>
    <n v="2"/>
    <n v="692.27"/>
    <n v="467.75"/>
    <n v="0.26"/>
  </r>
  <r>
    <x v="64"/>
    <s v="STORE18"/>
    <n v="3"/>
    <m/>
    <n v="0.06"/>
    <s v="Credit Card"/>
    <n v="315.24779999999998"/>
    <n v="3"/>
    <n v="315.24779999999998"/>
    <n v="111.79"/>
    <n v="0.06"/>
  </r>
  <r>
    <x v="92"/>
    <s v="STORE0"/>
    <n v="4"/>
    <n v="747.01"/>
    <n v="0.13"/>
    <s v="PayPal"/>
    <n v="2599.5947999999999"/>
    <n v="4"/>
    <n v="2599.5947999999999"/>
    <n v="747.01"/>
    <n v="0.13"/>
  </r>
  <r>
    <x v="41"/>
    <s v="STORE12"/>
    <n v="4"/>
    <n v="461.83"/>
    <n v="0.28000000000000003"/>
    <s v="PayPal"/>
    <n v="1330.0704000000001"/>
    <n v="4"/>
    <n v="1330.0704000000001"/>
    <n v="461.83"/>
    <n v="0.28000000000000003"/>
  </r>
  <r>
    <x v="7"/>
    <s v="STORE8"/>
    <n v="2"/>
    <n v="105.15"/>
    <n v="0.06"/>
    <s v="Credit Card"/>
    <n v="197.68199999999999"/>
    <n v="2"/>
    <n v="197.68199999999999"/>
    <n v="105.15"/>
    <n v="0.06"/>
  </r>
  <r>
    <x v="34"/>
    <s v="STORE3"/>
    <n v="3"/>
    <n v="610.24"/>
    <n v="0.17"/>
    <s v="COD"/>
    <n v="1519.4975999999999"/>
    <n v="3"/>
    <n v="1519.4975999999999"/>
    <n v="610.24"/>
    <n v="0.17"/>
  </r>
  <r>
    <x v="1"/>
    <s v="STORE8"/>
    <n v="1"/>
    <n v="872.12"/>
    <n v="7.0000000000000007E-2"/>
    <s v="PayPal"/>
    <n v="811.07159999999999"/>
    <n v="1"/>
    <n v="811.07159999999999"/>
    <n v="872.12"/>
    <n v="7.0000000000000007E-2"/>
  </r>
  <r>
    <x v="31"/>
    <s v="STORE1"/>
    <n v="1"/>
    <n v="406.79"/>
    <n v="0.03"/>
    <s v="COD"/>
    <n v="394.58629999999999"/>
    <n v="1"/>
    <n v="394.58629999999999"/>
    <n v="406.79"/>
    <n v="0.03"/>
  </r>
  <r>
    <x v="59"/>
    <s v="STORE14"/>
    <n v="1"/>
    <n v="606.01"/>
    <n v="0.04"/>
    <s v="PayPal"/>
    <n v="581.76959999999997"/>
    <n v="1"/>
    <n v="581.76959999999997"/>
    <n v="606.01"/>
    <n v="0.04"/>
  </r>
  <r>
    <x v="53"/>
    <s v="STORE5"/>
    <n v="4"/>
    <n v="322.58"/>
    <n v="0.06"/>
    <s v="Credit Card"/>
    <n v="1212.9007999999999"/>
    <n v="4"/>
    <n v="1212.9007999999999"/>
    <n v="322.58"/>
    <n v="0.06"/>
  </r>
  <r>
    <x v="25"/>
    <s v="STORE18"/>
    <n v="4"/>
    <n v="463.17"/>
    <n v="0.06"/>
    <s v="PayPal"/>
    <n v="1741.5192"/>
    <n v="4"/>
    <n v="1741.5192"/>
    <n v="463.17"/>
    <n v="0.06"/>
  </r>
  <r>
    <x v="60"/>
    <s v="STORE7"/>
    <n v="4"/>
    <n v="285.82"/>
    <n v="0.18"/>
    <s v="PayPal"/>
    <n v="937.4896"/>
    <n v="4"/>
    <n v="937.4896"/>
    <n v="285.82"/>
    <n v="0.18"/>
  </r>
  <r>
    <x v="92"/>
    <s v="STORE11"/>
    <n v="3"/>
    <n v="995.38"/>
    <n v="0.1"/>
    <s v="PayPal"/>
    <n v="2687.5259999999998"/>
    <n v="3"/>
    <n v="2687.5259999999998"/>
    <n v="995.38"/>
    <n v="0.1"/>
  </r>
  <r>
    <x v="85"/>
    <s v="STORE8"/>
    <n v="1"/>
    <n v="329.31"/>
    <n v="0.09"/>
    <s v="Credit Card"/>
    <n v="299.6721"/>
    <n v="1"/>
    <n v="299.6721"/>
    <n v="329.31"/>
    <n v="0.09"/>
  </r>
  <r>
    <x v="44"/>
    <s v="STORE16"/>
    <n v="3"/>
    <n v="64.2"/>
    <n v="0.08"/>
    <s v="COD"/>
    <n v="177.19200000000001"/>
    <n v="3"/>
    <n v="177.19200000000001"/>
    <n v="64.2"/>
    <n v="0.08"/>
  </r>
  <r>
    <x v="75"/>
    <s v="STORE13"/>
    <n v="3"/>
    <n v="697.13"/>
    <n v="0.25"/>
    <s v="COD"/>
    <n v="1568.5425"/>
    <n v="3"/>
    <n v="1568.5425"/>
    <n v="697.13"/>
    <n v="0.25"/>
  </r>
  <r>
    <x v="93"/>
    <s v="STORE5"/>
    <n v="3"/>
    <n v="134.30000000000001"/>
    <n v="0.14000000000000001"/>
    <s v="Credit Card"/>
    <n v="346.49400000000003"/>
    <n v="3"/>
    <n v="346.49400000000003"/>
    <n v="134.30000000000001"/>
    <n v="0.14000000000000001"/>
  </r>
  <r>
    <x v="94"/>
    <s v="STORE13"/>
    <n v="1"/>
    <n v="520.92999999999995"/>
    <n v="0.15"/>
    <s v="Credit Card"/>
    <n v="442.79050000000001"/>
    <n v="1"/>
    <n v="442.79050000000001"/>
    <n v="520.92999999999995"/>
    <n v="0.15"/>
  </r>
  <r>
    <x v="46"/>
    <s v="STORE7"/>
    <n v="2"/>
    <n v="350.12"/>
    <n v="0.21"/>
    <s v="COD"/>
    <n v="553.18960000000004"/>
    <n v="2"/>
    <n v="553.18960000000004"/>
    <n v="350.12"/>
    <n v="0.21"/>
  </r>
  <r>
    <x v="70"/>
    <s v="STORE19"/>
    <n v="3"/>
    <n v="807.95"/>
    <n v="0.1"/>
    <s v="PayPal"/>
    <n v="2181.4650000000011"/>
    <n v="3"/>
    <n v="2181.4650000000011"/>
    <n v="807.95"/>
    <n v="0.1"/>
  </r>
  <r>
    <x v="48"/>
    <s v="STORE6"/>
    <n v="4"/>
    <n v="766.03"/>
    <n v="0.28999999999999998"/>
    <s v="PayPal"/>
    <n v="2175.5252"/>
    <n v="4"/>
    <n v="2175.5252"/>
    <n v="766.03"/>
    <n v="0.28999999999999998"/>
  </r>
  <r>
    <x v="71"/>
    <s v="STORE8"/>
    <n v="3"/>
    <n v="545.1"/>
    <n v="0.08"/>
    <s v="COD"/>
    <n v="1504.4760000000001"/>
    <n v="3"/>
    <n v="1504.4760000000001"/>
    <n v="545.1"/>
    <n v="0.08"/>
  </r>
  <r>
    <x v="15"/>
    <s v="STORE7"/>
    <n v="1"/>
    <n v="203.61"/>
    <n v="0.24"/>
    <s v="COD"/>
    <n v="154.74359999999999"/>
    <n v="1"/>
    <n v="154.74359999999999"/>
    <n v="203.61"/>
    <n v="0.24"/>
  </r>
  <r>
    <x v="0"/>
    <s v="STORE15"/>
    <n v="4"/>
    <n v="493.8"/>
    <n v="0.24"/>
    <s v="COD"/>
    <n v="1501.152"/>
    <n v="4"/>
    <n v="1501.152"/>
    <n v="493.8"/>
    <n v="0.24"/>
  </r>
  <r>
    <x v="89"/>
    <s v="STORE17"/>
    <n v="1"/>
    <n v="640.54999999999995"/>
    <n v="0.25"/>
    <s v="Credit Card"/>
    <n v="480.41250000000002"/>
    <n v="1"/>
    <n v="480.41250000000002"/>
    <n v="640.54999999999995"/>
    <n v="0.25"/>
  </r>
  <r>
    <x v="1"/>
    <s v="STORE4"/>
    <n v="1"/>
    <n v="702.53"/>
    <n v="0.3"/>
    <s v="Credit Card"/>
    <n v="491.77100000000002"/>
    <n v="1"/>
    <n v="491.77100000000002"/>
    <n v="702.53"/>
    <n v="0.3"/>
  </r>
  <r>
    <x v="11"/>
    <s v="STORE8"/>
    <n v="4"/>
    <n v="139.94"/>
    <n v="0.24"/>
    <s v="Credit Card"/>
    <n v="425.41759999999999"/>
    <n v="4"/>
    <n v="425.41759999999999"/>
    <n v="139.94"/>
    <n v="0.24"/>
  </r>
  <r>
    <x v="46"/>
    <s v="STORE8"/>
    <n v="2"/>
    <n v="230.85"/>
    <n v="0.18"/>
    <s v="Credit Card"/>
    <n v="378.59399999999999"/>
    <n v="2"/>
    <n v="378.59399999999999"/>
    <n v="230.85"/>
    <n v="0.18"/>
  </r>
  <r>
    <x v="65"/>
    <s v="STORE17"/>
    <n v="4"/>
    <n v="626.35"/>
    <n v="0.25"/>
    <s v="COD"/>
    <n v="1879.05"/>
    <n v="4"/>
    <n v="1879.05"/>
    <n v="626.35"/>
    <n v="0.25"/>
  </r>
  <r>
    <x v="89"/>
    <s v="STORE14"/>
    <n v="4"/>
    <n v="108.55"/>
    <n v="0.18"/>
    <s v="PayPal"/>
    <n v="356.04399999999998"/>
    <n v="4"/>
    <n v="356.04399999999998"/>
    <n v="108.55"/>
    <n v="0.18"/>
  </r>
  <r>
    <x v="53"/>
    <s v="STORE1"/>
    <n v="4"/>
    <n v="353.67"/>
    <n v="0.03"/>
    <s v="COD"/>
    <n v="1372.2396000000001"/>
    <n v="4"/>
    <n v="1372.2396000000001"/>
    <n v="353.67"/>
    <n v="0.03"/>
  </r>
  <r>
    <x v="64"/>
    <s v="STORE1"/>
    <n v="4"/>
    <n v="61.98"/>
    <n v="0.16"/>
    <s v="Credit Card"/>
    <n v="208.25280000000001"/>
    <n v="4"/>
    <n v="208.25280000000001"/>
    <n v="61.98"/>
    <n v="0.16"/>
  </r>
  <r>
    <x v="62"/>
    <s v="STORE19"/>
    <n v="2"/>
    <n v="873.1"/>
    <n v="0.12"/>
    <s v="PayPal"/>
    <n v="1536.6559999999999"/>
    <n v="2"/>
    <n v="1536.6559999999999"/>
    <n v="873.1"/>
    <n v="0.12"/>
  </r>
  <r>
    <x v="21"/>
    <s v="STORE15"/>
    <n v="4"/>
    <n v="889.47"/>
    <n v="0.24"/>
    <s v="Credit Card"/>
    <n v="2703.9888000000001"/>
    <n v="4"/>
    <n v="2703.9888000000001"/>
    <n v="889.47"/>
    <n v="0.24"/>
  </r>
  <r>
    <x v="1"/>
    <s v="STORE11"/>
    <n v="3"/>
    <n v="803.76"/>
    <n v="0.19"/>
    <s v="COD"/>
    <n v="1953.1368"/>
    <n v="3"/>
    <n v="1953.1368"/>
    <n v="803.76"/>
    <n v="0.19"/>
  </r>
  <r>
    <x v="28"/>
    <s v="STORE5"/>
    <n v="2"/>
    <n v="865.14"/>
    <n v="0.2"/>
    <s v="PayPal"/>
    <n v="1384.2239999999999"/>
    <n v="2"/>
    <n v="1384.2239999999999"/>
    <n v="865.14"/>
    <n v="0.2"/>
  </r>
  <r>
    <x v="45"/>
    <s v="STORE9"/>
    <n v="2"/>
    <n v="916.49"/>
    <n v="0.3"/>
    <s v="COD"/>
    <n v="1283.086"/>
    <n v="2"/>
    <n v="1283.086"/>
    <n v="916.49"/>
    <n v="0.3"/>
  </r>
  <r>
    <x v="69"/>
    <s v="STORE12"/>
    <n v="3"/>
    <n v="781.39"/>
    <n v="0.12"/>
    <s v="Credit Card"/>
    <n v="2062.8696"/>
    <n v="3"/>
    <n v="2062.8696"/>
    <n v="781.39"/>
    <n v="0.12"/>
  </r>
  <r>
    <x v="48"/>
    <s v="STORE12"/>
    <n v="4"/>
    <n v="619.74"/>
    <n v="0.13"/>
    <s v="COD"/>
    <n v="2156.6952000000001"/>
    <n v="4"/>
    <n v="2156.6952000000001"/>
    <n v="619.74"/>
    <n v="0.13"/>
  </r>
  <r>
    <x v="85"/>
    <s v="STORE14"/>
    <n v="2"/>
    <n v="837.76"/>
    <n v="0.03"/>
    <s v="COD"/>
    <n v="1625.2544"/>
    <n v="2"/>
    <n v="1625.2544"/>
    <n v="837.76"/>
    <n v="0.03"/>
  </r>
  <r>
    <x v="64"/>
    <s v="STORE1"/>
    <n v="3"/>
    <n v="135.94"/>
    <n v="0.2"/>
    <s v="Credit Card"/>
    <n v="326.25599999999997"/>
    <n v="3"/>
    <n v="326.25599999999997"/>
    <n v="135.94"/>
    <n v="0.2"/>
  </r>
  <r>
    <x v="1"/>
    <s v="STORE1"/>
    <n v="4"/>
    <n v="396.53"/>
    <n v="7.0000000000000007E-2"/>
    <s v="PayPal"/>
    <n v="1475.0916"/>
    <n v="4"/>
    <n v="1475.0916"/>
    <n v="396.53"/>
    <n v="7.0000000000000007E-2"/>
  </r>
  <r>
    <x v="35"/>
    <s v="STORE14"/>
    <n v="2"/>
    <n v="722.45"/>
    <n v="0.22"/>
    <s v="PayPal"/>
    <n v="1127.0219999999999"/>
    <n v="2"/>
    <n v="1127.0219999999999"/>
    <n v="722.45"/>
    <n v="0.22"/>
  </r>
  <r>
    <x v="91"/>
    <s v="STORE2"/>
    <n v="2"/>
    <n v="138.41"/>
    <n v="0.02"/>
    <s v="Credit Card"/>
    <n v="271.28359999999998"/>
    <n v="2"/>
    <n v="271.28359999999998"/>
    <n v="138.41"/>
    <n v="0.02"/>
  </r>
  <r>
    <x v="61"/>
    <s v="STORE2"/>
    <n v="4"/>
    <n v="741.51"/>
    <n v="0.09"/>
    <s v="COD"/>
    <n v="2699.0963999999999"/>
    <n v="4"/>
    <n v="2699.0963999999999"/>
    <n v="741.51"/>
    <n v="0.09"/>
  </r>
  <r>
    <x v="61"/>
    <s v="STORE17"/>
    <n v="2"/>
    <n v="588.9"/>
    <n v="0.19"/>
    <s v="PayPal"/>
    <n v="954.01800000000003"/>
    <n v="2"/>
    <n v="954.01800000000003"/>
    <n v="588.9"/>
    <n v="0.19"/>
  </r>
  <r>
    <x v="57"/>
    <s v="STORE2"/>
    <n v="1"/>
    <n v="88.92"/>
    <n v="0.19"/>
    <s v="PayPal"/>
    <n v="72.025200000000012"/>
    <n v="1"/>
    <n v="72.025200000000012"/>
    <n v="88.92"/>
    <n v="0.19"/>
  </r>
  <r>
    <x v="86"/>
    <s v="STORE16"/>
    <n v="1"/>
    <n v="299.13"/>
    <n v="0.1"/>
    <s v="COD"/>
    <n v="269.21699999999998"/>
    <n v="1"/>
    <n v="269.21699999999998"/>
    <n v="299.13"/>
    <n v="0.1"/>
  </r>
  <r>
    <x v="25"/>
    <s v="STORE3"/>
    <n v="2"/>
    <n v="548.29999999999995"/>
    <n v="0.23"/>
    <s v="Credit Card"/>
    <n v="844.38199999999995"/>
    <n v="2"/>
    <n v="844.38199999999995"/>
    <n v="548.29999999999995"/>
    <n v="0.23"/>
  </r>
  <r>
    <x v="59"/>
    <s v="STORE10"/>
    <n v="3"/>
    <n v="977.55"/>
    <n v="0.02"/>
    <s v="PayPal"/>
    <n v="2873.9969999999989"/>
    <n v="3"/>
    <n v="2873.9969999999989"/>
    <n v="977.55"/>
    <n v="0.02"/>
  </r>
  <r>
    <x v="38"/>
    <s v="STORE18"/>
    <n v="1"/>
    <n v="459.42"/>
    <n v="0.28000000000000003"/>
    <s v="COD"/>
    <n v="330.7824"/>
    <n v="1"/>
    <n v="330.7824"/>
    <n v="459.42"/>
    <n v="0.28000000000000003"/>
  </r>
  <r>
    <x v="95"/>
    <s v="STORE4"/>
    <n v="2"/>
    <n v="123.19"/>
    <n v="0.19"/>
    <s v="Credit Card"/>
    <n v="199.56780000000001"/>
    <n v="2"/>
    <n v="199.56780000000001"/>
    <n v="123.19"/>
    <n v="0.19"/>
  </r>
  <r>
    <x v="76"/>
    <s v="STORE19"/>
    <n v="1"/>
    <n v="222.95"/>
    <n v="0.02"/>
    <s v="PayPal"/>
    <n v="218.49100000000001"/>
    <n v="1"/>
    <n v="218.49100000000001"/>
    <n v="222.95"/>
    <n v="0.02"/>
  </r>
  <r>
    <x v="79"/>
    <s v="STORE4"/>
    <n v="3"/>
    <n v="601.92999999999995"/>
    <n v="0.14000000000000001"/>
    <s v="Credit Card"/>
    <n v="1552.9793999999999"/>
    <n v="3"/>
    <n v="1552.9793999999999"/>
    <n v="601.92999999999995"/>
    <n v="0.14000000000000001"/>
  </r>
  <r>
    <x v="20"/>
    <s v="STORE2"/>
    <n v="1"/>
    <n v="564.1"/>
    <n v="0.03"/>
    <s v="Credit Card"/>
    <n v="547.17700000000002"/>
    <n v="1"/>
    <n v="547.17700000000002"/>
    <n v="564.1"/>
    <n v="0.03"/>
  </r>
  <r>
    <x v="61"/>
    <s v="STORE5"/>
    <n v="1"/>
    <n v="516.62"/>
    <n v="0.18"/>
    <s v="Credit Card"/>
    <n v="423.62840000000011"/>
    <n v="1"/>
    <n v="423.62840000000011"/>
    <n v="516.62"/>
    <n v="0.18"/>
  </r>
  <r>
    <x v="81"/>
    <s v="STORE12"/>
    <n v="1"/>
    <n v="934.75"/>
    <n v="0.11"/>
    <s v="PayPal"/>
    <n v="831.92750000000001"/>
    <n v="1"/>
    <n v="831.92750000000001"/>
    <n v="934.75"/>
    <n v="0.11"/>
  </r>
  <r>
    <x v="24"/>
    <s v="STORE7"/>
    <n v="4"/>
    <n v="548.44000000000005"/>
    <n v="0.05"/>
    <s v="PayPal"/>
    <n v="2084.0720000000001"/>
    <n v="4"/>
    <n v="2084.0720000000001"/>
    <n v="548.44000000000005"/>
    <n v="0.05"/>
  </r>
  <r>
    <x v="92"/>
    <s v="STORE3"/>
    <n v="3"/>
    <n v="361.11"/>
    <n v="0.06"/>
    <s v="Credit Card"/>
    <n v="1018.3302"/>
    <n v="3"/>
    <n v="1018.3302"/>
    <n v="361.11"/>
    <n v="0.06"/>
  </r>
  <r>
    <x v="26"/>
    <s v="STORE1"/>
    <n v="2"/>
    <n v="610.37"/>
    <n v="0.1"/>
    <s v="PayPal"/>
    <n v="1098.6659999999999"/>
    <n v="2"/>
    <n v="1098.6659999999999"/>
    <n v="610.37"/>
    <n v="0.1"/>
  </r>
  <r>
    <x v="69"/>
    <s v="STORE16"/>
    <n v="1"/>
    <n v="272.2"/>
    <n v="0.3"/>
    <s v="Credit Card"/>
    <n v="190.54"/>
    <n v="1"/>
    <n v="190.54"/>
    <n v="272.2"/>
    <n v="0.3"/>
  </r>
  <r>
    <x v="25"/>
    <s v="STORE6"/>
    <n v="3"/>
    <n v="573.1"/>
    <n v="0.16"/>
    <s v="COD"/>
    <n v="1444.212"/>
    <n v="3"/>
    <n v="1444.212"/>
    <n v="573.1"/>
    <n v="0.16"/>
  </r>
  <r>
    <x v="96"/>
    <s v="STORE0"/>
    <n v="4"/>
    <n v="24.72"/>
    <n v="0.28000000000000003"/>
    <s v="Credit Card"/>
    <n v="71.193599999999989"/>
    <n v="4"/>
    <n v="71.193599999999989"/>
    <n v="24.72"/>
    <n v="0.28000000000000003"/>
  </r>
  <r>
    <x v="93"/>
    <s v="STORE9"/>
    <n v="3"/>
    <n v="268.89"/>
    <n v="7.0000000000000007E-2"/>
    <s v="COD"/>
    <n v="750.20309999999995"/>
    <n v="3"/>
    <n v="750.20309999999995"/>
    <n v="268.89"/>
    <n v="7.0000000000000007E-2"/>
  </r>
  <r>
    <x v="88"/>
    <s v="STORE9"/>
    <n v="1"/>
    <n v="78.5"/>
    <n v="0.17"/>
    <s v="COD"/>
    <n v="65.155000000000001"/>
    <n v="1"/>
    <n v="65.155000000000001"/>
    <n v="78.5"/>
    <n v="0.17"/>
  </r>
  <r>
    <x v="14"/>
    <s v="STORE4"/>
    <n v="3"/>
    <n v="399.42"/>
    <n v="0.02"/>
    <s v="Credit Card"/>
    <n v="1174.2947999999999"/>
    <n v="3"/>
    <n v="1174.2947999999999"/>
    <n v="399.42"/>
    <n v="0.02"/>
  </r>
  <r>
    <x v="45"/>
    <s v="STORE19"/>
    <n v="3"/>
    <n v="455.82"/>
    <n v="0.01"/>
    <s v="PayPal"/>
    <n v="1353.7854"/>
    <n v="3"/>
    <n v="1353.7854"/>
    <n v="455.82"/>
    <n v="0.01"/>
  </r>
  <r>
    <x v="57"/>
    <s v="STORE5"/>
    <n v="2"/>
    <n v="613.23"/>
    <n v="0.15"/>
    <s v="PayPal"/>
    <n v="1042.491"/>
    <n v="2"/>
    <n v="1042.491"/>
    <n v="613.23"/>
    <n v="0.15"/>
  </r>
  <r>
    <x v="95"/>
    <s v="STORE14"/>
    <n v="4"/>
    <n v="971.9"/>
    <n v="0.28000000000000003"/>
    <s v="PayPal"/>
    <n v="2799.0720000000001"/>
    <n v="4"/>
    <n v="2799.0720000000001"/>
    <n v="971.9"/>
    <n v="0.28000000000000003"/>
  </r>
  <r>
    <x v="77"/>
    <s v="STORE7"/>
    <n v="3"/>
    <n v="884.92"/>
    <n v="0.06"/>
    <s v="PayPal"/>
    <n v="2495.4744000000001"/>
    <n v="3"/>
    <n v="2495.4744000000001"/>
    <n v="884.92"/>
    <n v="0.06"/>
  </r>
  <r>
    <x v="67"/>
    <s v="STORE9"/>
    <n v="1"/>
    <n v="125"/>
    <n v="0.23"/>
    <s v="Credit Card"/>
    <n v="96.25"/>
    <n v="1"/>
    <n v="96.25"/>
    <n v="125"/>
    <n v="0.23"/>
  </r>
  <r>
    <x v="31"/>
    <s v="STORE15"/>
    <n v="2"/>
    <n v="188.25"/>
    <n v="0.08"/>
    <s v="PayPal"/>
    <n v="346.38"/>
    <n v="2"/>
    <n v="346.38"/>
    <n v="188.25"/>
    <n v="0.08"/>
  </r>
  <r>
    <x v="54"/>
    <s v="STORE6"/>
    <n v="4"/>
    <n v="344.12"/>
    <n v="0.25"/>
    <s v="PayPal"/>
    <n v="1032.3599999999999"/>
    <n v="4"/>
    <n v="1032.3599999999999"/>
    <n v="344.12"/>
    <n v="0.25"/>
  </r>
  <r>
    <x v="53"/>
    <s v="STORE19"/>
    <n v="3"/>
    <n v="997.95"/>
    <n v="0.09"/>
    <s v="COD"/>
    <n v="2724.4034999999999"/>
    <n v="3"/>
    <n v="2724.4034999999999"/>
    <n v="997.95"/>
    <n v="0.09"/>
  </r>
  <r>
    <x v="75"/>
    <s v="STORE15"/>
    <n v="3"/>
    <n v="121.64"/>
    <n v="7.0000000000000007E-2"/>
    <s v="PayPal"/>
    <n v="339.37560000000002"/>
    <n v="3"/>
    <n v="339.37560000000002"/>
    <n v="121.64"/>
    <n v="7.0000000000000007E-2"/>
  </r>
  <r>
    <x v="88"/>
    <s v="STORE10"/>
    <n v="2"/>
    <n v="692.72"/>
    <n v="0.13"/>
    <s v="PayPal"/>
    <n v="1205.3327999999999"/>
    <n v="2"/>
    <n v="1205.3327999999999"/>
    <n v="692.72"/>
    <n v="0.13"/>
  </r>
  <r>
    <x v="10"/>
    <s v="STORE19"/>
    <n v="3"/>
    <n v="794.59"/>
    <n v="0.03"/>
    <s v="PayPal"/>
    <n v="2312.2568999999999"/>
    <n v="3"/>
    <n v="2312.2568999999999"/>
    <n v="794.59"/>
    <n v="0.03"/>
  </r>
  <r>
    <x v="33"/>
    <s v="STORE9"/>
    <n v="1"/>
    <n v="907.95"/>
    <n v="0.1"/>
    <s v="PayPal"/>
    <n v="817.15500000000009"/>
    <n v="1"/>
    <n v="817.15500000000009"/>
    <n v="907.95"/>
    <n v="0.1"/>
  </r>
  <r>
    <x v="57"/>
    <s v="STORE0"/>
    <n v="2"/>
    <n v="660.81"/>
    <n v="0.18"/>
    <s v="Credit Card"/>
    <n v="1083.7284"/>
    <n v="2"/>
    <n v="1083.7284"/>
    <n v="660.81"/>
    <n v="0.18"/>
  </r>
  <r>
    <x v="69"/>
    <s v="STORE8"/>
    <n v="3"/>
    <n v="564.94000000000005"/>
    <n v="0.22"/>
    <s v="COD"/>
    <n v="1321.9595999999999"/>
    <n v="3"/>
    <n v="1321.9595999999999"/>
    <n v="564.94000000000005"/>
    <n v="0.22"/>
  </r>
  <r>
    <x v="5"/>
    <s v="STORE15"/>
    <n v="2"/>
    <n v="280.37"/>
    <n v="0.22"/>
    <s v="COD"/>
    <n v="437.37720000000002"/>
    <n v="2"/>
    <n v="437.37720000000002"/>
    <n v="280.37"/>
    <n v="0.22"/>
  </r>
  <r>
    <x v="57"/>
    <s v="STORE3"/>
    <n v="2"/>
    <n v="85.23"/>
    <n v="0.13"/>
    <s v="Credit Card"/>
    <n v="148.30019999999999"/>
    <n v="2"/>
    <n v="148.30019999999999"/>
    <n v="85.23"/>
    <n v="0.13"/>
  </r>
  <r>
    <x v="16"/>
    <s v="STORE13"/>
    <n v="2"/>
    <n v="563.29999999999995"/>
    <n v="0.26"/>
    <s v="Credit Card"/>
    <n v="833.68399999999997"/>
    <n v="2"/>
    <n v="833.68399999999997"/>
    <n v="563.29999999999995"/>
    <n v="0.26"/>
  </r>
  <r>
    <x v="61"/>
    <s v="STORE18"/>
    <n v="2"/>
    <n v="827.81"/>
    <n v="0.04"/>
    <s v="PayPal"/>
    <n v="1589.3951999999999"/>
    <n v="2"/>
    <n v="1589.3951999999999"/>
    <n v="827.81"/>
    <n v="0.04"/>
  </r>
  <r>
    <x v="21"/>
    <s v="STORE18"/>
    <n v="3"/>
    <n v="877.71"/>
    <n v="0.12"/>
    <s v="PayPal"/>
    <n v="2317.1543999999999"/>
    <n v="3"/>
    <n v="2317.1543999999999"/>
    <n v="877.71"/>
    <n v="0.12"/>
  </r>
  <r>
    <x v="71"/>
    <s v="STORE9"/>
    <n v="4"/>
    <n v="488.56"/>
    <n v="0.26"/>
    <s v="COD"/>
    <n v="1446.1376"/>
    <n v="4"/>
    <n v="1446.1376"/>
    <n v="488.56"/>
    <n v="0.26"/>
  </r>
  <r>
    <x v="60"/>
    <s v="STORE12"/>
    <n v="4"/>
    <n v="175.91"/>
    <n v="0.13"/>
    <s v="PayPal"/>
    <n v="612.16679999999997"/>
    <n v="4"/>
    <n v="612.16679999999997"/>
    <n v="175.91"/>
    <n v="0.13"/>
  </r>
  <r>
    <x v="72"/>
    <s v="STORE8"/>
    <n v="4"/>
    <n v="289.66000000000003"/>
    <n v="0.25"/>
    <s v="COD"/>
    <n v="868.98"/>
    <n v="4"/>
    <n v="868.98"/>
    <n v="289.66000000000003"/>
    <n v="0.25"/>
  </r>
  <r>
    <x v="5"/>
    <s v="STORE15"/>
    <n v="2"/>
    <n v="899.27"/>
    <n v="0.17"/>
    <s v="Credit Card"/>
    <n v="1492.7882"/>
    <n v="2"/>
    <n v="1492.7882"/>
    <n v="899.27"/>
    <n v="0.17"/>
  </r>
  <r>
    <x v="97"/>
    <s v="STORE1"/>
    <n v="1"/>
    <n v="691.38"/>
    <n v="0.11"/>
    <s v="COD"/>
    <n v="615.32820000000004"/>
    <n v="1"/>
    <n v="615.32820000000004"/>
    <n v="691.38"/>
    <n v="0.11"/>
  </r>
  <r>
    <x v="16"/>
    <s v="STORE0"/>
    <n v="3"/>
    <n v="158.72"/>
    <n v="0.13"/>
    <s v="Credit Card"/>
    <n v="414.25920000000002"/>
    <n v="3"/>
    <n v="414.25920000000002"/>
    <n v="158.72"/>
    <n v="0.13"/>
  </r>
  <r>
    <x v="17"/>
    <s v="STORE16"/>
    <n v="4"/>
    <n v="537.15"/>
    <n v="0.06"/>
    <s v="COD"/>
    <n v="2019.684"/>
    <n v="4"/>
    <n v="2019.684"/>
    <n v="537.15"/>
    <n v="0.06"/>
  </r>
  <r>
    <x v="89"/>
    <s v="STORE9"/>
    <n v="3"/>
    <n v="771.7"/>
    <n v="0.05"/>
    <s v="COD"/>
    <n v="2199.3449999999998"/>
    <n v="3"/>
    <n v="2199.3449999999998"/>
    <n v="771.7"/>
    <n v="0.05"/>
  </r>
  <r>
    <x v="12"/>
    <s v="STORE1"/>
    <n v="4"/>
    <n v="677.25"/>
    <n v="0.14000000000000001"/>
    <s v="PayPal"/>
    <n v="2329.7399999999998"/>
    <n v="4"/>
    <n v="2329.7399999999998"/>
    <n v="677.25"/>
    <n v="0.14000000000000001"/>
  </r>
  <r>
    <x v="24"/>
    <s v="STORE11"/>
    <n v="1"/>
    <n v="645.48"/>
    <n v="0.26"/>
    <s v="COD"/>
    <n v="477.65519999999998"/>
    <n v="1"/>
    <n v="477.65519999999998"/>
    <n v="645.48"/>
    <n v="0.26"/>
  </r>
  <r>
    <x v="78"/>
    <s v="STORE2"/>
    <n v="2"/>
    <n v="934"/>
    <n v="0.3"/>
    <s v="COD"/>
    <n v="1307.5999999999999"/>
    <n v="2"/>
    <n v="1307.5999999999999"/>
    <n v="934"/>
    <n v="0.3"/>
  </r>
  <r>
    <x v="54"/>
    <s v="STORE2"/>
    <n v="1"/>
    <n v="669.53"/>
    <n v="0.2"/>
    <s v="Credit Card"/>
    <n v="535.62400000000002"/>
    <n v="1"/>
    <n v="535.62400000000002"/>
    <n v="669.53"/>
    <n v="0.2"/>
  </r>
  <r>
    <x v="68"/>
    <s v="STORE18"/>
    <n v="1"/>
    <n v="213.69"/>
    <n v="0.28000000000000003"/>
    <s v="COD"/>
    <n v="153.85679999999999"/>
    <n v="1"/>
    <n v="153.85679999999999"/>
    <n v="213.69"/>
    <n v="0.28000000000000003"/>
  </r>
  <r>
    <x v="39"/>
    <s v="STORE19"/>
    <n v="2"/>
    <n v="99.1"/>
    <n v="0.2"/>
    <s v="PayPal"/>
    <n v="158.56"/>
    <n v="2"/>
    <n v="158.56"/>
    <n v="99.1"/>
    <n v="0.2"/>
  </r>
  <r>
    <x v="92"/>
    <s v="STORE16"/>
    <n v="1"/>
    <n v="628.98"/>
    <n v="0.03"/>
    <s v="COD"/>
    <n v="610.11059999999998"/>
    <n v="1"/>
    <n v="610.11059999999998"/>
    <n v="628.98"/>
    <n v="0.03"/>
  </r>
  <r>
    <x v="94"/>
    <s v="STORE4"/>
    <n v="3"/>
    <n v="944.64"/>
    <n v="0.26"/>
    <s v="Credit Card"/>
    <n v="2097.1008000000002"/>
    <n v="3"/>
    <n v="2097.1008000000002"/>
    <n v="944.64"/>
    <n v="0.26"/>
  </r>
  <r>
    <x v="47"/>
    <s v="STORE12"/>
    <n v="2"/>
    <n v="121.7"/>
    <n v="0.06"/>
    <s v="COD"/>
    <n v="228.79599999999999"/>
    <n v="2"/>
    <n v="228.79599999999999"/>
    <n v="121.7"/>
    <n v="0.06"/>
  </r>
  <r>
    <x v="15"/>
    <s v="STORE3"/>
    <n v="4"/>
    <n v="269.49"/>
    <n v="7.0000000000000007E-2"/>
    <s v="PayPal"/>
    <n v="1002.5028"/>
    <n v="4"/>
    <n v="1002.5028"/>
    <n v="269.49"/>
    <n v="7.0000000000000007E-2"/>
  </r>
  <r>
    <x v="62"/>
    <s v="STORE18"/>
    <n v="1"/>
    <n v="678.2"/>
    <n v="0.14000000000000001"/>
    <s v="Credit Card"/>
    <n v="583.25200000000007"/>
    <n v="1"/>
    <n v="583.25200000000007"/>
    <n v="678.2"/>
    <n v="0.14000000000000001"/>
  </r>
  <r>
    <x v="64"/>
    <s v="STORE13"/>
    <n v="1"/>
    <n v="752.45"/>
    <n v="0.21"/>
    <s v="COD"/>
    <n v="594.43550000000005"/>
    <n v="1"/>
    <n v="594.43550000000005"/>
    <n v="752.45"/>
    <n v="0.21"/>
  </r>
  <r>
    <x v="32"/>
    <s v="STORE13"/>
    <n v="2"/>
    <n v="209.66"/>
    <n v="0.21"/>
    <s v="Credit Card"/>
    <n v="331.26280000000003"/>
    <n v="2"/>
    <n v="331.26280000000003"/>
    <n v="209.66"/>
    <n v="0.21"/>
  </r>
  <r>
    <x v="0"/>
    <s v="STORE19"/>
    <n v="2"/>
    <n v="739.95"/>
    <n v="0.1"/>
    <s v="COD"/>
    <n v="1331.91"/>
    <n v="2"/>
    <n v="1331.91"/>
    <n v="739.95"/>
    <n v="0.1"/>
  </r>
  <r>
    <x v="49"/>
    <s v="STORE15"/>
    <n v="1"/>
    <n v="496.19"/>
    <n v="0.08"/>
    <s v="COD"/>
    <n v="456.4948"/>
    <n v="1"/>
    <n v="456.4948"/>
    <n v="496.19"/>
    <n v="0.08"/>
  </r>
  <r>
    <x v="93"/>
    <s v="STORE12"/>
    <n v="1"/>
    <n v="306.36"/>
    <n v="0.01"/>
    <s v="PayPal"/>
    <n v="303.29640000000001"/>
    <n v="1"/>
    <n v="303.29640000000001"/>
    <n v="306.36"/>
    <n v="0.01"/>
  </r>
  <r>
    <x v="78"/>
    <s v="STORE4"/>
    <n v="4"/>
    <n v="693.16"/>
    <n v="0.05"/>
    <s v="PayPal"/>
    <n v="2634.0079999999998"/>
    <n v="4"/>
    <n v="2634.0079999999998"/>
    <n v="693.16"/>
    <n v="0.05"/>
  </r>
  <r>
    <x v="50"/>
    <s v="STORE10"/>
    <n v="1"/>
    <n v="995.52"/>
    <n v="0.22"/>
    <s v="PayPal"/>
    <n v="776.50559999999996"/>
    <n v="1"/>
    <n v="776.50559999999996"/>
    <n v="995.52"/>
    <n v="0.22"/>
  </r>
  <r>
    <x v="84"/>
    <s v="STORE18"/>
    <n v="4"/>
    <n v="241.32"/>
    <n v="0.28999999999999998"/>
    <s v="COD"/>
    <n v="685.34879999999998"/>
    <n v="4"/>
    <n v="685.34879999999998"/>
    <n v="241.32"/>
    <n v="0.28999999999999998"/>
  </r>
  <r>
    <x v="36"/>
    <s v="STORE1"/>
    <n v="3"/>
    <n v="636.03"/>
    <n v="0.06"/>
    <s v="COD"/>
    <n v="1793.6045999999999"/>
    <n v="3"/>
    <n v="1793.6045999999999"/>
    <n v="636.03"/>
    <n v="0.06"/>
  </r>
  <r>
    <x v="83"/>
    <s v="STORE19"/>
    <n v="4"/>
    <n v="603.30999999999995"/>
    <n v="0.15"/>
    <s v="Credit Card"/>
    <n v="2051.2539999999999"/>
    <n v="4"/>
    <n v="2051.2539999999999"/>
    <n v="603.30999999999995"/>
    <n v="0.15"/>
  </r>
  <r>
    <x v="41"/>
    <s v="STORE10"/>
    <n v="3"/>
    <n v="437.96"/>
    <n v="0.27"/>
    <s v="COD"/>
    <n v="959.13239999999985"/>
    <n v="3"/>
    <n v="959.13239999999985"/>
    <n v="437.96"/>
    <n v="0.27"/>
  </r>
  <r>
    <x v="13"/>
    <s v="STORE4"/>
    <n v="2"/>
    <n v="56.91"/>
    <n v="0.08"/>
    <s v="COD"/>
    <n v="104.7144"/>
    <n v="2"/>
    <n v="104.7144"/>
    <n v="56.91"/>
    <n v="0.08"/>
  </r>
  <r>
    <x v="3"/>
    <s v="STORE6"/>
    <n v="1"/>
    <n v="141.79"/>
    <n v="0.1"/>
    <s v="Credit Card"/>
    <n v="127.611"/>
    <n v="1"/>
    <n v="127.611"/>
    <n v="141.79"/>
    <n v="0.1"/>
  </r>
  <r>
    <x v="93"/>
    <s v="STORE15"/>
    <n v="4"/>
    <n v="355.14"/>
    <n v="0.16"/>
    <s v="COD"/>
    <n v="1193.2704000000001"/>
    <n v="4"/>
    <n v="1193.2704000000001"/>
    <n v="355.14"/>
    <n v="0.16"/>
  </r>
  <r>
    <x v="48"/>
    <s v="STORE6"/>
    <n v="4"/>
    <n v="960.38"/>
    <n v="0.15"/>
    <s v="COD"/>
    <n v="3265.2919999999999"/>
    <n v="4"/>
    <n v="3265.2919999999999"/>
    <n v="960.38"/>
    <n v="0.15"/>
  </r>
  <r>
    <x v="20"/>
    <s v="STORE16"/>
    <n v="3"/>
    <n v="847.21"/>
    <n v="0.06"/>
    <s v="PayPal"/>
    <n v="2389.1322"/>
    <n v="3"/>
    <n v="2389.1322"/>
    <n v="847.21"/>
    <n v="0.06"/>
  </r>
  <r>
    <x v="61"/>
    <s v="STORE10"/>
    <n v="4"/>
    <n v="773.81"/>
    <n v="0.08"/>
    <s v="COD"/>
    <n v="2847.6208000000001"/>
    <n v="4"/>
    <n v="2847.6208000000001"/>
    <n v="773.81"/>
    <n v="0.08"/>
  </r>
  <r>
    <x v="81"/>
    <s v="STORE16"/>
    <n v="1"/>
    <n v="664.71"/>
    <n v="0.1"/>
    <s v="PayPal"/>
    <n v="598.23900000000003"/>
    <n v="1"/>
    <n v="598.23900000000003"/>
    <n v="664.71"/>
    <n v="0.1"/>
  </r>
  <r>
    <x v="92"/>
    <s v="STORE7"/>
    <n v="4"/>
    <n v="482.06"/>
    <n v="7.0000000000000007E-2"/>
    <s v="PayPal"/>
    <n v="1793.2632000000001"/>
    <n v="4"/>
    <n v="1793.2632000000001"/>
    <n v="482.06"/>
    <n v="7.0000000000000007E-2"/>
  </r>
  <r>
    <x v="71"/>
    <s v="STORE3"/>
    <n v="4"/>
    <n v="995.55"/>
    <n v="0.19"/>
    <s v="PayPal"/>
    <n v="3225.5819999999999"/>
    <n v="4"/>
    <n v="3225.5819999999999"/>
    <n v="995.55"/>
    <n v="0.19"/>
  </r>
  <r>
    <x v="47"/>
    <s v="STORE13"/>
    <n v="2"/>
    <n v="153.84"/>
    <n v="0.27"/>
    <s v="PayPal"/>
    <n v="224.60640000000001"/>
    <n v="2"/>
    <n v="224.60640000000001"/>
    <n v="153.84"/>
    <n v="0.27"/>
  </r>
  <r>
    <x v="36"/>
    <s v="STORE6"/>
    <n v="3"/>
    <n v="362.11"/>
    <n v="0.23"/>
    <s v="COD"/>
    <n v="836.47409999999991"/>
    <n v="3"/>
    <n v="836.47409999999991"/>
    <n v="362.11"/>
    <n v="0.23"/>
  </r>
  <r>
    <x v="19"/>
    <s v="STORE8"/>
    <n v="3"/>
    <n v="112.26"/>
    <n v="0.11"/>
    <s v="Credit Card"/>
    <n v="299.73419999999999"/>
    <n v="3"/>
    <n v="299.73419999999999"/>
    <n v="112.26"/>
    <n v="0.11"/>
  </r>
  <r>
    <x v="32"/>
    <s v="STORE19"/>
    <n v="2"/>
    <n v="962.81"/>
    <n v="0.06"/>
    <s v="COD"/>
    <n v="1810.0827999999999"/>
    <n v="2"/>
    <n v="1810.0827999999999"/>
    <n v="962.81"/>
    <n v="0.06"/>
  </r>
  <r>
    <x v="39"/>
    <s v="STORE0"/>
    <n v="4"/>
    <n v="276.23"/>
    <n v="0.12"/>
    <s v="Credit Card"/>
    <n v="972.32960000000003"/>
    <n v="4"/>
    <n v="972.32960000000003"/>
    <n v="276.23"/>
    <n v="0.12"/>
  </r>
  <r>
    <x v="97"/>
    <s v="STORE14"/>
    <n v="3"/>
    <n v="991.37"/>
    <n v="0.1"/>
    <s v="PayPal"/>
    <n v="2676.6990000000001"/>
    <n v="3"/>
    <n v="2676.6990000000001"/>
    <n v="991.37"/>
    <n v="0.1"/>
  </r>
  <r>
    <x v="39"/>
    <s v="STORE13"/>
    <n v="3"/>
    <n v="977.47"/>
    <n v="0.05"/>
    <s v="Credit Card"/>
    <n v="2785.7894999999999"/>
    <n v="3"/>
    <n v="2785.7894999999999"/>
    <n v="977.47"/>
    <n v="0.05"/>
  </r>
  <r>
    <x v="32"/>
    <s v="STORE12"/>
    <n v="2"/>
    <n v="308.7"/>
    <n v="0.2"/>
    <s v="PayPal"/>
    <n v="493.92"/>
    <n v="2"/>
    <n v="493.92"/>
    <n v="308.7"/>
    <n v="0.2"/>
  </r>
  <r>
    <x v="96"/>
    <s v="STORE16"/>
    <n v="2"/>
    <n v="733.87"/>
    <n v="0.1"/>
    <s v="PayPal"/>
    <n v="1320.9659999999999"/>
    <n v="2"/>
    <n v="1320.9659999999999"/>
    <n v="733.87"/>
    <n v="0.1"/>
  </r>
  <r>
    <x v="46"/>
    <s v="STORE16"/>
    <n v="2"/>
    <n v="22.47"/>
    <n v="0.22"/>
    <s v="PayPal"/>
    <n v="35.053199999999997"/>
    <n v="2"/>
    <n v="35.053199999999997"/>
    <n v="22.47"/>
    <n v="0.22"/>
  </r>
  <r>
    <x v="71"/>
    <s v="STORE13"/>
    <n v="4"/>
    <n v="651.36"/>
    <n v="0.13"/>
    <s v="Credit Card"/>
    <n v="2266.7328000000002"/>
    <n v="4"/>
    <n v="2266.7328000000002"/>
    <n v="651.36"/>
    <n v="0.13"/>
  </r>
  <r>
    <x v="66"/>
    <s v="STORE10"/>
    <n v="1"/>
    <n v="753.39"/>
    <n v="0.04"/>
    <s v="COD"/>
    <n v="723.25439999999992"/>
    <n v="1"/>
    <n v="723.25439999999992"/>
    <n v="753.39"/>
    <n v="0.04"/>
  </r>
  <r>
    <x v="51"/>
    <s v="STORE12"/>
    <n v="4"/>
    <n v="849.17"/>
    <n v="0.12"/>
    <s v="COD"/>
    <n v="2989.0783999999999"/>
    <n v="4"/>
    <n v="2989.0783999999999"/>
    <n v="849.17"/>
    <n v="0.12"/>
  </r>
  <r>
    <x v="42"/>
    <s v="STORE0"/>
    <n v="4"/>
    <n v="585.45000000000005"/>
    <n v="0.25"/>
    <s v="COD"/>
    <n v="1756.35"/>
    <n v="4"/>
    <n v="1756.35"/>
    <n v="585.45000000000005"/>
    <n v="0.25"/>
  </r>
  <r>
    <x v="28"/>
    <s v="STORE16"/>
    <n v="1"/>
    <n v="745.15"/>
    <n v="0.25"/>
    <s v="COD"/>
    <n v="558.86249999999995"/>
    <n v="1"/>
    <n v="558.86249999999995"/>
    <n v="745.15"/>
    <n v="0.25"/>
  </r>
  <r>
    <x v="8"/>
    <s v="STORE2"/>
    <n v="1"/>
    <n v="848.69"/>
    <n v="0.04"/>
    <s v="COD"/>
    <n v="814.74239999999998"/>
    <n v="1"/>
    <n v="814.74239999999998"/>
    <n v="848.69"/>
    <n v="0.04"/>
  </r>
  <r>
    <x v="7"/>
    <s v="STORE14"/>
    <n v="2"/>
    <n v="247.67"/>
    <n v="0.1"/>
    <s v="PayPal"/>
    <n v="445.80599999999998"/>
    <n v="2"/>
    <n v="445.80599999999998"/>
    <n v="247.67"/>
    <n v="0.1"/>
  </r>
  <r>
    <x v="1"/>
    <s v="STORE3"/>
    <n v="3"/>
    <n v="220.51"/>
    <n v="0.02"/>
    <s v="PayPal"/>
    <n v="648.29939999999999"/>
    <n v="3"/>
    <n v="648.29939999999999"/>
    <n v="220.51"/>
    <n v="0.02"/>
  </r>
  <r>
    <x v="5"/>
    <s v="STORE16"/>
    <n v="4"/>
    <n v="370.63"/>
    <n v="0.08"/>
    <s v="Credit Card"/>
    <n v="1363.9184"/>
    <n v="4"/>
    <n v="1363.9184"/>
    <n v="370.63"/>
    <n v="0.08"/>
  </r>
  <r>
    <x v="35"/>
    <s v="STORE19"/>
    <n v="4"/>
    <n v="349.84"/>
    <n v="0.11"/>
    <s v="Credit Card"/>
    <n v="1245.4304"/>
    <n v="4"/>
    <n v="1245.4304"/>
    <n v="349.84"/>
    <n v="0.11"/>
  </r>
  <r>
    <x v="11"/>
    <s v="STORE12"/>
    <n v="1"/>
    <n v="770.87"/>
    <n v="0.1"/>
    <s v="COD"/>
    <n v="693.78300000000002"/>
    <n v="1"/>
    <n v="693.78300000000002"/>
    <n v="770.87"/>
    <n v="0.1"/>
  </r>
  <r>
    <x v="8"/>
    <s v="STORE17"/>
    <n v="3"/>
    <n v="507.33"/>
    <n v="0.06"/>
    <s v="PayPal"/>
    <n v="1430.6705999999999"/>
    <n v="3"/>
    <n v="1430.6705999999999"/>
    <n v="507.33"/>
    <n v="0.06"/>
  </r>
  <r>
    <x v="73"/>
    <s v="STORE9"/>
    <n v="1"/>
    <n v="87.78"/>
    <n v="0.06"/>
    <s v="Credit Card"/>
    <n v="82.513199999999998"/>
    <n v="1"/>
    <n v="82.513199999999998"/>
    <n v="87.78"/>
    <n v="0.06"/>
  </r>
  <r>
    <x v="47"/>
    <s v="STORE4"/>
    <n v="2"/>
    <n v="772.24"/>
    <n v="0.22"/>
    <s v="Credit Card"/>
    <n v="1204.6944000000001"/>
    <n v="2"/>
    <n v="1204.6944000000001"/>
    <n v="772.24"/>
    <n v="0.22"/>
  </r>
  <r>
    <x v="7"/>
    <s v="STORE14"/>
    <n v="1"/>
    <n v="108.27"/>
    <n v="0.1"/>
    <s v="COD"/>
    <n v="97.442999999999998"/>
    <n v="1"/>
    <n v="97.442999999999998"/>
    <n v="108.27"/>
    <n v="0.1"/>
  </r>
  <r>
    <x v="48"/>
    <s v="STORE17"/>
    <n v="2"/>
    <n v="839.24"/>
    <n v="0.21"/>
    <s v="PayPal"/>
    <n v="1325.9992"/>
    <n v="2"/>
    <n v="1325.9992"/>
    <n v="839.24"/>
    <n v="0.21"/>
  </r>
  <r>
    <x v="87"/>
    <s v="STORE10"/>
    <n v="2"/>
    <n v="466.27"/>
    <n v="0.11"/>
    <s v="PayPal"/>
    <n v="829.9606"/>
    <n v="2"/>
    <n v="829.9606"/>
    <n v="466.27"/>
    <n v="0.11"/>
  </r>
  <r>
    <x v="85"/>
    <s v="STORE14"/>
    <n v="3"/>
    <n v="969.83"/>
    <n v="0.02"/>
    <s v="Credit Card"/>
    <n v="2851.3002000000001"/>
    <n v="3"/>
    <n v="2851.3002000000001"/>
    <n v="969.83"/>
    <n v="0.02"/>
  </r>
  <r>
    <x v="52"/>
    <s v="STORE19"/>
    <n v="2"/>
    <n v="782.11"/>
    <n v="0.17"/>
    <s v="PayPal"/>
    <n v="1298.3026"/>
    <n v="2"/>
    <n v="1298.3026"/>
    <n v="782.11"/>
    <n v="0.17"/>
  </r>
  <r>
    <x v="43"/>
    <s v="STORE11"/>
    <n v="2"/>
    <n v="74.63"/>
    <n v="0.01"/>
    <s v="PayPal"/>
    <n v="147.76740000000001"/>
    <n v="2"/>
    <n v="147.76740000000001"/>
    <n v="74.63"/>
    <n v="0.01"/>
  </r>
  <r>
    <x v="65"/>
    <s v="STORE6"/>
    <n v="3"/>
    <n v="522.78"/>
    <n v="0.25"/>
    <s v="PayPal"/>
    <n v="1176.2550000000001"/>
    <n v="3"/>
    <n v="1176.2550000000001"/>
    <n v="522.78"/>
    <n v="0.25"/>
  </r>
  <r>
    <x v="26"/>
    <s v="STORE15"/>
    <n v="1"/>
    <n v="206.45"/>
    <n v="0.15"/>
    <s v="PayPal"/>
    <n v="175.48249999999999"/>
    <n v="1"/>
    <n v="175.48249999999999"/>
    <n v="206.45"/>
    <n v="0.15"/>
  </r>
  <r>
    <x v="20"/>
    <s v="STORE5"/>
    <n v="1"/>
    <n v="815.53"/>
    <n v="0.3"/>
    <s v="PayPal"/>
    <n v="570.87099999999998"/>
    <n v="1"/>
    <n v="570.87099999999998"/>
    <n v="815.53"/>
    <n v="0.3"/>
  </r>
  <r>
    <x v="29"/>
    <s v="STORE13"/>
    <n v="1"/>
    <n v="823.61"/>
    <n v="0.28000000000000003"/>
    <s v="COD"/>
    <n v="592.99919999999997"/>
    <n v="1"/>
    <n v="592.99919999999997"/>
    <n v="823.61"/>
    <n v="0.28000000000000003"/>
  </r>
  <r>
    <x v="72"/>
    <s v="STORE9"/>
    <n v="2"/>
    <n v="209.96"/>
    <n v="0"/>
    <s v="Credit Card"/>
    <n v="419.92"/>
    <n v="2"/>
    <n v="419.92"/>
    <n v="209.96"/>
    <n v="0"/>
  </r>
  <r>
    <x v="90"/>
    <s v="STORE16"/>
    <n v="4"/>
    <n v="897.93"/>
    <n v="0.05"/>
    <s v="COD"/>
    <n v="3412.134"/>
    <n v="4"/>
    <n v="3412.134"/>
    <n v="897.93"/>
    <n v="0.05"/>
  </r>
  <r>
    <x v="81"/>
    <s v="STORE0"/>
    <n v="4"/>
    <n v="925.95"/>
    <n v="0.16"/>
    <s v="COD"/>
    <n v="3111.192"/>
    <n v="4"/>
    <n v="3111.192"/>
    <n v="925.95"/>
    <n v="0.16"/>
  </r>
  <r>
    <x v="69"/>
    <s v="STORE6"/>
    <n v="2"/>
    <n v="573.09"/>
    <n v="0.03"/>
    <s v="COD"/>
    <n v="1111.7945999999999"/>
    <n v="2"/>
    <n v="1111.7945999999999"/>
    <n v="573.09"/>
    <n v="0.03"/>
  </r>
  <r>
    <x v="84"/>
    <s v="STORE4"/>
    <n v="4"/>
    <n v="149.83000000000001"/>
    <n v="0.02"/>
    <s v="Credit Card"/>
    <n v="587.33360000000005"/>
    <n v="4"/>
    <n v="587.33360000000005"/>
    <n v="149.83000000000001"/>
    <n v="0.02"/>
  </r>
  <r>
    <x v="69"/>
    <s v="STORE14"/>
    <n v="3"/>
    <n v="287.70999999999998"/>
    <n v="0.03"/>
    <s v="COD"/>
    <n v="837.23609999999985"/>
    <n v="3"/>
    <n v="837.23609999999985"/>
    <n v="287.70999999999998"/>
    <n v="0.03"/>
  </r>
  <r>
    <x v="22"/>
    <s v="STORE6"/>
    <n v="2"/>
    <n v="849.8"/>
    <n v="0.06"/>
    <s v="COD"/>
    <n v="1597.624"/>
    <n v="2"/>
    <n v="1597.624"/>
    <n v="849.8"/>
    <n v="0.06"/>
  </r>
  <r>
    <x v="89"/>
    <s v="STORE3"/>
    <n v="3"/>
    <n v="482.58"/>
    <n v="0.28000000000000003"/>
    <s v="PayPal"/>
    <n v="1042.3728000000001"/>
    <n v="3"/>
    <n v="1042.3728000000001"/>
    <n v="482.58"/>
    <n v="0.28000000000000003"/>
  </r>
  <r>
    <x v="4"/>
    <s v="STORE2"/>
    <n v="2"/>
    <n v="64.7"/>
    <n v="0"/>
    <s v="Credit Card"/>
    <n v="129.4"/>
    <n v="2"/>
    <n v="129.4"/>
    <n v="64.7"/>
    <n v="0"/>
  </r>
  <r>
    <x v="23"/>
    <s v="STORE5"/>
    <n v="3"/>
    <n v="589.83000000000004"/>
    <n v="0.26"/>
    <s v="Credit Card"/>
    <n v="1309.4226000000001"/>
    <n v="3"/>
    <n v="1309.4226000000001"/>
    <n v="589.83000000000004"/>
    <n v="0.26"/>
  </r>
  <r>
    <x v="58"/>
    <s v="STORE9"/>
    <n v="4"/>
    <n v="758.49"/>
    <n v="0.16"/>
    <s v="COD"/>
    <n v="2548.5264000000002"/>
    <n v="4"/>
    <n v="2548.5264000000002"/>
    <n v="758.49"/>
    <n v="0.16"/>
  </r>
  <r>
    <x v="92"/>
    <s v="STORE12"/>
    <n v="4"/>
    <n v="747.56"/>
    <n v="0.09"/>
    <s v="COD"/>
    <n v="2721.1183999999998"/>
    <n v="4"/>
    <n v="2721.1183999999998"/>
    <n v="747.56"/>
    <n v="0.09"/>
  </r>
  <r>
    <x v="43"/>
    <s v="STORE17"/>
    <n v="3"/>
    <n v="551.22"/>
    <n v="0.12"/>
    <s v="PayPal"/>
    <n v="1455.2208000000001"/>
    <n v="3"/>
    <n v="1455.2208000000001"/>
    <n v="551.22"/>
    <n v="0.12"/>
  </r>
  <r>
    <x v="20"/>
    <s v="STORE14"/>
    <n v="2"/>
    <n v="527.05999999999995"/>
    <n v="0.17"/>
    <s v="PayPal"/>
    <n v="874.91959999999983"/>
    <n v="2"/>
    <n v="874.91959999999983"/>
    <n v="527.05999999999995"/>
    <n v="0.17"/>
  </r>
  <r>
    <x v="85"/>
    <s v="STORE5"/>
    <n v="4"/>
    <n v="875.41"/>
    <n v="0.27"/>
    <s v="Credit Card"/>
    <n v="2556.1972000000001"/>
    <n v="4"/>
    <n v="2556.1972000000001"/>
    <n v="875.41"/>
    <n v="0.27"/>
  </r>
  <r>
    <x v="65"/>
    <s v="STORE0"/>
    <n v="2"/>
    <n v="226.43"/>
    <n v="0.03"/>
    <s v="Credit Card"/>
    <n v="439.27420000000001"/>
    <n v="2"/>
    <n v="439.27420000000001"/>
    <n v="226.43"/>
    <n v="0.03"/>
  </r>
  <r>
    <x v="29"/>
    <s v="STORE5"/>
    <n v="2"/>
    <n v="285.39"/>
    <n v="0.1"/>
    <s v="Credit Card"/>
    <n v="513.702"/>
    <n v="2"/>
    <n v="513.702"/>
    <n v="285.39"/>
    <n v="0.1"/>
  </r>
  <r>
    <x v="75"/>
    <s v="STORE15"/>
    <n v="2"/>
    <n v="298.01"/>
    <n v="0.05"/>
    <s v="Credit Card"/>
    <n v="566.21899999999994"/>
    <n v="2"/>
    <n v="566.21899999999994"/>
    <n v="298.01"/>
    <n v="0.05"/>
  </r>
  <r>
    <x v="43"/>
    <s v="STORE4"/>
    <n v="4"/>
    <n v="753.49"/>
    <n v="0.26"/>
    <s v="COD"/>
    <n v="2230.3303999999998"/>
    <n v="4"/>
    <n v="2230.3303999999998"/>
    <n v="753.49"/>
    <n v="0.26"/>
  </r>
  <r>
    <x v="36"/>
    <s v="STORE12"/>
    <n v="2"/>
    <n v="130.38999999999999"/>
    <n v="0.17"/>
    <s v="PayPal"/>
    <n v="216.44739999999999"/>
    <n v="2"/>
    <n v="216.44739999999999"/>
    <n v="130.38999999999999"/>
    <n v="0.17"/>
  </r>
  <r>
    <x v="62"/>
    <s v="STORE9"/>
    <n v="4"/>
    <n v="164.02"/>
    <n v="0.01"/>
    <s v="PayPal"/>
    <n v="649.51920000000007"/>
    <n v="4"/>
    <n v="649.51920000000007"/>
    <n v="164.02"/>
    <n v="0.01"/>
  </r>
  <r>
    <x v="35"/>
    <s v="STORE4"/>
    <n v="2"/>
    <n v="527.51"/>
    <n v="0.18"/>
    <s v="PayPal"/>
    <n v="865.1164"/>
    <n v="2"/>
    <n v="865.1164"/>
    <n v="527.51"/>
    <n v="0.18"/>
  </r>
  <r>
    <x v="71"/>
    <s v="STORE13"/>
    <n v="3"/>
    <n v="628.17999999999995"/>
    <n v="0.26"/>
    <s v="Credit Card"/>
    <n v="1394.5596"/>
    <n v="3"/>
    <n v="1394.5596"/>
    <n v="628.17999999999995"/>
    <n v="0.26"/>
  </r>
  <r>
    <x v="6"/>
    <s v="STORE3"/>
    <n v="1"/>
    <n v="862.31"/>
    <n v="0.06"/>
    <s v="Credit Card"/>
    <n v="810.57139999999993"/>
    <n v="1"/>
    <n v="810.57139999999993"/>
    <n v="862.31"/>
    <n v="0.06"/>
  </r>
  <r>
    <x v="50"/>
    <s v="STORE14"/>
    <n v="2"/>
    <n v="541.39"/>
    <n v="0.03"/>
    <s v="COD"/>
    <n v="1050.2965999999999"/>
    <n v="2"/>
    <n v="1050.2965999999999"/>
    <n v="541.39"/>
    <n v="0.03"/>
  </r>
  <r>
    <x v="3"/>
    <s v="STORE16"/>
    <n v="3"/>
    <n v="761.8"/>
    <n v="0.06"/>
    <s v="COD"/>
    <n v="2148.2759999999989"/>
    <n v="3"/>
    <n v="2148.2759999999989"/>
    <n v="761.8"/>
    <n v="0.06"/>
  </r>
  <r>
    <x v="2"/>
    <s v="STORE2"/>
    <n v="4"/>
    <n v="829.36"/>
    <n v="0.11"/>
    <s v="PayPal"/>
    <n v="2952.5216"/>
    <n v="4"/>
    <n v="2952.5216"/>
    <n v="829.36"/>
    <n v="0.11"/>
  </r>
  <r>
    <x v="34"/>
    <s v="STORE16"/>
    <n v="2"/>
    <n v="425.06"/>
    <n v="0.09"/>
    <s v="PayPal"/>
    <n v="773.60919999999999"/>
    <n v="2"/>
    <n v="773.60919999999999"/>
    <n v="425.06"/>
    <n v="0.09"/>
  </r>
  <r>
    <x v="76"/>
    <s v="STORE0"/>
    <n v="2"/>
    <n v="911.14"/>
    <n v="0.1"/>
    <s v="Credit Card"/>
    <n v="1640.0519999999999"/>
    <n v="2"/>
    <n v="1640.0519999999999"/>
    <n v="911.14"/>
    <n v="0.1"/>
  </r>
  <r>
    <x v="88"/>
    <s v="STORE8"/>
    <n v="3"/>
    <n v="811.96"/>
    <n v="0.28999999999999998"/>
    <s v="Credit Card"/>
    <n v="1729.4748"/>
    <n v="3"/>
    <n v="1729.4748"/>
    <n v="811.96"/>
    <n v="0.28999999999999998"/>
  </r>
  <r>
    <x v="45"/>
    <s v="STORE10"/>
    <n v="2"/>
    <n v="780.05"/>
    <n v="0.12"/>
    <s v="COD"/>
    <n v="1372.8879999999999"/>
    <n v="2"/>
    <n v="1372.8879999999999"/>
    <n v="780.05"/>
    <n v="0.12"/>
  </r>
  <r>
    <x v="79"/>
    <s v="STORE9"/>
    <n v="4"/>
    <n v="315.95"/>
    <n v="0.19"/>
    <s v="COD"/>
    <n v="1023.678"/>
    <n v="4"/>
    <n v="1023.678"/>
    <n v="315.95"/>
    <n v="0.19"/>
  </r>
  <r>
    <x v="40"/>
    <s v="STORE9"/>
    <n v="2"/>
    <n v="810.17"/>
    <n v="0.27"/>
    <s v="Credit Card"/>
    <n v="1182.8481999999999"/>
    <n v="2"/>
    <n v="1182.8481999999999"/>
    <n v="810.17"/>
    <n v="0.27"/>
  </r>
  <r>
    <x v="94"/>
    <s v="STORE4"/>
    <n v="3"/>
    <n v="505.01"/>
    <n v="0.02"/>
    <s v="PayPal"/>
    <n v="1484.7293999999999"/>
    <n v="3"/>
    <n v="1484.7293999999999"/>
    <n v="505.01"/>
    <n v="0.02"/>
  </r>
  <r>
    <x v="18"/>
    <s v="STORE17"/>
    <n v="2"/>
    <n v="736.75"/>
    <n v="0.18"/>
    <s v="Credit Card"/>
    <n v="1208.27"/>
    <n v="2"/>
    <n v="1208.27"/>
    <n v="736.75"/>
    <n v="0.18"/>
  </r>
  <r>
    <x v="25"/>
    <s v="STORE9"/>
    <n v="4"/>
    <n v="700.31"/>
    <n v="0.2"/>
    <s v="PayPal"/>
    <n v="2240.9920000000002"/>
    <n v="4"/>
    <n v="2240.9920000000002"/>
    <n v="700.31"/>
    <n v="0.2"/>
  </r>
  <r>
    <x v="52"/>
    <s v="STORE11"/>
    <n v="4"/>
    <n v="202.46"/>
    <n v="0.24"/>
    <s v="Credit Card"/>
    <n v="615.47840000000008"/>
    <n v="4"/>
    <n v="615.47840000000008"/>
    <n v="202.46"/>
    <n v="0.24"/>
  </r>
  <r>
    <x v="72"/>
    <s v="STORE1"/>
    <n v="2"/>
    <n v="291.83999999999997"/>
    <n v="0.25"/>
    <s v="PayPal"/>
    <n v="437.76"/>
    <n v="2"/>
    <n v="437.76"/>
    <n v="291.83999999999997"/>
    <n v="0.25"/>
  </r>
  <r>
    <x v="0"/>
    <s v="STORE5"/>
    <n v="2"/>
    <n v="261.48"/>
    <n v="0.17"/>
    <s v="Credit Card"/>
    <n v="434.05680000000001"/>
    <n v="2"/>
    <n v="434.05680000000001"/>
    <n v="261.48"/>
    <n v="0.17"/>
  </r>
  <r>
    <x v="14"/>
    <s v="STORE14"/>
    <n v="1"/>
    <n v="850.83"/>
    <n v="0.28000000000000003"/>
    <s v="PayPal"/>
    <n v="612.59760000000006"/>
    <n v="1"/>
    <n v="612.59760000000006"/>
    <n v="850.83"/>
    <n v="0.28000000000000003"/>
  </r>
  <r>
    <x v="54"/>
    <s v="STORE9"/>
    <n v="1"/>
    <n v="83.83"/>
    <n v="0.05"/>
    <s v="Credit Card"/>
    <n v="79.638499999999993"/>
    <n v="1"/>
    <n v="79.638499999999993"/>
    <n v="83.83"/>
    <n v="0.05"/>
  </r>
  <r>
    <x v="12"/>
    <s v="STORE16"/>
    <n v="3"/>
    <n v="649.95000000000005"/>
    <n v="0.28000000000000003"/>
    <s v="COD"/>
    <n v="1403.8920000000001"/>
    <n v="3"/>
    <n v="1403.8920000000001"/>
    <n v="649.95000000000005"/>
    <n v="0.28000000000000003"/>
  </r>
  <r>
    <x v="78"/>
    <s v="STORE6"/>
    <n v="4"/>
    <n v="934.96"/>
    <n v="0.18"/>
    <s v="PayPal"/>
    <n v="3066.6687999999999"/>
    <n v="4"/>
    <n v="3066.6687999999999"/>
    <n v="934.96"/>
    <n v="0.18"/>
  </r>
  <r>
    <x v="53"/>
    <s v="STORE14"/>
    <n v="1"/>
    <n v="880.89"/>
    <n v="0.13"/>
    <s v="COD"/>
    <n v="766.37429999999995"/>
    <n v="1"/>
    <n v="766.37429999999995"/>
    <n v="880.89"/>
    <n v="0.13"/>
  </r>
  <r>
    <x v="24"/>
    <s v="STORE8"/>
    <n v="4"/>
    <n v="610.6"/>
    <n v="0.1"/>
    <s v="PayPal"/>
    <n v="2198.16"/>
    <n v="4"/>
    <n v="2198.16"/>
    <n v="610.6"/>
    <n v="0.1"/>
  </r>
  <r>
    <x v="77"/>
    <s v="STORE18"/>
    <n v="1"/>
    <n v="514.19000000000005"/>
    <n v="0.2"/>
    <s v="Credit Card"/>
    <n v="411.35200000000009"/>
    <n v="1"/>
    <n v="411.35200000000009"/>
    <n v="514.19000000000005"/>
    <n v="0.2"/>
  </r>
  <r>
    <x v="92"/>
    <s v="STORE13"/>
    <n v="1"/>
    <n v="546.20000000000005"/>
    <n v="0.22"/>
    <s v="PayPal"/>
    <n v="426.03600000000012"/>
    <n v="1"/>
    <n v="426.03600000000012"/>
    <n v="546.20000000000005"/>
    <n v="0.22"/>
  </r>
  <r>
    <x v="92"/>
    <s v="STORE0"/>
    <n v="3"/>
    <n v="416.01"/>
    <n v="0.02"/>
    <s v="Credit Card"/>
    <n v="1223.0694000000001"/>
    <n v="3"/>
    <n v="1223.0694000000001"/>
    <n v="416.01"/>
    <n v="0.02"/>
  </r>
  <r>
    <x v="1"/>
    <s v="STORE10"/>
    <n v="1"/>
    <n v="30.94"/>
    <n v="0.21"/>
    <s v="COD"/>
    <n v="24.442599999999999"/>
    <n v="1"/>
    <n v="24.442599999999999"/>
    <n v="30.94"/>
    <n v="0.21"/>
  </r>
  <r>
    <x v="87"/>
    <s v="STORE16"/>
    <n v="3"/>
    <n v="666.39"/>
    <n v="0.21"/>
    <s v="COD"/>
    <n v="1579.3443"/>
    <n v="3"/>
    <n v="1579.3443"/>
    <n v="666.39"/>
    <n v="0.21"/>
  </r>
  <r>
    <x v="82"/>
    <s v="STORE10"/>
    <n v="2"/>
    <n v="145.26"/>
    <n v="0.19"/>
    <s v="PayPal"/>
    <n v="235.3212"/>
    <n v="2"/>
    <n v="235.3212"/>
    <n v="145.26"/>
    <n v="0.19"/>
  </r>
  <r>
    <x v="52"/>
    <s v="STORE5"/>
    <n v="4"/>
    <n v="940.77"/>
    <n v="0.24"/>
    <s v="COD"/>
    <n v="2859.9407999999999"/>
    <n v="4"/>
    <n v="2859.9407999999999"/>
    <n v="940.77"/>
    <n v="0.24"/>
  </r>
  <r>
    <x v="54"/>
    <s v="STORE17"/>
    <n v="1"/>
    <n v="708.88"/>
    <n v="0.09"/>
    <s v="Credit Card"/>
    <n v="645.08080000000007"/>
    <n v="1"/>
    <n v="645.08080000000007"/>
    <n v="708.88"/>
    <n v="0.09"/>
  </r>
  <r>
    <x v="37"/>
    <s v="STORE2"/>
    <n v="1"/>
    <n v="790.73"/>
    <n v="0.24"/>
    <s v="PayPal"/>
    <n v="600.95479999999998"/>
    <n v="1"/>
    <n v="600.95479999999998"/>
    <n v="790.73"/>
    <n v="0.24"/>
  </r>
  <r>
    <x v="5"/>
    <s v="STORE9"/>
    <n v="3"/>
    <n v="635.13"/>
    <n v="0.09"/>
    <s v="PayPal"/>
    <n v="1733.9049"/>
    <n v="3"/>
    <n v="1733.9049"/>
    <n v="635.13"/>
    <n v="0.09"/>
  </r>
  <r>
    <x v="47"/>
    <s v="STORE14"/>
    <n v="1"/>
    <n v="744.88"/>
    <n v="0.15"/>
    <s v="COD"/>
    <n v="633.14800000000002"/>
    <n v="1"/>
    <n v="633.14800000000002"/>
    <n v="744.88"/>
    <n v="0.15"/>
  </r>
  <r>
    <x v="77"/>
    <s v="STORE1"/>
    <n v="3"/>
    <n v="205.34"/>
    <n v="0.25"/>
    <s v="Credit Card"/>
    <n v="462.01499999999999"/>
    <n v="3"/>
    <n v="462.01499999999999"/>
    <n v="205.34"/>
    <n v="0.25"/>
  </r>
  <r>
    <x v="35"/>
    <s v="STORE8"/>
    <n v="2"/>
    <n v="756.8"/>
    <n v="0.15"/>
    <s v="Credit Card"/>
    <n v="1286.56"/>
    <n v="2"/>
    <n v="1286.56"/>
    <n v="756.8"/>
    <n v="0.15"/>
  </r>
  <r>
    <x v="39"/>
    <s v="STORE10"/>
    <n v="1"/>
    <n v="771.73"/>
    <n v="0.2"/>
    <s v="Credit Card"/>
    <n v="617.38400000000001"/>
    <n v="1"/>
    <n v="617.38400000000001"/>
    <n v="771.73"/>
    <n v="0.2"/>
  </r>
  <r>
    <x v="73"/>
    <s v="STORE17"/>
    <n v="1"/>
    <n v="440.19"/>
    <n v="0.03"/>
    <s v="PayPal"/>
    <n v="426.98430000000002"/>
    <n v="1"/>
    <n v="426.98430000000002"/>
    <n v="440.19"/>
    <n v="0.03"/>
  </r>
  <r>
    <x v="83"/>
    <s v="STORE2"/>
    <n v="2"/>
    <n v="409"/>
    <n v="0.17"/>
    <s v="Credit Card"/>
    <n v="678.93999999999994"/>
    <n v="2"/>
    <n v="678.93999999999994"/>
    <n v="409"/>
    <n v="0.17"/>
  </r>
  <r>
    <x v="48"/>
    <s v="STORE19"/>
    <n v="3"/>
    <n v="134.58000000000001"/>
    <n v="0.04"/>
    <s v="COD"/>
    <n v="387.59039999999999"/>
    <n v="3"/>
    <n v="387.59039999999999"/>
    <n v="134.58000000000001"/>
    <n v="0.04"/>
  </r>
  <r>
    <x v="11"/>
    <s v="STORE7"/>
    <n v="4"/>
    <n v="284.44"/>
    <n v="0.02"/>
    <s v="Credit Card"/>
    <n v="1115.0047999999999"/>
    <n v="4"/>
    <n v="1115.0047999999999"/>
    <n v="284.44"/>
    <n v="0.02"/>
  </r>
  <r>
    <x v="78"/>
    <s v="STORE13"/>
    <n v="4"/>
    <n v="922.69"/>
    <n v="0.16"/>
    <s v="Credit Card"/>
    <n v="3100.2384000000002"/>
    <n v="4"/>
    <n v="3100.2384000000002"/>
    <n v="922.69"/>
    <n v="0.16"/>
  </r>
  <r>
    <x v="14"/>
    <s v="STORE6"/>
    <n v="2"/>
    <n v="992.55"/>
    <n v="0.28000000000000003"/>
    <s v="Credit Card"/>
    <n v="1429.2719999999999"/>
    <n v="2"/>
    <n v="1429.2719999999999"/>
    <n v="992.55"/>
    <n v="0.28000000000000003"/>
  </r>
  <r>
    <x v="41"/>
    <s v="STORE18"/>
    <n v="1"/>
    <n v="170.43"/>
    <n v="0.03"/>
    <s v="Credit Card"/>
    <n v="165.31710000000001"/>
    <n v="1"/>
    <n v="165.31710000000001"/>
    <n v="170.43"/>
    <n v="0.03"/>
  </r>
  <r>
    <x v="18"/>
    <s v="STORE2"/>
    <n v="3"/>
    <n v="480.51"/>
    <n v="0.03"/>
    <s v="Credit Card"/>
    <n v="1398.2841000000001"/>
    <n v="3"/>
    <n v="1398.2841000000001"/>
    <n v="480.51"/>
    <n v="0.03"/>
  </r>
  <r>
    <x v="2"/>
    <s v="STORE7"/>
    <n v="2"/>
    <n v="955.66"/>
    <n v="0.28999999999999998"/>
    <s v="COD"/>
    <n v="1357.0372"/>
    <n v="2"/>
    <n v="1357.0372"/>
    <n v="955.66"/>
    <n v="0.28999999999999998"/>
  </r>
  <r>
    <x v="18"/>
    <s v="STORE0"/>
    <n v="2"/>
    <n v="488.02"/>
    <n v="0.27"/>
    <s v="PayPal"/>
    <n v="712.50919999999996"/>
    <n v="2"/>
    <n v="712.50919999999996"/>
    <n v="488.02"/>
    <n v="0.27"/>
  </r>
  <r>
    <x v="97"/>
    <s v="STORE0"/>
    <n v="1"/>
    <n v="917.17"/>
    <n v="0.13"/>
    <s v="COD"/>
    <n v="797.93790000000001"/>
    <n v="1"/>
    <n v="797.93790000000001"/>
    <n v="917.17"/>
    <n v="0.13"/>
  </r>
  <r>
    <x v="67"/>
    <s v="STORE5"/>
    <n v="2"/>
    <n v="406.46"/>
    <n v="0.3"/>
    <s v="PayPal"/>
    <n v="569.04399999999998"/>
    <n v="2"/>
    <n v="569.04399999999998"/>
    <n v="406.46"/>
    <n v="0.3"/>
  </r>
  <r>
    <x v="98"/>
    <s v="STORE0"/>
    <n v="2"/>
    <n v="264.39"/>
    <n v="0.11"/>
    <s v="COD"/>
    <n v="470.61419999999998"/>
    <n v="2"/>
    <n v="470.61419999999998"/>
    <n v="264.39"/>
    <n v="0.11"/>
  </r>
  <r>
    <x v="88"/>
    <s v="STORE16"/>
    <n v="1"/>
    <n v="414.97"/>
    <n v="0.22"/>
    <s v="PayPal"/>
    <n v="323.67660000000001"/>
    <n v="1"/>
    <n v="323.67660000000001"/>
    <n v="414.97"/>
    <n v="0.22"/>
  </r>
  <r>
    <x v="60"/>
    <s v="STORE12"/>
    <n v="2"/>
    <n v="583.51"/>
    <n v="0.2"/>
    <s v="COD"/>
    <n v="933.61599999999999"/>
    <n v="2"/>
    <n v="933.61599999999999"/>
    <n v="583.51"/>
    <n v="0.2"/>
  </r>
  <r>
    <x v="45"/>
    <s v="STORE17"/>
    <n v="1"/>
    <n v="659.27"/>
    <n v="0.15"/>
    <s v="PayPal"/>
    <n v="560.37950000000001"/>
    <n v="1"/>
    <n v="560.37950000000001"/>
    <n v="659.27"/>
    <n v="0.15"/>
  </r>
  <r>
    <x v="95"/>
    <s v="STORE4"/>
    <n v="4"/>
    <n v="106.66"/>
    <n v="0.2"/>
    <s v="COD"/>
    <n v="341.31200000000001"/>
    <n v="4"/>
    <n v="341.31200000000001"/>
    <n v="106.66"/>
    <n v="0.2"/>
  </r>
  <r>
    <x v="31"/>
    <s v="STORE5"/>
    <n v="4"/>
    <n v="168.55"/>
    <n v="0.15"/>
    <s v="PayPal"/>
    <n v="573.07000000000005"/>
    <n v="4"/>
    <n v="573.07000000000005"/>
    <n v="168.55"/>
    <n v="0.15"/>
  </r>
  <r>
    <x v="38"/>
    <s v="STORE2"/>
    <n v="1"/>
    <n v="230.53"/>
    <n v="0.06"/>
    <s v="COD"/>
    <n v="216.69820000000001"/>
    <n v="1"/>
    <n v="216.69820000000001"/>
    <n v="230.53"/>
    <n v="0.06"/>
  </r>
  <r>
    <x v="59"/>
    <s v="STORE1"/>
    <n v="2"/>
    <n v="355.41"/>
    <n v="0.13"/>
    <s v="COD"/>
    <n v="618.41340000000002"/>
    <n v="2"/>
    <n v="618.41340000000002"/>
    <n v="355.41"/>
    <n v="0.13"/>
  </r>
  <r>
    <x v="44"/>
    <s v="STORE2"/>
    <n v="3"/>
    <n v="843.44"/>
    <n v="0.22"/>
    <s v="Credit Card"/>
    <n v="1973.6496"/>
    <n v="3"/>
    <n v="1973.6496"/>
    <n v="843.44"/>
    <n v="0.22"/>
  </r>
  <r>
    <x v="98"/>
    <s v="STORE1"/>
    <n v="1"/>
    <n v="301.60000000000002"/>
    <n v="0.27"/>
    <s v="Credit Card"/>
    <n v="220.16800000000001"/>
    <n v="1"/>
    <n v="220.16800000000001"/>
    <n v="301.60000000000002"/>
    <n v="0.27"/>
  </r>
  <r>
    <x v="41"/>
    <s v="STORE2"/>
    <n v="3"/>
    <n v="21.59"/>
    <n v="0.16"/>
    <s v="COD"/>
    <n v="54.406799999999997"/>
    <n v="3"/>
    <n v="54.406799999999997"/>
    <n v="21.59"/>
    <n v="0.16"/>
  </r>
  <r>
    <x v="26"/>
    <s v="STORE2"/>
    <n v="4"/>
    <n v="284.24"/>
    <n v="0.09"/>
    <s v="Credit Card"/>
    <n v="1034.6335999999999"/>
    <n v="4"/>
    <n v="1034.6335999999999"/>
    <n v="284.24"/>
    <n v="0.09"/>
  </r>
  <r>
    <x v="23"/>
    <s v="STORE9"/>
    <n v="1"/>
    <n v="191.6"/>
    <n v="0.27"/>
    <s v="PayPal"/>
    <n v="139.86799999999999"/>
    <n v="1"/>
    <n v="139.86799999999999"/>
    <n v="191.6"/>
    <n v="0.27"/>
  </r>
  <r>
    <x v="36"/>
    <s v="STORE12"/>
    <n v="2"/>
    <n v="616.97"/>
    <n v="0.22"/>
    <s v="Credit Card"/>
    <n v="962.47320000000002"/>
    <n v="2"/>
    <n v="962.47320000000002"/>
    <n v="616.97"/>
    <n v="0.22"/>
  </r>
  <r>
    <x v="77"/>
    <s v="STORE10"/>
    <n v="3"/>
    <n v="125.68"/>
    <n v="0.26"/>
    <s v="COD"/>
    <n v="279.00959999999998"/>
    <n v="3"/>
    <n v="279.00959999999998"/>
    <n v="125.68"/>
    <n v="0.26"/>
  </r>
  <r>
    <x v="19"/>
    <s v="STORE4"/>
    <n v="3"/>
    <n v="307.48"/>
    <n v="0.24"/>
    <s v="Credit Card"/>
    <n v="701.0544000000001"/>
    <n v="3"/>
    <n v="701.0544000000001"/>
    <n v="307.48"/>
    <n v="0.24"/>
  </r>
  <r>
    <x v="95"/>
    <s v="STORE19"/>
    <n v="1"/>
    <n v="505.23"/>
    <n v="0.11"/>
    <s v="Credit Card"/>
    <n v="449.65469999999999"/>
    <n v="1"/>
    <n v="449.65469999999999"/>
    <n v="505.23"/>
    <n v="0.11"/>
  </r>
  <r>
    <x v="49"/>
    <s v="STORE16"/>
    <n v="1"/>
    <n v="853.12"/>
    <n v="0.19"/>
    <s v="COD"/>
    <n v="691.02719999999999"/>
    <n v="1"/>
    <n v="691.02719999999999"/>
    <n v="853.12"/>
    <n v="0.19"/>
  </r>
  <r>
    <x v="90"/>
    <s v="STORE7"/>
    <n v="4"/>
    <n v="191.65"/>
    <n v="0.19"/>
    <s v="PayPal"/>
    <n v="620.94600000000003"/>
    <n v="4"/>
    <n v="620.94600000000003"/>
    <n v="191.65"/>
    <n v="0.19"/>
  </r>
  <r>
    <x v="44"/>
    <s v="STORE3"/>
    <n v="1"/>
    <n v="169.69"/>
    <n v="0.22"/>
    <s v="Credit Card"/>
    <n v="132.35820000000001"/>
    <n v="1"/>
    <n v="132.35820000000001"/>
    <n v="169.69"/>
    <n v="0.22"/>
  </r>
  <r>
    <x v="85"/>
    <s v="STORE14"/>
    <n v="1"/>
    <n v="145.43"/>
    <n v="0.08"/>
    <s v="Credit Card"/>
    <n v="133.79560000000001"/>
    <n v="1"/>
    <n v="133.79560000000001"/>
    <n v="145.43"/>
    <n v="0.08"/>
  </r>
  <r>
    <x v="47"/>
    <s v="STORE12"/>
    <n v="4"/>
    <n v="828.35"/>
    <n v="0.17"/>
    <s v="Credit Card"/>
    <n v="2750.1219999999998"/>
    <n v="4"/>
    <n v="2750.1219999999998"/>
    <n v="828.35"/>
    <n v="0.17"/>
  </r>
  <r>
    <x v="98"/>
    <s v="STORE7"/>
    <n v="3"/>
    <n v="268.76"/>
    <n v="0.01"/>
    <s v="PayPal"/>
    <n v="798.21719999999993"/>
    <n v="3"/>
    <n v="798.21719999999993"/>
    <n v="268.76"/>
    <n v="0.01"/>
  </r>
  <r>
    <x v="12"/>
    <s v="STORE0"/>
    <n v="4"/>
    <n v="370.09"/>
    <n v="0.22"/>
    <s v="COD"/>
    <n v="1154.6808000000001"/>
    <n v="4"/>
    <n v="1154.6808000000001"/>
    <n v="370.09"/>
    <n v="0.22"/>
  </r>
  <r>
    <x v="36"/>
    <s v="STORE6"/>
    <n v="3"/>
    <n v="679.22"/>
    <n v="0.11"/>
    <s v="PayPal"/>
    <n v="1813.5174"/>
    <n v="3"/>
    <n v="1813.5174"/>
    <n v="679.22"/>
    <n v="0.11"/>
  </r>
  <r>
    <x v="78"/>
    <s v="STORE0"/>
    <n v="3"/>
    <n v="780.69"/>
    <n v="0.1"/>
    <s v="COD"/>
    <n v="2107.8629999999998"/>
    <n v="3"/>
    <n v="2107.8629999999998"/>
    <n v="780.69"/>
    <n v="0.1"/>
  </r>
  <r>
    <x v="63"/>
    <s v="STORE2"/>
    <n v="2"/>
    <n v="42.97"/>
    <n v="0.18"/>
    <s v="PayPal"/>
    <n v="70.470799999999997"/>
    <n v="2"/>
    <n v="70.470799999999997"/>
    <n v="42.97"/>
    <n v="0.18"/>
  </r>
  <r>
    <x v="74"/>
    <s v="STORE0"/>
    <n v="4"/>
    <n v="854.37"/>
    <n v="7.0000000000000007E-2"/>
    <s v="PayPal"/>
    <n v="3178.2564000000002"/>
    <n v="4"/>
    <n v="3178.2564000000002"/>
    <n v="854.37"/>
    <n v="7.0000000000000007E-2"/>
  </r>
  <r>
    <x v="10"/>
    <s v="STORE16"/>
    <n v="2"/>
    <n v="409.52"/>
    <n v="0.06"/>
    <s v="COD"/>
    <n v="769.8975999999999"/>
    <n v="2"/>
    <n v="769.8975999999999"/>
    <n v="409.52"/>
    <n v="0.06"/>
  </r>
  <r>
    <x v="1"/>
    <s v="STORE10"/>
    <n v="2"/>
    <n v="407.46"/>
    <n v="0.21"/>
    <s v="Credit Card"/>
    <n v="643.78679999999997"/>
    <n v="2"/>
    <n v="643.78679999999997"/>
    <n v="407.46"/>
    <n v="0.21"/>
  </r>
  <r>
    <x v="83"/>
    <s v="STORE8"/>
    <n v="1"/>
    <n v="728.84"/>
    <n v="0.28000000000000003"/>
    <s v="PayPal"/>
    <n v="524.76480000000004"/>
    <n v="1"/>
    <n v="524.76480000000004"/>
    <n v="728.84"/>
    <n v="0.28000000000000003"/>
  </r>
  <r>
    <x v="36"/>
    <s v="STORE6"/>
    <n v="4"/>
    <n v="467.24"/>
    <n v="0.08"/>
    <s v="PayPal"/>
    <n v="1719.4431999999999"/>
    <n v="4"/>
    <n v="1719.4431999999999"/>
    <n v="467.24"/>
    <n v="0.08"/>
  </r>
  <r>
    <x v="31"/>
    <s v="STORE11"/>
    <n v="1"/>
    <n v="57.94"/>
    <n v="0.13"/>
    <s v="PayPal"/>
    <n v="50.407799999999988"/>
    <n v="1"/>
    <n v="50.407799999999988"/>
    <n v="57.94"/>
    <n v="0.13"/>
  </r>
  <r>
    <x v="2"/>
    <s v="STORE17"/>
    <n v="1"/>
    <n v="540.1"/>
    <n v="0.22"/>
    <s v="Credit Card"/>
    <n v="421.27800000000002"/>
    <n v="1"/>
    <n v="421.27800000000002"/>
    <n v="540.1"/>
    <n v="0.22"/>
  </r>
  <r>
    <x v="67"/>
    <s v="STORE19"/>
    <n v="4"/>
    <n v="816.28"/>
    <n v="0.15"/>
    <s v="COD"/>
    <n v="2775.3519999999999"/>
    <n v="4"/>
    <n v="2775.3519999999999"/>
    <n v="816.28"/>
    <n v="0.15"/>
  </r>
  <r>
    <x v="63"/>
    <s v="STORE8"/>
    <n v="4"/>
    <n v="727.49"/>
    <n v="0.11"/>
    <s v="Credit Card"/>
    <n v="2589.8643999999999"/>
    <n v="4"/>
    <n v="2589.8643999999999"/>
    <n v="727.49"/>
    <n v="0.11"/>
  </r>
  <r>
    <x v="56"/>
    <s v="STORE13"/>
    <n v="4"/>
    <n v="817.92"/>
    <n v="0.21"/>
    <s v="Credit Card"/>
    <n v="2584.6271999999999"/>
    <n v="4"/>
    <n v="2584.6271999999999"/>
    <n v="817.92"/>
    <n v="0.21"/>
  </r>
  <r>
    <x v="48"/>
    <s v="STORE7"/>
    <n v="2"/>
    <n v="358.45"/>
    <n v="7.0000000000000007E-2"/>
    <s v="COD"/>
    <n v="666.71699999999998"/>
    <n v="2"/>
    <n v="666.71699999999998"/>
    <n v="358.45"/>
    <n v="7.0000000000000007E-2"/>
  </r>
  <r>
    <x v="72"/>
    <s v="STORE9"/>
    <n v="1"/>
    <n v="972.06"/>
    <n v="0.3"/>
    <s v="COD"/>
    <n v="680.44199999999989"/>
    <n v="1"/>
    <n v="680.44199999999989"/>
    <n v="972.06"/>
    <n v="0.3"/>
  </r>
  <r>
    <x v="30"/>
    <s v="STORE0"/>
    <n v="1"/>
    <n v="791.36"/>
    <n v="0.06"/>
    <s v="PayPal"/>
    <n v="743.87839999999994"/>
    <n v="1"/>
    <n v="743.87839999999994"/>
    <n v="791.36"/>
    <n v="0.06"/>
  </r>
  <r>
    <x v="91"/>
    <s v="STORE5"/>
    <n v="4"/>
    <n v="839.65"/>
    <n v="0.26"/>
    <s v="COD"/>
    <n v="2485.364"/>
    <n v="4"/>
    <n v="2485.364"/>
    <n v="839.65"/>
    <n v="0.26"/>
  </r>
  <r>
    <x v="18"/>
    <s v="STORE2"/>
    <n v="2"/>
    <n v="245.52"/>
    <n v="0.11"/>
    <s v="COD"/>
    <n v="437.0256"/>
    <n v="2"/>
    <n v="437.0256"/>
    <n v="245.52"/>
    <n v="0.11"/>
  </r>
  <r>
    <x v="74"/>
    <s v="STORE8"/>
    <n v="3"/>
    <n v="787.91"/>
    <n v="0.06"/>
    <s v="PayPal"/>
    <n v="2221.9061999999999"/>
    <n v="3"/>
    <n v="2221.9061999999999"/>
    <n v="787.91"/>
    <n v="0.06"/>
  </r>
  <r>
    <x v="28"/>
    <s v="STORE4"/>
    <n v="2"/>
    <n v="709.17"/>
    <n v="0.22"/>
    <s v="Credit Card"/>
    <n v="1106.3052"/>
    <n v="2"/>
    <n v="1106.3052"/>
    <n v="709.17"/>
    <n v="0.22"/>
  </r>
  <r>
    <x v="52"/>
    <s v="STORE7"/>
    <n v="2"/>
    <n v="533.91999999999996"/>
    <n v="0.13"/>
    <s v="Credit Card"/>
    <n v="929.02079999999989"/>
    <n v="2"/>
    <n v="929.02079999999989"/>
    <n v="533.91999999999996"/>
    <n v="0.13"/>
  </r>
  <r>
    <x v="63"/>
    <s v="STORE0"/>
    <n v="1"/>
    <n v="878.84"/>
    <n v="0.28000000000000003"/>
    <s v="COD"/>
    <n v="632.76480000000004"/>
    <n v="1"/>
    <n v="632.76480000000004"/>
    <n v="878.84"/>
    <n v="0.28000000000000003"/>
  </r>
  <r>
    <x v="38"/>
    <s v="STORE16"/>
    <n v="1"/>
    <n v="442.36"/>
    <n v="0.14000000000000001"/>
    <s v="Credit Card"/>
    <n v="380.42959999999999"/>
    <n v="1"/>
    <n v="380.42959999999999"/>
    <n v="442.36"/>
    <n v="0.14000000000000001"/>
  </r>
  <r>
    <x v="68"/>
    <s v="STORE6"/>
    <n v="1"/>
    <n v="763.34"/>
    <n v="0.11"/>
    <s v="COD"/>
    <n v="679.37260000000003"/>
    <n v="1"/>
    <n v="679.37260000000003"/>
    <n v="763.34"/>
    <n v="0.11"/>
  </r>
  <r>
    <x v="4"/>
    <s v="STORE18"/>
    <n v="3"/>
    <n v="178.22"/>
    <n v="0.15"/>
    <s v="COD"/>
    <n v="454.46100000000001"/>
    <n v="3"/>
    <n v="454.46100000000001"/>
    <n v="178.22"/>
    <n v="0.15"/>
  </r>
  <r>
    <x v="33"/>
    <s v="STORE1"/>
    <n v="4"/>
    <n v="90.32"/>
    <n v="0.08"/>
    <s v="PayPal"/>
    <n v="332.37759999999997"/>
    <n v="4"/>
    <n v="332.37759999999997"/>
    <n v="90.32"/>
    <n v="0.08"/>
  </r>
  <r>
    <x v="31"/>
    <s v="STORE6"/>
    <n v="3"/>
    <n v="370.93"/>
    <n v="0"/>
    <s v="Credit Card"/>
    <n v="1112.79"/>
    <n v="3"/>
    <n v="1112.79"/>
    <n v="370.93"/>
    <n v="0"/>
  </r>
  <r>
    <x v="34"/>
    <s v="STORE15"/>
    <n v="1"/>
    <n v="352.43"/>
    <n v="0.14000000000000001"/>
    <s v="PayPal"/>
    <n v="303.08980000000003"/>
    <n v="1"/>
    <n v="303.08980000000003"/>
    <n v="352.43"/>
    <n v="0.14000000000000001"/>
  </r>
  <r>
    <x v="21"/>
    <s v="STORE15"/>
    <n v="2"/>
    <n v="562.97"/>
    <n v="0.2"/>
    <s v="Credit Card"/>
    <n v="900.75200000000007"/>
    <n v="2"/>
    <n v="900.75200000000007"/>
    <n v="562.97"/>
    <n v="0.2"/>
  </r>
  <r>
    <x v="76"/>
    <s v="STORE7"/>
    <n v="1"/>
    <n v="522.85"/>
    <n v="0.12"/>
    <s v="PayPal"/>
    <n v="460.108"/>
    <n v="1"/>
    <n v="460.108"/>
    <n v="522.85"/>
    <n v="0.12"/>
  </r>
  <r>
    <x v="39"/>
    <s v="STORE16"/>
    <n v="4"/>
    <n v="714.89"/>
    <n v="0.15"/>
    <s v="Credit Card"/>
    <n v="2430.6260000000002"/>
    <n v="4"/>
    <n v="2430.6260000000002"/>
    <n v="714.89"/>
    <n v="0.15"/>
  </r>
  <r>
    <x v="19"/>
    <s v="STORE2"/>
    <n v="3"/>
    <n v="137.77000000000001"/>
    <n v="0.26"/>
    <s v="PayPal"/>
    <n v="305.84940000000012"/>
    <n v="3"/>
    <n v="305.84940000000012"/>
    <n v="137.77000000000001"/>
    <n v="0.26"/>
  </r>
  <r>
    <x v="80"/>
    <s v="STORE11"/>
    <n v="3"/>
    <n v="862.18"/>
    <n v="0.22"/>
    <s v="PayPal"/>
    <n v="2017.5011999999999"/>
    <n v="3"/>
    <n v="2017.5011999999999"/>
    <n v="862.18"/>
    <n v="0.22"/>
  </r>
  <r>
    <x v="48"/>
    <s v="STORE14"/>
    <n v="2"/>
    <n v="833.64"/>
    <n v="0.24"/>
    <s v="PayPal"/>
    <n v="1267.1328000000001"/>
    <n v="2"/>
    <n v="1267.1328000000001"/>
    <n v="833.64"/>
    <n v="0.24"/>
  </r>
  <r>
    <x v="46"/>
    <s v="STORE15"/>
    <n v="3"/>
    <n v="543.22"/>
    <n v="0.05"/>
    <s v="COD"/>
    <n v="1548.1769999999999"/>
    <n v="3"/>
    <n v="1548.1769999999999"/>
    <n v="543.22"/>
    <n v="0.05"/>
  </r>
  <r>
    <x v="12"/>
    <s v="STORE2"/>
    <n v="3"/>
    <n v="691.02"/>
    <n v="0.12"/>
    <s v="COD"/>
    <n v="1824.2927999999999"/>
    <n v="3"/>
    <n v="1824.2927999999999"/>
    <n v="691.02"/>
    <n v="0.12"/>
  </r>
  <r>
    <x v="56"/>
    <s v="STORE17"/>
    <n v="4"/>
    <n v="338.73"/>
    <n v="0.18"/>
    <s v="Credit Card"/>
    <n v="1111.0344"/>
    <n v="4"/>
    <n v="1111.0344"/>
    <n v="338.73"/>
    <n v="0.18"/>
  </r>
  <r>
    <x v="94"/>
    <s v="STORE16"/>
    <n v="3"/>
    <n v="366.08"/>
    <n v="0.05"/>
    <s v="Credit Card"/>
    <n v="1043.328"/>
    <n v="3"/>
    <n v="1043.328"/>
    <n v="366.08"/>
    <n v="0.05"/>
  </r>
  <r>
    <x v="26"/>
    <s v="STORE13"/>
    <n v="4"/>
    <n v="539.48"/>
    <n v="0.28000000000000003"/>
    <s v="COD"/>
    <n v="1553.7023999999999"/>
    <n v="4"/>
    <n v="1553.7023999999999"/>
    <n v="539.48"/>
    <n v="0.28000000000000003"/>
  </r>
  <r>
    <x v="52"/>
    <s v="STORE16"/>
    <n v="1"/>
    <n v="499.59"/>
    <n v="0.03"/>
    <s v="COD"/>
    <n v="484.60230000000001"/>
    <n v="1"/>
    <n v="484.60230000000001"/>
    <n v="499.59"/>
    <n v="0.03"/>
  </r>
  <r>
    <x v="37"/>
    <s v="STORE8"/>
    <n v="3"/>
    <n v="330.04"/>
    <n v="0.2"/>
    <s v="Credit Card"/>
    <n v="792.09600000000012"/>
    <n v="3"/>
    <n v="792.09600000000012"/>
    <n v="330.04"/>
    <n v="0.2"/>
  </r>
  <r>
    <x v="75"/>
    <s v="STORE17"/>
    <n v="2"/>
    <n v="813.01"/>
    <n v="0.06"/>
    <s v="PayPal"/>
    <n v="1528.4588000000001"/>
    <n v="2"/>
    <n v="1528.4588000000001"/>
    <n v="813.01"/>
    <n v="0.06"/>
  </r>
  <r>
    <x v="55"/>
    <s v="STORE2"/>
    <n v="4"/>
    <n v="204.8"/>
    <n v="0.03"/>
    <s v="PayPal"/>
    <n v="794.62400000000002"/>
    <n v="4"/>
    <n v="794.62400000000002"/>
    <n v="204.8"/>
    <n v="0.03"/>
  </r>
  <r>
    <x v="58"/>
    <s v="STORE3"/>
    <n v="3"/>
    <n v="728.32"/>
    <n v="0.01"/>
    <s v="Credit Card"/>
    <n v="2163.1104"/>
    <n v="3"/>
    <n v="2163.1104"/>
    <n v="728.32"/>
    <n v="0.01"/>
  </r>
  <r>
    <x v="4"/>
    <s v="STORE7"/>
    <n v="3"/>
    <n v="836.4"/>
    <n v="0"/>
    <s v="Credit Card"/>
    <n v="2509.1999999999998"/>
    <n v="3"/>
    <n v="2509.1999999999998"/>
    <n v="836.4"/>
    <n v="0"/>
  </r>
  <r>
    <x v="64"/>
    <s v="STORE12"/>
    <n v="1"/>
    <n v="780.16"/>
    <n v="0.02"/>
    <s v="COD"/>
    <n v="764.55679999999995"/>
    <n v="1"/>
    <n v="764.55679999999995"/>
    <n v="780.16"/>
    <n v="0.02"/>
  </r>
  <r>
    <x v="54"/>
    <s v="STORE13"/>
    <n v="4"/>
    <n v="354.12"/>
    <n v="0.06"/>
    <s v="PayPal"/>
    <n v="1331.4911999999999"/>
    <n v="4"/>
    <n v="1331.4911999999999"/>
    <n v="354.12"/>
    <n v="0.06"/>
  </r>
  <r>
    <x v="81"/>
    <s v="STORE2"/>
    <n v="4"/>
    <n v="282.48"/>
    <n v="0.11"/>
    <s v="PayPal"/>
    <n v="1005.6288"/>
    <n v="4"/>
    <n v="1005.6288"/>
    <n v="282.48"/>
    <n v="0.11"/>
  </r>
  <r>
    <x v="42"/>
    <s v="STORE6"/>
    <n v="2"/>
    <n v="740.68"/>
    <n v="0.02"/>
    <s v="PayPal"/>
    <n v="1451.7328"/>
    <n v="2"/>
    <n v="1451.7328"/>
    <n v="740.68"/>
    <n v="0.02"/>
  </r>
  <r>
    <x v="6"/>
    <s v="STORE9"/>
    <n v="3"/>
    <n v="600.58000000000004"/>
    <n v="0.28999999999999998"/>
    <s v="COD"/>
    <n v="1279.2354"/>
    <n v="3"/>
    <n v="1279.2354"/>
    <n v="600.58000000000004"/>
    <n v="0.28999999999999998"/>
  </r>
  <r>
    <x v="15"/>
    <s v="STORE3"/>
    <n v="3"/>
    <n v="345.58"/>
    <n v="0.22"/>
    <s v="Credit Card"/>
    <n v="808.65719999999999"/>
    <n v="3"/>
    <n v="808.65719999999999"/>
    <n v="345.58"/>
    <n v="0.22"/>
  </r>
  <r>
    <x v="97"/>
    <s v="STORE11"/>
    <n v="1"/>
    <n v="974.52"/>
    <n v="0.01"/>
    <s v="PayPal"/>
    <n v="964.77480000000003"/>
    <n v="1"/>
    <n v="964.77480000000003"/>
    <n v="974.52"/>
    <n v="0.01"/>
  </r>
  <r>
    <x v="53"/>
    <s v="STORE1"/>
    <n v="3"/>
    <n v="282.33"/>
    <n v="7.0000000000000007E-2"/>
    <s v="Credit Card"/>
    <n v="787.70069999999998"/>
    <n v="3"/>
    <n v="787.70069999999998"/>
    <n v="282.33"/>
    <n v="7.0000000000000007E-2"/>
  </r>
  <r>
    <x v="3"/>
    <s v="STORE19"/>
    <n v="4"/>
    <n v="158.46"/>
    <n v="0.09"/>
    <s v="PayPal"/>
    <n v="576.7944"/>
    <n v="4"/>
    <n v="576.7944"/>
    <n v="158.46"/>
    <n v="0.09"/>
  </r>
  <r>
    <x v="76"/>
    <s v="STORE7"/>
    <n v="2"/>
    <n v="778.56"/>
    <n v="0.11"/>
    <s v="COD"/>
    <n v="1385.8368"/>
    <n v="2"/>
    <n v="1385.8368"/>
    <n v="778.56"/>
    <n v="0.11"/>
  </r>
  <r>
    <x v="57"/>
    <s v="STORE19"/>
    <n v="4"/>
    <n v="280.16000000000003"/>
    <n v="0.18"/>
    <s v="COD"/>
    <n v="918.92480000000012"/>
    <n v="4"/>
    <n v="918.92480000000012"/>
    <n v="280.16000000000003"/>
    <n v="0.18"/>
  </r>
  <r>
    <x v="51"/>
    <s v="STORE13"/>
    <n v="2"/>
    <n v="649.54999999999995"/>
    <n v="0.28999999999999998"/>
    <s v="PayPal"/>
    <n v="922.36099999999988"/>
    <n v="2"/>
    <n v="922.36099999999988"/>
    <n v="649.54999999999995"/>
    <n v="0.28999999999999998"/>
  </r>
  <r>
    <x v="12"/>
    <s v="STORE2"/>
    <n v="2"/>
    <n v="994.32"/>
    <n v="0.27"/>
    <s v="PayPal"/>
    <n v="1451.7072000000001"/>
    <n v="2"/>
    <n v="1451.7072000000001"/>
    <n v="994.32"/>
    <n v="0.27"/>
  </r>
  <r>
    <x v="82"/>
    <s v="STORE12"/>
    <n v="1"/>
    <n v="64.94"/>
    <n v="0.21"/>
    <s v="PayPal"/>
    <n v="51.302599999999998"/>
    <n v="1"/>
    <n v="51.302599999999998"/>
    <n v="64.94"/>
    <n v="0.21"/>
  </r>
  <r>
    <x v="11"/>
    <s v="STORE7"/>
    <n v="2"/>
    <n v="507.66"/>
    <n v="0"/>
    <s v="COD"/>
    <n v="1015.32"/>
    <n v="2"/>
    <n v="1015.32"/>
    <n v="507.66"/>
    <n v="0"/>
  </r>
  <r>
    <x v="82"/>
    <s v="STORE4"/>
    <n v="4"/>
    <n v="968.27"/>
    <n v="0.03"/>
    <s v="PayPal"/>
    <n v="3756.8876"/>
    <n v="4"/>
    <n v="3756.8876"/>
    <n v="968.27"/>
    <n v="0.03"/>
  </r>
  <r>
    <x v="12"/>
    <s v="STORE5"/>
    <n v="4"/>
    <n v="510.33"/>
    <n v="0.2"/>
    <s v="PayPal"/>
    <n v="1633.056"/>
    <n v="4"/>
    <n v="1633.056"/>
    <n v="510.33"/>
    <n v="0.2"/>
  </r>
  <r>
    <x v="38"/>
    <s v="STORE19"/>
    <n v="2"/>
    <n v="156.72999999999999"/>
    <n v="0.18"/>
    <s v="COD"/>
    <n v="257.03719999999998"/>
    <n v="2"/>
    <n v="257.03719999999998"/>
    <n v="156.72999999999999"/>
    <n v="0.18"/>
  </r>
  <r>
    <x v="8"/>
    <s v="STORE10"/>
    <n v="3"/>
    <n v="53.83"/>
    <n v="0.24"/>
    <s v="Credit Card"/>
    <n v="122.7324"/>
    <n v="3"/>
    <n v="122.7324"/>
    <n v="53.83"/>
    <n v="0.24"/>
  </r>
  <r>
    <x v="36"/>
    <s v="STORE4"/>
    <n v="1"/>
    <n v="34.71"/>
    <n v="0.1"/>
    <s v="COD"/>
    <n v="31.239000000000001"/>
    <n v="1"/>
    <n v="31.239000000000001"/>
    <n v="34.71"/>
    <n v="0.1"/>
  </r>
  <r>
    <x v="25"/>
    <s v="STORE1"/>
    <n v="2"/>
    <n v="829.15"/>
    <n v="0.11"/>
    <s v="PayPal"/>
    <n v="1475.8869999999999"/>
    <n v="2"/>
    <n v="1475.8869999999999"/>
    <n v="829.15"/>
    <n v="0.11"/>
  </r>
  <r>
    <x v="24"/>
    <s v="STORE3"/>
    <n v="2"/>
    <n v="481.86"/>
    <n v="0.1"/>
    <s v="COD"/>
    <n v="867.34800000000007"/>
    <n v="2"/>
    <n v="867.34800000000007"/>
    <n v="481.86"/>
    <n v="0.1"/>
  </r>
  <r>
    <x v="40"/>
    <s v="STORE7"/>
    <n v="4"/>
    <n v="915.17"/>
    <n v="0.19"/>
    <s v="COD"/>
    <n v="2965.1507999999999"/>
    <n v="4"/>
    <n v="2965.1507999999999"/>
    <n v="915.17"/>
    <n v="0.19"/>
  </r>
  <r>
    <x v="51"/>
    <s v="STORE18"/>
    <n v="1"/>
    <n v="250.95"/>
    <n v="0.03"/>
    <s v="PayPal"/>
    <n v="243.42150000000001"/>
    <n v="1"/>
    <n v="243.42150000000001"/>
    <n v="250.95"/>
    <n v="0.03"/>
  </r>
  <r>
    <x v="99"/>
    <s v="STORE5"/>
    <n v="3"/>
    <n v="882.84"/>
    <n v="0.1"/>
    <s v="Credit Card"/>
    <n v="2383.6680000000001"/>
    <n v="3"/>
    <n v="2383.6680000000001"/>
    <n v="882.84"/>
    <n v="0.1"/>
  </r>
  <r>
    <x v="46"/>
    <s v="STORE18"/>
    <n v="4"/>
    <n v="573.37"/>
    <n v="0.04"/>
    <s v="COD"/>
    <n v="2201.7408"/>
    <n v="4"/>
    <n v="2201.7408"/>
    <n v="573.37"/>
    <n v="0.04"/>
  </r>
  <r>
    <x v="79"/>
    <s v="STORE12"/>
    <n v="3"/>
    <n v="622.72"/>
    <n v="0.04"/>
    <s v="Credit Card"/>
    <n v="1793.4336000000001"/>
    <n v="3"/>
    <n v="1793.4336000000001"/>
    <n v="622.72"/>
    <n v="0.04"/>
  </r>
  <r>
    <x v="80"/>
    <s v="STORE17"/>
    <n v="3"/>
    <n v="259.74"/>
    <n v="0.24"/>
    <s v="Credit Card"/>
    <n v="592.20720000000006"/>
    <n v="3"/>
    <n v="592.20720000000006"/>
    <n v="259.74"/>
    <n v="0.24"/>
  </r>
  <r>
    <x v="77"/>
    <s v="STORE13"/>
    <n v="4"/>
    <n v="951.09"/>
    <n v="0.14000000000000001"/>
    <s v="COD"/>
    <n v="3271.7496000000001"/>
    <n v="4"/>
    <n v="3271.7496000000001"/>
    <n v="951.09"/>
    <n v="0.14000000000000001"/>
  </r>
  <r>
    <x v="8"/>
    <s v="STORE2"/>
    <n v="1"/>
    <n v="71.709999999999994"/>
    <n v="0.23"/>
    <s v="COD"/>
    <n v="55.216700000000003"/>
    <n v="1"/>
    <n v="55.216700000000003"/>
    <n v="71.709999999999994"/>
    <n v="0.23"/>
  </r>
  <r>
    <x v="42"/>
    <s v="STORE7"/>
    <n v="4"/>
    <n v="894.93"/>
    <n v="0.05"/>
    <s v="COD"/>
    <n v="3400.733999999999"/>
    <n v="4"/>
    <n v="3400.733999999999"/>
    <n v="894.93"/>
    <n v="0.05"/>
  </r>
  <r>
    <x v="36"/>
    <s v="STORE8"/>
    <n v="4"/>
    <n v="870.18"/>
    <n v="0.13"/>
    <s v="COD"/>
    <n v="3028.2264"/>
    <n v="4"/>
    <n v="3028.2264"/>
    <n v="870.18"/>
    <n v="0.13"/>
  </r>
  <r>
    <x v="91"/>
    <s v="STORE2"/>
    <n v="2"/>
    <n v="552.72"/>
    <n v="0.06"/>
    <s v="PayPal"/>
    <n v="1039.1135999999999"/>
    <n v="2"/>
    <n v="1039.1135999999999"/>
    <n v="552.72"/>
    <n v="0.06"/>
  </r>
  <r>
    <x v="11"/>
    <s v="STORE8"/>
    <n v="3"/>
    <n v="700.43"/>
    <n v="0.01"/>
    <s v="COD"/>
    <n v="2080.2770999999998"/>
    <n v="3"/>
    <n v="2080.2770999999998"/>
    <n v="700.43"/>
    <n v="0.01"/>
  </r>
  <r>
    <x v="93"/>
    <s v="STORE2"/>
    <n v="2"/>
    <n v="823.03"/>
    <n v="0.18"/>
    <s v="PayPal"/>
    <n v="1349.7692"/>
    <n v="2"/>
    <n v="1349.7692"/>
    <n v="823.03"/>
    <n v="0.18"/>
  </r>
  <r>
    <x v="80"/>
    <s v="STORE6"/>
    <n v="1"/>
    <n v="117.37"/>
    <n v="0.21"/>
    <s v="Credit Card"/>
    <n v="92.722300000000004"/>
    <n v="1"/>
    <n v="92.722300000000004"/>
    <n v="117.37"/>
    <n v="0.21"/>
  </r>
  <r>
    <x v="6"/>
    <s v="STORE1"/>
    <n v="4"/>
    <n v="165.37"/>
    <n v="0.28999999999999998"/>
    <s v="Credit Card"/>
    <n v="469.6508"/>
    <n v="4"/>
    <n v="469.6508"/>
    <n v="165.37"/>
    <n v="0.28999999999999998"/>
  </r>
  <r>
    <x v="96"/>
    <s v="STORE10"/>
    <n v="3"/>
    <n v="483.06"/>
    <n v="0.05"/>
    <s v="Credit Card"/>
    <n v="1376.721"/>
    <n v="3"/>
    <n v="1376.721"/>
    <n v="483.06"/>
    <n v="0.05"/>
  </r>
  <r>
    <x v="82"/>
    <s v="STORE7"/>
    <n v="4"/>
    <n v="262.05"/>
    <n v="0.24"/>
    <s v="PayPal"/>
    <n v="796.63200000000006"/>
    <n v="4"/>
    <n v="796.63200000000006"/>
    <n v="262.05"/>
    <n v="0.24"/>
  </r>
  <r>
    <x v="66"/>
    <s v="STORE14"/>
    <n v="3"/>
    <n v="970.89"/>
    <n v="0.11"/>
    <s v="COD"/>
    <n v="2592.2763"/>
    <n v="3"/>
    <n v="2592.2763"/>
    <n v="970.89"/>
    <n v="0.11"/>
  </r>
  <r>
    <x v="18"/>
    <s v="STORE0"/>
    <n v="1"/>
    <n v="61.11"/>
    <n v="0.1"/>
    <s v="PayPal"/>
    <n v="54.999000000000002"/>
    <n v="1"/>
    <n v="54.999000000000002"/>
    <n v="61.11"/>
    <n v="0.1"/>
  </r>
  <r>
    <x v="16"/>
    <s v="STORE8"/>
    <n v="3"/>
    <n v="827.88"/>
    <n v="0.19"/>
    <s v="PayPal"/>
    <n v="2011.7483999999999"/>
    <n v="3"/>
    <n v="2011.7483999999999"/>
    <n v="827.88"/>
    <n v="0.19"/>
  </r>
  <r>
    <x v="72"/>
    <s v="STORE13"/>
    <n v="3"/>
    <n v="926.85"/>
    <n v="0.18"/>
    <s v="COD"/>
    <n v="2280.0509999999999"/>
    <n v="3"/>
    <n v="2280.0509999999999"/>
    <n v="926.85"/>
    <n v="0.18"/>
  </r>
  <r>
    <x v="31"/>
    <s v="STORE14"/>
    <n v="1"/>
    <n v="874.59"/>
    <n v="0.28999999999999998"/>
    <s v="PayPal"/>
    <n v="620.95889999999997"/>
    <n v="1"/>
    <n v="620.95889999999997"/>
    <n v="874.59"/>
    <n v="0.28999999999999998"/>
  </r>
  <r>
    <x v="5"/>
    <s v="STORE1"/>
    <n v="4"/>
    <n v="479.11"/>
    <n v="0.24"/>
    <s v="PayPal"/>
    <n v="1456.4944"/>
    <n v="4"/>
    <n v="1456.4944"/>
    <n v="479.11"/>
    <n v="0.24"/>
  </r>
  <r>
    <x v="79"/>
    <s v="STORE17"/>
    <n v="3"/>
    <n v="182.91"/>
    <n v="0.28999999999999998"/>
    <s v="Credit Card"/>
    <n v="389.59829999999999"/>
    <n v="3"/>
    <n v="389.59829999999999"/>
    <n v="182.91"/>
    <n v="0.28999999999999998"/>
  </r>
  <r>
    <x v="13"/>
    <s v="STORE5"/>
    <n v="4"/>
    <n v="745.51"/>
    <n v="0.05"/>
    <s v="Credit Card"/>
    <n v="2832.9380000000001"/>
    <n v="4"/>
    <n v="2832.9380000000001"/>
    <n v="745.51"/>
    <n v="0.05"/>
  </r>
  <r>
    <x v="12"/>
    <s v="STORE15"/>
    <n v="3"/>
    <n v="920.61"/>
    <n v="0.04"/>
    <s v="Credit Card"/>
    <n v="2651.3568"/>
    <n v="3"/>
    <n v="2651.3568"/>
    <n v="920.61"/>
    <n v="0.04"/>
  </r>
  <r>
    <x v="28"/>
    <s v="STORE10"/>
    <n v="4"/>
    <n v="659.03"/>
    <n v="0.15"/>
    <s v="Credit Card"/>
    <n v="2240.7020000000002"/>
    <n v="4"/>
    <n v="2240.7020000000002"/>
    <n v="659.03"/>
    <n v="0.15"/>
  </r>
  <r>
    <x v="93"/>
    <s v="STORE2"/>
    <n v="1"/>
    <n v="312.91000000000003"/>
    <n v="0.12"/>
    <s v="PayPal"/>
    <n v="275.36079999999998"/>
    <n v="1"/>
    <n v="275.36079999999998"/>
    <n v="312.91000000000003"/>
    <n v="0.12"/>
  </r>
  <r>
    <x v="21"/>
    <s v="STORE18"/>
    <n v="4"/>
    <n v="705.64"/>
    <n v="0.11"/>
    <s v="PayPal"/>
    <n v="2512.0783999999999"/>
    <n v="4"/>
    <n v="2512.0783999999999"/>
    <n v="705.64"/>
    <n v="0.11"/>
  </r>
  <r>
    <x v="93"/>
    <s v="STORE10"/>
    <n v="4"/>
    <n v="386.41"/>
    <n v="0.13"/>
    <s v="COD"/>
    <n v="1344.7067999999999"/>
    <n v="4"/>
    <n v="1344.7067999999999"/>
    <n v="386.41"/>
    <n v="0.13"/>
  </r>
  <r>
    <x v="32"/>
    <s v="STORE11"/>
    <n v="3"/>
    <n v="265.89"/>
    <n v="0.08"/>
    <s v="COD"/>
    <n v="733.85640000000001"/>
    <n v="3"/>
    <n v="733.85640000000001"/>
    <n v="265.89"/>
    <n v="0.08"/>
  </r>
  <r>
    <x v="37"/>
    <s v="STORE16"/>
    <n v="1"/>
    <n v="703.16"/>
    <n v="0.28999999999999998"/>
    <s v="Credit Card"/>
    <n v="499.24360000000001"/>
    <n v="1"/>
    <n v="499.24360000000001"/>
    <n v="703.16"/>
    <n v="0.28999999999999998"/>
  </r>
  <r>
    <x v="0"/>
    <s v="STORE13"/>
    <n v="2"/>
    <n v="394.5"/>
    <n v="0.28999999999999998"/>
    <s v="COD"/>
    <n v="560.18999999999994"/>
    <n v="2"/>
    <n v="560.18999999999994"/>
    <n v="394.5"/>
    <n v="0.28999999999999998"/>
  </r>
  <r>
    <x v="0"/>
    <s v="STORE7"/>
    <n v="3"/>
    <n v="411.25"/>
    <n v="0.05"/>
    <s v="Credit Card"/>
    <n v="1172.0625"/>
    <n v="3"/>
    <n v="1172.0625"/>
    <n v="411.25"/>
    <n v="0.05"/>
  </r>
  <r>
    <x v="70"/>
    <s v="STORE2"/>
    <n v="4"/>
    <n v="395.45"/>
    <n v="0.01"/>
    <s v="Credit Card"/>
    <n v="1565.982"/>
    <n v="4"/>
    <n v="1565.982"/>
    <n v="395.45"/>
    <n v="0.01"/>
  </r>
  <r>
    <x v="64"/>
    <s v="STORE5"/>
    <n v="2"/>
    <n v="678.98"/>
    <n v="0.23"/>
    <s v="Credit Card"/>
    <n v="1045.6292000000001"/>
    <n v="2"/>
    <n v="1045.6292000000001"/>
    <n v="678.98"/>
    <n v="0.23"/>
  </r>
  <r>
    <x v="16"/>
    <s v="STORE14"/>
    <n v="4"/>
    <n v="757.71"/>
    <n v="0.26"/>
    <s v="COD"/>
    <n v="2242.8216000000002"/>
    <n v="4"/>
    <n v="2242.8216000000002"/>
    <n v="757.71"/>
    <n v="0.26"/>
  </r>
  <r>
    <x v="32"/>
    <s v="STORE4"/>
    <n v="1"/>
    <n v="647.86"/>
    <n v="0.05"/>
    <s v="COD"/>
    <n v="615.46699999999998"/>
    <n v="1"/>
    <n v="615.46699999999998"/>
    <n v="647.86"/>
    <n v="0.05"/>
  </r>
  <r>
    <x v="21"/>
    <s v="STORE6"/>
    <n v="2"/>
    <n v="179.64"/>
    <n v="0.1"/>
    <s v="PayPal"/>
    <n v="323.35199999999998"/>
    <n v="2"/>
    <n v="323.35199999999998"/>
    <n v="179.64"/>
    <n v="0.1"/>
  </r>
  <r>
    <x v="85"/>
    <s v="STORE4"/>
    <n v="3"/>
    <n v="392.65"/>
    <n v="0.17"/>
    <s v="PayPal"/>
    <n v="977.69849999999985"/>
    <n v="3"/>
    <n v="977.69849999999985"/>
    <n v="392.65"/>
    <n v="0.17"/>
  </r>
  <r>
    <x v="52"/>
    <s v="STORE16"/>
    <n v="4"/>
    <n v="969.55"/>
    <n v="0.09"/>
    <s v="COD"/>
    <n v="3529.1619999999998"/>
    <n v="4"/>
    <n v="3529.1619999999998"/>
    <n v="969.55"/>
    <n v="0.09"/>
  </r>
  <r>
    <x v="1"/>
    <s v="STORE12"/>
    <n v="3"/>
    <n v="322.94"/>
    <n v="0.01"/>
    <s v="Credit Card"/>
    <n v="959.13179999999988"/>
    <n v="3"/>
    <n v="959.13179999999988"/>
    <n v="322.94"/>
    <n v="0.01"/>
  </r>
  <r>
    <x v="50"/>
    <s v="STORE0"/>
    <n v="1"/>
    <n v="92.83"/>
    <n v="0.26"/>
    <s v="PayPal"/>
    <n v="68.694199999999995"/>
    <n v="1"/>
    <n v="68.694199999999995"/>
    <n v="92.83"/>
    <n v="0.26"/>
  </r>
  <r>
    <x v="67"/>
    <s v="STORE3"/>
    <n v="4"/>
    <n v="432.29"/>
    <n v="0.16"/>
    <s v="COD"/>
    <n v="1452.4944"/>
    <n v="4"/>
    <n v="1452.4944"/>
    <n v="432.29"/>
    <n v="0.16"/>
  </r>
  <r>
    <x v="11"/>
    <s v="STORE13"/>
    <n v="2"/>
    <n v="925.78"/>
    <n v="0.14000000000000001"/>
    <s v="COD"/>
    <n v="1592.3416"/>
    <n v="2"/>
    <n v="1592.3416"/>
    <n v="925.78"/>
    <n v="0.14000000000000001"/>
  </r>
  <r>
    <x v="60"/>
    <s v="STORE11"/>
    <n v="2"/>
    <n v="151.47"/>
    <n v="0.21"/>
    <s v="PayPal"/>
    <n v="239.32259999999999"/>
    <n v="2"/>
    <n v="239.32259999999999"/>
    <n v="151.47"/>
    <n v="0.21"/>
  </r>
  <r>
    <x v="50"/>
    <s v="STORE10"/>
    <n v="1"/>
    <n v="343.05"/>
    <n v="0.28000000000000003"/>
    <s v="PayPal"/>
    <n v="246.99600000000001"/>
    <n v="1"/>
    <n v="246.99600000000001"/>
    <n v="343.05"/>
    <n v="0.28000000000000003"/>
  </r>
  <r>
    <x v="53"/>
    <s v="STORE4"/>
    <n v="1"/>
    <n v="373.06"/>
    <n v="0.11"/>
    <s v="PayPal"/>
    <n v="332.02339999999998"/>
    <n v="1"/>
    <n v="332.02339999999998"/>
    <n v="373.06"/>
    <n v="0.11"/>
  </r>
  <r>
    <x v="97"/>
    <s v="STORE15"/>
    <n v="1"/>
    <n v="124.98"/>
    <n v="7.0000000000000007E-2"/>
    <s v="COD"/>
    <n v="116.23139999999999"/>
    <n v="1"/>
    <n v="116.23139999999999"/>
    <n v="124.98"/>
    <n v="7.0000000000000007E-2"/>
  </r>
  <r>
    <x v="78"/>
    <s v="STORE19"/>
    <n v="4"/>
    <n v="221.49"/>
    <n v="0.26"/>
    <s v="PayPal"/>
    <n v="655.61040000000003"/>
    <n v="4"/>
    <n v="655.61040000000003"/>
    <n v="221.49"/>
    <n v="0.26"/>
  </r>
  <r>
    <x v="34"/>
    <s v="STORE15"/>
    <n v="1"/>
    <n v="563.32000000000005"/>
    <n v="0.01"/>
    <s v="PayPal"/>
    <n v="557.68680000000006"/>
    <n v="1"/>
    <n v="557.68680000000006"/>
    <n v="563.32000000000005"/>
    <n v="0.01"/>
  </r>
  <r>
    <x v="75"/>
    <s v="STORE0"/>
    <n v="1"/>
    <n v="362.93"/>
    <n v="0.27"/>
    <s v="Credit Card"/>
    <n v="264.93889999999999"/>
    <n v="1"/>
    <n v="264.93889999999999"/>
    <n v="362.93"/>
    <n v="0.27"/>
  </r>
  <r>
    <x v="75"/>
    <s v="STORE15"/>
    <n v="4"/>
    <n v="369.22"/>
    <n v="0.18"/>
    <s v="COD"/>
    <n v="1211.0416"/>
    <n v="4"/>
    <n v="1211.0416"/>
    <n v="369.22"/>
    <n v="0.18"/>
  </r>
  <r>
    <x v="99"/>
    <s v="STORE14"/>
    <n v="3"/>
    <n v="950.83"/>
    <n v="0.06"/>
    <s v="PayPal"/>
    <n v="2681.3406"/>
    <n v="3"/>
    <n v="2681.3406"/>
    <n v="950.83"/>
    <n v="0.06"/>
  </r>
  <r>
    <x v="92"/>
    <s v="STORE13"/>
    <n v="3"/>
    <n v="338.79"/>
    <n v="0.01"/>
    <s v="Credit Card"/>
    <n v="1006.2063000000001"/>
    <n v="3"/>
    <n v="1006.2063000000001"/>
    <n v="338.79"/>
    <n v="0.01"/>
  </r>
  <r>
    <x v="64"/>
    <s v="STORE1"/>
    <n v="3"/>
    <n v="853.32"/>
    <n v="7.0000000000000007E-2"/>
    <s v="COD"/>
    <n v="2380.7628"/>
    <n v="3"/>
    <n v="2380.7628"/>
    <n v="853.32"/>
    <n v="7.0000000000000007E-2"/>
  </r>
  <r>
    <x v="3"/>
    <s v="STORE6"/>
    <n v="3"/>
    <n v="89.78"/>
    <n v="0.2"/>
    <s v="COD"/>
    <n v="215.47200000000001"/>
    <n v="3"/>
    <n v="215.47200000000001"/>
    <n v="89.78"/>
    <n v="0.2"/>
  </r>
  <r>
    <x v="76"/>
    <s v="STORE1"/>
    <n v="1"/>
    <n v="172.04"/>
    <n v="0.04"/>
    <s v="PayPal"/>
    <n v="165.1584"/>
    <n v="1"/>
    <n v="165.1584"/>
    <n v="172.04"/>
    <n v="0.04"/>
  </r>
  <r>
    <x v="59"/>
    <s v="STORE1"/>
    <n v="1"/>
    <n v="389.2"/>
    <n v="0.05"/>
    <s v="Credit Card"/>
    <n v="369.74"/>
    <n v="1"/>
    <n v="369.74"/>
    <n v="389.2"/>
    <n v="0.05"/>
  </r>
  <r>
    <x v="25"/>
    <s v="STORE13"/>
    <n v="3"/>
    <n v="865.96"/>
    <n v="0.12"/>
    <s v="PayPal"/>
    <n v="2286.1343999999999"/>
    <n v="3"/>
    <n v="2286.1343999999999"/>
    <n v="865.96"/>
    <n v="0.12"/>
  </r>
  <r>
    <x v="46"/>
    <s v="STORE1"/>
    <n v="3"/>
    <n v="79.95"/>
    <n v="0.2"/>
    <s v="COD"/>
    <n v="191.88"/>
    <n v="3"/>
    <n v="191.88"/>
    <n v="79.95"/>
    <n v="0.2"/>
  </r>
  <r>
    <x v="33"/>
    <s v="STORE7"/>
    <n v="1"/>
    <n v="566.5"/>
    <n v="0.25"/>
    <s v="COD"/>
    <n v="424.875"/>
    <n v="1"/>
    <n v="424.875"/>
    <n v="566.5"/>
    <n v="0.25"/>
  </r>
  <r>
    <x v="39"/>
    <s v="STORE0"/>
    <n v="2"/>
    <n v="347.95"/>
    <n v="0.13"/>
    <s v="COD"/>
    <n v="605.43299999999999"/>
    <n v="2"/>
    <n v="605.43299999999999"/>
    <n v="347.95"/>
    <n v="0.13"/>
  </r>
  <r>
    <x v="87"/>
    <s v="STORE3"/>
    <n v="2"/>
    <n v="250.83"/>
    <n v="0.15"/>
    <s v="PayPal"/>
    <n v="426.411"/>
    <n v="2"/>
    <n v="426.411"/>
    <n v="250.83"/>
    <n v="0.15"/>
  </r>
  <r>
    <x v="51"/>
    <s v="STORE1"/>
    <n v="1"/>
    <n v="888.05"/>
    <n v="0.2"/>
    <s v="PayPal"/>
    <n v="710.44"/>
    <n v="1"/>
    <n v="710.44"/>
    <n v="888.05"/>
    <n v="0.2"/>
  </r>
  <r>
    <x v="11"/>
    <s v="STORE18"/>
    <n v="2"/>
    <n v="673.02"/>
    <n v="0.11"/>
    <s v="PayPal"/>
    <n v="1197.9756"/>
    <n v="2"/>
    <n v="1197.9756"/>
    <n v="673.02"/>
    <n v="0.11"/>
  </r>
  <r>
    <x v="91"/>
    <s v="STORE3"/>
    <n v="2"/>
    <n v="492.62"/>
    <n v="0.26"/>
    <s v="COD"/>
    <n v="729.07759999999996"/>
    <n v="2"/>
    <n v="729.07759999999996"/>
    <n v="492.62"/>
    <n v="0.26"/>
  </r>
  <r>
    <x v="65"/>
    <s v="STORE3"/>
    <n v="4"/>
    <n v="986.93"/>
    <n v="0.01"/>
    <s v="Credit Card"/>
    <n v="3908.2428"/>
    <n v="4"/>
    <n v="3908.2428"/>
    <n v="986.93"/>
    <n v="0.01"/>
  </r>
  <r>
    <x v="62"/>
    <s v="STORE12"/>
    <n v="4"/>
    <n v="411.68"/>
    <n v="0.06"/>
    <s v="PayPal"/>
    <n v="1547.9168"/>
    <n v="4"/>
    <n v="1547.9168"/>
    <n v="411.68"/>
    <n v="0.06"/>
  </r>
  <r>
    <x v="14"/>
    <s v="STORE17"/>
    <n v="2"/>
    <n v="637.55999999999995"/>
    <n v="0.05"/>
    <s v="COD"/>
    <n v="1211.364"/>
    <n v="2"/>
    <n v="1211.364"/>
    <n v="637.55999999999995"/>
    <n v="0.05"/>
  </r>
  <r>
    <x v="26"/>
    <s v="STORE3"/>
    <n v="3"/>
    <n v="706.87"/>
    <n v="0.27"/>
    <s v="Credit Card"/>
    <n v="1548.0453"/>
    <n v="3"/>
    <n v="1548.0453"/>
    <n v="706.87"/>
    <n v="0.27"/>
  </r>
  <r>
    <x v="5"/>
    <s v="STORE6"/>
    <n v="2"/>
    <n v="884.48"/>
    <n v="0"/>
    <s v="COD"/>
    <n v="1768.96"/>
    <n v="2"/>
    <n v="1768.96"/>
    <n v="884.48"/>
    <n v="0"/>
  </r>
  <r>
    <x v="80"/>
    <s v="STORE4"/>
    <n v="3"/>
    <n v="718.23"/>
    <n v="0.19"/>
    <s v="PayPal"/>
    <n v="1745.2989"/>
    <n v="3"/>
    <n v="1745.2989"/>
    <n v="718.23"/>
    <n v="0.19"/>
  </r>
  <r>
    <x v="64"/>
    <s v="STORE18"/>
    <n v="3"/>
    <n v="107.44"/>
    <n v="0.27"/>
    <s v="PayPal"/>
    <n v="235.2936"/>
    <n v="3"/>
    <n v="235.2936"/>
    <n v="107.44"/>
    <n v="0.27"/>
  </r>
  <r>
    <x v="54"/>
    <s v="STORE3"/>
    <n v="4"/>
    <n v="608.97"/>
    <n v="0.14000000000000001"/>
    <s v="COD"/>
    <n v="2094.8568"/>
    <n v="4"/>
    <n v="2094.8568"/>
    <n v="608.97"/>
    <n v="0.14000000000000001"/>
  </r>
  <r>
    <x v="86"/>
    <s v="STORE6"/>
    <n v="3"/>
    <n v="260.45999999999998"/>
    <n v="0.09"/>
    <s v="Credit Card"/>
    <n v="711.05579999999986"/>
    <n v="3"/>
    <n v="711.05579999999986"/>
    <n v="260.45999999999998"/>
    <n v="0.09"/>
  </r>
  <r>
    <x v="62"/>
    <s v="STORE6"/>
    <n v="1"/>
    <n v="747.03"/>
    <n v="0.01"/>
    <s v="Credit Card"/>
    <n v="739.55970000000002"/>
    <n v="1"/>
    <n v="739.55970000000002"/>
    <n v="747.03"/>
    <n v="0.01"/>
  </r>
  <r>
    <x v="30"/>
    <s v="STORE8"/>
    <n v="4"/>
    <n v="700.88"/>
    <n v="0.23"/>
    <s v="PayPal"/>
    <n v="2158.7103999999999"/>
    <n v="4"/>
    <n v="2158.7103999999999"/>
    <n v="700.88"/>
    <n v="0.23"/>
  </r>
  <r>
    <x v="98"/>
    <s v="STORE14"/>
    <n v="4"/>
    <n v="20.09"/>
    <n v="0.16"/>
    <s v="PayPal"/>
    <n v="67.502399999999994"/>
    <n v="4"/>
    <n v="67.502399999999994"/>
    <n v="20.09"/>
    <n v="0.16"/>
  </r>
  <r>
    <x v="92"/>
    <s v="STORE11"/>
    <n v="3"/>
    <n v="917.64"/>
    <n v="0.24"/>
    <s v="PayPal"/>
    <n v="2092.2192"/>
    <n v="3"/>
    <n v="2092.2192"/>
    <n v="917.64"/>
    <n v="0.24"/>
  </r>
  <r>
    <x v="39"/>
    <s v="STORE0"/>
    <n v="1"/>
    <n v="242.08"/>
    <n v="0.18"/>
    <s v="PayPal"/>
    <n v="198.50559999999999"/>
    <n v="1"/>
    <n v="198.50559999999999"/>
    <n v="242.08"/>
    <n v="0.18"/>
  </r>
  <r>
    <x v="81"/>
    <s v="STORE7"/>
    <n v="1"/>
    <n v="536.67999999999995"/>
    <n v="0.27"/>
    <s v="Credit Card"/>
    <n v="391.77640000000002"/>
    <n v="1"/>
    <n v="391.77640000000002"/>
    <n v="536.67999999999995"/>
    <n v="0.27"/>
  </r>
  <r>
    <x v="35"/>
    <s v="STORE4"/>
    <n v="2"/>
    <n v="145.18"/>
    <n v="0.26"/>
    <s v="PayPal"/>
    <n v="214.8664"/>
    <n v="2"/>
    <n v="214.8664"/>
    <n v="145.18"/>
    <n v="0.26"/>
  </r>
  <r>
    <x v="22"/>
    <s v="STORE4"/>
    <n v="2"/>
    <n v="132.77000000000001"/>
    <n v="0.13"/>
    <s v="COD"/>
    <n v="231.0198"/>
    <n v="2"/>
    <n v="231.0198"/>
    <n v="132.77000000000001"/>
    <n v="0.13"/>
  </r>
  <r>
    <x v="89"/>
    <s v="STORE9"/>
    <n v="4"/>
    <n v="682.11"/>
    <n v="0.14000000000000001"/>
    <s v="Credit Card"/>
    <n v="2346.4584"/>
    <n v="4"/>
    <n v="2346.4584"/>
    <n v="682.11"/>
    <n v="0.14000000000000001"/>
  </r>
  <r>
    <x v="43"/>
    <s v="STORE17"/>
    <n v="4"/>
    <n v="502.95"/>
    <n v="0.14000000000000001"/>
    <s v="COD"/>
    <n v="1730.1479999999999"/>
    <n v="4"/>
    <n v="1730.1479999999999"/>
    <n v="502.95"/>
    <n v="0.14000000000000001"/>
  </r>
  <r>
    <x v="92"/>
    <s v="STORE16"/>
    <n v="2"/>
    <n v="472.08"/>
    <n v="7.0000000000000007E-2"/>
    <s v="Credit Card"/>
    <n v="878.0687999999999"/>
    <n v="2"/>
    <n v="878.0687999999999"/>
    <n v="472.08"/>
    <n v="7.0000000000000007E-2"/>
  </r>
  <r>
    <x v="71"/>
    <s v="STORE17"/>
    <n v="2"/>
    <n v="218.11"/>
    <n v="0.02"/>
    <s v="COD"/>
    <n v="427.49560000000002"/>
    <n v="2"/>
    <n v="427.49560000000002"/>
    <n v="218.11"/>
    <n v="0.02"/>
  </r>
  <r>
    <x v="55"/>
    <s v="STORE6"/>
    <n v="4"/>
    <n v="845.58"/>
    <n v="0.06"/>
    <s v="PayPal"/>
    <n v="3179.3807999999999"/>
    <n v="4"/>
    <n v="3179.3807999999999"/>
    <n v="845.58"/>
    <n v="0.06"/>
  </r>
  <r>
    <x v="61"/>
    <s v="STORE2"/>
    <n v="2"/>
    <n v="111.28"/>
    <n v="0.14000000000000001"/>
    <s v="Credit Card"/>
    <n v="191.4016"/>
    <n v="2"/>
    <n v="191.4016"/>
    <n v="111.28"/>
    <n v="0.14000000000000001"/>
  </r>
  <r>
    <x v="4"/>
    <s v="STORE14"/>
    <n v="2"/>
    <n v="37.21"/>
    <n v="0.19"/>
    <s v="Credit Card"/>
    <n v="60.280200000000008"/>
    <n v="2"/>
    <n v="60.280200000000008"/>
    <n v="37.21"/>
    <n v="0.19"/>
  </r>
  <r>
    <x v="85"/>
    <s v="STORE13"/>
    <n v="1"/>
    <n v="331.73"/>
    <n v="0.04"/>
    <s v="Credit Card"/>
    <n v="318.46080000000001"/>
    <n v="1"/>
    <n v="318.46080000000001"/>
    <n v="331.73"/>
    <n v="0.04"/>
  </r>
  <r>
    <x v="7"/>
    <s v="STORE12"/>
    <n v="3"/>
    <n v="306.70999999999998"/>
    <n v="0.09"/>
    <s v="PayPal"/>
    <n v="837.31829999999991"/>
    <n v="3"/>
    <n v="837.31829999999991"/>
    <n v="306.70999999999998"/>
    <n v="0.09"/>
  </r>
  <r>
    <x v="60"/>
    <s v="STORE6"/>
    <n v="4"/>
    <n v="484.92"/>
    <n v="0.28000000000000003"/>
    <s v="PayPal"/>
    <n v="1396.5696"/>
    <n v="4"/>
    <n v="1396.5696"/>
    <n v="484.92"/>
    <n v="0.28000000000000003"/>
  </r>
  <r>
    <x v="57"/>
    <s v="STORE5"/>
    <n v="2"/>
    <n v="42.04"/>
    <n v="7.0000000000000007E-2"/>
    <s v="Credit Card"/>
    <n v="78.194399999999987"/>
    <n v="2"/>
    <n v="78.194399999999987"/>
    <n v="42.04"/>
    <n v="7.0000000000000007E-2"/>
  </r>
  <r>
    <x v="76"/>
    <s v="STORE6"/>
    <n v="3"/>
    <n v="599.48"/>
    <n v="0.22"/>
    <s v="PayPal"/>
    <n v="1402.7832000000001"/>
    <n v="3"/>
    <n v="1402.7832000000001"/>
    <n v="599.48"/>
    <n v="0.22"/>
  </r>
  <r>
    <x v="53"/>
    <s v="STORE1"/>
    <n v="3"/>
    <n v="401.42"/>
    <n v="0.01"/>
    <s v="COD"/>
    <n v="1192.2174"/>
    <n v="3"/>
    <n v="1192.2174"/>
    <n v="401.42"/>
    <n v="0.01"/>
  </r>
  <r>
    <x v="54"/>
    <s v="STORE8"/>
    <n v="4"/>
    <n v="442.54"/>
    <n v="0.06"/>
    <s v="Credit Card"/>
    <n v="1663.9503999999999"/>
    <n v="4"/>
    <n v="1663.9503999999999"/>
    <n v="442.54"/>
    <n v="0.06"/>
  </r>
  <r>
    <x v="12"/>
    <s v="STORE13"/>
    <n v="4"/>
    <n v="451.41"/>
    <n v="0.06"/>
    <s v="PayPal"/>
    <n v="1697.3016"/>
    <n v="4"/>
    <n v="1697.3016"/>
    <n v="451.41"/>
    <n v="0.06"/>
  </r>
  <r>
    <x v="52"/>
    <s v="STORE9"/>
    <n v="4"/>
    <n v="547.21"/>
    <n v="0.25"/>
    <s v="Credit Card"/>
    <n v="1641.63"/>
    <n v="4"/>
    <n v="1641.63"/>
    <n v="547.21"/>
    <n v="0.25"/>
  </r>
  <r>
    <x v="72"/>
    <s v="STORE4"/>
    <n v="1"/>
    <n v="979.28"/>
    <n v="0.2"/>
    <s v="PayPal"/>
    <n v="783.42399999999998"/>
    <n v="1"/>
    <n v="783.42399999999998"/>
    <n v="979.28"/>
    <n v="0.2"/>
  </r>
  <r>
    <x v="6"/>
    <s v="STORE7"/>
    <n v="4"/>
    <n v="263.58999999999997"/>
    <n v="0.04"/>
    <s v="Credit Card"/>
    <n v="1012.1856"/>
    <n v="4"/>
    <n v="1012.1856"/>
    <n v="263.58999999999997"/>
    <n v="0.04"/>
  </r>
  <r>
    <x v="59"/>
    <s v="STORE5"/>
    <n v="1"/>
    <n v="692.75"/>
    <n v="0.11"/>
    <s v="COD"/>
    <n v="616.54750000000001"/>
    <n v="1"/>
    <n v="616.54750000000001"/>
    <n v="692.75"/>
    <n v="0.11"/>
  </r>
  <r>
    <x v="81"/>
    <s v="STORE3"/>
    <n v="3"/>
    <n v="142.83000000000001"/>
    <n v="0.01"/>
    <s v="Credit Card"/>
    <n v="424.20510000000002"/>
    <n v="3"/>
    <n v="424.20510000000002"/>
    <n v="142.83000000000001"/>
    <n v="0.01"/>
  </r>
  <r>
    <x v="62"/>
    <s v="STORE2"/>
    <n v="2"/>
    <n v="419.25"/>
    <n v="0.17"/>
    <s v="PayPal"/>
    <n v="695.95499999999993"/>
    <n v="2"/>
    <n v="695.95499999999993"/>
    <n v="419.25"/>
    <n v="0.17"/>
  </r>
  <r>
    <x v="33"/>
    <s v="STORE19"/>
    <n v="2"/>
    <n v="800.84"/>
    <n v="0.27"/>
    <s v="COD"/>
    <n v="1169.2264"/>
    <n v="2"/>
    <n v="1169.2264"/>
    <n v="800.84"/>
    <n v="0.27"/>
  </r>
  <r>
    <x v="70"/>
    <s v="STORE2"/>
    <n v="1"/>
    <n v="301.24"/>
    <n v="0.11"/>
    <s v="PayPal"/>
    <n v="268.10359999999997"/>
    <n v="1"/>
    <n v="268.10359999999997"/>
    <n v="301.24"/>
    <n v="0.11"/>
  </r>
  <r>
    <x v="65"/>
    <s v="STORE5"/>
    <n v="2"/>
    <n v="701.49"/>
    <n v="0.09"/>
    <s v="PayPal"/>
    <n v="1276.7118"/>
    <n v="2"/>
    <n v="1276.7118"/>
    <n v="701.49"/>
    <n v="0.09"/>
  </r>
  <r>
    <x v="33"/>
    <s v="STORE10"/>
    <n v="4"/>
    <n v="413.48"/>
    <n v="0.02"/>
    <s v="PayPal"/>
    <n v="1620.8416"/>
    <n v="4"/>
    <n v="1620.8416"/>
    <n v="413.48"/>
    <n v="0.02"/>
  </r>
  <r>
    <x v="67"/>
    <s v="STORE1"/>
    <n v="4"/>
    <n v="167.83"/>
    <n v="0.15"/>
    <s v="Credit Card"/>
    <n v="570.62200000000007"/>
    <n v="4"/>
    <n v="570.62200000000007"/>
    <n v="167.83"/>
    <n v="0.15"/>
  </r>
  <r>
    <x v="5"/>
    <s v="STORE18"/>
    <n v="2"/>
    <n v="669.12"/>
    <n v="0.22"/>
    <s v="Credit Card"/>
    <n v="1043.8271999999999"/>
    <n v="2"/>
    <n v="1043.8271999999999"/>
    <n v="669.12"/>
    <n v="0.22"/>
  </r>
  <r>
    <x v="92"/>
    <s v="STORE7"/>
    <n v="3"/>
    <n v="346.77"/>
    <n v="0.18"/>
    <s v="PayPal"/>
    <n v="853.05420000000004"/>
    <n v="3"/>
    <n v="853.05420000000004"/>
    <n v="346.77"/>
    <n v="0.18"/>
  </r>
  <r>
    <x v="34"/>
    <s v="STORE19"/>
    <n v="3"/>
    <n v="648.33000000000004"/>
    <n v="0.2"/>
    <s v="COD"/>
    <n v="1555.992"/>
    <n v="3"/>
    <n v="1555.992"/>
    <n v="648.33000000000004"/>
    <n v="0.2"/>
  </r>
  <r>
    <x v="96"/>
    <s v="STORE2"/>
    <n v="4"/>
    <n v="254.94"/>
    <n v="0.06"/>
    <s v="PayPal"/>
    <n v="958.57439999999997"/>
    <n v="4"/>
    <n v="958.57439999999997"/>
    <n v="254.94"/>
    <n v="0.06"/>
  </r>
  <r>
    <x v="82"/>
    <s v="STORE4"/>
    <n v="1"/>
    <n v="445.5"/>
    <n v="0.28000000000000003"/>
    <s v="Credit Card"/>
    <n v="320.76"/>
    <n v="1"/>
    <n v="320.76"/>
    <n v="445.5"/>
    <n v="0.28000000000000003"/>
  </r>
  <r>
    <x v="64"/>
    <s v="STORE4"/>
    <n v="1"/>
    <n v="900.94"/>
    <n v="0.1"/>
    <s v="Credit Card"/>
    <n v="810.84600000000012"/>
    <n v="1"/>
    <n v="810.84600000000012"/>
    <n v="900.94"/>
    <n v="0.1"/>
  </r>
  <r>
    <x v="5"/>
    <s v="STORE16"/>
    <n v="3"/>
    <n v="262.69"/>
    <n v="0.04"/>
    <s v="PayPal"/>
    <n v="756.54719999999986"/>
    <n v="3"/>
    <n v="756.54719999999986"/>
    <n v="262.69"/>
    <n v="0.04"/>
  </r>
  <r>
    <x v="88"/>
    <s v="STORE2"/>
    <n v="3"/>
    <n v="212.72"/>
    <n v="0.22"/>
    <s v="PayPal"/>
    <n v="497.76479999999998"/>
    <n v="3"/>
    <n v="497.76479999999998"/>
    <n v="212.72"/>
    <n v="0.22"/>
  </r>
  <r>
    <x v="10"/>
    <s v="STORE18"/>
    <n v="4"/>
    <n v="757.9"/>
    <n v="0.22"/>
    <s v="PayPal"/>
    <n v="2364.6480000000001"/>
    <n v="4"/>
    <n v="2364.6480000000001"/>
    <n v="757.9"/>
    <n v="0.22"/>
  </r>
  <r>
    <x v="61"/>
    <s v="STORE17"/>
    <n v="1"/>
    <n v="846.04"/>
    <n v="0.08"/>
    <s v="PayPal"/>
    <n v="778.35680000000002"/>
    <n v="1"/>
    <n v="778.35680000000002"/>
    <n v="846.04"/>
    <n v="0.08"/>
  </r>
  <r>
    <x v="48"/>
    <s v="STORE7"/>
    <n v="3"/>
    <n v="179.7"/>
    <n v="0.17"/>
    <s v="COD"/>
    <n v="447.45299999999992"/>
    <n v="3"/>
    <n v="447.45299999999992"/>
    <n v="179.7"/>
    <n v="0.17"/>
  </r>
  <r>
    <x v="45"/>
    <s v="STORE4"/>
    <n v="4"/>
    <n v="681.08"/>
    <n v="0"/>
    <s v="PayPal"/>
    <n v="2724.32"/>
    <n v="4"/>
    <n v="2724.32"/>
    <n v="681.08"/>
    <n v="0"/>
  </r>
  <r>
    <x v="83"/>
    <s v="STORE7"/>
    <n v="4"/>
    <n v="723.44"/>
    <n v="0.14000000000000001"/>
    <s v="PayPal"/>
    <n v="2488.6336000000001"/>
    <n v="4"/>
    <n v="2488.6336000000001"/>
    <n v="723.44"/>
    <n v="0.14000000000000001"/>
  </r>
  <r>
    <x v="45"/>
    <s v="STORE14"/>
    <n v="4"/>
    <n v="471.89"/>
    <n v="0.12"/>
    <s v="COD"/>
    <n v="1661.0527999999999"/>
    <n v="4"/>
    <n v="1661.0527999999999"/>
    <n v="471.89"/>
    <n v="0.12"/>
  </r>
  <r>
    <x v="51"/>
    <s v="STORE17"/>
    <n v="1"/>
    <n v="613.17999999999995"/>
    <n v="0.14000000000000001"/>
    <s v="COD"/>
    <n v="527.33479999999997"/>
    <n v="1"/>
    <n v="527.33479999999997"/>
    <n v="613.17999999999995"/>
    <n v="0.14000000000000001"/>
  </r>
  <r>
    <x v="19"/>
    <s v="STORE4"/>
    <n v="1"/>
    <n v="651.30999999999995"/>
    <n v="0.24"/>
    <s v="PayPal"/>
    <n v="494.99560000000002"/>
    <n v="1"/>
    <n v="494.99560000000002"/>
    <n v="651.30999999999995"/>
    <n v="0.24"/>
  </r>
  <r>
    <x v="58"/>
    <s v="STORE6"/>
    <n v="2"/>
    <n v="635.14"/>
    <n v="0.1"/>
    <s v="COD"/>
    <n v="1143.252"/>
    <n v="2"/>
    <n v="1143.252"/>
    <n v="635.14"/>
    <n v="0.1"/>
  </r>
  <r>
    <x v="24"/>
    <s v="STORE14"/>
    <n v="4"/>
    <n v="912.61"/>
    <n v="0.14000000000000001"/>
    <s v="Credit Card"/>
    <n v="3139.3784000000001"/>
    <n v="4"/>
    <n v="3139.3784000000001"/>
    <n v="912.61"/>
    <n v="0.14000000000000001"/>
  </r>
  <r>
    <x v="44"/>
    <s v="STORE7"/>
    <n v="3"/>
    <n v="79.77"/>
    <n v="0.09"/>
    <s v="Credit Card"/>
    <n v="217.77209999999999"/>
    <n v="3"/>
    <n v="217.77209999999999"/>
    <n v="79.77"/>
    <n v="0.09"/>
  </r>
  <r>
    <x v="32"/>
    <s v="STORE15"/>
    <n v="4"/>
    <n v="603.52"/>
    <n v="0.25"/>
    <s v="Credit Card"/>
    <n v="1810.56"/>
    <n v="4"/>
    <n v="1810.56"/>
    <n v="603.52"/>
    <n v="0.25"/>
  </r>
  <r>
    <x v="25"/>
    <s v="STORE12"/>
    <n v="4"/>
    <n v="453.12"/>
    <n v="0.23"/>
    <s v="COD"/>
    <n v="1395.6096"/>
    <n v="4"/>
    <n v="1395.6096"/>
    <n v="453.12"/>
    <n v="0.23"/>
  </r>
  <r>
    <x v="9"/>
    <s v="STORE9"/>
    <n v="2"/>
    <n v="974.35"/>
    <n v="0.15"/>
    <s v="Credit Card"/>
    <n v="1656.395"/>
    <n v="2"/>
    <n v="1656.395"/>
    <n v="974.35"/>
    <n v="0.15"/>
  </r>
  <r>
    <x v="98"/>
    <s v="STORE17"/>
    <n v="4"/>
    <n v="52.35"/>
    <n v="0.23"/>
    <s v="COD"/>
    <n v="161.238"/>
    <n v="4"/>
    <n v="161.238"/>
    <n v="52.35"/>
    <n v="0.23"/>
  </r>
  <r>
    <x v="15"/>
    <s v="STORE17"/>
    <n v="3"/>
    <n v="681.58"/>
    <n v="0.23"/>
    <s v="Credit Card"/>
    <n v="1574.4498000000001"/>
    <n v="3"/>
    <n v="1574.4498000000001"/>
    <n v="681.58"/>
    <n v="0.23"/>
  </r>
  <r>
    <x v="50"/>
    <s v="STORE15"/>
    <n v="3"/>
    <n v="71.23"/>
    <n v="0.03"/>
    <s v="Credit Card"/>
    <n v="207.27930000000001"/>
    <n v="3"/>
    <n v="207.27930000000001"/>
    <n v="71.23"/>
    <n v="0.03"/>
  </r>
  <r>
    <x v="5"/>
    <s v="STORE14"/>
    <n v="1"/>
    <n v="31.36"/>
    <n v="0.21"/>
    <s v="COD"/>
    <n v="24.7744"/>
    <n v="1"/>
    <n v="24.7744"/>
    <n v="31.36"/>
    <n v="0.21"/>
  </r>
  <r>
    <x v="89"/>
    <s v="STORE13"/>
    <n v="2"/>
    <n v="555.54999999999995"/>
    <n v="0.14000000000000001"/>
    <s v="Credit Card"/>
    <n v="955.54599999999994"/>
    <n v="2"/>
    <n v="955.54599999999994"/>
    <n v="555.54999999999995"/>
    <n v="0.14000000000000001"/>
  </r>
  <r>
    <x v="73"/>
    <s v="STORE16"/>
    <n v="4"/>
    <n v="805.99"/>
    <n v="0.06"/>
    <s v="Credit Card"/>
    <n v="3030.5223999999998"/>
    <n v="4"/>
    <n v="3030.5223999999998"/>
    <n v="805.99"/>
    <n v="0.06"/>
  </r>
  <r>
    <x v="51"/>
    <s v="STORE1"/>
    <n v="1"/>
    <n v="506.55"/>
    <n v="0.28000000000000003"/>
    <s v="Credit Card"/>
    <n v="364.71600000000001"/>
    <n v="1"/>
    <n v="364.71600000000001"/>
    <n v="506.55"/>
    <n v="0.28000000000000003"/>
  </r>
  <r>
    <x v="89"/>
    <s v="STORE11"/>
    <n v="3"/>
    <n v="28.69"/>
    <n v="0.02"/>
    <s v="Credit Card"/>
    <n v="84.348600000000005"/>
    <n v="3"/>
    <n v="84.348600000000005"/>
    <n v="28.69"/>
    <n v="0.02"/>
  </r>
  <r>
    <x v="3"/>
    <s v="STORE4"/>
    <n v="1"/>
    <n v="106.07"/>
    <n v="0.23"/>
    <s v="COD"/>
    <n v="81.673900000000003"/>
    <n v="1"/>
    <n v="81.673900000000003"/>
    <n v="106.07"/>
    <n v="0.23"/>
  </r>
  <r>
    <x v="52"/>
    <s v="STORE0"/>
    <n v="4"/>
    <n v="289.77"/>
    <n v="0.06"/>
    <s v="PayPal"/>
    <n v="1089.5352"/>
    <n v="4"/>
    <n v="1089.5352"/>
    <n v="289.77"/>
    <n v="0.06"/>
  </r>
  <r>
    <x v="50"/>
    <s v="STORE18"/>
    <n v="2"/>
    <n v="354.26"/>
    <n v="0.01"/>
    <s v="COD"/>
    <n v="701.4348"/>
    <n v="2"/>
    <n v="701.4348"/>
    <n v="354.26"/>
    <n v="0.01"/>
  </r>
  <r>
    <x v="88"/>
    <s v="STORE14"/>
    <n v="1"/>
    <n v="522.72"/>
    <n v="0.25"/>
    <s v="PayPal"/>
    <n v="392.04"/>
    <n v="1"/>
    <n v="392.04"/>
    <n v="522.72"/>
    <n v="0.25"/>
  </r>
  <r>
    <x v="23"/>
    <s v="STORE9"/>
    <n v="3"/>
    <n v="966.02"/>
    <n v="0.03"/>
    <s v="COD"/>
    <n v="2811.1181999999999"/>
    <n v="3"/>
    <n v="2811.1181999999999"/>
    <n v="966.02"/>
    <n v="0.03"/>
  </r>
  <r>
    <x v="57"/>
    <s v="STORE17"/>
    <n v="1"/>
    <n v="498.61"/>
    <n v="0.04"/>
    <s v="PayPal"/>
    <n v="478.66559999999998"/>
    <n v="1"/>
    <n v="478.66559999999998"/>
    <n v="498.61"/>
    <n v="0.04"/>
  </r>
  <r>
    <x v="63"/>
    <s v="STORE6"/>
    <n v="4"/>
    <n v="758.27"/>
    <n v="0.05"/>
    <s v="PayPal"/>
    <n v="2881.4259999999999"/>
    <n v="4"/>
    <n v="2881.4259999999999"/>
    <n v="758.27"/>
    <n v="0.05"/>
  </r>
  <r>
    <x v="58"/>
    <s v="STORE2"/>
    <n v="2"/>
    <n v="371.03"/>
    <n v="0.23"/>
    <s v="PayPal"/>
    <n v="571.38619999999992"/>
    <n v="2"/>
    <n v="571.38619999999992"/>
    <n v="371.03"/>
    <n v="0.23"/>
  </r>
  <r>
    <x v="52"/>
    <s v="STORE17"/>
    <n v="1"/>
    <n v="230.32"/>
    <n v="0.05"/>
    <s v="COD"/>
    <n v="218.804"/>
    <n v="1"/>
    <n v="218.804"/>
    <n v="230.32"/>
    <n v="0.05"/>
  </r>
  <r>
    <x v="86"/>
    <s v="STORE6"/>
    <n v="2"/>
    <n v="985.43"/>
    <n v="0.28000000000000003"/>
    <s v="COD"/>
    <n v="1419.0192"/>
    <n v="2"/>
    <n v="1419.0192"/>
    <n v="985.43"/>
    <n v="0.28000000000000003"/>
  </r>
  <r>
    <x v="93"/>
    <s v="STORE4"/>
    <n v="2"/>
    <n v="492.5"/>
    <n v="0.3"/>
    <s v="PayPal"/>
    <n v="689.5"/>
    <n v="2"/>
    <n v="689.5"/>
    <n v="492.5"/>
    <n v="0.3"/>
  </r>
  <r>
    <x v="54"/>
    <s v="STORE11"/>
    <n v="2"/>
    <n v="213.69"/>
    <n v="0.28000000000000003"/>
    <s v="PayPal"/>
    <n v="307.71359999999999"/>
    <n v="2"/>
    <n v="307.71359999999999"/>
    <n v="213.69"/>
    <n v="0.28000000000000003"/>
  </r>
  <r>
    <x v="42"/>
    <s v="STORE8"/>
    <n v="4"/>
    <n v="618.83000000000004"/>
    <n v="0.08"/>
    <s v="PayPal"/>
    <n v="2277.2944000000002"/>
    <n v="4"/>
    <n v="2277.2944000000002"/>
    <n v="618.83000000000004"/>
    <n v="0.08"/>
  </r>
  <r>
    <x v="4"/>
    <s v="STORE11"/>
    <n v="2"/>
    <n v="81.16"/>
    <n v="0.16"/>
    <s v="PayPal"/>
    <n v="136.34880000000001"/>
    <n v="2"/>
    <n v="136.34880000000001"/>
    <n v="81.16"/>
    <n v="0.16"/>
  </r>
  <r>
    <x v="56"/>
    <s v="STORE9"/>
    <n v="1"/>
    <n v="431.69"/>
    <n v="0.09"/>
    <s v="Credit Card"/>
    <n v="392.83789999999999"/>
    <n v="1"/>
    <n v="392.83789999999999"/>
    <n v="431.69"/>
    <n v="0.09"/>
  </r>
  <r>
    <x v="97"/>
    <s v="STORE5"/>
    <n v="3"/>
    <n v="438.65"/>
    <n v="0.28999999999999998"/>
    <s v="PayPal"/>
    <n v="934.32449999999983"/>
    <n v="3"/>
    <n v="934.32449999999983"/>
    <n v="438.65"/>
    <n v="0.28999999999999998"/>
  </r>
  <r>
    <x v="29"/>
    <s v="STORE3"/>
    <n v="3"/>
    <n v="339.41"/>
    <n v="0.26"/>
    <s v="Credit Card"/>
    <n v="753.49019999999996"/>
    <n v="3"/>
    <n v="753.49019999999996"/>
    <n v="339.41"/>
    <n v="0.26"/>
  </r>
  <r>
    <x v="29"/>
    <s v="STORE9"/>
    <n v="4"/>
    <n v="848.47"/>
    <n v="0.21"/>
    <s v="COD"/>
    <n v="2681.1651999999999"/>
    <n v="4"/>
    <n v="2681.1651999999999"/>
    <n v="848.47"/>
    <n v="0.21"/>
  </r>
  <r>
    <x v="22"/>
    <s v="STORE8"/>
    <n v="1"/>
    <n v="664.87"/>
    <n v="0.08"/>
    <s v="PayPal"/>
    <n v="611.68040000000008"/>
    <n v="1"/>
    <n v="611.68040000000008"/>
    <n v="664.87"/>
    <n v="0.08"/>
  </r>
  <r>
    <x v="10"/>
    <s v="STORE7"/>
    <n v="1"/>
    <n v="412.11"/>
    <n v="0.23"/>
    <s v="PayPal"/>
    <n v="317.32470000000001"/>
    <n v="1"/>
    <n v="317.32470000000001"/>
    <n v="412.11"/>
    <n v="0.23"/>
  </r>
  <r>
    <x v="32"/>
    <s v="STORE1"/>
    <n v="1"/>
    <n v="126.09"/>
    <n v="0.05"/>
    <s v="COD"/>
    <n v="119.7855"/>
    <n v="1"/>
    <n v="119.7855"/>
    <n v="126.09"/>
    <n v="0.05"/>
  </r>
  <r>
    <x v="22"/>
    <s v="STORE10"/>
    <n v="4"/>
    <n v="602.39"/>
    <n v="0.19"/>
    <s v="COD"/>
    <n v="1951.7436"/>
    <n v="4"/>
    <n v="1951.7436"/>
    <n v="602.39"/>
    <n v="0.19"/>
  </r>
  <r>
    <x v="74"/>
    <s v="STORE3"/>
    <n v="3"/>
    <n v="447.69"/>
    <n v="0.02"/>
    <s v="COD"/>
    <n v="1316.2085999999999"/>
    <n v="3"/>
    <n v="1316.2085999999999"/>
    <n v="447.69"/>
    <n v="0.02"/>
  </r>
  <r>
    <x v="13"/>
    <s v="STORE3"/>
    <n v="3"/>
    <n v="35.159999999999997"/>
    <n v="0.04"/>
    <s v="COD"/>
    <n v="101.2608"/>
    <n v="3"/>
    <n v="101.2608"/>
    <n v="35.159999999999997"/>
    <n v="0.04"/>
  </r>
  <r>
    <x v="18"/>
    <s v="STORE11"/>
    <n v="2"/>
    <n v="838.59"/>
    <n v="0.18"/>
    <s v="COD"/>
    <n v="1375.2876000000001"/>
    <n v="2"/>
    <n v="1375.2876000000001"/>
    <n v="838.59"/>
    <n v="0.18"/>
  </r>
  <r>
    <x v="4"/>
    <s v="STORE6"/>
    <n v="4"/>
    <n v="867.94"/>
    <n v="0.26"/>
    <s v="PayPal"/>
    <n v="2569.1024000000002"/>
    <n v="4"/>
    <n v="2569.1024000000002"/>
    <n v="867.94"/>
    <n v="0.26"/>
  </r>
  <r>
    <x v="11"/>
    <s v="STORE17"/>
    <n v="1"/>
    <n v="623.88"/>
    <n v="0.25"/>
    <s v="Credit Card"/>
    <n v="467.91"/>
    <n v="1"/>
    <n v="467.91"/>
    <n v="623.88"/>
    <n v="0.25"/>
  </r>
  <r>
    <x v="63"/>
    <s v="STORE14"/>
    <n v="2"/>
    <n v="567.95000000000005"/>
    <n v="0.12"/>
    <s v="PayPal"/>
    <n v="999.5920000000001"/>
    <n v="2"/>
    <n v="999.5920000000001"/>
    <n v="567.95000000000005"/>
    <n v="0.12"/>
  </r>
  <r>
    <x v="45"/>
    <s v="STORE18"/>
    <n v="2"/>
    <n v="671.69"/>
    <n v="0.19"/>
    <s v="Credit Card"/>
    <n v="1088.1378"/>
    <n v="2"/>
    <n v="1088.1378"/>
    <n v="671.69"/>
    <n v="0.19"/>
  </r>
  <r>
    <x v="96"/>
    <s v="STORE7"/>
    <n v="2"/>
    <n v="257.95999999999998"/>
    <n v="0.21"/>
    <s v="PayPal"/>
    <n v="407.57679999999999"/>
    <n v="2"/>
    <n v="407.57679999999999"/>
    <n v="257.95999999999998"/>
    <n v="0.21"/>
  </r>
  <r>
    <x v="24"/>
    <s v="STORE19"/>
    <n v="4"/>
    <n v="281.48"/>
    <n v="0.27"/>
    <s v="PayPal"/>
    <n v="821.92160000000001"/>
    <n v="4"/>
    <n v="821.92160000000001"/>
    <n v="281.48"/>
    <n v="0.27"/>
  </r>
  <r>
    <x v="42"/>
    <s v="STORE11"/>
    <n v="1"/>
    <n v="202.13"/>
    <n v="0.13"/>
    <s v="COD"/>
    <n v="175.85310000000001"/>
    <n v="1"/>
    <n v="175.85310000000001"/>
    <n v="202.13"/>
    <n v="0.13"/>
  </r>
  <r>
    <x v="1"/>
    <s v="STORE5"/>
    <n v="1"/>
    <n v="370.66"/>
    <n v="0.01"/>
    <s v="PayPal"/>
    <n v="366.95339999999999"/>
    <n v="1"/>
    <n v="366.95339999999999"/>
    <n v="370.66"/>
    <n v="0.01"/>
  </r>
  <r>
    <x v="86"/>
    <s v="STORE12"/>
    <n v="4"/>
    <n v="731.53"/>
    <n v="0.12"/>
    <s v="Credit Card"/>
    <n v="2574.9856"/>
    <n v="4"/>
    <n v="2574.9856"/>
    <n v="731.53"/>
    <n v="0.12"/>
  </r>
  <r>
    <x v="36"/>
    <s v="STORE1"/>
    <n v="3"/>
    <n v="468.25"/>
    <n v="7.0000000000000007E-2"/>
    <s v="PayPal"/>
    <n v="1306.4175"/>
    <n v="3"/>
    <n v="1306.4175"/>
    <n v="468.25"/>
    <n v="7.0000000000000007E-2"/>
  </r>
  <r>
    <x v="22"/>
    <s v="STORE0"/>
    <n v="1"/>
    <n v="928.72"/>
    <n v="0.1"/>
    <s v="COD"/>
    <n v="835.84800000000007"/>
    <n v="1"/>
    <n v="835.84800000000007"/>
    <n v="928.72"/>
    <n v="0.1"/>
  </r>
  <r>
    <x v="83"/>
    <s v="STORE18"/>
    <n v="3"/>
    <n v="217.22"/>
    <n v="0.06"/>
    <s v="PayPal"/>
    <n v="612.56039999999996"/>
    <n v="3"/>
    <n v="612.56039999999996"/>
    <n v="217.22"/>
    <n v="0.06"/>
  </r>
  <r>
    <x v="10"/>
    <s v="STORE3"/>
    <n v="1"/>
    <n v="387.99"/>
    <n v="0.3"/>
    <s v="Credit Card"/>
    <n v="271.59300000000002"/>
    <n v="1"/>
    <n v="271.59300000000002"/>
    <n v="387.99"/>
    <n v="0.3"/>
  </r>
  <r>
    <x v="97"/>
    <s v="STORE6"/>
    <n v="4"/>
    <n v="186.24"/>
    <n v="0.23"/>
    <s v="Credit Card"/>
    <n v="573.61920000000009"/>
    <n v="4"/>
    <n v="573.61920000000009"/>
    <n v="186.24"/>
    <n v="0.23"/>
  </r>
  <r>
    <x v="43"/>
    <s v="STORE8"/>
    <n v="4"/>
    <n v="609.05999999999995"/>
    <n v="0.22"/>
    <s v="COD"/>
    <n v="1900.2672"/>
    <n v="4"/>
    <n v="1900.2672"/>
    <n v="609.05999999999995"/>
    <n v="0.22"/>
  </r>
  <r>
    <x v="9"/>
    <s v="STORE11"/>
    <n v="1"/>
    <n v="827.91"/>
    <n v="0.21"/>
    <s v="PayPal"/>
    <n v="654.0489"/>
    <n v="1"/>
    <n v="654.0489"/>
    <n v="827.91"/>
    <n v="0.21"/>
  </r>
  <r>
    <x v="50"/>
    <s v="STORE0"/>
    <n v="1"/>
    <n v="303.79000000000002"/>
    <n v="0.24"/>
    <s v="PayPal"/>
    <n v="230.88040000000001"/>
    <n v="1"/>
    <n v="230.88040000000001"/>
    <n v="303.79000000000002"/>
    <n v="0.24"/>
  </r>
  <r>
    <x v="92"/>
    <s v="STORE6"/>
    <n v="2"/>
    <n v="365.91"/>
    <n v="0.14000000000000001"/>
    <s v="COD"/>
    <n v="629.36520000000007"/>
    <n v="2"/>
    <n v="629.36520000000007"/>
    <n v="365.91"/>
    <n v="0.14000000000000001"/>
  </r>
  <r>
    <x v="60"/>
    <s v="STORE17"/>
    <n v="3"/>
    <n v="852.72"/>
    <n v="0.16"/>
    <s v="Credit Card"/>
    <n v="2148.8544000000002"/>
    <n v="3"/>
    <n v="2148.8544000000002"/>
    <n v="852.72"/>
    <n v="0.16"/>
  </r>
  <r>
    <x v="31"/>
    <s v="STORE4"/>
    <n v="1"/>
    <n v="768.25"/>
    <n v="0.18"/>
    <s v="Credit Card"/>
    <n v="629.96500000000003"/>
    <n v="1"/>
    <n v="629.96500000000003"/>
    <n v="768.25"/>
    <n v="0.18"/>
  </r>
  <r>
    <x v="80"/>
    <s v="STORE19"/>
    <n v="2"/>
    <n v="318.62"/>
    <n v="0.02"/>
    <s v="COD"/>
    <n v="624.49519999999995"/>
    <n v="2"/>
    <n v="624.49519999999995"/>
    <n v="318.62"/>
    <n v="0.02"/>
  </r>
  <r>
    <x v="3"/>
    <s v="STORE2"/>
    <n v="4"/>
    <n v="402.11"/>
    <n v="0.14000000000000001"/>
    <s v="PayPal"/>
    <n v="1383.2583999999999"/>
    <n v="4"/>
    <n v="1383.2583999999999"/>
    <n v="402.11"/>
    <n v="0.14000000000000001"/>
  </r>
  <r>
    <x v="94"/>
    <s v="STORE17"/>
    <n v="3"/>
    <n v="846.31"/>
    <n v="0.18"/>
    <s v="COD"/>
    <n v="2081.9225999999999"/>
    <n v="3"/>
    <n v="2081.9225999999999"/>
    <n v="846.31"/>
    <n v="0.18"/>
  </r>
  <r>
    <x v="32"/>
    <s v="STORE14"/>
    <n v="1"/>
    <n v="269.94"/>
    <n v="7.0000000000000007E-2"/>
    <s v="COD"/>
    <n v="251.04419999999999"/>
    <n v="1"/>
    <n v="251.04419999999999"/>
    <n v="269.94"/>
    <n v="7.0000000000000007E-2"/>
  </r>
  <r>
    <x v="42"/>
    <s v="STORE4"/>
    <n v="3"/>
    <n v="909.25"/>
    <n v="0.28999999999999998"/>
    <s v="COD"/>
    <n v="1936.7025000000001"/>
    <n v="3"/>
    <n v="1936.7025000000001"/>
    <n v="909.25"/>
    <n v="0.28999999999999998"/>
  </r>
  <r>
    <x v="52"/>
    <s v="STORE12"/>
    <n v="2"/>
    <n v="229.81"/>
    <n v="0.21"/>
    <s v="COD"/>
    <n v="363.09980000000002"/>
    <n v="2"/>
    <n v="363.09980000000002"/>
    <n v="229.81"/>
    <n v="0.21"/>
  </r>
  <r>
    <x v="36"/>
    <s v="STORE15"/>
    <n v="3"/>
    <n v="442.36"/>
    <n v="0.06"/>
    <s v="PayPal"/>
    <n v="1247.4552000000001"/>
    <n v="3"/>
    <n v="1247.4552000000001"/>
    <n v="442.36"/>
    <n v="0.06"/>
  </r>
  <r>
    <x v="56"/>
    <s v="STORE3"/>
    <n v="3"/>
    <n v="413.74"/>
    <n v="0.01"/>
    <s v="Credit Card"/>
    <n v="1228.8078"/>
    <n v="3"/>
    <n v="1228.8078"/>
    <n v="413.74"/>
    <n v="0.01"/>
  </r>
  <r>
    <x v="41"/>
    <s v="STORE14"/>
    <n v="4"/>
    <n v="79.75"/>
    <n v="0.18"/>
    <s v="PayPal"/>
    <n v="261.58"/>
    <n v="4"/>
    <n v="261.58"/>
    <n v="79.75"/>
    <n v="0.18"/>
  </r>
  <r>
    <x v="43"/>
    <s v="STORE12"/>
    <n v="4"/>
    <n v="95.06"/>
    <n v="0.03"/>
    <s v="Credit Card"/>
    <n v="368.83280000000002"/>
    <n v="4"/>
    <n v="368.83280000000002"/>
    <n v="95.06"/>
    <n v="0.03"/>
  </r>
  <r>
    <x v="24"/>
    <s v="STORE7"/>
    <n v="4"/>
    <n v="107.08"/>
    <n v="0.27"/>
    <s v="COD"/>
    <n v="312.67360000000002"/>
    <n v="4"/>
    <n v="312.67360000000002"/>
    <n v="107.08"/>
    <n v="0.27"/>
  </r>
  <r>
    <x v="8"/>
    <s v="STORE18"/>
    <n v="1"/>
    <n v="873.18"/>
    <n v="0.03"/>
    <s v="COD"/>
    <n v="846.98459999999989"/>
    <n v="1"/>
    <n v="846.98459999999989"/>
    <n v="873.18"/>
    <n v="0.03"/>
  </r>
  <r>
    <x v="7"/>
    <s v="STORE18"/>
    <n v="1"/>
    <n v="914.75"/>
    <n v="0.1"/>
    <s v="COD"/>
    <n v="823.27499999999998"/>
    <n v="1"/>
    <n v="823.27499999999998"/>
    <n v="914.75"/>
    <n v="0.1"/>
  </r>
  <r>
    <x v="78"/>
    <s v="STORE13"/>
    <n v="4"/>
    <n v="457.33"/>
    <n v="0.1"/>
    <s v="Credit Card"/>
    <n v="1646.3879999999999"/>
    <n v="4"/>
    <n v="1646.3879999999999"/>
    <n v="457.33"/>
    <n v="0.1"/>
  </r>
  <r>
    <x v="8"/>
    <s v="STORE3"/>
    <n v="3"/>
    <n v="761.88"/>
    <n v="0.23"/>
    <s v="PayPal"/>
    <n v="1759.9428"/>
    <n v="3"/>
    <n v="1759.9428"/>
    <n v="761.88"/>
    <n v="0.23"/>
  </r>
  <r>
    <x v="92"/>
    <s v="STORE19"/>
    <n v="4"/>
    <n v="122.87"/>
    <n v="0.13"/>
    <s v="Credit Card"/>
    <n v="427.58760000000001"/>
    <n v="4"/>
    <n v="427.58760000000001"/>
    <n v="122.87"/>
    <n v="0.13"/>
  </r>
  <r>
    <x v="78"/>
    <s v="STORE4"/>
    <n v="4"/>
    <n v="753"/>
    <n v="0.28000000000000003"/>
    <s v="COD"/>
    <n v="2168.64"/>
    <n v="4"/>
    <n v="2168.64"/>
    <n v="753"/>
    <n v="0.28000000000000003"/>
  </r>
  <r>
    <x v="23"/>
    <s v="STORE5"/>
    <n v="2"/>
    <n v="788.05"/>
    <n v="0.21"/>
    <s v="Credit Card"/>
    <n v="1245.1189999999999"/>
    <n v="2"/>
    <n v="1245.1189999999999"/>
    <n v="788.05"/>
    <n v="0.21"/>
  </r>
  <r>
    <x v="74"/>
    <s v="STORE10"/>
    <n v="2"/>
    <n v="807.1"/>
    <n v="0.28999999999999998"/>
    <s v="Credit Card"/>
    <n v="1146.0820000000001"/>
    <n v="2"/>
    <n v="1146.0820000000001"/>
    <n v="807.1"/>
    <n v="0.28999999999999998"/>
  </r>
  <r>
    <x v="67"/>
    <s v="STORE1"/>
    <n v="2"/>
    <n v="443.09"/>
    <n v="0.02"/>
    <s v="PayPal"/>
    <n v="868.45639999999992"/>
    <n v="2"/>
    <n v="868.45639999999992"/>
    <n v="443.09"/>
    <n v="0.02"/>
  </r>
  <r>
    <x v="46"/>
    <s v="STORE15"/>
    <n v="1"/>
    <n v="512.16"/>
    <n v="0.02"/>
    <s v="COD"/>
    <n v="501.91680000000002"/>
    <n v="1"/>
    <n v="501.91680000000002"/>
    <n v="512.16"/>
    <n v="0.02"/>
  </r>
  <r>
    <x v="89"/>
    <s v="STORE18"/>
    <n v="2"/>
    <n v="602.54999999999995"/>
    <n v="0.23"/>
    <s v="COD"/>
    <n v="927.92699999999991"/>
    <n v="2"/>
    <n v="927.92699999999991"/>
    <n v="602.54999999999995"/>
    <n v="0.23"/>
  </r>
  <r>
    <x v="63"/>
    <s v="STORE0"/>
    <n v="3"/>
    <n v="846.19"/>
    <n v="0.09"/>
    <s v="COD"/>
    <n v="2310.0987"/>
    <n v="3"/>
    <n v="2310.0987"/>
    <n v="846.19"/>
    <n v="0.09"/>
  </r>
  <r>
    <x v="20"/>
    <s v="STORE8"/>
    <n v="1"/>
    <n v="506.73"/>
    <n v="0.28999999999999998"/>
    <s v="Credit Card"/>
    <n v="359.7783"/>
    <n v="1"/>
    <n v="359.7783"/>
    <n v="506.73"/>
    <n v="0.28999999999999998"/>
  </r>
  <r>
    <x v="69"/>
    <s v="STORE16"/>
    <n v="1"/>
    <n v="408.66"/>
    <n v="0.13"/>
    <s v="COD"/>
    <n v="355.5342"/>
    <n v="1"/>
    <n v="355.5342"/>
    <n v="408.66"/>
    <n v="0.13"/>
  </r>
  <r>
    <x v="67"/>
    <s v="STORE17"/>
    <n v="3"/>
    <n v="170.48"/>
    <n v="0.06"/>
    <s v="COD"/>
    <n v="480.75359999999989"/>
    <n v="3"/>
    <n v="480.75359999999989"/>
    <n v="170.48"/>
    <n v="0.06"/>
  </r>
  <r>
    <x v="97"/>
    <s v="STORE9"/>
    <n v="1"/>
    <n v="423.48"/>
    <n v="0.18"/>
    <s v="PayPal"/>
    <n v="347.25360000000012"/>
    <n v="1"/>
    <n v="347.25360000000012"/>
    <n v="423.48"/>
    <n v="0.18"/>
  </r>
  <r>
    <x v="80"/>
    <s v="STORE11"/>
    <n v="4"/>
    <n v="23.57"/>
    <n v="0.1"/>
    <s v="Credit Card"/>
    <n v="84.852000000000004"/>
    <n v="4"/>
    <n v="84.852000000000004"/>
    <n v="23.57"/>
    <n v="0.1"/>
  </r>
  <r>
    <x v="63"/>
    <s v="STORE18"/>
    <n v="2"/>
    <n v="953.26"/>
    <n v="0.1"/>
    <s v="COD"/>
    <n v="1715.8679999999999"/>
    <n v="2"/>
    <n v="1715.8679999999999"/>
    <n v="953.26"/>
    <n v="0.1"/>
  </r>
  <r>
    <x v="78"/>
    <s v="STORE7"/>
    <n v="3"/>
    <n v="405.13"/>
    <n v="0.14000000000000001"/>
    <s v="COD"/>
    <n v="1045.2354"/>
    <n v="3"/>
    <n v="1045.2354"/>
    <n v="405.13"/>
    <n v="0.14000000000000001"/>
  </r>
  <r>
    <x v="95"/>
    <s v="STORE4"/>
    <n v="2"/>
    <n v="333.83"/>
    <n v="0.26"/>
    <s v="PayPal"/>
    <n v="494.0684"/>
    <n v="2"/>
    <n v="494.0684"/>
    <n v="333.83"/>
    <n v="0.26"/>
  </r>
  <r>
    <x v="52"/>
    <s v="STORE3"/>
    <n v="2"/>
    <n v="727.18"/>
    <n v="0.22"/>
    <s v="PayPal"/>
    <n v="1134.4007999999999"/>
    <n v="2"/>
    <n v="1134.4007999999999"/>
    <n v="727.18"/>
    <n v="0.22"/>
  </r>
  <r>
    <x v="23"/>
    <s v="STORE10"/>
    <n v="2"/>
    <n v="516.02"/>
    <n v="0.19"/>
    <s v="COD"/>
    <n v="835.95240000000001"/>
    <n v="2"/>
    <n v="835.95240000000001"/>
    <n v="516.02"/>
    <n v="0.19"/>
  </r>
  <r>
    <x v="63"/>
    <s v="STORE11"/>
    <n v="2"/>
    <n v="705.61"/>
    <n v="0.28000000000000003"/>
    <s v="Credit Card"/>
    <n v="1016.0784"/>
    <n v="2"/>
    <n v="1016.0784"/>
    <n v="705.61"/>
    <n v="0.28000000000000003"/>
  </r>
  <r>
    <x v="94"/>
    <s v="STORE8"/>
    <n v="3"/>
    <n v="654.47"/>
    <n v="0.18"/>
    <s v="COD"/>
    <n v="1609.9962"/>
    <n v="3"/>
    <n v="1609.9962"/>
    <n v="654.47"/>
    <n v="0.18"/>
  </r>
  <r>
    <x v="12"/>
    <s v="STORE15"/>
    <n v="2"/>
    <n v="315.27"/>
    <n v="0.23"/>
    <s v="Credit Card"/>
    <n v="485.51580000000001"/>
    <n v="2"/>
    <n v="485.51580000000001"/>
    <n v="315.27"/>
    <n v="0.23"/>
  </r>
  <r>
    <x v="77"/>
    <s v="STORE2"/>
    <n v="1"/>
    <n v="974.47"/>
    <n v="0.05"/>
    <s v="Credit Card"/>
    <n v="925.74649999999997"/>
    <n v="1"/>
    <n v="925.74649999999997"/>
    <n v="974.47"/>
    <n v="0.05"/>
  </r>
  <r>
    <x v="95"/>
    <s v="STORE4"/>
    <n v="2"/>
    <n v="803.3"/>
    <n v="0.17"/>
    <s v="Credit Card"/>
    <n v="1333.4780000000001"/>
    <n v="2"/>
    <n v="1333.4780000000001"/>
    <n v="803.3"/>
    <n v="0.17"/>
  </r>
  <r>
    <x v="95"/>
    <s v="STORE10"/>
    <n v="4"/>
    <n v="863.87"/>
    <n v="0.21"/>
    <s v="COD"/>
    <n v="2729.8292000000001"/>
    <n v="4"/>
    <n v="2729.8292000000001"/>
    <n v="863.87"/>
    <n v="0.21"/>
  </r>
  <r>
    <x v="61"/>
    <s v="STORE18"/>
    <n v="1"/>
    <n v="450.11"/>
    <n v="0.17"/>
    <s v="Credit Card"/>
    <n v="373.59129999999999"/>
    <n v="1"/>
    <n v="373.59129999999999"/>
    <n v="450.11"/>
    <n v="0.17"/>
  </r>
  <r>
    <x v="88"/>
    <s v="STORE13"/>
    <n v="1"/>
    <n v="289.82"/>
    <n v="0.18"/>
    <s v="COD"/>
    <n v="237.6524"/>
    <n v="1"/>
    <n v="237.6524"/>
    <n v="289.82"/>
    <n v="0.18"/>
  </r>
  <r>
    <x v="59"/>
    <s v="STORE10"/>
    <n v="4"/>
    <n v="250.64"/>
    <n v="0.1"/>
    <s v="PayPal"/>
    <n v="902.30399999999997"/>
    <n v="4"/>
    <n v="902.30399999999997"/>
    <n v="250.64"/>
    <n v="0.1"/>
  </r>
  <r>
    <x v="20"/>
    <s v="STORE19"/>
    <n v="4"/>
    <n v="373.49"/>
    <n v="0.16"/>
    <s v="COD"/>
    <n v="1254.9264000000001"/>
    <n v="4"/>
    <n v="1254.9264000000001"/>
    <n v="373.49"/>
    <n v="0.16"/>
  </r>
  <r>
    <x v="58"/>
    <s v="STORE9"/>
    <n v="4"/>
    <n v="348.91"/>
    <n v="0.18"/>
    <s v="PayPal"/>
    <n v="1144.4248"/>
    <n v="4"/>
    <n v="1144.4248"/>
    <n v="348.91"/>
    <n v="0.18"/>
  </r>
  <r>
    <x v="32"/>
    <s v="STORE17"/>
    <n v="4"/>
    <n v="212.96"/>
    <n v="0.17"/>
    <s v="Credit Card"/>
    <n v="707.02719999999999"/>
    <n v="4"/>
    <n v="707.02719999999999"/>
    <n v="212.96"/>
    <n v="0.17"/>
  </r>
  <r>
    <x v="16"/>
    <s v="STORE19"/>
    <n v="3"/>
    <n v="871.34"/>
    <n v="0.11"/>
    <s v="COD"/>
    <n v="2326.4778000000001"/>
    <n v="3"/>
    <n v="2326.4778000000001"/>
    <n v="871.34"/>
    <n v="0.11"/>
  </r>
  <r>
    <x v="32"/>
    <s v="STORE0"/>
    <n v="2"/>
    <n v="698.94"/>
    <n v="0.06"/>
    <s v="Credit Card"/>
    <n v="1314.0072"/>
    <n v="2"/>
    <n v="1314.0072"/>
    <n v="698.94"/>
    <n v="0.06"/>
  </r>
  <r>
    <x v="1"/>
    <s v="STORE0"/>
    <n v="1"/>
    <n v="719.94"/>
    <n v="0.23"/>
    <s v="COD"/>
    <n v="554.35380000000009"/>
    <n v="1"/>
    <n v="554.35380000000009"/>
    <n v="719.94"/>
    <n v="0.23"/>
  </r>
  <r>
    <x v="77"/>
    <s v="STORE4"/>
    <n v="2"/>
    <n v="278.16000000000003"/>
    <n v="0.22"/>
    <s v="PayPal"/>
    <n v="433.92960000000011"/>
    <n v="2"/>
    <n v="433.92960000000011"/>
    <n v="278.16000000000003"/>
    <n v="0.22"/>
  </r>
  <r>
    <x v="2"/>
    <s v="STORE5"/>
    <n v="1"/>
    <n v="678.9"/>
    <n v="0.17"/>
    <s v="Credit Card"/>
    <n v="563.48699999999997"/>
    <n v="1"/>
    <n v="563.48699999999997"/>
    <n v="678.9"/>
    <n v="0.17"/>
  </r>
  <r>
    <x v="60"/>
    <s v="STORE15"/>
    <n v="4"/>
    <n v="94.13"/>
    <n v="0.15"/>
    <s v="Credit Card"/>
    <n v="320.04199999999997"/>
    <n v="4"/>
    <n v="320.04199999999997"/>
    <n v="94.13"/>
    <n v="0.15"/>
  </r>
  <r>
    <x v="38"/>
    <s v="STORE1"/>
    <n v="4"/>
    <n v="415.02"/>
    <n v="0.01"/>
    <s v="PayPal"/>
    <n v="1643.4792"/>
    <n v="4"/>
    <n v="1643.4792"/>
    <n v="415.02"/>
    <n v="0.01"/>
  </r>
  <r>
    <x v="75"/>
    <s v="STORE4"/>
    <n v="4"/>
    <n v="780.07"/>
    <n v="0.03"/>
    <s v="Credit Card"/>
    <n v="3026.6716000000001"/>
    <n v="4"/>
    <n v="3026.6716000000001"/>
    <n v="780.07"/>
    <n v="0.03"/>
  </r>
  <r>
    <x v="92"/>
    <s v="STORE15"/>
    <n v="4"/>
    <n v="184.57"/>
    <n v="0.28000000000000003"/>
    <s v="Credit Card"/>
    <n v="531.5616"/>
    <n v="4"/>
    <n v="531.5616"/>
    <n v="184.57"/>
    <n v="0.28000000000000003"/>
  </r>
  <r>
    <x v="15"/>
    <s v="STORE4"/>
    <n v="4"/>
    <n v="277.58"/>
    <n v="0.22"/>
    <s v="PayPal"/>
    <n v="866.04959999999994"/>
    <n v="4"/>
    <n v="866.04959999999994"/>
    <n v="277.58"/>
    <n v="0.22"/>
  </r>
  <r>
    <x v="45"/>
    <s v="STORE3"/>
    <n v="1"/>
    <n v="36.799999999999997"/>
    <n v="0.18"/>
    <s v="Credit Card"/>
    <n v="30.175999999999998"/>
    <n v="1"/>
    <n v="30.175999999999998"/>
    <n v="36.799999999999997"/>
    <n v="0.18"/>
  </r>
  <r>
    <x v="12"/>
    <s v="STORE6"/>
    <n v="1"/>
    <n v="539.37"/>
    <n v="0.14000000000000001"/>
    <s v="Credit Card"/>
    <n v="463.85820000000001"/>
    <n v="1"/>
    <n v="463.85820000000001"/>
    <n v="539.37"/>
    <n v="0.14000000000000001"/>
  </r>
  <r>
    <x v="42"/>
    <s v="STORE18"/>
    <n v="1"/>
    <n v="27.83"/>
    <n v="0.3"/>
    <s v="PayPal"/>
    <n v="19.481000000000002"/>
    <n v="1"/>
    <n v="19.481000000000002"/>
    <n v="27.83"/>
    <n v="0.3"/>
  </r>
  <r>
    <x v="7"/>
    <s v="STORE4"/>
    <n v="3"/>
    <n v="698.72"/>
    <n v="0.28000000000000003"/>
    <s v="COD"/>
    <n v="1509.2352000000001"/>
    <n v="3"/>
    <n v="1509.2352000000001"/>
    <n v="698.72"/>
    <n v="0.28000000000000003"/>
  </r>
  <r>
    <x v="3"/>
    <s v="STORE13"/>
    <n v="4"/>
    <n v="528.23"/>
    <n v="0.15"/>
    <s v="COD"/>
    <n v="1795.982"/>
    <n v="4"/>
    <n v="1795.982"/>
    <n v="528.23"/>
    <n v="0.15"/>
  </r>
  <r>
    <x v="54"/>
    <s v="STORE16"/>
    <n v="2"/>
    <n v="780.9"/>
    <n v="0.24"/>
    <s v="PayPal"/>
    <n v="1186.9680000000001"/>
    <n v="2"/>
    <n v="1186.9680000000001"/>
    <n v="780.9"/>
    <n v="0.24"/>
  </r>
  <r>
    <x v="39"/>
    <s v="STORE14"/>
    <n v="1"/>
    <n v="977.97"/>
    <n v="0.06"/>
    <s v="COD"/>
    <n v="919.29179999999997"/>
    <n v="1"/>
    <n v="919.29179999999997"/>
    <n v="977.97"/>
    <n v="0.06"/>
  </r>
  <r>
    <x v="50"/>
    <s v="STORE12"/>
    <n v="4"/>
    <n v="354.65"/>
    <n v="0.19"/>
    <s v="Credit Card"/>
    <n v="1149.066"/>
    <n v="4"/>
    <n v="1149.066"/>
    <n v="354.65"/>
    <n v="0.19"/>
  </r>
  <r>
    <x v="88"/>
    <s v="STORE19"/>
    <n v="1"/>
    <n v="671.62"/>
    <n v="0.09"/>
    <s v="COD"/>
    <n v="611.17420000000004"/>
    <n v="1"/>
    <n v="611.17420000000004"/>
    <n v="671.62"/>
    <n v="0.09"/>
  </r>
  <r>
    <x v="74"/>
    <s v="STORE3"/>
    <n v="1"/>
    <n v="867.32"/>
    <n v="0.28999999999999998"/>
    <s v="PayPal"/>
    <n v="615.79719999999998"/>
    <n v="1"/>
    <n v="615.79719999999998"/>
    <n v="867.32"/>
    <n v="0.28999999999999998"/>
  </r>
  <r>
    <x v="31"/>
    <s v="STORE12"/>
    <n v="3"/>
    <n v="240.27"/>
    <n v="0.15"/>
    <s v="PayPal"/>
    <n v="612.68850000000009"/>
    <n v="3"/>
    <n v="612.68850000000009"/>
    <n v="240.27"/>
    <n v="0.15"/>
  </r>
  <r>
    <x v="77"/>
    <s v="STORE16"/>
    <n v="2"/>
    <n v="619.12"/>
    <n v="0.28000000000000003"/>
    <s v="COD"/>
    <n v="891.53279999999995"/>
    <n v="2"/>
    <n v="891.53279999999995"/>
    <n v="619.12"/>
    <n v="0.28000000000000003"/>
  </r>
  <r>
    <x v="72"/>
    <s v="STORE0"/>
    <n v="3"/>
    <n v="693.42"/>
    <n v="0.08"/>
    <s v="PayPal"/>
    <n v="1913.8391999999999"/>
    <n v="3"/>
    <n v="1913.8391999999999"/>
    <n v="693.42"/>
    <n v="0.08"/>
  </r>
  <r>
    <x v="70"/>
    <s v="STORE10"/>
    <n v="4"/>
    <n v="751.63"/>
    <n v="0.28000000000000003"/>
    <s v="COD"/>
    <n v="2164.6943999999999"/>
    <n v="4"/>
    <n v="2164.6943999999999"/>
    <n v="751.63"/>
    <n v="0.28000000000000003"/>
  </r>
  <r>
    <x v="45"/>
    <s v="STORE15"/>
    <n v="3"/>
    <n v="108.14"/>
    <n v="0.19"/>
    <s v="COD"/>
    <n v="262.78019999999998"/>
    <n v="3"/>
    <n v="262.78019999999998"/>
    <n v="108.14"/>
    <n v="0.19"/>
  </r>
  <r>
    <x v="16"/>
    <s v="STORE4"/>
    <n v="1"/>
    <n v="964.11"/>
    <n v="0.17"/>
    <s v="COD"/>
    <n v="800.21129999999994"/>
    <n v="1"/>
    <n v="800.21129999999994"/>
    <n v="964.11"/>
    <n v="0.17"/>
  </r>
  <r>
    <x v="46"/>
    <s v="STORE0"/>
    <n v="1"/>
    <n v="346.2"/>
    <n v="0.28999999999999998"/>
    <s v="Credit Card"/>
    <n v="245.80199999999999"/>
    <n v="1"/>
    <n v="245.80199999999999"/>
    <n v="346.2"/>
    <n v="0.28999999999999998"/>
  </r>
  <r>
    <x v="19"/>
    <s v="STORE15"/>
    <n v="3"/>
    <n v="791.75"/>
    <n v="0.28999999999999998"/>
    <s v="Credit Card"/>
    <n v="1686.4275"/>
    <n v="3"/>
    <n v="1686.4275"/>
    <n v="791.75"/>
    <n v="0.28999999999999998"/>
  </r>
  <r>
    <x v="11"/>
    <s v="STORE13"/>
    <n v="1"/>
    <n v="529.84"/>
    <n v="0.13"/>
    <s v="PayPal"/>
    <n v="460.96080000000001"/>
    <n v="1"/>
    <n v="460.96080000000001"/>
    <n v="529.84"/>
    <n v="0.13"/>
  </r>
  <r>
    <x v="59"/>
    <s v="STORE3"/>
    <n v="3"/>
    <n v="582.57000000000005"/>
    <n v="0.11"/>
    <s v="PayPal"/>
    <n v="1555.4619"/>
    <n v="3"/>
    <n v="1555.4619"/>
    <n v="582.57000000000005"/>
    <n v="0.11"/>
  </r>
  <r>
    <x v="98"/>
    <s v="STORE17"/>
    <n v="1"/>
    <n v="219.81"/>
    <n v="0.22"/>
    <s v="COD"/>
    <n v="171.45179999999999"/>
    <n v="1"/>
    <n v="171.45179999999999"/>
    <n v="219.81"/>
    <n v="0.22"/>
  </r>
  <r>
    <x v="7"/>
    <s v="STORE18"/>
    <n v="4"/>
    <n v="883.31"/>
    <n v="0.27"/>
    <s v="Credit Card"/>
    <n v="2579.2651999999998"/>
    <n v="4"/>
    <n v="2579.2651999999998"/>
    <n v="883.31"/>
    <n v="0.27"/>
  </r>
  <r>
    <x v="53"/>
    <s v="STORE14"/>
    <n v="4"/>
    <n v="329.06"/>
    <n v="0.04"/>
    <s v="COD"/>
    <n v="1263.5904"/>
    <n v="4"/>
    <n v="1263.5904"/>
    <n v="329.06"/>
    <n v="0.04"/>
  </r>
  <r>
    <x v="88"/>
    <s v="STORE11"/>
    <n v="1"/>
    <n v="935.78"/>
    <n v="0.03"/>
    <s v="PayPal"/>
    <n v="907.70659999999998"/>
    <n v="1"/>
    <n v="907.70659999999998"/>
    <n v="935.78"/>
    <n v="0.03"/>
  </r>
  <r>
    <x v="17"/>
    <s v="STORE10"/>
    <n v="4"/>
    <n v="597.79999999999995"/>
    <n v="0.2"/>
    <s v="Credit Card"/>
    <n v="1912.96"/>
    <n v="4"/>
    <n v="1912.96"/>
    <n v="597.79999999999995"/>
    <n v="0.2"/>
  </r>
  <r>
    <x v="26"/>
    <s v="STORE18"/>
    <n v="4"/>
    <n v="266.98"/>
    <n v="0.16"/>
    <s v="Credit Card"/>
    <n v="897.05280000000005"/>
    <n v="4"/>
    <n v="897.05280000000005"/>
    <n v="266.98"/>
    <n v="0.16"/>
  </r>
  <r>
    <x v="7"/>
    <s v="STORE15"/>
    <n v="3"/>
    <n v="360.18"/>
    <n v="0.03"/>
    <s v="Credit Card"/>
    <n v="1048.1238000000001"/>
    <n v="3"/>
    <n v="1048.1238000000001"/>
    <n v="360.18"/>
    <n v="0.03"/>
  </r>
  <r>
    <x v="6"/>
    <s v="STORE0"/>
    <n v="3"/>
    <n v="247.41"/>
    <n v="0.05"/>
    <s v="COD"/>
    <n v="705.11850000000004"/>
    <n v="3"/>
    <n v="705.11850000000004"/>
    <n v="247.41"/>
    <n v="0.05"/>
  </r>
  <r>
    <x v="49"/>
    <s v="STORE15"/>
    <n v="3"/>
    <n v="674.66"/>
    <n v="0.23"/>
    <s v="Credit Card"/>
    <n v="1558.4646"/>
    <n v="3"/>
    <n v="1558.4646"/>
    <n v="674.66"/>
    <n v="0.23"/>
  </r>
  <r>
    <x v="63"/>
    <s v="STORE4"/>
    <n v="1"/>
    <n v="913.98"/>
    <n v="0.27"/>
    <s v="PayPal"/>
    <n v="667.20539999999994"/>
    <n v="1"/>
    <n v="667.20539999999994"/>
    <n v="913.98"/>
    <n v="0.27"/>
  </r>
  <r>
    <x v="47"/>
    <s v="STORE10"/>
    <n v="4"/>
    <n v="370.5"/>
    <n v="0.13"/>
    <s v="PayPal"/>
    <n v="1289.3399999999999"/>
    <n v="4"/>
    <n v="1289.3399999999999"/>
    <n v="370.5"/>
    <n v="0.13"/>
  </r>
  <r>
    <x v="18"/>
    <s v="STORE13"/>
    <n v="1"/>
    <n v="735.1"/>
    <n v="0.1"/>
    <s v="PayPal"/>
    <n v="661.59"/>
    <n v="1"/>
    <n v="661.59"/>
    <n v="735.1"/>
    <n v="0.1"/>
  </r>
  <r>
    <x v="29"/>
    <s v="STORE2"/>
    <n v="3"/>
    <n v="448.55"/>
    <n v="0.05"/>
    <s v="Credit Card"/>
    <n v="1278.3675000000001"/>
    <n v="3"/>
    <n v="1278.3675000000001"/>
    <n v="448.55"/>
    <n v="0.05"/>
  </r>
  <r>
    <x v="94"/>
    <s v="STORE13"/>
    <n v="3"/>
    <n v="904.96"/>
    <n v="7.0000000000000007E-2"/>
    <s v="COD"/>
    <n v="2524.8384000000001"/>
    <n v="3"/>
    <n v="2524.8384000000001"/>
    <n v="904.96"/>
    <n v="7.0000000000000007E-2"/>
  </r>
  <r>
    <x v="88"/>
    <s v="STORE13"/>
    <n v="4"/>
    <n v="408.72"/>
    <n v="0.16"/>
    <s v="COD"/>
    <n v="1373.2991999999999"/>
    <n v="4"/>
    <n v="1373.2991999999999"/>
    <n v="408.72"/>
    <n v="0.16"/>
  </r>
  <r>
    <x v="51"/>
    <s v="STORE3"/>
    <n v="4"/>
    <n v="770.65"/>
    <n v="0.27"/>
    <s v="Credit Card"/>
    <n v="2250.2979999999998"/>
    <n v="4"/>
    <n v="2250.2979999999998"/>
    <n v="770.65"/>
    <n v="0.27"/>
  </r>
  <r>
    <x v="37"/>
    <s v="STORE6"/>
    <n v="1"/>
    <n v="649.22"/>
    <n v="0.03"/>
    <s v="COD"/>
    <n v="629.74340000000007"/>
    <n v="1"/>
    <n v="629.74340000000007"/>
    <n v="649.22"/>
    <n v="0.03"/>
  </r>
  <r>
    <x v="9"/>
    <s v="STORE10"/>
    <n v="2"/>
    <n v="379.78"/>
    <n v="0.2"/>
    <s v="Credit Card"/>
    <n v="607.64800000000002"/>
    <n v="2"/>
    <n v="607.64800000000002"/>
    <n v="379.78"/>
    <n v="0.2"/>
  </r>
  <r>
    <x v="19"/>
    <s v="STORE8"/>
    <n v="3"/>
    <n v="924.15"/>
    <n v="0.1"/>
    <s v="PayPal"/>
    <n v="2495.2049999999999"/>
    <n v="3"/>
    <n v="2495.2049999999999"/>
    <n v="924.15"/>
    <n v="0.1"/>
  </r>
  <r>
    <x v="49"/>
    <s v="STORE17"/>
    <n v="3"/>
    <n v="144.66999999999999"/>
    <n v="0.28999999999999998"/>
    <s v="COD"/>
    <n v="308.14710000000002"/>
    <n v="3"/>
    <n v="308.14710000000002"/>
    <n v="144.66999999999999"/>
    <n v="0.28999999999999998"/>
  </r>
  <r>
    <x v="9"/>
    <s v="STORE15"/>
    <n v="2"/>
    <n v="667.17"/>
    <n v="0.1"/>
    <s v="PayPal"/>
    <n v="1200.9059999999999"/>
    <n v="2"/>
    <n v="1200.9059999999999"/>
    <n v="667.17"/>
    <n v="0.1"/>
  </r>
  <r>
    <x v="73"/>
    <s v="STORE3"/>
    <n v="1"/>
    <n v="984.6"/>
    <n v="0.22"/>
    <s v="Credit Card"/>
    <n v="767.98800000000006"/>
    <n v="1"/>
    <n v="767.98800000000006"/>
    <n v="984.6"/>
    <n v="0.22"/>
  </r>
  <r>
    <x v="26"/>
    <s v="STORE8"/>
    <n v="1"/>
    <n v="139.29"/>
    <n v="0"/>
    <s v="Credit Card"/>
    <n v="139.29"/>
    <n v="1"/>
    <n v="139.29"/>
    <n v="139.29"/>
    <n v="0"/>
  </r>
  <r>
    <x v="30"/>
    <s v="STORE8"/>
    <n v="3"/>
    <n v="459.57"/>
    <n v="0.1"/>
    <s v="COD"/>
    <n v="1240.8389999999999"/>
    <n v="3"/>
    <n v="1240.8389999999999"/>
    <n v="459.57"/>
    <n v="0.1"/>
  </r>
  <r>
    <x v="43"/>
    <s v="STORE15"/>
    <n v="1"/>
    <n v="517.82000000000005"/>
    <n v="0.28999999999999998"/>
    <s v="Credit Card"/>
    <n v="367.65219999999999"/>
    <n v="1"/>
    <n v="367.65219999999999"/>
    <n v="517.82000000000005"/>
    <n v="0.28999999999999998"/>
  </r>
  <r>
    <x v="3"/>
    <s v="STORE6"/>
    <n v="4"/>
    <n v="282.45"/>
    <n v="0.28999999999999998"/>
    <s v="COD"/>
    <n v="802.1579999999999"/>
    <n v="4"/>
    <n v="802.1579999999999"/>
    <n v="282.45"/>
    <n v="0.28999999999999998"/>
  </r>
  <r>
    <x v="72"/>
    <s v="STORE7"/>
    <n v="2"/>
    <n v="386.46"/>
    <n v="0.23"/>
    <s v="COD"/>
    <n v="595.14840000000004"/>
    <n v="2"/>
    <n v="595.14840000000004"/>
    <n v="386.46"/>
    <n v="0.23"/>
  </r>
  <r>
    <x v="46"/>
    <s v="STORE3"/>
    <n v="1"/>
    <n v="270.45"/>
    <n v="0.15"/>
    <s v="COD"/>
    <n v="229.88249999999999"/>
    <n v="1"/>
    <n v="229.88249999999999"/>
    <n v="270.45"/>
    <n v="0.15"/>
  </r>
  <r>
    <x v="3"/>
    <s v="STORE10"/>
    <n v="4"/>
    <n v="762.94"/>
    <n v="0.09"/>
    <s v="COD"/>
    <n v="2777.1016"/>
    <n v="4"/>
    <n v="2777.1016"/>
    <n v="762.94"/>
    <n v="0.09"/>
  </r>
  <r>
    <x v="89"/>
    <s v="STORE13"/>
    <n v="1"/>
    <n v="409.03"/>
    <n v="0.25"/>
    <s v="COD"/>
    <n v="306.77249999999998"/>
    <n v="1"/>
    <n v="306.77249999999998"/>
    <n v="409.03"/>
    <n v="0.25"/>
  </r>
  <r>
    <x v="99"/>
    <s v="STORE18"/>
    <n v="2"/>
    <n v="891.13"/>
    <n v="0.13"/>
    <s v="Credit Card"/>
    <n v="1550.5662"/>
    <n v="2"/>
    <n v="1550.5662"/>
    <n v="891.13"/>
    <n v="0.13"/>
  </r>
  <r>
    <x v="80"/>
    <s v="STORE16"/>
    <n v="1"/>
    <n v="553.38"/>
    <n v="0.21"/>
    <s v="PayPal"/>
    <n v="437.17020000000002"/>
    <n v="1"/>
    <n v="437.17020000000002"/>
    <n v="553.38"/>
    <n v="0.21"/>
  </r>
  <r>
    <x v="65"/>
    <s v="STORE13"/>
    <n v="2"/>
    <n v="652.29999999999995"/>
    <n v="0.16"/>
    <s v="COD"/>
    <n v="1095.864"/>
    <n v="2"/>
    <n v="1095.864"/>
    <n v="652.29999999999995"/>
    <n v="0.16"/>
  </r>
  <r>
    <x v="63"/>
    <s v="STORE9"/>
    <n v="4"/>
    <n v="194.36"/>
    <n v="0.18"/>
    <s v="COD"/>
    <n v="637.50080000000014"/>
    <n v="4"/>
    <n v="637.50080000000014"/>
    <n v="194.36"/>
    <n v="0.18"/>
  </r>
  <r>
    <x v="80"/>
    <s v="STORE1"/>
    <n v="3"/>
    <n v="476.37"/>
    <n v="0.21"/>
    <s v="COD"/>
    <n v="1128.9969000000001"/>
    <n v="3"/>
    <n v="1128.9969000000001"/>
    <n v="476.37"/>
    <n v="0.21"/>
  </r>
  <r>
    <x v="43"/>
    <s v="STORE5"/>
    <n v="3"/>
    <n v="174.57"/>
    <n v="0"/>
    <s v="PayPal"/>
    <n v="523.71"/>
    <n v="3"/>
    <n v="523.71"/>
    <n v="174.57"/>
    <n v="0"/>
  </r>
  <r>
    <x v="65"/>
    <s v="STORE0"/>
    <n v="3"/>
    <n v="762"/>
    <n v="0.02"/>
    <s v="PayPal"/>
    <n v="2240.2800000000002"/>
    <n v="3"/>
    <n v="2240.2800000000002"/>
    <n v="762"/>
    <n v="0.02"/>
  </r>
  <r>
    <x v="18"/>
    <s v="STORE19"/>
    <n v="1"/>
    <n v="44.08"/>
    <n v="0.05"/>
    <s v="Credit Card"/>
    <n v="41.875999999999998"/>
    <n v="1"/>
    <n v="41.875999999999998"/>
    <n v="44.08"/>
    <n v="0.05"/>
  </r>
  <r>
    <x v="4"/>
    <s v="STORE13"/>
    <n v="1"/>
    <n v="992.37"/>
    <n v="0.24"/>
    <s v="COD"/>
    <n v="754.20119999999997"/>
    <n v="1"/>
    <n v="754.20119999999997"/>
    <n v="992.37"/>
    <n v="0.24"/>
  </r>
  <r>
    <x v="45"/>
    <s v="STORE10"/>
    <n v="3"/>
    <n v="465.4"/>
    <n v="0.28999999999999998"/>
    <s v="COD"/>
    <n v="991.30199999999979"/>
    <n v="3"/>
    <n v="991.30199999999979"/>
    <n v="465.4"/>
    <n v="0.28999999999999998"/>
  </r>
  <r>
    <x v="30"/>
    <s v="STORE10"/>
    <n v="2"/>
    <n v="693.61"/>
    <n v="0.15"/>
    <s v="PayPal"/>
    <n v="1179.1369999999999"/>
    <n v="2"/>
    <n v="1179.1369999999999"/>
    <n v="693.61"/>
    <n v="0.15"/>
  </r>
  <r>
    <x v="22"/>
    <s v="STORE8"/>
    <n v="2"/>
    <n v="995.11"/>
    <n v="0.13"/>
    <s v="PayPal"/>
    <n v="1731.4914000000001"/>
    <n v="2"/>
    <n v="1731.4914000000001"/>
    <n v="995.11"/>
    <n v="0.13"/>
  </r>
  <r>
    <x v="34"/>
    <s v="STORE4"/>
    <n v="3"/>
    <n v="70.97"/>
    <n v="0.06"/>
    <s v="COD"/>
    <n v="200.1354"/>
    <n v="3"/>
    <n v="200.1354"/>
    <n v="70.97"/>
    <n v="0.06"/>
  </r>
  <r>
    <x v="50"/>
    <s v="STORE9"/>
    <n v="3"/>
    <n v="470.42"/>
    <n v="0.16"/>
    <s v="Credit Card"/>
    <n v="1185.4584"/>
    <n v="3"/>
    <n v="1185.4584"/>
    <n v="470.42"/>
    <n v="0.16"/>
  </r>
  <r>
    <x v="56"/>
    <s v="STORE16"/>
    <n v="2"/>
    <n v="215.59"/>
    <n v="0.18"/>
    <s v="Credit Card"/>
    <n v="353.56760000000003"/>
    <n v="2"/>
    <n v="353.56760000000003"/>
    <n v="215.59"/>
    <n v="0.18"/>
  </r>
  <r>
    <x v="80"/>
    <s v="STORE0"/>
    <n v="1"/>
    <n v="533.79999999999995"/>
    <n v="0.27"/>
    <s v="COD"/>
    <n v="389.67399999999998"/>
    <n v="1"/>
    <n v="389.67399999999998"/>
    <n v="533.79999999999995"/>
    <n v="0.27"/>
  </r>
  <r>
    <x v="79"/>
    <s v="STORE3"/>
    <n v="2"/>
    <n v="732.67"/>
    <n v="0.24"/>
    <s v="PayPal"/>
    <n v="1113.6584"/>
    <n v="2"/>
    <n v="1113.6584"/>
    <n v="732.67"/>
    <n v="0.24"/>
  </r>
  <r>
    <x v="17"/>
    <s v="STORE13"/>
    <n v="4"/>
    <n v="106.48"/>
    <n v="0.1"/>
    <s v="COD"/>
    <n v="383.32799999999997"/>
    <n v="4"/>
    <n v="383.32799999999997"/>
    <n v="106.48"/>
    <n v="0.1"/>
  </r>
  <r>
    <x v="71"/>
    <s v="STORE3"/>
    <n v="1"/>
    <n v="38.950000000000003"/>
    <n v="0.28000000000000003"/>
    <s v="Credit Card"/>
    <n v="28.044"/>
    <n v="1"/>
    <n v="28.044"/>
    <n v="38.950000000000003"/>
    <n v="0.28000000000000003"/>
  </r>
  <r>
    <x v="99"/>
    <s v="STORE16"/>
    <n v="1"/>
    <n v="835.17"/>
    <n v="0.02"/>
    <s v="COD"/>
    <n v="818.46659999999997"/>
    <n v="1"/>
    <n v="818.46659999999997"/>
    <n v="835.17"/>
    <n v="0.02"/>
  </r>
  <r>
    <x v="50"/>
    <s v="STORE3"/>
    <n v="1"/>
    <n v="113.07"/>
    <n v="0.24"/>
    <s v="Credit Card"/>
    <n v="85.933199999999999"/>
    <n v="1"/>
    <n v="85.933199999999999"/>
    <n v="113.07"/>
    <n v="0.24"/>
  </r>
  <r>
    <x v="32"/>
    <s v="STORE12"/>
    <n v="2"/>
    <n v="451.33"/>
    <n v="0.23"/>
    <s v="COD"/>
    <n v="695.04819999999995"/>
    <n v="2"/>
    <n v="695.04819999999995"/>
    <n v="451.33"/>
    <n v="0.23"/>
  </r>
  <r>
    <x v="56"/>
    <s v="STORE6"/>
    <n v="3"/>
    <n v="619.80999999999995"/>
    <n v="0.16"/>
    <s v="COD"/>
    <n v="1561.9212"/>
    <n v="3"/>
    <n v="1561.9212"/>
    <n v="619.80999999999995"/>
    <n v="0.16"/>
  </r>
  <r>
    <x v="85"/>
    <s v="STORE7"/>
    <n v="4"/>
    <n v="46.97"/>
    <n v="0.26"/>
    <s v="PayPal"/>
    <n v="139.03120000000001"/>
    <n v="4"/>
    <n v="139.03120000000001"/>
    <n v="46.97"/>
    <n v="0.26"/>
  </r>
  <r>
    <x v="54"/>
    <s v="STORE2"/>
    <n v="2"/>
    <n v="71.48"/>
    <n v="0.14000000000000001"/>
    <s v="COD"/>
    <n v="122.9456"/>
    <n v="2"/>
    <n v="122.9456"/>
    <n v="71.48"/>
    <n v="0.14000000000000001"/>
  </r>
  <r>
    <x v="6"/>
    <s v="STORE19"/>
    <n v="2"/>
    <n v="404.08"/>
    <n v="7.0000000000000007E-2"/>
    <s v="Credit Card"/>
    <n v="751.58879999999988"/>
    <n v="2"/>
    <n v="751.58879999999988"/>
    <n v="404.08"/>
    <n v="7.0000000000000007E-2"/>
  </r>
  <r>
    <x v="53"/>
    <s v="STORE16"/>
    <n v="1"/>
    <n v="519.91"/>
    <n v="0.05"/>
    <s v="COD"/>
    <n v="493.91449999999992"/>
    <n v="1"/>
    <n v="493.91449999999992"/>
    <n v="519.91"/>
    <n v="0.05"/>
  </r>
  <r>
    <x v="70"/>
    <s v="STORE13"/>
    <n v="3"/>
    <n v="566.16"/>
    <n v="0.05"/>
    <s v="PayPal"/>
    <n v="1613.556"/>
    <n v="3"/>
    <n v="1613.556"/>
    <n v="566.16"/>
    <n v="0.05"/>
  </r>
  <r>
    <x v="40"/>
    <s v="STORE10"/>
    <n v="2"/>
    <n v="295.12"/>
    <n v="0.09"/>
    <s v="COD"/>
    <n v="537.11840000000007"/>
    <n v="2"/>
    <n v="537.11840000000007"/>
    <n v="295.12"/>
    <n v="0.09"/>
  </r>
  <r>
    <x v="13"/>
    <s v="STORE11"/>
    <n v="2"/>
    <n v="414.18"/>
    <n v="0.25"/>
    <s v="PayPal"/>
    <n v="621.27"/>
    <n v="2"/>
    <n v="621.27"/>
    <n v="414.18"/>
    <n v="0.25"/>
  </r>
  <r>
    <x v="87"/>
    <s v="STORE8"/>
    <n v="2"/>
    <n v="433.75"/>
    <n v="0"/>
    <s v="Credit Card"/>
    <n v="867.5"/>
    <n v="2"/>
    <n v="867.5"/>
    <n v="433.75"/>
    <n v="0"/>
  </r>
  <r>
    <x v="65"/>
    <s v="STORE19"/>
    <n v="3"/>
    <n v="104.33"/>
    <n v="0.13"/>
    <s v="COD"/>
    <n v="272.30130000000003"/>
    <n v="3"/>
    <n v="272.30130000000003"/>
    <n v="104.33"/>
    <n v="0.13"/>
  </r>
  <r>
    <x v="83"/>
    <s v="STORE12"/>
    <n v="1"/>
    <n v="221.7"/>
    <n v="0.04"/>
    <s v="Credit Card"/>
    <n v="212.83199999999999"/>
    <n v="1"/>
    <n v="212.83199999999999"/>
    <n v="221.7"/>
    <n v="0.04"/>
  </r>
  <r>
    <x v="22"/>
    <s v="STORE5"/>
    <n v="2"/>
    <n v="491.26"/>
    <n v="0.14000000000000001"/>
    <s v="COD"/>
    <n v="844.96719999999993"/>
    <n v="2"/>
    <n v="844.96719999999993"/>
    <n v="491.26"/>
    <n v="0.14000000000000001"/>
  </r>
  <r>
    <x v="92"/>
    <s v="STORE8"/>
    <n v="4"/>
    <n v="923.14"/>
    <n v="0.15"/>
    <s v="Credit Card"/>
    <n v="3138.6759999999999"/>
    <n v="4"/>
    <n v="3138.6759999999999"/>
    <n v="923.14"/>
    <n v="0.15"/>
  </r>
  <r>
    <x v="91"/>
    <s v="STORE7"/>
    <n v="2"/>
    <n v="747.65"/>
    <n v="0.08"/>
    <s v="Credit Card"/>
    <n v="1375.6759999999999"/>
    <n v="2"/>
    <n v="1375.6759999999999"/>
    <n v="747.65"/>
    <n v="0.08"/>
  </r>
  <r>
    <x v="63"/>
    <s v="STORE7"/>
    <n v="3"/>
    <n v="94.55"/>
    <n v="0.13"/>
    <s v="COD"/>
    <n v="246.77549999999999"/>
    <n v="3"/>
    <n v="246.77549999999999"/>
    <n v="94.55"/>
    <n v="0.13"/>
  </r>
  <r>
    <x v="5"/>
    <s v="STORE19"/>
    <n v="3"/>
    <n v="620.12"/>
    <n v="0.06"/>
    <s v="Credit Card"/>
    <n v="1748.7384"/>
    <n v="3"/>
    <n v="1748.7384"/>
    <n v="620.12"/>
    <n v="0.06"/>
  </r>
  <r>
    <x v="20"/>
    <s v="STORE6"/>
    <n v="2"/>
    <n v="354.09"/>
    <n v="0.12"/>
    <s v="COD"/>
    <n v="623.19839999999999"/>
    <n v="2"/>
    <n v="623.19839999999999"/>
    <n v="354.09"/>
    <n v="0.12"/>
  </r>
  <r>
    <x v="27"/>
    <s v="STORE5"/>
    <n v="3"/>
    <n v="214.94"/>
    <n v="0.22"/>
    <s v="COD"/>
    <n v="502.95960000000002"/>
    <n v="3"/>
    <n v="502.95960000000002"/>
    <n v="214.94"/>
    <n v="0.22"/>
  </r>
  <r>
    <x v="93"/>
    <s v="STORE12"/>
    <n v="2"/>
    <n v="309.77999999999997"/>
    <n v="0.16"/>
    <s v="Credit Card"/>
    <n v="520.43039999999996"/>
    <n v="2"/>
    <n v="520.43039999999996"/>
    <n v="309.77999999999997"/>
    <n v="0.16"/>
  </r>
  <r>
    <x v="26"/>
    <s v="STORE3"/>
    <n v="2"/>
    <n v="183.85"/>
    <n v="0.14000000000000001"/>
    <s v="PayPal"/>
    <n v="316.22199999999998"/>
    <n v="2"/>
    <n v="316.22199999999998"/>
    <n v="183.85"/>
    <n v="0.14000000000000001"/>
  </r>
  <r>
    <x v="7"/>
    <s v="STORE0"/>
    <n v="1"/>
    <n v="550.05999999999995"/>
    <n v="0.01"/>
    <s v="Credit Card"/>
    <n v="544.55939999999998"/>
    <n v="1"/>
    <n v="544.55939999999998"/>
    <n v="550.05999999999995"/>
    <n v="0.01"/>
  </r>
  <r>
    <x v="29"/>
    <s v="STORE4"/>
    <n v="2"/>
    <n v="32.19"/>
    <n v="0.13"/>
    <s v="COD"/>
    <n v="56.010599999999997"/>
    <n v="2"/>
    <n v="56.010599999999997"/>
    <n v="32.19"/>
    <n v="0.13"/>
  </r>
  <r>
    <x v="9"/>
    <s v="STORE19"/>
    <n v="2"/>
    <n v="892.06"/>
    <n v="0.08"/>
    <s v="Credit Card"/>
    <n v="1641.3904"/>
    <n v="2"/>
    <n v="1641.3904"/>
    <n v="892.06"/>
    <n v="0.08"/>
  </r>
  <r>
    <x v="87"/>
    <s v="STORE6"/>
    <n v="1"/>
    <n v="127.47"/>
    <n v="0.16"/>
    <s v="COD"/>
    <n v="107.0748"/>
    <n v="1"/>
    <n v="107.0748"/>
    <n v="127.47"/>
    <n v="0.16"/>
  </r>
  <r>
    <x v="25"/>
    <s v="STORE14"/>
    <n v="3"/>
    <n v="212.87"/>
    <n v="0.18"/>
    <s v="Credit Card"/>
    <n v="523.66020000000003"/>
    <n v="3"/>
    <n v="523.66020000000003"/>
    <n v="212.87"/>
    <n v="0.18"/>
  </r>
  <r>
    <x v="82"/>
    <s v="STORE7"/>
    <n v="1"/>
    <n v="26.37"/>
    <n v="0.3"/>
    <s v="COD"/>
    <n v="18.459"/>
    <n v="1"/>
    <n v="18.459"/>
    <n v="26.37"/>
    <n v="0.3"/>
  </r>
  <r>
    <x v="13"/>
    <s v="STORE18"/>
    <n v="4"/>
    <n v="953.98"/>
    <n v="0.16"/>
    <s v="Credit Card"/>
    <n v="3205.3728000000001"/>
    <n v="4"/>
    <n v="3205.3728000000001"/>
    <n v="953.98"/>
    <n v="0.16"/>
  </r>
  <r>
    <x v="22"/>
    <s v="STORE19"/>
    <n v="3"/>
    <n v="968.88"/>
    <n v="0.15"/>
    <s v="Credit Card"/>
    <n v="2470.6439999999998"/>
    <n v="3"/>
    <n v="2470.6439999999998"/>
    <n v="968.88"/>
    <n v="0.15"/>
  </r>
  <r>
    <x v="3"/>
    <s v="STORE18"/>
    <n v="1"/>
    <n v="533.04999999999995"/>
    <n v="0.11"/>
    <s v="PayPal"/>
    <n v="474.41449999999998"/>
    <n v="1"/>
    <n v="474.41449999999998"/>
    <n v="533.04999999999995"/>
    <n v="0.11"/>
  </r>
  <r>
    <x v="82"/>
    <s v="STORE1"/>
    <n v="3"/>
    <n v="138.86000000000001"/>
    <n v="0.11"/>
    <s v="PayPal"/>
    <n v="370.75619999999998"/>
    <n v="3"/>
    <n v="370.75619999999998"/>
    <n v="138.86000000000001"/>
    <n v="0.11"/>
  </r>
  <r>
    <x v="62"/>
    <s v="STORE0"/>
    <n v="1"/>
    <n v="588.92999999999995"/>
    <n v="0.03"/>
    <s v="COD"/>
    <n v="571.26209999999992"/>
    <n v="1"/>
    <n v="571.26209999999992"/>
    <n v="588.92999999999995"/>
    <n v="0.03"/>
  </r>
  <r>
    <x v="40"/>
    <s v="STORE5"/>
    <n v="2"/>
    <n v="576.83000000000004"/>
    <n v="0.19"/>
    <s v="PayPal"/>
    <n v="934.46460000000013"/>
    <n v="2"/>
    <n v="934.46460000000013"/>
    <n v="576.83000000000004"/>
    <n v="0.19"/>
  </r>
  <r>
    <x v="15"/>
    <s v="STORE12"/>
    <n v="1"/>
    <n v="681.3"/>
    <n v="0.05"/>
    <s v="Credit Card"/>
    <n v="647.2349999999999"/>
    <n v="1"/>
    <n v="647.2349999999999"/>
    <n v="681.3"/>
    <n v="0.05"/>
  </r>
  <r>
    <x v="60"/>
    <s v="STORE15"/>
    <n v="3"/>
    <n v="504.97"/>
    <n v="0.3"/>
    <s v="Credit Card"/>
    <n v="1060.4369999999999"/>
    <n v="3"/>
    <n v="1060.4369999999999"/>
    <n v="504.97"/>
    <n v="0.3"/>
  </r>
  <r>
    <x v="48"/>
    <s v="STORE11"/>
    <n v="3"/>
    <n v="649.78"/>
    <n v="0.1"/>
    <s v="PayPal"/>
    <n v="1754.4059999999999"/>
    <n v="3"/>
    <n v="1754.4059999999999"/>
    <n v="649.78"/>
    <n v="0.1"/>
  </r>
  <r>
    <x v="11"/>
    <s v="STORE9"/>
    <n v="2"/>
    <n v="986.73"/>
    <n v="0.05"/>
    <s v="PayPal"/>
    <n v="1874.787"/>
    <n v="2"/>
    <n v="1874.787"/>
    <n v="986.73"/>
    <n v="0.05"/>
  </r>
  <r>
    <x v="26"/>
    <s v="STORE15"/>
    <n v="2"/>
    <n v="65.44"/>
    <n v="0.05"/>
    <s v="PayPal"/>
    <n v="124.336"/>
    <n v="2"/>
    <n v="124.336"/>
    <n v="65.44"/>
    <n v="0.05"/>
  </r>
  <r>
    <x v="81"/>
    <s v="STORE13"/>
    <n v="3"/>
    <n v="953.74"/>
    <n v="0.04"/>
    <s v="Credit Card"/>
    <n v="2746.7712000000001"/>
    <n v="3"/>
    <n v="2746.7712000000001"/>
    <n v="953.74"/>
    <n v="0.04"/>
  </r>
  <r>
    <x v="3"/>
    <s v="STORE10"/>
    <n v="3"/>
    <n v="904.48"/>
    <n v="0.21"/>
    <s v="PayPal"/>
    <n v="2143.6176"/>
    <n v="3"/>
    <n v="2143.6176"/>
    <n v="904.48"/>
    <n v="0.21"/>
  </r>
  <r>
    <x v="85"/>
    <s v="STORE15"/>
    <n v="3"/>
    <n v="920.82"/>
    <n v="0.1"/>
    <s v="PayPal"/>
    <n v="2486.2139999999999"/>
    <n v="3"/>
    <n v="2486.2139999999999"/>
    <n v="920.82"/>
    <n v="0.1"/>
  </r>
  <r>
    <x v="77"/>
    <s v="STORE1"/>
    <n v="1"/>
    <n v="182.28"/>
    <n v="0.15"/>
    <s v="COD"/>
    <n v="154.93799999999999"/>
    <n v="1"/>
    <n v="154.93799999999999"/>
    <n v="182.28"/>
    <n v="0.15"/>
  </r>
  <r>
    <x v="45"/>
    <s v="STORE16"/>
    <n v="3"/>
    <n v="938.68"/>
    <n v="0.14000000000000001"/>
    <s v="Credit Card"/>
    <n v="2421.7944000000002"/>
    <n v="3"/>
    <n v="2421.7944000000002"/>
    <n v="938.68"/>
    <n v="0.14000000000000001"/>
  </r>
  <r>
    <x v="52"/>
    <s v="STORE5"/>
    <n v="3"/>
    <n v="219.96"/>
    <n v="0.18"/>
    <s v="PayPal"/>
    <n v="541.10160000000008"/>
    <n v="3"/>
    <n v="541.10160000000008"/>
    <n v="219.96"/>
    <n v="0.18"/>
  </r>
  <r>
    <x v="51"/>
    <s v="STORE18"/>
    <n v="3"/>
    <n v="385.74"/>
    <n v="0.27"/>
    <s v="Credit Card"/>
    <n v="844.77059999999994"/>
    <n v="3"/>
    <n v="844.77059999999994"/>
    <n v="385.74"/>
    <n v="0.27"/>
  </r>
  <r>
    <x v="82"/>
    <s v="STORE18"/>
    <n v="2"/>
    <n v="830.94"/>
    <n v="0.28000000000000003"/>
    <s v="PayPal"/>
    <n v="1196.5536"/>
    <n v="2"/>
    <n v="1196.5536"/>
    <n v="830.94"/>
    <n v="0.28000000000000003"/>
  </r>
  <r>
    <x v="58"/>
    <s v="STORE9"/>
    <n v="3"/>
    <n v="462.75"/>
    <n v="0.22"/>
    <s v="PayPal"/>
    <n v="1082.835"/>
    <n v="3"/>
    <n v="1082.835"/>
    <n v="462.75"/>
    <n v="0.22"/>
  </r>
  <r>
    <x v="66"/>
    <s v="STORE15"/>
    <n v="4"/>
    <n v="973.9"/>
    <n v="0.02"/>
    <s v="COD"/>
    <n v="3817.6880000000001"/>
    <n v="4"/>
    <n v="3817.6880000000001"/>
    <n v="973.9"/>
    <n v="0.02"/>
  </r>
  <r>
    <x v="68"/>
    <s v="STORE1"/>
    <n v="2"/>
    <n v="157.18"/>
    <n v="0.15"/>
    <s v="Credit Card"/>
    <n v="267.20600000000002"/>
    <n v="2"/>
    <n v="267.20600000000002"/>
    <n v="157.18"/>
    <n v="0.15"/>
  </r>
  <r>
    <x v="78"/>
    <s v="STORE13"/>
    <n v="3"/>
    <n v="239.57"/>
    <n v="0.16"/>
    <s v="Credit Card"/>
    <n v="603.71640000000002"/>
    <n v="3"/>
    <n v="603.71640000000002"/>
    <n v="239.57"/>
    <n v="0.16"/>
  </r>
  <r>
    <x v="93"/>
    <s v="STORE16"/>
    <n v="4"/>
    <n v="583.21"/>
    <n v="0.2"/>
    <s v="Credit Card"/>
    <n v="1866.2719999999999"/>
    <n v="4"/>
    <n v="1866.2719999999999"/>
    <n v="583.21"/>
    <n v="0.2"/>
  </r>
  <r>
    <x v="82"/>
    <s v="STORE8"/>
    <n v="3"/>
    <n v="758.75"/>
    <n v="0.27"/>
    <s v="PayPal"/>
    <n v="1661.6624999999999"/>
    <n v="3"/>
    <n v="1661.6624999999999"/>
    <n v="758.75"/>
    <n v="0.27"/>
  </r>
  <r>
    <x v="86"/>
    <s v="STORE5"/>
    <n v="4"/>
    <n v="372.42"/>
    <n v="0.19"/>
    <s v="Credit Card"/>
    <n v="1206.6407999999999"/>
    <n v="4"/>
    <n v="1206.6407999999999"/>
    <n v="372.42"/>
    <n v="0.19"/>
  </r>
  <r>
    <x v="81"/>
    <s v="STORE19"/>
    <n v="4"/>
    <n v="286.27999999999997"/>
    <n v="0.28000000000000003"/>
    <s v="PayPal"/>
    <n v="824.48639999999989"/>
    <n v="4"/>
    <n v="824.48639999999989"/>
    <n v="286.27999999999997"/>
    <n v="0.28000000000000003"/>
  </r>
  <r>
    <x v="78"/>
    <s v="STORE11"/>
    <n v="3"/>
    <n v="488.37"/>
    <n v="0.27"/>
    <s v="COD"/>
    <n v="1069.5302999999999"/>
    <n v="3"/>
    <n v="1069.5302999999999"/>
    <n v="488.37"/>
    <n v="0.27"/>
  </r>
  <r>
    <x v="72"/>
    <s v="STORE8"/>
    <n v="3"/>
    <n v="662.82"/>
    <n v="0.01"/>
    <s v="COD"/>
    <n v="1968.5753999999999"/>
    <n v="3"/>
    <n v="1968.5753999999999"/>
    <n v="662.82"/>
    <n v="0.01"/>
  </r>
  <r>
    <x v="96"/>
    <s v="STORE16"/>
    <n v="2"/>
    <n v="824.34"/>
    <n v="0.1"/>
    <s v="COD"/>
    <n v="1483.8119999999999"/>
    <n v="2"/>
    <n v="1483.8119999999999"/>
    <n v="824.34"/>
    <n v="0.1"/>
  </r>
  <r>
    <x v="4"/>
    <s v="STORE8"/>
    <n v="1"/>
    <n v="437.12"/>
    <n v="0.21"/>
    <s v="Credit Card"/>
    <n v="345.32479999999998"/>
    <n v="1"/>
    <n v="345.32479999999998"/>
    <n v="437.12"/>
    <n v="0.21"/>
  </r>
  <r>
    <x v="12"/>
    <s v="STORE6"/>
    <n v="3"/>
    <n v="23.37"/>
    <n v="0.15"/>
    <s v="PayPal"/>
    <n v="59.593499999999999"/>
    <n v="3"/>
    <n v="59.593499999999999"/>
    <n v="23.37"/>
    <n v="0.15"/>
  </r>
  <r>
    <x v="14"/>
    <s v="STORE8"/>
    <n v="1"/>
    <n v="579.69000000000005"/>
    <n v="0.02"/>
    <s v="Credit Card"/>
    <n v="568.09620000000007"/>
    <n v="1"/>
    <n v="568.09620000000007"/>
    <n v="579.69000000000005"/>
    <n v="0.02"/>
  </r>
  <r>
    <x v="36"/>
    <s v="STORE14"/>
    <n v="3"/>
    <n v="240.51"/>
    <n v="7.0000000000000007E-2"/>
    <s v="Credit Card"/>
    <n v="671.02289999999994"/>
    <n v="3"/>
    <n v="671.02289999999994"/>
    <n v="240.51"/>
    <n v="7.0000000000000007E-2"/>
  </r>
  <r>
    <x v="60"/>
    <s v="STORE14"/>
    <n v="2"/>
    <n v="855.4"/>
    <n v="0.08"/>
    <s v="COD"/>
    <n v="1573.9359999999999"/>
    <n v="2"/>
    <n v="1573.9359999999999"/>
    <n v="855.4"/>
    <n v="0.08"/>
  </r>
  <r>
    <x v="64"/>
    <s v="STORE7"/>
    <n v="1"/>
    <n v="537.26"/>
    <n v="0.09"/>
    <s v="Credit Card"/>
    <n v="488.90660000000003"/>
    <n v="1"/>
    <n v="488.90660000000003"/>
    <n v="537.26"/>
    <n v="0.09"/>
  </r>
  <r>
    <x v="69"/>
    <s v="STORE10"/>
    <n v="3"/>
    <n v="918.26"/>
    <n v="0.17"/>
    <s v="COD"/>
    <n v="2286.4674"/>
    <n v="3"/>
    <n v="2286.4674"/>
    <n v="918.26"/>
    <n v="0.17"/>
  </r>
  <r>
    <x v="96"/>
    <s v="STORE9"/>
    <n v="4"/>
    <n v="579.70000000000005"/>
    <n v="0.18"/>
    <s v="PayPal"/>
    <n v="1901.4159999999999"/>
    <n v="4"/>
    <n v="1901.4159999999999"/>
    <n v="579.70000000000005"/>
    <n v="0.18"/>
  </r>
  <r>
    <x v="19"/>
    <s v="STORE6"/>
    <n v="1"/>
    <n v="824.32"/>
    <n v="0.18"/>
    <s v="Credit Card"/>
    <n v="675.94240000000013"/>
    <n v="1"/>
    <n v="675.94240000000013"/>
    <n v="824.32"/>
    <n v="0.18"/>
  </r>
  <r>
    <x v="54"/>
    <s v="STORE15"/>
    <n v="4"/>
    <n v="614.99"/>
    <n v="0.16"/>
    <s v="PayPal"/>
    <n v="2066.3663999999999"/>
    <n v="4"/>
    <n v="2066.3663999999999"/>
    <n v="614.99"/>
    <n v="0.16"/>
  </r>
  <r>
    <x v="85"/>
    <s v="STORE0"/>
    <n v="4"/>
    <n v="189.21"/>
    <n v="0.06"/>
    <s v="COD"/>
    <n v="711.42959999999994"/>
    <n v="4"/>
    <n v="711.42959999999994"/>
    <n v="189.21"/>
    <n v="0.06"/>
  </r>
  <r>
    <x v="85"/>
    <s v="STORE14"/>
    <n v="2"/>
    <n v="233.33"/>
    <n v="0.05"/>
    <s v="Credit Card"/>
    <n v="443.327"/>
    <n v="2"/>
    <n v="443.327"/>
    <n v="233.33"/>
    <n v="0.05"/>
  </r>
  <r>
    <x v="11"/>
    <s v="STORE18"/>
    <n v="3"/>
    <n v="529.89"/>
    <n v="0.21"/>
    <s v="Credit Card"/>
    <n v="1255.8393000000001"/>
    <n v="3"/>
    <n v="1255.8393000000001"/>
    <n v="529.89"/>
    <n v="0.21"/>
  </r>
  <r>
    <x v="80"/>
    <s v="STORE1"/>
    <n v="2"/>
    <n v="954.1"/>
    <n v="0.17"/>
    <s v="PayPal"/>
    <n v="1583.806"/>
    <n v="2"/>
    <n v="1583.806"/>
    <n v="954.1"/>
    <n v="0.17"/>
  </r>
  <r>
    <x v="15"/>
    <s v="STORE7"/>
    <n v="1"/>
    <n v="370.04"/>
    <n v="0.04"/>
    <s v="COD"/>
    <n v="355.23840000000001"/>
    <n v="1"/>
    <n v="355.23840000000001"/>
    <n v="370.04"/>
    <n v="0.04"/>
  </r>
  <r>
    <x v="99"/>
    <s v="STORE19"/>
    <n v="4"/>
    <n v="492.71"/>
    <n v="0.08"/>
    <s v="Credit Card"/>
    <n v="1813.1728000000001"/>
    <n v="4"/>
    <n v="1813.1728000000001"/>
    <n v="492.71"/>
    <n v="0.08"/>
  </r>
  <r>
    <x v="52"/>
    <s v="STORE13"/>
    <n v="4"/>
    <n v="853.26"/>
    <n v="0.24"/>
    <s v="COD"/>
    <n v="2593.9104000000002"/>
    <n v="4"/>
    <n v="2593.9104000000002"/>
    <n v="853.26"/>
    <n v="0.24"/>
  </r>
  <r>
    <x v="58"/>
    <s v="STORE16"/>
    <n v="1"/>
    <n v="402.47"/>
    <n v="0.19"/>
    <s v="PayPal"/>
    <n v="326.00070000000011"/>
    <n v="1"/>
    <n v="326.00070000000011"/>
    <n v="402.47"/>
    <n v="0.19"/>
  </r>
  <r>
    <x v="59"/>
    <s v="STORE18"/>
    <n v="2"/>
    <n v="528.29999999999995"/>
    <n v="0.24"/>
    <s v="Credit Card"/>
    <n v="803.01599999999996"/>
    <n v="2"/>
    <n v="803.01599999999996"/>
    <n v="528.29999999999995"/>
    <n v="0.24"/>
  </r>
  <r>
    <x v="31"/>
    <s v="STORE6"/>
    <n v="4"/>
    <n v="599.85"/>
    <n v="0.25"/>
    <s v="Credit Card"/>
    <n v="1799.55"/>
    <n v="4"/>
    <n v="1799.55"/>
    <n v="599.85"/>
    <n v="0.25"/>
  </r>
  <r>
    <x v="30"/>
    <s v="STORE9"/>
    <n v="2"/>
    <n v="61.42"/>
    <n v="0.08"/>
    <s v="PayPal"/>
    <n v="113.0128"/>
    <n v="2"/>
    <n v="113.0128"/>
    <n v="61.42"/>
    <n v="0.08"/>
  </r>
  <r>
    <x v="46"/>
    <s v="STORE10"/>
    <n v="2"/>
    <n v="466.42"/>
    <n v="0.12"/>
    <s v="PayPal"/>
    <n v="820.89920000000006"/>
    <n v="2"/>
    <n v="820.89920000000006"/>
    <n v="466.42"/>
    <n v="0.12"/>
  </r>
  <r>
    <x v="45"/>
    <s v="STORE5"/>
    <n v="4"/>
    <n v="540.69000000000005"/>
    <n v="0.09"/>
    <s v="COD"/>
    <n v="1968.1116"/>
    <n v="4"/>
    <n v="1968.1116"/>
    <n v="540.69000000000005"/>
    <n v="0.09"/>
  </r>
  <r>
    <x v="46"/>
    <s v="STORE13"/>
    <n v="3"/>
    <n v="677.46"/>
    <n v="0.05"/>
    <s v="Credit Card"/>
    <n v="1930.761"/>
    <n v="3"/>
    <n v="1930.761"/>
    <n v="677.46"/>
    <n v="0.05"/>
  </r>
  <r>
    <x v="39"/>
    <s v="STORE1"/>
    <n v="3"/>
    <n v="614.63"/>
    <n v="0.06"/>
    <s v="PayPal"/>
    <n v="1733.2565999999999"/>
    <n v="3"/>
    <n v="1733.2565999999999"/>
    <n v="614.63"/>
    <n v="0.06"/>
  </r>
  <r>
    <x v="73"/>
    <s v="STORE8"/>
    <n v="4"/>
    <n v="649.52"/>
    <n v="0.11"/>
    <s v="Credit Card"/>
    <n v="2312.2912000000001"/>
    <n v="4"/>
    <n v="2312.2912000000001"/>
    <n v="649.52"/>
    <n v="0.11"/>
  </r>
  <r>
    <x v="65"/>
    <s v="STORE8"/>
    <n v="2"/>
    <n v="943.93"/>
    <n v="0.22"/>
    <s v="PayPal"/>
    <n v="1472.5308"/>
    <n v="2"/>
    <n v="1472.5308"/>
    <n v="943.93"/>
    <n v="0.22"/>
  </r>
  <r>
    <x v="45"/>
    <s v="STORE8"/>
    <n v="4"/>
    <n v="538.73"/>
    <n v="0.03"/>
    <s v="Credit Card"/>
    <n v="2090.2723999999998"/>
    <n v="4"/>
    <n v="2090.2723999999998"/>
    <n v="538.73"/>
    <n v="0.03"/>
  </r>
  <r>
    <x v="73"/>
    <s v="STORE8"/>
    <n v="2"/>
    <n v="853.93"/>
    <n v="0.01"/>
    <s v="PayPal"/>
    <n v="1690.7814000000001"/>
    <n v="2"/>
    <n v="1690.7814000000001"/>
    <n v="853.93"/>
    <n v="0.01"/>
  </r>
  <r>
    <x v="35"/>
    <s v="STORE4"/>
    <n v="4"/>
    <n v="465.42"/>
    <n v="0.26"/>
    <s v="COD"/>
    <n v="1377.6432"/>
    <n v="4"/>
    <n v="1377.6432"/>
    <n v="465.42"/>
    <n v="0.26"/>
  </r>
  <r>
    <x v="55"/>
    <s v="STORE11"/>
    <n v="4"/>
    <n v="880.26"/>
    <n v="0.11"/>
    <s v="COD"/>
    <n v="3133.7256000000002"/>
    <n v="4"/>
    <n v="3133.7256000000002"/>
    <n v="880.26"/>
    <n v="0.11"/>
  </r>
  <r>
    <x v="69"/>
    <s v="STORE11"/>
    <n v="3"/>
    <n v="461.02"/>
    <n v="0.28999999999999998"/>
    <s v="PayPal"/>
    <n v="981.97259999999994"/>
    <n v="3"/>
    <n v="981.97259999999994"/>
    <n v="461.02"/>
    <n v="0.28999999999999998"/>
  </r>
  <r>
    <x v="60"/>
    <s v="STORE13"/>
    <n v="1"/>
    <n v="531.99"/>
    <n v="0.17"/>
    <s v="PayPal"/>
    <n v="441.55169999999998"/>
    <n v="1"/>
    <n v="441.55169999999998"/>
    <n v="531.99"/>
    <n v="0.17"/>
  </r>
  <r>
    <x v="44"/>
    <s v="STORE17"/>
    <n v="2"/>
    <n v="274.08999999999997"/>
    <n v="0.13"/>
    <s v="PayPal"/>
    <n v="476.91660000000002"/>
    <n v="2"/>
    <n v="476.91660000000002"/>
    <n v="274.08999999999997"/>
    <n v="0.13"/>
  </r>
  <r>
    <x v="12"/>
    <s v="STORE10"/>
    <n v="1"/>
    <n v="66.14"/>
    <n v="0.14000000000000001"/>
    <s v="COD"/>
    <n v="56.880400000000002"/>
    <n v="1"/>
    <n v="56.880400000000002"/>
    <n v="66.14"/>
    <n v="0.14000000000000001"/>
  </r>
  <r>
    <x v="42"/>
    <s v="STORE9"/>
    <n v="3"/>
    <n v="955.82"/>
    <n v="0.16"/>
    <s v="COD"/>
    <n v="2408.6664000000001"/>
    <n v="3"/>
    <n v="2408.6664000000001"/>
    <n v="955.82"/>
    <n v="0.16"/>
  </r>
  <r>
    <x v="62"/>
    <s v="STORE12"/>
    <n v="1"/>
    <n v="904.92"/>
    <n v="0.13"/>
    <s v="Credit Card"/>
    <n v="787.28039999999999"/>
    <n v="1"/>
    <n v="787.28039999999999"/>
    <n v="904.92"/>
    <n v="0.13"/>
  </r>
  <r>
    <x v="43"/>
    <s v="STORE7"/>
    <n v="3"/>
    <n v="490.02"/>
    <n v="0.26"/>
    <s v="Credit Card"/>
    <n v="1087.8444"/>
    <n v="3"/>
    <n v="1087.8444"/>
    <n v="490.02"/>
    <n v="0.26"/>
  </r>
  <r>
    <x v="46"/>
    <s v="STORE6"/>
    <n v="2"/>
    <n v="957.54"/>
    <n v="0.1"/>
    <s v="COD"/>
    <n v="1723.5719999999999"/>
    <n v="2"/>
    <n v="1723.5719999999999"/>
    <n v="957.54"/>
    <n v="0.1"/>
  </r>
  <r>
    <x v="8"/>
    <s v="STORE13"/>
    <n v="2"/>
    <n v="314.39999999999998"/>
    <n v="7.0000000000000007E-2"/>
    <s v="PayPal"/>
    <n v="584.78399999999988"/>
    <n v="2"/>
    <n v="584.78399999999988"/>
    <n v="314.39999999999998"/>
    <n v="7.0000000000000007E-2"/>
  </r>
  <r>
    <x v="10"/>
    <s v="STORE6"/>
    <n v="3"/>
    <n v="480.11"/>
    <n v="0.11"/>
    <s v="PayPal"/>
    <n v="1281.8937000000001"/>
    <n v="3"/>
    <n v="1281.8937000000001"/>
    <n v="480.11"/>
    <n v="0.11"/>
  </r>
  <r>
    <x v="70"/>
    <s v="STORE6"/>
    <n v="4"/>
    <n v="826.55"/>
    <n v="0.28000000000000003"/>
    <s v="Credit Card"/>
    <n v="2380.4639999999999"/>
    <n v="4"/>
    <n v="2380.4639999999999"/>
    <n v="826.55"/>
    <n v="0.28000000000000003"/>
  </r>
  <r>
    <x v="16"/>
    <s v="STORE3"/>
    <n v="3"/>
    <n v="530.16999999999996"/>
    <n v="0.18"/>
    <s v="PayPal"/>
    <n v="1304.2182"/>
    <n v="3"/>
    <n v="1304.2182"/>
    <n v="530.16999999999996"/>
    <n v="0.18"/>
  </r>
  <r>
    <x v="13"/>
    <s v="STORE17"/>
    <n v="3"/>
    <n v="336.17"/>
    <n v="0.04"/>
    <s v="COD"/>
    <n v="968.16959999999995"/>
    <n v="3"/>
    <n v="968.16959999999995"/>
    <n v="336.17"/>
    <n v="0.04"/>
  </r>
  <r>
    <x v="82"/>
    <s v="STORE8"/>
    <n v="4"/>
    <n v="22.51"/>
    <n v="0.27"/>
    <s v="PayPal"/>
    <n v="65.729200000000006"/>
    <n v="4"/>
    <n v="65.729200000000006"/>
    <n v="22.51"/>
    <n v="0.27"/>
  </r>
  <r>
    <x v="4"/>
    <s v="STORE2"/>
    <n v="2"/>
    <n v="909.51"/>
    <n v="0.27"/>
    <s v="Credit Card"/>
    <n v="1327.8846000000001"/>
    <n v="2"/>
    <n v="1327.8846000000001"/>
    <n v="909.51"/>
    <n v="0.27"/>
  </r>
  <r>
    <x v="20"/>
    <s v="STORE14"/>
    <n v="4"/>
    <n v="593.84"/>
    <n v="0.24"/>
    <s v="PayPal"/>
    <n v="1805.2736"/>
    <n v="4"/>
    <n v="1805.2736"/>
    <n v="593.84"/>
    <n v="0.24"/>
  </r>
  <r>
    <x v="78"/>
    <s v="STORE10"/>
    <n v="3"/>
    <n v="909.11"/>
    <n v="0.23"/>
    <s v="COD"/>
    <n v="2100.0441000000001"/>
    <n v="3"/>
    <n v="2100.0441000000001"/>
    <n v="909.11"/>
    <n v="0.23"/>
  </r>
  <r>
    <x v="10"/>
    <s v="STORE1"/>
    <n v="4"/>
    <n v="996.85"/>
    <n v="0.24"/>
    <s v="PayPal"/>
    <n v="3030.424"/>
    <n v="4"/>
    <n v="3030.424"/>
    <n v="996.85"/>
    <n v="0.24"/>
  </r>
  <r>
    <x v="90"/>
    <s v="STORE17"/>
    <n v="1"/>
    <n v="522.69000000000005"/>
    <n v="0.06"/>
    <s v="COD"/>
    <n v="491.32860000000011"/>
    <n v="1"/>
    <n v="491.32860000000011"/>
    <n v="522.69000000000005"/>
    <n v="0.06"/>
  </r>
  <r>
    <x v="59"/>
    <s v="STORE3"/>
    <n v="3"/>
    <n v="261.05"/>
    <n v="0.12"/>
    <s v="PayPal"/>
    <n v="689.17200000000014"/>
    <n v="3"/>
    <n v="689.17200000000014"/>
    <n v="261.05"/>
    <n v="0.12"/>
  </r>
  <r>
    <x v="34"/>
    <s v="STORE17"/>
    <n v="3"/>
    <n v="644.73"/>
    <n v="0.01"/>
    <s v="COD"/>
    <n v="1914.8480999999999"/>
    <n v="3"/>
    <n v="1914.8480999999999"/>
    <n v="644.73"/>
    <n v="0.01"/>
  </r>
  <r>
    <x v="28"/>
    <s v="STORE2"/>
    <n v="2"/>
    <n v="541.52"/>
    <n v="0.26"/>
    <s v="PayPal"/>
    <n v="801.44959999999992"/>
    <n v="2"/>
    <n v="801.44959999999992"/>
    <n v="541.52"/>
    <n v="0.26"/>
  </r>
  <r>
    <x v="81"/>
    <s v="STORE10"/>
    <n v="1"/>
    <n v="395.18"/>
    <n v="0.09"/>
    <s v="PayPal"/>
    <n v="359.61380000000003"/>
    <n v="1"/>
    <n v="359.61380000000003"/>
    <n v="395.18"/>
    <n v="0.09"/>
  </r>
  <r>
    <x v="67"/>
    <s v="STORE8"/>
    <n v="4"/>
    <n v="56.37"/>
    <n v="0.17"/>
    <s v="Credit Card"/>
    <n v="187.14840000000001"/>
    <n v="4"/>
    <n v="187.14840000000001"/>
    <n v="56.37"/>
    <n v="0.17"/>
  </r>
  <r>
    <x v="29"/>
    <s v="STORE9"/>
    <n v="4"/>
    <n v="202.59"/>
    <n v="0.06"/>
    <s v="COD"/>
    <n v="761.73839999999996"/>
    <n v="4"/>
    <n v="761.73839999999996"/>
    <n v="202.59"/>
    <n v="0.06"/>
  </r>
  <r>
    <x v="82"/>
    <s v="STORE5"/>
    <n v="2"/>
    <n v="358.36"/>
    <n v="0.05"/>
    <s v="PayPal"/>
    <n v="680.88400000000001"/>
    <n v="2"/>
    <n v="680.88400000000001"/>
    <n v="358.36"/>
    <n v="0.05"/>
  </r>
  <r>
    <x v="92"/>
    <s v="STORE18"/>
    <n v="4"/>
    <n v="85.62"/>
    <n v="0.28000000000000003"/>
    <s v="COD"/>
    <n v="246.5856"/>
    <n v="4"/>
    <n v="246.5856"/>
    <n v="85.62"/>
    <n v="0.28000000000000003"/>
  </r>
  <r>
    <x v="84"/>
    <s v="STORE17"/>
    <n v="4"/>
    <n v="929.26"/>
    <n v="0.23"/>
    <s v="PayPal"/>
    <n v="2862.1208000000001"/>
    <n v="4"/>
    <n v="2862.1208000000001"/>
    <n v="929.26"/>
    <n v="0.23"/>
  </r>
  <r>
    <x v="17"/>
    <s v="STORE13"/>
    <n v="2"/>
    <n v="92.64"/>
    <n v="0.14000000000000001"/>
    <s v="COD"/>
    <n v="159.3408"/>
    <n v="2"/>
    <n v="159.3408"/>
    <n v="92.64"/>
    <n v="0.14000000000000001"/>
  </r>
  <r>
    <x v="85"/>
    <s v="STORE4"/>
    <n v="4"/>
    <n v="139.05000000000001"/>
    <n v="0.28999999999999998"/>
    <s v="COD"/>
    <n v="394.90199999999999"/>
    <n v="4"/>
    <n v="394.90199999999999"/>
    <n v="139.05000000000001"/>
    <n v="0.28999999999999998"/>
  </r>
  <r>
    <x v="27"/>
    <s v="STORE4"/>
    <n v="3"/>
    <n v="155.87"/>
    <n v="0.03"/>
    <s v="COD"/>
    <n v="453.58170000000001"/>
    <n v="3"/>
    <n v="453.58170000000001"/>
    <n v="155.87"/>
    <n v="0.03"/>
  </r>
  <r>
    <x v="13"/>
    <s v="STORE16"/>
    <n v="4"/>
    <n v="115.42"/>
    <n v="0.03"/>
    <s v="COD"/>
    <n v="447.82960000000003"/>
    <n v="4"/>
    <n v="447.82960000000003"/>
    <n v="115.42"/>
    <n v="0.03"/>
  </r>
  <r>
    <x v="40"/>
    <s v="STORE6"/>
    <n v="3"/>
    <n v="593.62"/>
    <n v="0.08"/>
    <s v="Credit Card"/>
    <n v="1638.3912"/>
    <n v="3"/>
    <n v="1638.3912"/>
    <n v="593.62"/>
    <n v="0.08"/>
  </r>
  <r>
    <x v="49"/>
    <s v="STORE4"/>
    <n v="2"/>
    <n v="825.04"/>
    <n v="0.2"/>
    <s v="Credit Card"/>
    <n v="1320.0640000000001"/>
    <n v="2"/>
    <n v="1320.0640000000001"/>
    <n v="825.04"/>
    <n v="0.2"/>
  </r>
  <r>
    <x v="60"/>
    <s v="STORE13"/>
    <n v="1"/>
    <n v="963.76"/>
    <n v="0.14000000000000001"/>
    <s v="PayPal"/>
    <n v="828.83359999999993"/>
    <n v="1"/>
    <n v="828.83359999999993"/>
    <n v="963.76"/>
    <n v="0.14000000000000001"/>
  </r>
  <r>
    <x v="76"/>
    <s v="STORE6"/>
    <n v="1"/>
    <n v="238.24"/>
    <n v="0.12"/>
    <s v="PayPal"/>
    <n v="209.65119999999999"/>
    <n v="1"/>
    <n v="209.65119999999999"/>
    <n v="238.24"/>
    <n v="0.12"/>
  </r>
  <r>
    <x v="74"/>
    <s v="STORE16"/>
    <n v="1"/>
    <n v="756.63"/>
    <n v="0.04"/>
    <s v="PayPal"/>
    <n v="726.36479999999995"/>
    <n v="1"/>
    <n v="726.36479999999995"/>
    <n v="756.63"/>
    <n v="0.04"/>
  </r>
  <r>
    <x v="47"/>
    <s v="STORE7"/>
    <n v="3"/>
    <n v="159.76"/>
    <n v="0.22"/>
    <s v="Credit Card"/>
    <n v="373.83839999999998"/>
    <n v="3"/>
    <n v="373.83839999999998"/>
    <n v="159.76"/>
    <n v="0.22"/>
  </r>
  <r>
    <x v="98"/>
    <s v="STORE8"/>
    <n v="1"/>
    <n v="329.94"/>
    <n v="0.14000000000000001"/>
    <s v="COD"/>
    <n v="283.7484"/>
    <n v="1"/>
    <n v="283.7484"/>
    <n v="329.94"/>
    <n v="0.14000000000000001"/>
  </r>
  <r>
    <x v="53"/>
    <s v="STORE8"/>
    <n v="1"/>
    <n v="234.06"/>
    <n v="0.11"/>
    <s v="PayPal"/>
    <n v="208.3134"/>
    <n v="1"/>
    <n v="208.3134"/>
    <n v="234.06"/>
    <n v="0.11"/>
  </r>
  <r>
    <x v="82"/>
    <s v="STORE0"/>
    <n v="2"/>
    <n v="773.75"/>
    <n v="0.16"/>
    <s v="PayPal"/>
    <n v="1299.9000000000001"/>
    <n v="2"/>
    <n v="1299.9000000000001"/>
    <n v="773.75"/>
    <n v="0.16"/>
  </r>
  <r>
    <x v="40"/>
    <s v="STORE18"/>
    <n v="1"/>
    <n v="73.88"/>
    <n v="0.04"/>
    <s v="Credit Card"/>
    <n v="70.924799999999991"/>
    <n v="1"/>
    <n v="70.924799999999991"/>
    <n v="73.88"/>
    <n v="0.04"/>
  </r>
  <r>
    <x v="56"/>
    <s v="STORE18"/>
    <n v="1"/>
    <n v="859.3"/>
    <n v="0.16"/>
    <s v="PayPal"/>
    <n v="721.8119999999999"/>
    <n v="1"/>
    <n v="721.8119999999999"/>
    <n v="859.3"/>
    <n v="0.16"/>
  </r>
  <r>
    <x v="82"/>
    <s v="STORE6"/>
    <n v="4"/>
    <n v="762.43"/>
    <n v="0.05"/>
    <s v="Credit Card"/>
    <n v="2897.233999999999"/>
    <n v="4"/>
    <n v="2897.233999999999"/>
    <n v="762.43"/>
    <n v="0.05"/>
  </r>
  <r>
    <x v="78"/>
    <s v="STORE0"/>
    <n v="1"/>
    <n v="328.51"/>
    <n v="0.2"/>
    <s v="COD"/>
    <n v="262.80799999999999"/>
    <n v="1"/>
    <n v="262.80799999999999"/>
    <n v="328.51"/>
    <n v="0.2"/>
  </r>
  <r>
    <x v="38"/>
    <s v="STORE4"/>
    <n v="1"/>
    <n v="34.51"/>
    <n v="0.04"/>
    <s v="COD"/>
    <n v="33.129600000000003"/>
    <n v="1"/>
    <n v="33.129600000000003"/>
    <n v="34.51"/>
    <n v="0.04"/>
  </r>
  <r>
    <x v="46"/>
    <s v="STORE11"/>
    <n v="3"/>
    <n v="663.73"/>
    <n v="0.06"/>
    <s v="COD"/>
    <n v="1871.7185999999999"/>
    <n v="3"/>
    <n v="1871.7185999999999"/>
    <n v="663.73"/>
    <n v="0.06"/>
  </r>
  <r>
    <x v="9"/>
    <s v="STORE9"/>
    <n v="1"/>
    <n v="409.41"/>
    <n v="0.13"/>
    <s v="PayPal"/>
    <n v="356.18669999999997"/>
    <n v="1"/>
    <n v="356.18669999999997"/>
    <n v="409.41"/>
    <n v="0.13"/>
  </r>
  <r>
    <x v="36"/>
    <s v="STORE3"/>
    <n v="3"/>
    <n v="461.03"/>
    <n v="0.11"/>
    <s v="PayPal"/>
    <n v="1230.9501"/>
    <n v="3"/>
    <n v="1230.9501"/>
    <n v="461.03"/>
    <n v="0.11"/>
  </r>
  <r>
    <x v="46"/>
    <s v="STORE14"/>
    <n v="2"/>
    <n v="760.14"/>
    <n v="0.02"/>
    <s v="COD"/>
    <n v="1489.8743999999999"/>
    <n v="2"/>
    <n v="1489.8743999999999"/>
    <n v="760.14"/>
    <n v="0.02"/>
  </r>
  <r>
    <x v="34"/>
    <s v="STORE1"/>
    <n v="3"/>
    <n v="688.76"/>
    <n v="0.12"/>
    <s v="PayPal"/>
    <n v="1818.3263999999999"/>
    <n v="3"/>
    <n v="1818.3263999999999"/>
    <n v="688.76"/>
    <n v="0.12"/>
  </r>
  <r>
    <x v="19"/>
    <s v="STORE9"/>
    <n v="2"/>
    <n v="257.77999999999997"/>
    <n v="0.05"/>
    <s v="Credit Card"/>
    <n v="489.78199999999993"/>
    <n v="2"/>
    <n v="489.78199999999993"/>
    <n v="257.77999999999997"/>
    <n v="0.05"/>
  </r>
  <r>
    <x v="27"/>
    <s v="STORE7"/>
    <n v="2"/>
    <n v="314.29000000000002"/>
    <n v="0.19"/>
    <s v="COD"/>
    <n v="509.14980000000008"/>
    <n v="2"/>
    <n v="509.14980000000008"/>
    <n v="314.29000000000002"/>
    <n v="0.19"/>
  </r>
  <r>
    <x v="18"/>
    <s v="STORE14"/>
    <n v="3"/>
    <n v="336.09"/>
    <n v="0.01"/>
    <s v="PayPal"/>
    <n v="998.18729999999994"/>
    <n v="3"/>
    <n v="998.18729999999994"/>
    <n v="336.09"/>
    <n v="0.01"/>
  </r>
  <r>
    <x v="28"/>
    <s v="STORE17"/>
    <n v="3"/>
    <n v="202.07"/>
    <n v="0.23"/>
    <s v="PayPal"/>
    <n v="466.78170000000011"/>
    <n v="3"/>
    <n v="466.78170000000011"/>
    <n v="202.07"/>
    <n v="0.23"/>
  </r>
  <r>
    <x v="53"/>
    <s v="STORE8"/>
    <n v="2"/>
    <n v="485.25"/>
    <n v="0.28000000000000003"/>
    <s v="Credit Card"/>
    <n v="698.76"/>
    <n v="2"/>
    <n v="698.76"/>
    <n v="485.25"/>
    <n v="0.28000000000000003"/>
  </r>
  <r>
    <x v="28"/>
    <s v="STORE10"/>
    <n v="4"/>
    <n v="552.38"/>
    <n v="0.1"/>
    <s v="PayPal"/>
    <n v="1988.568"/>
    <n v="4"/>
    <n v="1988.568"/>
    <n v="552.38"/>
    <n v="0.1"/>
  </r>
  <r>
    <x v="87"/>
    <s v="STORE17"/>
    <n v="4"/>
    <n v="377.26"/>
    <n v="0.22"/>
    <s v="COD"/>
    <n v="1177.0512000000001"/>
    <n v="4"/>
    <n v="1177.0512000000001"/>
    <n v="377.26"/>
    <n v="0.22"/>
  </r>
  <r>
    <x v="44"/>
    <s v="STORE19"/>
    <n v="4"/>
    <n v="189.07"/>
    <n v="0.1"/>
    <s v="COD"/>
    <n v="680.65200000000004"/>
    <n v="4"/>
    <n v="680.65200000000004"/>
    <n v="189.07"/>
    <n v="0.1"/>
  </r>
  <r>
    <x v="37"/>
    <s v="STORE4"/>
    <n v="3"/>
    <n v="272.27"/>
    <n v="0.01"/>
    <s v="Credit Card"/>
    <n v="808.64189999999996"/>
    <n v="3"/>
    <n v="808.64189999999996"/>
    <n v="272.27"/>
    <n v="0.01"/>
  </r>
  <r>
    <x v="80"/>
    <s v="STORE11"/>
    <n v="1"/>
    <n v="209.39"/>
    <n v="0.28000000000000003"/>
    <s v="PayPal"/>
    <n v="150.76079999999999"/>
    <n v="1"/>
    <n v="150.76079999999999"/>
    <n v="209.39"/>
    <n v="0.28000000000000003"/>
  </r>
  <r>
    <x v="61"/>
    <s v="STORE9"/>
    <n v="1"/>
    <n v="813.87"/>
    <n v="0.23"/>
    <s v="Credit Card"/>
    <n v="626.67989999999998"/>
    <n v="1"/>
    <n v="626.67989999999998"/>
    <n v="813.87"/>
    <n v="0.23"/>
  </r>
  <r>
    <x v="77"/>
    <s v="STORE0"/>
    <n v="1"/>
    <n v="143.69999999999999"/>
    <n v="0.19"/>
    <s v="PayPal"/>
    <n v="116.39700000000001"/>
    <n v="1"/>
    <n v="116.39700000000001"/>
    <n v="143.69999999999999"/>
    <n v="0.19"/>
  </r>
  <r>
    <x v="54"/>
    <s v="STORE1"/>
    <n v="4"/>
    <n v="837.34"/>
    <n v="0.05"/>
    <s v="PayPal"/>
    <n v="3181.8919999999998"/>
    <n v="4"/>
    <n v="3181.8919999999998"/>
    <n v="837.34"/>
    <n v="0.05"/>
  </r>
  <r>
    <x v="5"/>
    <s v="STORE19"/>
    <n v="1"/>
    <n v="151.66"/>
    <n v="0.16"/>
    <s v="COD"/>
    <n v="127.3944"/>
    <n v="1"/>
    <n v="127.3944"/>
    <n v="151.66"/>
    <n v="0.16"/>
  </r>
  <r>
    <x v="38"/>
    <s v="STORE8"/>
    <n v="3"/>
    <n v="961.4"/>
    <n v="0.02"/>
    <s v="PayPal"/>
    <n v="2826.5160000000001"/>
    <n v="3"/>
    <n v="2826.5160000000001"/>
    <n v="961.4"/>
    <n v="0.02"/>
  </r>
  <r>
    <x v="1"/>
    <s v="STORE18"/>
    <n v="4"/>
    <n v="475.98"/>
    <n v="0.19"/>
    <s v="PayPal"/>
    <n v="1542.1751999999999"/>
    <n v="4"/>
    <n v="1542.1751999999999"/>
    <n v="475.98"/>
    <n v="0.19"/>
  </r>
  <r>
    <x v="48"/>
    <s v="STORE15"/>
    <n v="4"/>
    <n v="132.88999999999999"/>
    <n v="0.12"/>
    <s v="Credit Card"/>
    <n v="467.77280000000002"/>
    <n v="4"/>
    <n v="467.77280000000002"/>
    <n v="132.88999999999999"/>
    <n v="0.12"/>
  </r>
  <r>
    <x v="68"/>
    <s v="STORE12"/>
    <n v="3"/>
    <n v="471.31"/>
    <n v="0"/>
    <s v="PayPal"/>
    <n v="1413.93"/>
    <n v="3"/>
    <n v="1413.93"/>
    <n v="471.31"/>
    <n v="0"/>
  </r>
  <r>
    <x v="3"/>
    <s v="STORE14"/>
    <n v="2"/>
    <n v="720.32"/>
    <n v="0.26"/>
    <s v="Credit Card"/>
    <n v="1066.0735999999999"/>
    <n v="2"/>
    <n v="1066.0735999999999"/>
    <n v="720.32"/>
    <n v="0.26"/>
  </r>
  <r>
    <x v="73"/>
    <s v="STORE18"/>
    <n v="4"/>
    <n v="99.92"/>
    <n v="0.11"/>
    <s v="COD"/>
    <n v="355.71519999999998"/>
    <n v="4"/>
    <n v="355.71519999999998"/>
    <n v="99.92"/>
    <n v="0.11"/>
  </r>
  <r>
    <x v="31"/>
    <s v="STORE3"/>
    <n v="3"/>
    <n v="900.63"/>
    <n v="0.11"/>
    <s v="COD"/>
    <n v="2404.6821"/>
    <n v="3"/>
    <n v="2404.6821"/>
    <n v="900.63"/>
    <n v="0.11"/>
  </r>
  <r>
    <x v="54"/>
    <s v="STORE8"/>
    <n v="1"/>
    <n v="681.72"/>
    <n v="0.11"/>
    <s v="PayPal"/>
    <n v="606.73080000000004"/>
    <n v="1"/>
    <n v="606.73080000000004"/>
    <n v="681.72"/>
    <n v="0.11"/>
  </r>
  <r>
    <x v="36"/>
    <s v="STORE13"/>
    <n v="2"/>
    <n v="838.22"/>
    <n v="0.3"/>
    <s v="Credit Card"/>
    <n v="1173.508"/>
    <n v="2"/>
    <n v="1173.508"/>
    <n v="838.22"/>
    <n v="0.3"/>
  </r>
  <r>
    <x v="72"/>
    <s v="STORE12"/>
    <n v="2"/>
    <n v="816.22"/>
    <n v="0.27"/>
    <s v="Credit Card"/>
    <n v="1191.6812"/>
    <n v="2"/>
    <n v="1191.6812"/>
    <n v="816.22"/>
    <n v="0.27"/>
  </r>
  <r>
    <x v="86"/>
    <s v="STORE7"/>
    <n v="2"/>
    <n v="654.12"/>
    <n v="0.27"/>
    <s v="PayPal"/>
    <n v="955.01519999999994"/>
    <n v="2"/>
    <n v="955.01519999999994"/>
    <n v="654.12"/>
    <n v="0.27"/>
  </r>
  <r>
    <x v="78"/>
    <s v="STORE13"/>
    <n v="4"/>
    <n v="528.22"/>
    <n v="0.2"/>
    <s v="PayPal"/>
    <n v="1690.3040000000001"/>
    <n v="4"/>
    <n v="1690.3040000000001"/>
    <n v="528.22"/>
    <n v="0.2"/>
  </r>
  <r>
    <x v="13"/>
    <s v="STORE7"/>
    <n v="4"/>
    <n v="36.72"/>
    <n v="7.0000000000000007E-2"/>
    <s v="COD"/>
    <n v="136.5984"/>
    <n v="4"/>
    <n v="136.5984"/>
    <n v="36.72"/>
    <n v="7.0000000000000007E-2"/>
  </r>
  <r>
    <x v="36"/>
    <s v="STORE19"/>
    <n v="2"/>
    <n v="705.97"/>
    <n v="0.1"/>
    <s v="PayPal"/>
    <n v="1270.7460000000001"/>
    <n v="2"/>
    <n v="1270.7460000000001"/>
    <n v="705.97"/>
    <n v="0.1"/>
  </r>
  <r>
    <x v="43"/>
    <s v="STORE1"/>
    <n v="2"/>
    <n v="994.29"/>
    <n v="0.01"/>
    <s v="PayPal"/>
    <n v="1968.6941999999999"/>
    <n v="2"/>
    <n v="1968.6941999999999"/>
    <n v="994.29"/>
    <n v="0.01"/>
  </r>
  <r>
    <x v="80"/>
    <s v="STORE18"/>
    <n v="1"/>
    <n v="909.04"/>
    <n v="0.11"/>
    <s v="Credit Card"/>
    <n v="809.04560000000004"/>
    <n v="1"/>
    <n v="809.04560000000004"/>
    <n v="909.04"/>
    <n v="0.11"/>
  </r>
  <r>
    <x v="13"/>
    <s v="STORE11"/>
    <n v="1"/>
    <n v="164.73"/>
    <n v="0.12"/>
    <s v="PayPal"/>
    <n v="144.9624"/>
    <n v="1"/>
    <n v="144.9624"/>
    <n v="164.73"/>
    <n v="0.12"/>
  </r>
  <r>
    <x v="92"/>
    <s v="STORE7"/>
    <n v="2"/>
    <n v="606.35"/>
    <n v="0.16"/>
    <s v="COD"/>
    <n v="1018.668"/>
    <n v="2"/>
    <n v="1018.668"/>
    <n v="606.35"/>
    <n v="0.16"/>
  </r>
  <r>
    <x v="24"/>
    <s v="STORE4"/>
    <n v="3"/>
    <n v="904.19"/>
    <n v="0.09"/>
    <s v="Credit Card"/>
    <n v="2468.4387000000002"/>
    <n v="3"/>
    <n v="2468.4387000000002"/>
    <n v="904.19"/>
    <n v="0.09"/>
  </r>
  <r>
    <x v="57"/>
    <s v="STORE2"/>
    <n v="4"/>
    <n v="694.61"/>
    <n v="0.18"/>
    <s v="COD"/>
    <n v="2278.3208"/>
    <n v="4"/>
    <n v="2278.3208"/>
    <n v="694.61"/>
    <n v="0.18"/>
  </r>
  <r>
    <x v="41"/>
    <s v="STORE2"/>
    <n v="4"/>
    <n v="753.83"/>
    <n v="0.24"/>
    <s v="Credit Card"/>
    <n v="2291.6432"/>
    <n v="4"/>
    <n v="2291.6432"/>
    <n v="753.83"/>
    <n v="0.24"/>
  </r>
  <r>
    <x v="39"/>
    <s v="STORE8"/>
    <n v="1"/>
    <n v="66.22"/>
    <n v="0.02"/>
    <s v="Credit Card"/>
    <n v="64.895600000000002"/>
    <n v="1"/>
    <n v="64.895600000000002"/>
    <n v="66.22"/>
    <n v="0.02"/>
  </r>
  <r>
    <x v="91"/>
    <s v="STORE14"/>
    <n v="2"/>
    <n v="891.8"/>
    <n v="0.28999999999999998"/>
    <s v="COD"/>
    <n v="1266.356"/>
    <n v="2"/>
    <n v="1266.356"/>
    <n v="891.8"/>
    <n v="0.28999999999999998"/>
  </r>
  <r>
    <x v="28"/>
    <s v="STORE9"/>
    <n v="4"/>
    <n v="255.48"/>
    <n v="0.03"/>
    <s v="COD"/>
    <n v="991.26239999999996"/>
    <n v="4"/>
    <n v="991.26239999999996"/>
    <n v="255.48"/>
    <n v="0.03"/>
  </r>
  <r>
    <x v="94"/>
    <s v="STORE17"/>
    <n v="4"/>
    <n v="604.87"/>
    <n v="0.28000000000000003"/>
    <s v="PayPal"/>
    <n v="1742.0255999999999"/>
    <n v="4"/>
    <n v="1742.0255999999999"/>
    <n v="604.87"/>
    <n v="0.28000000000000003"/>
  </r>
  <r>
    <x v="9"/>
    <s v="STORE17"/>
    <n v="3"/>
    <n v="623.82000000000005"/>
    <n v="0.13"/>
    <s v="COD"/>
    <n v="1628.1702"/>
    <n v="3"/>
    <n v="1628.1702"/>
    <n v="623.82000000000005"/>
    <n v="0.13"/>
  </r>
  <r>
    <x v="51"/>
    <s v="STORE16"/>
    <n v="3"/>
    <n v="575.24"/>
    <n v="0.12"/>
    <s v="COD"/>
    <n v="1518.6335999999999"/>
    <n v="3"/>
    <n v="1518.6335999999999"/>
    <n v="575.24"/>
    <n v="0.12"/>
  </r>
  <r>
    <x v="83"/>
    <s v="STORE11"/>
    <n v="1"/>
    <n v="769.4"/>
    <n v="0.16"/>
    <s v="Credit Card"/>
    <n v="646.29599999999994"/>
    <n v="1"/>
    <n v="646.29599999999994"/>
    <n v="769.4"/>
    <n v="0.16"/>
  </r>
  <r>
    <x v="83"/>
    <s v="STORE17"/>
    <n v="1"/>
    <n v="227.28"/>
    <n v="0.13"/>
    <s v="COD"/>
    <n v="197.7336"/>
    <n v="1"/>
    <n v="197.7336"/>
    <n v="227.28"/>
    <n v="0.13"/>
  </r>
  <r>
    <x v="95"/>
    <s v="STORE17"/>
    <n v="4"/>
    <n v="127.58"/>
    <n v="0.15"/>
    <s v="Credit Card"/>
    <n v="433.77199999999999"/>
    <n v="4"/>
    <n v="433.77199999999999"/>
    <n v="127.58"/>
    <n v="0.15"/>
  </r>
  <r>
    <x v="38"/>
    <s v="STORE3"/>
    <n v="1"/>
    <n v="793.21"/>
    <n v="0.09"/>
    <s v="Credit Card"/>
    <n v="721.8211"/>
    <n v="1"/>
    <n v="721.8211"/>
    <n v="793.21"/>
    <n v="0.09"/>
  </r>
  <r>
    <x v="50"/>
    <s v="STORE12"/>
    <n v="3"/>
    <n v="435.61"/>
    <n v="0.03"/>
    <s v="PayPal"/>
    <n v="1267.6251"/>
    <n v="3"/>
    <n v="1267.6251"/>
    <n v="435.61"/>
    <n v="0.03"/>
  </r>
  <r>
    <x v="35"/>
    <s v="STORE16"/>
    <n v="1"/>
    <n v="850.06"/>
    <n v="0.28999999999999998"/>
    <s v="PayPal"/>
    <n v="603.54259999999988"/>
    <n v="1"/>
    <n v="603.54259999999988"/>
    <n v="850.06"/>
    <n v="0.28999999999999998"/>
  </r>
  <r>
    <x v="30"/>
    <s v="STORE16"/>
    <n v="2"/>
    <n v="753.92"/>
    <n v="0.17"/>
    <s v="PayPal"/>
    <n v="1251.5072"/>
    <n v="2"/>
    <n v="1251.5072"/>
    <n v="753.92"/>
    <n v="0.17"/>
  </r>
  <r>
    <x v="83"/>
    <s v="STORE13"/>
    <n v="3"/>
    <n v="408.99"/>
    <n v="0.27"/>
    <s v="PayPal"/>
    <n v="895.68809999999996"/>
    <n v="3"/>
    <n v="895.68809999999996"/>
    <n v="408.99"/>
    <n v="0.27"/>
  </r>
  <r>
    <x v="71"/>
    <s v="STORE5"/>
    <n v="3"/>
    <n v="404.5"/>
    <n v="0.22"/>
    <s v="PayPal"/>
    <n v="946.53000000000009"/>
    <n v="3"/>
    <n v="946.53000000000009"/>
    <n v="404.5"/>
    <n v="0.22"/>
  </r>
  <r>
    <x v="11"/>
    <s v="STORE3"/>
    <n v="3"/>
    <n v="717.81"/>
    <n v="0.17"/>
    <s v="COD"/>
    <n v="1787.3469"/>
    <n v="3"/>
    <n v="1787.3469"/>
    <n v="717.81"/>
    <n v="0.17"/>
  </r>
  <r>
    <x v="94"/>
    <s v="STORE1"/>
    <n v="3"/>
    <n v="204.77"/>
    <n v="0.14000000000000001"/>
    <s v="Credit Card"/>
    <n v="528.3066"/>
    <n v="3"/>
    <n v="528.3066"/>
    <n v="204.77"/>
    <n v="0.14000000000000001"/>
  </r>
  <r>
    <x v="70"/>
    <s v="STORE18"/>
    <n v="4"/>
    <n v="106.23"/>
    <n v="0.28000000000000003"/>
    <s v="COD"/>
    <n v="305.94240000000002"/>
    <n v="4"/>
    <n v="305.94240000000002"/>
    <n v="106.23"/>
    <n v="0.28000000000000003"/>
  </r>
  <r>
    <x v="73"/>
    <s v="STORE5"/>
    <n v="2"/>
    <n v="769.48"/>
    <n v="0.11"/>
    <s v="PayPal"/>
    <n v="1369.6744000000001"/>
    <n v="2"/>
    <n v="1369.6744000000001"/>
    <n v="769.48"/>
    <n v="0.11"/>
  </r>
  <r>
    <x v="71"/>
    <s v="STORE13"/>
    <n v="2"/>
    <n v="714.21"/>
    <n v="0.14000000000000001"/>
    <s v="Credit Card"/>
    <n v="1228.4412"/>
    <n v="2"/>
    <n v="1228.4412"/>
    <n v="714.21"/>
    <n v="0.14000000000000001"/>
  </r>
  <r>
    <x v="75"/>
    <s v="STORE15"/>
    <n v="4"/>
    <n v="632.24"/>
    <n v="0.25"/>
    <s v="PayPal"/>
    <n v="1896.72"/>
    <n v="4"/>
    <n v="1896.72"/>
    <n v="632.24"/>
    <n v="0.25"/>
  </r>
  <r>
    <x v="36"/>
    <s v="STORE3"/>
    <n v="2"/>
    <n v="845.27"/>
    <n v="0.18"/>
    <s v="PayPal"/>
    <n v="1386.2428"/>
    <n v="2"/>
    <n v="1386.2428"/>
    <n v="845.27"/>
    <n v="0.18"/>
  </r>
  <r>
    <x v="72"/>
    <s v="STORE13"/>
    <n v="1"/>
    <n v="575.94000000000005"/>
    <n v="0.17"/>
    <s v="Credit Card"/>
    <n v="478.03019999999998"/>
    <n v="1"/>
    <n v="478.03019999999998"/>
    <n v="575.94000000000005"/>
    <n v="0.17"/>
  </r>
  <r>
    <x v="94"/>
    <s v="STORE15"/>
    <n v="1"/>
    <n v="907.97"/>
    <n v="0.26"/>
    <s v="COD"/>
    <n v="671.89779999999996"/>
    <n v="1"/>
    <n v="671.89779999999996"/>
    <n v="907.97"/>
    <n v="0.26"/>
  </r>
  <r>
    <x v="42"/>
    <s v="STORE12"/>
    <n v="1"/>
    <n v="99.35"/>
    <n v="0.08"/>
    <s v="COD"/>
    <n v="91.402000000000001"/>
    <n v="1"/>
    <n v="91.402000000000001"/>
    <n v="99.35"/>
    <n v="0.08"/>
  </r>
  <r>
    <x v="90"/>
    <s v="STORE3"/>
    <n v="2"/>
    <n v="374.42"/>
    <n v="0.21"/>
    <s v="COD"/>
    <n v="591.58360000000005"/>
    <n v="2"/>
    <n v="591.58360000000005"/>
    <n v="374.42"/>
    <n v="0.21"/>
  </r>
  <r>
    <x v="5"/>
    <s v="STORE15"/>
    <n v="3"/>
    <n v="248.43"/>
    <n v="0.24"/>
    <s v="COD"/>
    <n v="566.42039999999997"/>
    <n v="3"/>
    <n v="566.42039999999997"/>
    <n v="248.43"/>
    <n v="0.24"/>
  </r>
  <r>
    <x v="65"/>
    <s v="STORE1"/>
    <n v="1"/>
    <n v="784.46"/>
    <n v="0.14000000000000001"/>
    <s v="COD"/>
    <n v="674.63560000000007"/>
    <n v="1"/>
    <n v="674.63560000000007"/>
    <n v="784.46"/>
    <n v="0.14000000000000001"/>
  </r>
  <r>
    <x v="40"/>
    <s v="STORE10"/>
    <n v="3"/>
    <n v="70.88"/>
    <n v="0.27"/>
    <s v="COD"/>
    <n v="155.22720000000001"/>
    <n v="3"/>
    <n v="155.22720000000001"/>
    <n v="70.88"/>
    <n v="0.27"/>
  </r>
  <r>
    <x v="67"/>
    <s v="STORE1"/>
    <n v="3"/>
    <n v="324.29000000000002"/>
    <n v="0.16"/>
    <s v="COD"/>
    <n v="817.21080000000006"/>
    <n v="3"/>
    <n v="817.21080000000006"/>
    <n v="324.29000000000002"/>
    <n v="0.16"/>
  </r>
  <r>
    <x v="5"/>
    <s v="STORE3"/>
    <n v="4"/>
    <n v="243.92"/>
    <n v="0.02"/>
    <s v="PayPal"/>
    <n v="956.16639999999995"/>
    <n v="4"/>
    <n v="956.16639999999995"/>
    <n v="243.92"/>
    <n v="0.02"/>
  </r>
  <r>
    <x v="77"/>
    <s v="STORE13"/>
    <n v="1"/>
    <n v="664.35"/>
    <n v="0"/>
    <s v="Credit Card"/>
    <n v="664.35"/>
    <n v="1"/>
    <n v="664.35"/>
    <n v="664.35"/>
    <n v="0"/>
  </r>
  <r>
    <x v="39"/>
    <s v="STORE10"/>
    <n v="2"/>
    <n v="218.07"/>
    <n v="0.19"/>
    <s v="PayPal"/>
    <n v="353.27339999999998"/>
    <n v="2"/>
    <n v="353.27339999999998"/>
    <n v="218.07"/>
    <n v="0.19"/>
  </r>
  <r>
    <x v="5"/>
    <s v="STORE3"/>
    <n v="4"/>
    <n v="921.83"/>
    <n v="0.27"/>
    <s v="Credit Card"/>
    <n v="2691.7435999999998"/>
    <n v="4"/>
    <n v="2691.7435999999998"/>
    <n v="921.83"/>
    <n v="0.27"/>
  </r>
  <r>
    <x v="57"/>
    <s v="STORE1"/>
    <n v="3"/>
    <n v="326.2"/>
    <n v="0.22"/>
    <s v="COD"/>
    <n v="763.30799999999999"/>
    <n v="3"/>
    <n v="763.30799999999999"/>
    <n v="326.2"/>
    <n v="0.22"/>
  </r>
  <r>
    <x v="53"/>
    <s v="STORE19"/>
    <n v="1"/>
    <n v="244.25"/>
    <n v="0.09"/>
    <s v="PayPal"/>
    <n v="222.26750000000001"/>
    <n v="1"/>
    <n v="222.26750000000001"/>
    <n v="244.25"/>
    <n v="0.09"/>
  </r>
  <r>
    <x v="86"/>
    <s v="STORE10"/>
    <n v="3"/>
    <n v="808.87"/>
    <n v="0.12"/>
    <s v="COD"/>
    <n v="2135.4168"/>
    <n v="3"/>
    <n v="2135.4168"/>
    <n v="808.87"/>
    <n v="0.12"/>
  </r>
  <r>
    <x v="45"/>
    <s v="STORE2"/>
    <n v="3"/>
    <n v="826.15"/>
    <n v="0"/>
    <s v="PayPal"/>
    <n v="2478.4499999999998"/>
    <n v="3"/>
    <n v="2478.4499999999998"/>
    <n v="826.15"/>
    <n v="0"/>
  </r>
  <r>
    <x v="10"/>
    <s v="STORE19"/>
    <n v="3"/>
    <n v="631.20000000000005"/>
    <n v="0.24"/>
    <s v="Credit Card"/>
    <n v="1439.136"/>
    <n v="3"/>
    <n v="1439.136"/>
    <n v="631.20000000000005"/>
    <n v="0.24"/>
  </r>
  <r>
    <x v="87"/>
    <s v="STORE10"/>
    <n v="1"/>
    <n v="937.01"/>
    <n v="7.0000000000000007E-2"/>
    <s v="Credit Card"/>
    <n v="871.41929999999991"/>
    <n v="1"/>
    <n v="871.41929999999991"/>
    <n v="937.01"/>
    <n v="7.0000000000000007E-2"/>
  </r>
  <r>
    <x v="78"/>
    <s v="STORE5"/>
    <n v="2"/>
    <n v="644"/>
    <n v="0.04"/>
    <s v="PayPal"/>
    <n v="1236.48"/>
    <n v="2"/>
    <n v="1236.48"/>
    <n v="644"/>
    <n v="0.04"/>
  </r>
  <r>
    <x v="52"/>
    <s v="STORE5"/>
    <n v="3"/>
    <n v="629.58000000000004"/>
    <n v="0.05"/>
    <s v="Credit Card"/>
    <n v="1794.3030000000001"/>
    <n v="3"/>
    <n v="1794.3030000000001"/>
    <n v="629.58000000000004"/>
    <n v="0.05"/>
  </r>
  <r>
    <x v="72"/>
    <s v="STORE2"/>
    <n v="2"/>
    <n v="121.52"/>
    <n v="0.18"/>
    <s v="COD"/>
    <n v="199.2928"/>
    <n v="2"/>
    <n v="199.2928"/>
    <n v="121.52"/>
    <n v="0.18"/>
  </r>
  <r>
    <x v="15"/>
    <s v="STORE19"/>
    <n v="2"/>
    <n v="549.83000000000004"/>
    <n v="7.0000000000000007E-2"/>
    <s v="PayPal"/>
    <n v="1022.6838"/>
    <n v="2"/>
    <n v="1022.6838"/>
    <n v="549.83000000000004"/>
    <n v="7.0000000000000007E-2"/>
  </r>
  <r>
    <x v="26"/>
    <s v="STORE8"/>
    <n v="3"/>
    <n v="278.38"/>
    <n v="0.03"/>
    <s v="Credit Card"/>
    <n v="810.08579999999995"/>
    <n v="3"/>
    <n v="810.08579999999995"/>
    <n v="278.38"/>
    <n v="0.03"/>
  </r>
  <r>
    <x v="99"/>
    <s v="STORE3"/>
    <n v="4"/>
    <n v="723.66"/>
    <n v="0.03"/>
    <s v="PayPal"/>
    <n v="2807.8008"/>
    <n v="4"/>
    <n v="2807.8008"/>
    <n v="723.66"/>
    <n v="0.03"/>
  </r>
  <r>
    <x v="18"/>
    <s v="STORE9"/>
    <n v="1"/>
    <n v="724.74"/>
    <n v="0.15"/>
    <s v="PayPal"/>
    <n v="616.029"/>
    <n v="1"/>
    <n v="616.029"/>
    <n v="724.74"/>
    <n v="0.15"/>
  </r>
  <r>
    <x v="39"/>
    <s v="STORE4"/>
    <n v="2"/>
    <n v="961.84"/>
    <n v="0.25"/>
    <s v="PayPal"/>
    <n v="1442.76"/>
    <n v="2"/>
    <n v="1442.76"/>
    <n v="961.84"/>
    <n v="0.25"/>
  </r>
  <r>
    <x v="92"/>
    <s v="STORE16"/>
    <n v="4"/>
    <n v="21.12"/>
    <n v="0.18"/>
    <s v="COD"/>
    <n v="69.273600000000002"/>
    <n v="4"/>
    <n v="69.273600000000002"/>
    <n v="21.12"/>
    <n v="0.18"/>
  </r>
  <r>
    <x v="90"/>
    <s v="STORE4"/>
    <n v="3"/>
    <n v="819.93"/>
    <n v="0.08"/>
    <s v="PayPal"/>
    <n v="2263.0068000000001"/>
    <n v="3"/>
    <n v="2263.0068000000001"/>
    <n v="819.93"/>
    <n v="0.08"/>
  </r>
  <r>
    <x v="63"/>
    <s v="STORE0"/>
    <n v="2"/>
    <n v="700.95"/>
    <n v="0.18"/>
    <s v="Credit Card"/>
    <n v="1149.558"/>
    <n v="2"/>
    <n v="1149.558"/>
    <n v="700.95"/>
    <n v="0.18"/>
  </r>
  <r>
    <x v="53"/>
    <s v="STORE14"/>
    <n v="2"/>
    <n v="456.38"/>
    <n v="0.12"/>
    <s v="Credit Card"/>
    <n v="803.22879999999998"/>
    <n v="2"/>
    <n v="803.22879999999998"/>
    <n v="456.38"/>
    <n v="0.12"/>
  </r>
  <r>
    <x v="3"/>
    <s v="STORE14"/>
    <n v="3"/>
    <n v="291.05"/>
    <n v="0.3"/>
    <s v="Credit Card"/>
    <n v="611.20500000000004"/>
    <n v="3"/>
    <n v="611.20500000000004"/>
    <n v="291.05"/>
    <n v="0.3"/>
  </r>
  <r>
    <x v="98"/>
    <s v="STORE15"/>
    <n v="2"/>
    <n v="463.52"/>
    <n v="0.27"/>
    <s v="PayPal"/>
    <n v="676.73919999999998"/>
    <n v="2"/>
    <n v="676.73919999999998"/>
    <n v="463.52"/>
    <n v="0.27"/>
  </r>
  <r>
    <x v="90"/>
    <s v="STORE17"/>
    <n v="3"/>
    <n v="241.64"/>
    <n v="0.28999999999999998"/>
    <s v="PayPal"/>
    <n v="514.69319999999993"/>
    <n v="3"/>
    <n v="514.69319999999993"/>
    <n v="241.64"/>
    <n v="0.28999999999999998"/>
  </r>
  <r>
    <x v="37"/>
    <s v="STORE10"/>
    <n v="2"/>
    <n v="47.86"/>
    <n v="0.03"/>
    <s v="PayPal"/>
    <n v="92.848399999999998"/>
    <n v="2"/>
    <n v="92.848399999999998"/>
    <n v="47.86"/>
    <n v="0.03"/>
  </r>
  <r>
    <x v="80"/>
    <s v="STORE3"/>
    <n v="1"/>
    <n v="805.07"/>
    <n v="0.06"/>
    <s v="COD"/>
    <n v="756.76580000000001"/>
    <n v="1"/>
    <n v="756.76580000000001"/>
    <n v="805.07"/>
    <n v="0.06"/>
  </r>
  <r>
    <x v="13"/>
    <s v="STORE1"/>
    <n v="3"/>
    <n v="848.48"/>
    <n v="0"/>
    <s v="COD"/>
    <n v="2545.44"/>
    <n v="3"/>
    <n v="2545.44"/>
    <n v="848.48"/>
    <n v="0"/>
  </r>
  <r>
    <x v="27"/>
    <s v="STORE8"/>
    <n v="2"/>
    <n v="568.95000000000005"/>
    <n v="0.22"/>
    <s v="Credit Card"/>
    <n v="887.56200000000013"/>
    <n v="2"/>
    <n v="887.56200000000013"/>
    <n v="568.95000000000005"/>
    <n v="0.22"/>
  </r>
  <r>
    <x v="27"/>
    <s v="STORE11"/>
    <n v="3"/>
    <n v="269.83999999999997"/>
    <n v="0.05"/>
    <s v="PayPal"/>
    <n v="769.04399999999998"/>
    <n v="3"/>
    <n v="769.04399999999998"/>
    <n v="269.83999999999997"/>
    <n v="0.05"/>
  </r>
  <r>
    <x v="85"/>
    <s v="STORE13"/>
    <n v="4"/>
    <n v="267.36"/>
    <n v="0.27"/>
    <s v="PayPal"/>
    <n v="780.69119999999998"/>
    <n v="4"/>
    <n v="780.69119999999998"/>
    <n v="267.36"/>
    <n v="0.27"/>
  </r>
  <r>
    <x v="92"/>
    <s v="STORE1"/>
    <n v="1"/>
    <n v="438.41"/>
    <n v="0.09"/>
    <s v="Credit Card"/>
    <n v="398.95310000000012"/>
    <n v="1"/>
    <n v="398.95310000000012"/>
    <n v="438.41"/>
    <n v="0.09"/>
  </r>
  <r>
    <x v="69"/>
    <s v="STORE18"/>
    <n v="2"/>
    <n v="86.72"/>
    <n v="0.28000000000000003"/>
    <s v="COD"/>
    <n v="124.8768"/>
    <n v="2"/>
    <n v="124.8768"/>
    <n v="86.72"/>
    <n v="0.28000000000000003"/>
  </r>
  <r>
    <x v="41"/>
    <s v="STORE6"/>
    <n v="4"/>
    <n v="630.21"/>
    <n v="0.14000000000000001"/>
    <s v="COD"/>
    <n v="2167.9223999999999"/>
    <n v="4"/>
    <n v="2167.9223999999999"/>
    <n v="630.21"/>
    <n v="0.14000000000000001"/>
  </r>
  <r>
    <x v="4"/>
    <s v="STORE6"/>
    <n v="3"/>
    <n v="180.84"/>
    <n v="0.03"/>
    <s v="PayPal"/>
    <n v="526.24439999999993"/>
    <n v="3"/>
    <n v="526.24439999999993"/>
    <n v="180.84"/>
    <n v="0.03"/>
  </r>
  <r>
    <x v="91"/>
    <s v="STORE16"/>
    <n v="1"/>
    <n v="453.41"/>
    <n v="0.04"/>
    <s v="COD"/>
    <n v="435.27359999999999"/>
    <n v="1"/>
    <n v="435.27359999999999"/>
    <n v="453.41"/>
    <n v="0.04"/>
  </r>
  <r>
    <x v="69"/>
    <s v="STORE6"/>
    <n v="1"/>
    <n v="629.09"/>
    <n v="0.02"/>
    <s v="Credit Card"/>
    <n v="616.50819999999999"/>
    <n v="1"/>
    <n v="616.50819999999999"/>
    <n v="629.09"/>
    <n v="0.02"/>
  </r>
  <r>
    <x v="25"/>
    <s v="STORE2"/>
    <n v="2"/>
    <n v="257.45"/>
    <n v="0"/>
    <s v="COD"/>
    <n v="514.9"/>
    <n v="2"/>
    <n v="514.9"/>
    <n v="257.45"/>
    <n v="0"/>
  </r>
  <r>
    <x v="13"/>
    <s v="STORE15"/>
    <n v="2"/>
    <n v="696.61"/>
    <n v="0.17"/>
    <s v="PayPal"/>
    <n v="1156.3725999999999"/>
    <n v="2"/>
    <n v="1156.3725999999999"/>
    <n v="696.61"/>
    <n v="0.17"/>
  </r>
  <r>
    <x v="54"/>
    <s v="STORE7"/>
    <n v="2"/>
    <n v="143.79"/>
    <n v="0.1"/>
    <s v="PayPal"/>
    <n v="258.822"/>
    <n v="2"/>
    <n v="258.822"/>
    <n v="143.79"/>
    <n v="0.1"/>
  </r>
  <r>
    <x v="50"/>
    <s v="STORE1"/>
    <n v="3"/>
    <n v="460.93"/>
    <n v="0.19"/>
    <s v="COD"/>
    <n v="1120.0599"/>
    <n v="3"/>
    <n v="1120.0599"/>
    <n v="460.93"/>
    <n v="0.19"/>
  </r>
  <r>
    <x v="77"/>
    <s v="STORE9"/>
    <n v="2"/>
    <n v="67.55"/>
    <n v="0.03"/>
    <s v="Credit Card"/>
    <n v="131.047"/>
    <n v="2"/>
    <n v="131.047"/>
    <n v="67.55"/>
    <n v="0.03"/>
  </r>
  <r>
    <x v="2"/>
    <s v="STORE1"/>
    <n v="3"/>
    <n v="803.31"/>
    <n v="0.1"/>
    <s v="PayPal"/>
    <n v="2168.9369999999999"/>
    <n v="3"/>
    <n v="2168.9369999999999"/>
    <n v="803.31"/>
    <n v="0.1"/>
  </r>
  <r>
    <x v="30"/>
    <s v="STORE13"/>
    <n v="4"/>
    <n v="254.71"/>
    <n v="0.2"/>
    <s v="COD"/>
    <n v="815.07200000000012"/>
    <n v="4"/>
    <n v="815.07200000000012"/>
    <n v="254.71"/>
    <n v="0.2"/>
  </r>
  <r>
    <x v="57"/>
    <s v="STORE4"/>
    <n v="4"/>
    <n v="594.89"/>
    <n v="0.3"/>
    <s v="PayPal"/>
    <n v="1665.692"/>
    <n v="4"/>
    <n v="1665.692"/>
    <n v="594.89"/>
    <n v="0.3"/>
  </r>
  <r>
    <x v="52"/>
    <s v="STORE0"/>
    <n v="2"/>
    <n v="844.31"/>
    <n v="7.0000000000000007E-2"/>
    <s v="PayPal"/>
    <n v="1570.4166"/>
    <n v="2"/>
    <n v="1570.4166"/>
    <n v="844.31"/>
    <n v="7.0000000000000007E-2"/>
  </r>
  <r>
    <x v="5"/>
    <s v="STORE6"/>
    <n v="4"/>
    <n v="101.33"/>
    <n v="0"/>
    <s v="Credit Card"/>
    <n v="405.32"/>
    <n v="4"/>
    <n v="405.32"/>
    <n v="101.33"/>
    <n v="0"/>
  </r>
  <r>
    <x v="33"/>
    <s v="STORE8"/>
    <n v="3"/>
    <n v="922.56"/>
    <n v="0.18"/>
    <s v="PayPal"/>
    <n v="2269.4976000000001"/>
    <n v="3"/>
    <n v="2269.4976000000001"/>
    <n v="922.56"/>
    <n v="0.18"/>
  </r>
  <r>
    <x v="48"/>
    <s v="STORE14"/>
    <n v="4"/>
    <n v="867.19"/>
    <n v="7.0000000000000007E-2"/>
    <s v="COD"/>
    <n v="3225.9468000000002"/>
    <n v="4"/>
    <n v="3225.9468000000002"/>
    <n v="867.19"/>
    <n v="7.0000000000000007E-2"/>
  </r>
  <r>
    <x v="50"/>
    <s v="STORE17"/>
    <n v="3"/>
    <n v="816.87"/>
    <n v="0.14000000000000001"/>
    <s v="PayPal"/>
    <n v="2107.5246000000002"/>
    <n v="3"/>
    <n v="2107.5246000000002"/>
    <n v="816.87"/>
    <n v="0.14000000000000001"/>
  </r>
  <r>
    <x v="15"/>
    <s v="STORE3"/>
    <n v="3"/>
    <n v="258.06"/>
    <n v="0"/>
    <s v="PayPal"/>
    <n v="774.18000000000006"/>
    <n v="3"/>
    <n v="774.18000000000006"/>
    <n v="258.06"/>
    <n v="0"/>
  </r>
  <r>
    <x v="48"/>
    <s v="STORE14"/>
    <n v="2"/>
    <n v="574.58000000000004"/>
    <n v="0.06"/>
    <s v="Credit Card"/>
    <n v="1080.2103999999999"/>
    <n v="2"/>
    <n v="1080.2103999999999"/>
    <n v="574.58000000000004"/>
    <n v="0.06"/>
  </r>
  <r>
    <x v="50"/>
    <s v="STORE6"/>
    <n v="2"/>
    <n v="472.18"/>
    <n v="0.27"/>
    <s v="PayPal"/>
    <n v="689.38279999999997"/>
    <n v="2"/>
    <n v="689.38279999999997"/>
    <n v="472.18"/>
    <n v="0.27"/>
  </r>
  <r>
    <x v="89"/>
    <s v="STORE5"/>
    <n v="2"/>
    <n v="20.47"/>
    <n v="0.12"/>
    <s v="COD"/>
    <n v="36.027200000000001"/>
    <n v="2"/>
    <n v="36.027200000000001"/>
    <n v="20.47"/>
    <n v="0.12"/>
  </r>
  <r>
    <x v="62"/>
    <s v="STORE7"/>
    <n v="3"/>
    <n v="235.41"/>
    <n v="0.15"/>
    <s v="PayPal"/>
    <n v="600.29549999999995"/>
    <n v="3"/>
    <n v="600.29549999999995"/>
    <n v="235.41"/>
    <n v="0.15"/>
  </r>
  <r>
    <x v="36"/>
    <s v="STORE7"/>
    <n v="3"/>
    <n v="744.9"/>
    <n v="0.27"/>
    <s v="PayPal"/>
    <n v="1631.3309999999999"/>
    <n v="3"/>
    <n v="1631.3309999999999"/>
    <n v="744.9"/>
    <n v="0.27"/>
  </r>
  <r>
    <x v="97"/>
    <s v="STORE3"/>
    <n v="2"/>
    <n v="382.2"/>
    <n v="0.15"/>
    <s v="Credit Card"/>
    <n v="649.74"/>
    <n v="2"/>
    <n v="649.74"/>
    <n v="382.2"/>
    <n v="0.15"/>
  </r>
  <r>
    <x v="64"/>
    <s v="STORE16"/>
    <n v="1"/>
    <n v="269.25"/>
    <n v="0.14000000000000001"/>
    <s v="PayPal"/>
    <n v="231.55500000000001"/>
    <n v="1"/>
    <n v="231.55500000000001"/>
    <n v="269.25"/>
    <n v="0.14000000000000001"/>
  </r>
  <r>
    <x v="37"/>
    <s v="STORE11"/>
    <n v="2"/>
    <n v="723.75"/>
    <n v="0.03"/>
    <s v="PayPal"/>
    <n v="1404.075"/>
    <n v="2"/>
    <n v="1404.075"/>
    <n v="723.75"/>
    <n v="0.03"/>
  </r>
  <r>
    <x v="46"/>
    <s v="STORE19"/>
    <n v="4"/>
    <n v="58.92"/>
    <n v="0.18"/>
    <s v="Credit Card"/>
    <n v="193.2576"/>
    <n v="4"/>
    <n v="193.2576"/>
    <n v="58.92"/>
    <n v="0.18"/>
  </r>
  <r>
    <x v="51"/>
    <s v="STORE10"/>
    <n v="2"/>
    <n v="913.08"/>
    <n v="0.26"/>
    <s v="Credit Card"/>
    <n v="1351.3584000000001"/>
    <n v="2"/>
    <n v="1351.3584000000001"/>
    <n v="913.08"/>
    <n v="0.26"/>
  </r>
  <r>
    <x v="82"/>
    <s v="STORE1"/>
    <n v="1"/>
    <n v="791.83"/>
    <n v="0.28000000000000003"/>
    <s v="PayPal"/>
    <n v="570.11760000000004"/>
    <n v="1"/>
    <n v="570.11760000000004"/>
    <n v="791.83"/>
    <n v="0.28000000000000003"/>
  </r>
  <r>
    <x v="58"/>
    <s v="STORE15"/>
    <n v="1"/>
    <n v="74.290000000000006"/>
    <n v="0.3"/>
    <s v="COD"/>
    <n v="52.003"/>
    <n v="1"/>
    <n v="52.003"/>
    <n v="74.290000000000006"/>
    <n v="0.3"/>
  </r>
  <r>
    <x v="68"/>
    <s v="STORE0"/>
    <n v="2"/>
    <n v="961.68"/>
    <n v="0.27"/>
    <s v="PayPal"/>
    <n v="1404.0527999999999"/>
    <n v="2"/>
    <n v="1404.0527999999999"/>
    <n v="961.68"/>
    <n v="0.27"/>
  </r>
  <r>
    <x v="46"/>
    <s v="STORE14"/>
    <n v="1"/>
    <n v="90.72"/>
    <n v="0.1"/>
    <s v="PayPal"/>
    <n v="81.647999999999996"/>
    <n v="1"/>
    <n v="81.647999999999996"/>
    <n v="90.72"/>
    <n v="0.1"/>
  </r>
  <r>
    <x v="87"/>
    <s v="STORE7"/>
    <n v="1"/>
    <n v="458.69"/>
    <n v="0.16"/>
    <s v="PayPal"/>
    <n v="385.2996"/>
    <n v="1"/>
    <n v="385.2996"/>
    <n v="458.69"/>
    <n v="0.16"/>
  </r>
  <r>
    <x v="13"/>
    <s v="STORE7"/>
    <n v="1"/>
    <n v="168.29"/>
    <n v="0.05"/>
    <s v="PayPal"/>
    <n v="159.87549999999999"/>
    <n v="1"/>
    <n v="159.87549999999999"/>
    <n v="168.29"/>
    <n v="0.05"/>
  </r>
  <r>
    <x v="53"/>
    <s v="STORE17"/>
    <n v="1"/>
    <n v="391.77"/>
    <n v="0.1"/>
    <s v="PayPal"/>
    <n v="352.59300000000002"/>
    <n v="1"/>
    <n v="352.59300000000002"/>
    <n v="391.77"/>
    <n v="0.1"/>
  </r>
  <r>
    <x v="21"/>
    <s v="STORE14"/>
    <n v="1"/>
    <n v="424.83"/>
    <n v="0.05"/>
    <s v="COD"/>
    <n v="403.58850000000001"/>
    <n v="1"/>
    <n v="403.58850000000001"/>
    <n v="424.83"/>
    <n v="0.05"/>
  </r>
  <r>
    <x v="75"/>
    <s v="STORE3"/>
    <n v="1"/>
    <n v="499.46"/>
    <n v="0.1"/>
    <s v="Credit Card"/>
    <n v="449.51400000000001"/>
    <n v="1"/>
    <n v="449.51400000000001"/>
    <n v="499.46"/>
    <n v="0.1"/>
  </r>
  <r>
    <x v="8"/>
    <s v="STORE1"/>
    <n v="2"/>
    <n v="698.34"/>
    <n v="0.15"/>
    <s v="PayPal"/>
    <n v="1187.1780000000001"/>
    <n v="2"/>
    <n v="1187.1780000000001"/>
    <n v="698.34"/>
    <n v="0.15"/>
  </r>
  <r>
    <x v="6"/>
    <s v="STORE16"/>
    <n v="2"/>
    <n v="805.08"/>
    <n v="0.27"/>
    <s v="PayPal"/>
    <n v="1175.4168"/>
    <n v="2"/>
    <n v="1175.4168"/>
    <n v="805.08"/>
    <n v="0.27"/>
  </r>
  <r>
    <x v="3"/>
    <s v="STORE2"/>
    <n v="4"/>
    <n v="934.79"/>
    <n v="0.08"/>
    <s v="PayPal"/>
    <n v="3440.0272"/>
    <n v="4"/>
    <n v="3440.0272"/>
    <n v="934.79"/>
    <n v="0.08"/>
  </r>
  <r>
    <x v="17"/>
    <s v="STORE1"/>
    <n v="2"/>
    <n v="424.54"/>
    <n v="0.24"/>
    <s v="PayPal"/>
    <n v="645.30080000000009"/>
    <n v="2"/>
    <n v="645.30080000000009"/>
    <n v="424.54"/>
    <n v="0.24"/>
  </r>
  <r>
    <x v="94"/>
    <s v="STORE17"/>
    <n v="1"/>
    <n v="235.44"/>
    <n v="0.19"/>
    <s v="COD"/>
    <n v="190.7064"/>
    <n v="1"/>
    <n v="190.7064"/>
    <n v="235.44"/>
    <n v="0.19"/>
  </r>
  <r>
    <x v="2"/>
    <s v="STORE13"/>
    <n v="2"/>
    <n v="620.71"/>
    <n v="0.27"/>
    <s v="Credit Card"/>
    <n v="906.23660000000007"/>
    <n v="2"/>
    <n v="906.23660000000007"/>
    <n v="620.71"/>
    <n v="0.27"/>
  </r>
  <r>
    <x v="30"/>
    <s v="STORE11"/>
    <n v="2"/>
    <n v="851.77"/>
    <n v="0.13"/>
    <s v="PayPal"/>
    <n v="1482.0798"/>
    <n v="2"/>
    <n v="1482.0798"/>
    <n v="851.77"/>
    <n v="0.13"/>
  </r>
  <r>
    <x v="49"/>
    <s v="STORE1"/>
    <n v="3"/>
    <n v="876.01"/>
    <n v="0.2"/>
    <s v="Credit Card"/>
    <n v="2102.424"/>
    <n v="3"/>
    <n v="2102.424"/>
    <n v="876.01"/>
    <n v="0.2"/>
  </r>
  <r>
    <x v="16"/>
    <s v="STORE9"/>
    <n v="2"/>
    <n v="717.21"/>
    <n v="0.15"/>
    <s v="COD"/>
    <n v="1219.2570000000001"/>
    <n v="2"/>
    <n v="1219.2570000000001"/>
    <n v="717.21"/>
    <n v="0.15"/>
  </r>
  <r>
    <x v="89"/>
    <s v="STORE8"/>
    <n v="2"/>
    <n v="871.43"/>
    <n v="0.05"/>
    <s v="Credit Card"/>
    <n v="1655.7170000000001"/>
    <n v="2"/>
    <n v="1655.7170000000001"/>
    <n v="871.43"/>
    <n v="0.05"/>
  </r>
  <r>
    <x v="14"/>
    <s v="STORE7"/>
    <n v="1"/>
    <n v="514.65"/>
    <n v="0.18"/>
    <s v="Credit Card"/>
    <n v="422.01299999999998"/>
    <n v="1"/>
    <n v="422.01299999999998"/>
    <n v="514.65"/>
    <n v="0.18"/>
  </r>
  <r>
    <x v="85"/>
    <s v="STORE16"/>
    <n v="3"/>
    <n v="198.76"/>
    <n v="0.28000000000000003"/>
    <s v="COD"/>
    <n v="429.32159999999999"/>
    <n v="3"/>
    <n v="429.32159999999999"/>
    <n v="198.76"/>
    <n v="0.28000000000000003"/>
  </r>
  <r>
    <x v="81"/>
    <s v="STORE3"/>
    <n v="2"/>
    <n v="975.72"/>
    <n v="0.16"/>
    <s v="COD"/>
    <n v="1639.2095999999999"/>
    <n v="2"/>
    <n v="1639.2095999999999"/>
    <n v="975.72"/>
    <n v="0.16"/>
  </r>
  <r>
    <x v="5"/>
    <s v="STORE1"/>
    <n v="1"/>
    <n v="86.03"/>
    <n v="0.01"/>
    <s v="Credit Card"/>
    <n v="85.169700000000006"/>
    <n v="1"/>
    <n v="85.169700000000006"/>
    <n v="86.03"/>
    <n v="0.01"/>
  </r>
  <r>
    <x v="59"/>
    <s v="STORE12"/>
    <n v="4"/>
    <n v="705.12"/>
    <n v="0.15"/>
    <s v="PayPal"/>
    <n v="2397.4079999999999"/>
    <n v="4"/>
    <n v="2397.4079999999999"/>
    <n v="705.12"/>
    <n v="0.15"/>
  </r>
  <r>
    <x v="97"/>
    <s v="STORE12"/>
    <n v="3"/>
    <n v="99.77"/>
    <n v="0.01"/>
    <s v="PayPal"/>
    <n v="296.31689999999998"/>
    <n v="3"/>
    <n v="296.31689999999998"/>
    <n v="99.77"/>
    <n v="0.01"/>
  </r>
  <r>
    <x v="13"/>
    <s v="STORE9"/>
    <n v="2"/>
    <n v="166.26"/>
    <n v="0.14000000000000001"/>
    <s v="PayPal"/>
    <n v="285.96719999999999"/>
    <n v="2"/>
    <n v="285.96719999999999"/>
    <n v="166.26"/>
    <n v="0.14000000000000001"/>
  </r>
  <r>
    <x v="33"/>
    <s v="STORE5"/>
    <n v="1"/>
    <n v="429.25"/>
    <n v="0.28999999999999998"/>
    <s v="Credit Card"/>
    <n v="304.76749999999998"/>
    <n v="1"/>
    <n v="304.76749999999998"/>
    <n v="429.25"/>
    <n v="0.28999999999999998"/>
  </r>
  <r>
    <x v="90"/>
    <s v="STORE9"/>
    <n v="2"/>
    <n v="540.48"/>
    <n v="0.28999999999999998"/>
    <s v="Credit Card"/>
    <n v="767.48159999999996"/>
    <n v="2"/>
    <n v="767.48159999999996"/>
    <n v="540.48"/>
    <n v="0.28999999999999998"/>
  </r>
  <r>
    <x v="4"/>
    <s v="STORE14"/>
    <n v="2"/>
    <n v="579.52"/>
    <n v="0.01"/>
    <s v="PayPal"/>
    <n v="1147.4495999999999"/>
    <n v="2"/>
    <n v="1147.4495999999999"/>
    <n v="579.52"/>
    <n v="0.01"/>
  </r>
  <r>
    <x v="20"/>
    <s v="STORE17"/>
    <n v="4"/>
    <n v="477.52"/>
    <n v="7.0000000000000007E-2"/>
    <s v="PayPal"/>
    <n v="1776.3743999999999"/>
    <n v="4"/>
    <n v="1776.3743999999999"/>
    <n v="477.52"/>
    <n v="7.0000000000000007E-2"/>
  </r>
  <r>
    <x v="52"/>
    <s v="STORE6"/>
    <n v="3"/>
    <n v="242.58"/>
    <n v="0.25"/>
    <s v="Credit Card"/>
    <n v="545.80500000000006"/>
    <n v="3"/>
    <n v="545.80500000000006"/>
    <n v="242.58"/>
    <n v="0.25"/>
  </r>
  <r>
    <x v="33"/>
    <s v="STORE17"/>
    <n v="2"/>
    <n v="519.29999999999995"/>
    <n v="0.09"/>
    <s v="PayPal"/>
    <n v="945.12599999999998"/>
    <n v="2"/>
    <n v="945.12599999999998"/>
    <n v="519.29999999999995"/>
    <n v="0.09"/>
  </r>
  <r>
    <x v="32"/>
    <s v="STORE11"/>
    <n v="3"/>
    <n v="845.67"/>
    <n v="0.12"/>
    <s v="COD"/>
    <n v="2232.5688"/>
    <n v="3"/>
    <n v="2232.5688"/>
    <n v="845.67"/>
    <n v="0.12"/>
  </r>
  <r>
    <x v="76"/>
    <s v="STORE16"/>
    <n v="4"/>
    <n v="750.26"/>
    <n v="0.01"/>
    <s v="PayPal"/>
    <n v="2971.0295999999998"/>
    <n v="4"/>
    <n v="2971.0295999999998"/>
    <n v="750.26"/>
    <n v="0.01"/>
  </r>
  <r>
    <x v="80"/>
    <s v="STORE12"/>
    <n v="4"/>
    <n v="294.38"/>
    <n v="0.2"/>
    <s v="Credit Card"/>
    <n v="942.01600000000008"/>
    <n v="4"/>
    <n v="942.01600000000008"/>
    <n v="294.38"/>
    <n v="0.2"/>
  </r>
  <r>
    <x v="99"/>
    <s v="STORE2"/>
    <n v="3"/>
    <n v="583.52"/>
    <n v="7.0000000000000007E-2"/>
    <s v="PayPal"/>
    <n v="1628.0208"/>
    <n v="3"/>
    <n v="1628.0208"/>
    <n v="583.52"/>
    <n v="7.0000000000000007E-2"/>
  </r>
  <r>
    <x v="41"/>
    <s v="STORE16"/>
    <n v="2"/>
    <n v="635.22"/>
    <n v="0.3"/>
    <s v="COD"/>
    <n v="889.30799999999999"/>
    <n v="2"/>
    <n v="889.30799999999999"/>
    <n v="635.22"/>
    <n v="0.3"/>
  </r>
  <r>
    <x v="73"/>
    <s v="STORE2"/>
    <n v="1"/>
    <n v="743.55"/>
    <n v="0.11"/>
    <s v="COD"/>
    <n v="661.7595"/>
    <n v="1"/>
    <n v="661.7595"/>
    <n v="743.55"/>
    <n v="0.11"/>
  </r>
  <r>
    <x v="38"/>
    <s v="STORE3"/>
    <n v="4"/>
    <n v="530.45000000000005"/>
    <n v="0.13"/>
    <s v="Credit Card"/>
    <n v="1845.9659999999999"/>
    <n v="4"/>
    <n v="1845.9659999999999"/>
    <n v="530.45000000000005"/>
    <n v="0.13"/>
  </r>
  <r>
    <x v="73"/>
    <s v="STORE9"/>
    <n v="2"/>
    <n v="972.4"/>
    <n v="0.06"/>
    <s v="COD"/>
    <n v="1828.1120000000001"/>
    <n v="2"/>
    <n v="1828.1120000000001"/>
    <n v="972.4"/>
    <n v="0.06"/>
  </r>
  <r>
    <x v="5"/>
    <s v="STORE18"/>
    <n v="3"/>
    <n v="197.93"/>
    <n v="0"/>
    <s v="COD"/>
    <n v="593.79"/>
    <n v="3"/>
    <n v="593.79"/>
    <n v="197.93"/>
    <n v="0"/>
  </r>
  <r>
    <x v="72"/>
    <s v="STORE11"/>
    <n v="4"/>
    <n v="565.51"/>
    <n v="0.16"/>
    <s v="PayPal"/>
    <n v="1900.1135999999999"/>
    <n v="4"/>
    <n v="1900.1135999999999"/>
    <n v="565.51"/>
    <n v="0.16"/>
  </r>
  <r>
    <x v="11"/>
    <s v="STORE4"/>
    <n v="4"/>
    <n v="983.38"/>
    <n v="0.25"/>
    <s v="COD"/>
    <n v="2950.14"/>
    <n v="4"/>
    <n v="2950.14"/>
    <n v="983.38"/>
    <n v="0.25"/>
  </r>
  <r>
    <x v="8"/>
    <s v="STORE9"/>
    <n v="1"/>
    <n v="955.06"/>
    <n v="0.14000000000000001"/>
    <s v="Credit Card"/>
    <n v="821.35159999999996"/>
    <n v="1"/>
    <n v="821.35159999999996"/>
    <n v="955.06"/>
    <n v="0.14000000000000001"/>
  </r>
  <r>
    <x v="4"/>
    <s v="STORE15"/>
    <n v="3"/>
    <n v="597.46"/>
    <n v="0.02"/>
    <s v="PayPal"/>
    <n v="1756.5324000000001"/>
    <n v="3"/>
    <n v="1756.5324000000001"/>
    <n v="597.46"/>
    <n v="0.02"/>
  </r>
  <r>
    <x v="67"/>
    <s v="STORE16"/>
    <n v="3"/>
    <n v="581.09"/>
    <n v="0.1"/>
    <s v="COD"/>
    <n v="1568.943"/>
    <n v="3"/>
    <n v="1568.943"/>
    <n v="581.09"/>
    <n v="0.1"/>
  </r>
  <r>
    <x v="37"/>
    <s v="STORE4"/>
    <n v="4"/>
    <n v="153.94999999999999"/>
    <n v="0.11"/>
    <s v="PayPal"/>
    <n v="548.06200000000001"/>
    <n v="4"/>
    <n v="548.06200000000001"/>
    <n v="153.94999999999999"/>
    <n v="0.11"/>
  </r>
  <r>
    <x v="14"/>
    <s v="STORE8"/>
    <n v="4"/>
    <n v="271.04000000000002"/>
    <n v="0.12"/>
    <s v="COD"/>
    <n v="954.06080000000009"/>
    <n v="4"/>
    <n v="954.06080000000009"/>
    <n v="271.04000000000002"/>
    <n v="0.12"/>
  </r>
  <r>
    <x v="68"/>
    <s v="STORE6"/>
    <n v="4"/>
    <n v="328.27"/>
    <n v="0.09"/>
    <s v="PayPal"/>
    <n v="1194.9028000000001"/>
    <n v="4"/>
    <n v="1194.9028000000001"/>
    <n v="328.27"/>
    <n v="0.09"/>
  </r>
  <r>
    <x v="53"/>
    <s v="STORE14"/>
    <n v="4"/>
    <n v="884.71"/>
    <n v="0.09"/>
    <s v="PayPal"/>
    <n v="3220.3444"/>
    <n v="4"/>
    <n v="3220.3444"/>
    <n v="884.71"/>
    <n v="0.09"/>
  </r>
  <r>
    <x v="18"/>
    <s v="STORE4"/>
    <n v="1"/>
    <n v="41.39"/>
    <n v="0.01"/>
    <s v="Credit Card"/>
    <n v="40.976100000000002"/>
    <n v="1"/>
    <n v="40.976100000000002"/>
    <n v="41.39"/>
    <n v="0.01"/>
  </r>
  <r>
    <x v="71"/>
    <s v="STORE9"/>
    <n v="4"/>
    <n v="64.06"/>
    <n v="0.26"/>
    <s v="Credit Card"/>
    <n v="189.61760000000001"/>
    <n v="4"/>
    <n v="189.61760000000001"/>
    <n v="64.06"/>
    <n v="0.26"/>
  </r>
  <r>
    <x v="54"/>
    <s v="STORE9"/>
    <n v="2"/>
    <n v="152.25"/>
    <n v="0.13"/>
    <s v="Credit Card"/>
    <n v="264.91500000000002"/>
    <n v="2"/>
    <n v="264.91500000000002"/>
    <n v="152.25"/>
    <n v="0.13"/>
  </r>
  <r>
    <x v="26"/>
    <s v="STORE19"/>
    <n v="2"/>
    <n v="889.04"/>
    <n v="0.23"/>
    <s v="Credit Card"/>
    <n v="1369.1215999999999"/>
    <n v="2"/>
    <n v="1369.1215999999999"/>
    <n v="889.04"/>
    <n v="0.23"/>
  </r>
  <r>
    <x v="92"/>
    <s v="STORE10"/>
    <n v="3"/>
    <n v="145.25"/>
    <n v="0.24"/>
    <s v="PayPal"/>
    <n v="331.17"/>
    <n v="3"/>
    <n v="331.17"/>
    <n v="145.25"/>
    <n v="0.24"/>
  </r>
  <r>
    <x v="12"/>
    <s v="STORE2"/>
    <n v="2"/>
    <n v="898.45"/>
    <n v="0.28999999999999998"/>
    <s v="COD"/>
    <n v="1275.799"/>
    <n v="2"/>
    <n v="1275.799"/>
    <n v="898.45"/>
    <n v="0.28999999999999998"/>
  </r>
  <r>
    <x v="68"/>
    <s v="STORE15"/>
    <n v="4"/>
    <n v="642.04999999999995"/>
    <n v="0.25"/>
    <s v="Credit Card"/>
    <n v="1926.15"/>
    <n v="4"/>
    <n v="1926.15"/>
    <n v="642.04999999999995"/>
    <n v="0.25"/>
  </r>
  <r>
    <x v="94"/>
    <s v="STORE7"/>
    <n v="4"/>
    <n v="450.83"/>
    <n v="0.24"/>
    <s v="Credit Card"/>
    <n v="1370.5232000000001"/>
    <n v="4"/>
    <n v="1370.5232000000001"/>
    <n v="450.83"/>
    <n v="0.24"/>
  </r>
  <r>
    <x v="40"/>
    <s v="STORE19"/>
    <n v="2"/>
    <n v="441.03"/>
    <n v="0.23"/>
    <s v="COD"/>
    <n v="679.18619999999999"/>
    <n v="2"/>
    <n v="679.18619999999999"/>
    <n v="441.03"/>
    <n v="0.23"/>
  </r>
  <r>
    <x v="60"/>
    <s v="STORE2"/>
    <n v="3"/>
    <n v="377.69"/>
    <n v="7.0000000000000007E-2"/>
    <s v="PayPal"/>
    <n v="1053.7551000000001"/>
    <n v="3"/>
    <n v="1053.7551000000001"/>
    <n v="377.69"/>
    <n v="7.0000000000000007E-2"/>
  </r>
  <r>
    <x v="31"/>
    <s v="STORE7"/>
    <n v="1"/>
    <n v="457.33"/>
    <n v="0.27"/>
    <s v="Credit Card"/>
    <n v="333.85090000000002"/>
    <n v="1"/>
    <n v="333.85090000000002"/>
    <n v="457.33"/>
    <n v="0.27"/>
  </r>
  <r>
    <x v="3"/>
    <s v="STORE6"/>
    <n v="4"/>
    <n v="218.01"/>
    <n v="0.06"/>
    <s v="Credit Card"/>
    <n v="819.71759999999995"/>
    <n v="4"/>
    <n v="819.71759999999995"/>
    <n v="218.01"/>
    <n v="0.06"/>
  </r>
  <r>
    <x v="80"/>
    <s v="STORE18"/>
    <n v="2"/>
    <n v="682.7"/>
    <n v="0.13"/>
    <s v="Credit Card"/>
    <n v="1187.8979999999999"/>
    <n v="2"/>
    <n v="1187.8979999999999"/>
    <n v="682.7"/>
    <n v="0.13"/>
  </r>
  <r>
    <x v="46"/>
    <s v="STORE18"/>
    <n v="3"/>
    <n v="726.97"/>
    <n v="0.04"/>
    <s v="PayPal"/>
    <n v="2093.6736000000001"/>
    <n v="3"/>
    <n v="2093.6736000000001"/>
    <n v="726.97"/>
    <n v="0.04"/>
  </r>
  <r>
    <x v="4"/>
    <s v="STORE9"/>
    <n v="2"/>
    <n v="107.97"/>
    <n v="0.06"/>
    <s v="Credit Card"/>
    <n v="202.9836"/>
    <n v="2"/>
    <n v="202.9836"/>
    <n v="107.97"/>
    <n v="0.06"/>
  </r>
  <r>
    <x v="23"/>
    <s v="STORE14"/>
    <n v="1"/>
    <n v="38.880000000000003"/>
    <n v="0.16"/>
    <s v="COD"/>
    <n v="32.659199999999998"/>
    <n v="1"/>
    <n v="32.659199999999998"/>
    <n v="38.880000000000003"/>
    <n v="0.16"/>
  </r>
  <r>
    <x v="30"/>
    <s v="STORE17"/>
    <n v="3"/>
    <n v="484.39"/>
    <n v="0.28999999999999998"/>
    <s v="COD"/>
    <n v="1031.7507000000001"/>
    <n v="3"/>
    <n v="1031.7507000000001"/>
    <n v="484.39"/>
    <n v="0.28999999999999998"/>
  </r>
  <r>
    <x v="61"/>
    <s v="STORE15"/>
    <n v="2"/>
    <n v="949.3"/>
    <n v="0.08"/>
    <s v="COD"/>
    <n v="1746.712"/>
    <n v="2"/>
    <n v="1746.712"/>
    <n v="949.3"/>
    <n v="0.08"/>
  </r>
  <r>
    <x v="51"/>
    <s v="STORE6"/>
    <n v="3"/>
    <n v="664.75"/>
    <n v="0.12"/>
    <s v="Credit Card"/>
    <n v="1754.94"/>
    <n v="3"/>
    <n v="1754.94"/>
    <n v="664.75"/>
    <n v="0.12"/>
  </r>
  <r>
    <x v="7"/>
    <s v="STORE17"/>
    <n v="3"/>
    <n v="190.04"/>
    <n v="7.0000000000000007E-2"/>
    <s v="PayPal"/>
    <n v="530.21159999999998"/>
    <n v="3"/>
    <n v="530.21159999999998"/>
    <n v="190.04"/>
    <n v="7.0000000000000007E-2"/>
  </r>
  <r>
    <x v="84"/>
    <s v="STORE15"/>
    <n v="3"/>
    <n v="754.02"/>
    <n v="0.1"/>
    <s v="COD"/>
    <n v="2035.854"/>
    <n v="3"/>
    <n v="2035.854"/>
    <n v="754.02"/>
    <n v="0.1"/>
  </r>
  <r>
    <x v="13"/>
    <s v="STORE12"/>
    <n v="4"/>
    <n v="94.13"/>
    <n v="0.04"/>
    <s v="COD"/>
    <n v="361.45920000000001"/>
    <n v="4"/>
    <n v="361.45920000000001"/>
    <n v="94.13"/>
    <n v="0.04"/>
  </r>
  <r>
    <x v="55"/>
    <s v="STORE15"/>
    <n v="3"/>
    <n v="402.3"/>
    <n v="0.21"/>
    <s v="PayPal"/>
    <n v="953.45100000000014"/>
    <n v="3"/>
    <n v="953.45100000000014"/>
    <n v="402.3"/>
    <n v="0.21"/>
  </r>
  <r>
    <x v="56"/>
    <s v="STORE7"/>
    <n v="1"/>
    <n v="729.05"/>
    <n v="0.06"/>
    <s v="COD"/>
    <n v="685.3069999999999"/>
    <n v="1"/>
    <n v="685.3069999999999"/>
    <n v="729.05"/>
    <n v="0.06"/>
  </r>
  <r>
    <x v="64"/>
    <s v="STORE13"/>
    <n v="1"/>
    <n v="822.6"/>
    <n v="0.28999999999999998"/>
    <s v="PayPal"/>
    <n v="584.04599999999994"/>
    <n v="1"/>
    <n v="584.04599999999994"/>
    <n v="822.6"/>
    <n v="0.28999999999999998"/>
  </r>
  <r>
    <x v="50"/>
    <s v="STORE8"/>
    <n v="2"/>
    <n v="327.25"/>
    <n v="0.19"/>
    <s v="PayPal"/>
    <n v="530.14499999999998"/>
    <n v="2"/>
    <n v="530.14499999999998"/>
    <n v="327.25"/>
    <n v="0.19"/>
  </r>
  <r>
    <x v="7"/>
    <s v="STORE9"/>
    <n v="4"/>
    <n v="930.38"/>
    <n v="0"/>
    <s v="COD"/>
    <n v="3721.52"/>
    <n v="4"/>
    <n v="3721.52"/>
    <n v="930.38"/>
    <n v="0"/>
  </r>
  <r>
    <x v="16"/>
    <s v="STORE5"/>
    <n v="2"/>
    <n v="437.84"/>
    <n v="0.24"/>
    <s v="Credit Card"/>
    <n v="665.51679999999999"/>
    <n v="2"/>
    <n v="665.51679999999999"/>
    <n v="437.84"/>
    <n v="0.24"/>
  </r>
  <r>
    <x v="30"/>
    <s v="STORE16"/>
    <n v="2"/>
    <n v="126.02"/>
    <n v="0.09"/>
    <s v="COD"/>
    <n v="229.35640000000001"/>
    <n v="2"/>
    <n v="229.35640000000001"/>
    <n v="126.02"/>
    <n v="0.09"/>
  </r>
  <r>
    <x v="50"/>
    <s v="STORE15"/>
    <n v="1"/>
    <n v="860.84"/>
    <n v="7.0000000000000007E-2"/>
    <s v="PayPal"/>
    <n v="800.58119999999997"/>
    <n v="1"/>
    <n v="800.58119999999997"/>
    <n v="860.84"/>
    <n v="7.0000000000000007E-2"/>
  </r>
  <r>
    <x v="70"/>
    <s v="STORE13"/>
    <n v="1"/>
    <n v="161.80000000000001"/>
    <n v="0.24"/>
    <s v="PayPal"/>
    <n v="122.968"/>
    <n v="1"/>
    <n v="122.968"/>
    <n v="161.80000000000001"/>
    <n v="0.24"/>
  </r>
  <r>
    <x v="48"/>
    <s v="STORE17"/>
    <n v="4"/>
    <n v="347.82"/>
    <n v="0.02"/>
    <s v="COD"/>
    <n v="1363.4544000000001"/>
    <n v="4"/>
    <n v="1363.4544000000001"/>
    <n v="347.82"/>
    <n v="0.02"/>
  </r>
  <r>
    <x v="65"/>
    <s v="STORE16"/>
    <n v="3"/>
    <n v="416.44"/>
    <n v="0.27"/>
    <s v="Credit Card"/>
    <n v="912.00359999999989"/>
    <n v="3"/>
    <n v="912.00359999999989"/>
    <n v="416.44"/>
    <n v="0.27"/>
  </r>
  <r>
    <x v="85"/>
    <s v="STORE0"/>
    <n v="1"/>
    <n v="147.96"/>
    <n v="0.24"/>
    <s v="COD"/>
    <n v="112.4496"/>
    <n v="1"/>
    <n v="112.4496"/>
    <n v="147.96"/>
    <n v="0.24"/>
  </r>
  <r>
    <x v="97"/>
    <s v="STORE8"/>
    <n v="3"/>
    <n v="550.26"/>
    <n v="0.22"/>
    <s v="Credit Card"/>
    <n v="1287.6084000000001"/>
    <n v="3"/>
    <n v="1287.6084000000001"/>
    <n v="550.26"/>
    <n v="0.22"/>
  </r>
  <r>
    <x v="0"/>
    <s v="STORE7"/>
    <n v="4"/>
    <n v="938.21"/>
    <n v="0.04"/>
    <s v="PayPal"/>
    <n v="3602.7264"/>
    <n v="4"/>
    <n v="3602.7264"/>
    <n v="938.21"/>
    <n v="0.04"/>
  </r>
  <r>
    <x v="32"/>
    <s v="STORE16"/>
    <n v="3"/>
    <n v="517.98"/>
    <n v="0.01"/>
    <s v="PayPal"/>
    <n v="1538.4005999999999"/>
    <n v="3"/>
    <n v="1538.4005999999999"/>
    <n v="517.98"/>
    <n v="0.01"/>
  </r>
  <r>
    <x v="96"/>
    <s v="STORE8"/>
    <n v="1"/>
    <n v="98.27"/>
    <n v="0.16"/>
    <s v="PayPal"/>
    <n v="82.54679999999999"/>
    <n v="1"/>
    <n v="82.54679999999999"/>
    <n v="98.27"/>
    <n v="0.16"/>
  </r>
  <r>
    <x v="70"/>
    <s v="STORE11"/>
    <n v="2"/>
    <n v="875.2"/>
    <n v="0.19"/>
    <s v="Credit Card"/>
    <n v="1417.8240000000001"/>
    <n v="2"/>
    <n v="1417.8240000000001"/>
    <n v="875.2"/>
    <n v="0.19"/>
  </r>
  <r>
    <x v="56"/>
    <s v="STORE0"/>
    <n v="1"/>
    <n v="227.35"/>
    <n v="0.06"/>
    <s v="COD"/>
    <n v="213.709"/>
    <n v="1"/>
    <n v="213.709"/>
    <n v="227.35"/>
    <n v="0.06"/>
  </r>
  <r>
    <x v="1"/>
    <s v="STORE1"/>
    <n v="1"/>
    <n v="842.46"/>
    <n v="0.05"/>
    <s v="COD"/>
    <n v="800.33699999999999"/>
    <n v="1"/>
    <n v="800.33699999999999"/>
    <n v="842.46"/>
    <n v="0.05"/>
  </r>
  <r>
    <x v="14"/>
    <s v="STORE11"/>
    <n v="3"/>
    <n v="120.67"/>
    <n v="0.08"/>
    <s v="COD"/>
    <n v="333.04919999999998"/>
    <n v="3"/>
    <n v="333.04919999999998"/>
    <n v="120.67"/>
    <n v="0.08"/>
  </r>
  <r>
    <x v="42"/>
    <s v="STORE3"/>
    <n v="4"/>
    <n v="176.13"/>
    <n v="0.27"/>
    <s v="PayPal"/>
    <n v="514.29959999999994"/>
    <n v="4"/>
    <n v="514.29959999999994"/>
    <n v="176.13"/>
    <n v="0.27"/>
  </r>
  <r>
    <x v="81"/>
    <s v="STORE11"/>
    <n v="4"/>
    <n v="592.67999999999995"/>
    <n v="0.03"/>
    <s v="Credit Card"/>
    <n v="2299.5983999999999"/>
    <n v="4"/>
    <n v="2299.5983999999999"/>
    <n v="592.67999999999995"/>
    <n v="0.03"/>
  </r>
  <r>
    <x v="7"/>
    <s v="STORE4"/>
    <n v="4"/>
    <n v="662.43"/>
    <n v="0.24"/>
    <s v="PayPal"/>
    <n v="2013.7872"/>
    <n v="4"/>
    <n v="2013.7872"/>
    <n v="662.43"/>
    <n v="0.24"/>
  </r>
  <r>
    <x v="19"/>
    <s v="STORE8"/>
    <n v="3"/>
    <n v="518.35"/>
    <n v="0.21"/>
    <s v="COD"/>
    <n v="1228.4894999999999"/>
    <n v="3"/>
    <n v="1228.4894999999999"/>
    <n v="518.35"/>
    <n v="0.21"/>
  </r>
  <r>
    <x v="86"/>
    <s v="STORE5"/>
    <n v="1"/>
    <n v="85.58"/>
    <n v="0.1"/>
    <s v="COD"/>
    <n v="77.022000000000006"/>
    <n v="1"/>
    <n v="77.022000000000006"/>
    <n v="85.58"/>
    <n v="0.1"/>
  </r>
  <r>
    <x v="72"/>
    <s v="STORE1"/>
    <n v="4"/>
    <n v="800"/>
    <n v="0.2"/>
    <s v="Credit Card"/>
    <n v="2560"/>
    <n v="4"/>
    <n v="2560"/>
    <n v="800"/>
    <n v="0.2"/>
  </r>
  <r>
    <x v="17"/>
    <s v="STORE10"/>
    <n v="3"/>
    <n v="118.25"/>
    <n v="0.26"/>
    <s v="PayPal"/>
    <n v="262.51499999999999"/>
    <n v="3"/>
    <n v="262.51499999999999"/>
    <n v="118.25"/>
    <n v="0.26"/>
  </r>
  <r>
    <x v="79"/>
    <s v="STORE15"/>
    <n v="1"/>
    <n v="223.25"/>
    <n v="0.28999999999999998"/>
    <s v="Credit Card"/>
    <n v="158.50749999999999"/>
    <n v="1"/>
    <n v="158.50749999999999"/>
    <n v="223.25"/>
    <n v="0.28999999999999998"/>
  </r>
  <r>
    <x v="79"/>
    <s v="STORE4"/>
    <n v="3"/>
    <n v="918.76"/>
    <n v="0.2"/>
    <s v="PayPal"/>
    <n v="2205.0239999999999"/>
    <n v="3"/>
    <n v="2205.0239999999999"/>
    <n v="918.76"/>
    <n v="0.2"/>
  </r>
  <r>
    <x v="94"/>
    <s v="STORE13"/>
    <n v="2"/>
    <n v="905.26"/>
    <n v="0.15"/>
    <s v="COD"/>
    <n v="1538.942"/>
    <n v="2"/>
    <n v="1538.942"/>
    <n v="905.26"/>
    <n v="0.15"/>
  </r>
  <r>
    <x v="30"/>
    <s v="STORE19"/>
    <n v="4"/>
    <n v="295.39999999999998"/>
    <n v="0.23"/>
    <s v="PayPal"/>
    <n v="909.83199999999999"/>
    <n v="4"/>
    <n v="909.83199999999999"/>
    <n v="295.39999999999998"/>
    <n v="0.23"/>
  </r>
  <r>
    <x v="32"/>
    <s v="STORE5"/>
    <n v="1"/>
    <n v="252.18"/>
    <n v="0.23"/>
    <s v="PayPal"/>
    <n v="194.17859999999999"/>
    <n v="1"/>
    <n v="194.17859999999999"/>
    <n v="252.18"/>
    <n v="0.23"/>
  </r>
  <r>
    <x v="0"/>
    <s v="STORE12"/>
    <n v="4"/>
    <n v="792.1"/>
    <n v="0.19"/>
    <s v="COD"/>
    <n v="2566.404"/>
    <n v="4"/>
    <n v="2566.404"/>
    <n v="792.1"/>
    <n v="0.19"/>
  </r>
  <r>
    <x v="12"/>
    <s v="STORE14"/>
    <n v="1"/>
    <n v="883.36"/>
    <n v="0.11"/>
    <s v="PayPal"/>
    <n v="786.19040000000007"/>
    <n v="1"/>
    <n v="786.19040000000007"/>
    <n v="883.36"/>
    <n v="0.11"/>
  </r>
  <r>
    <x v="20"/>
    <s v="STORE0"/>
    <n v="4"/>
    <n v="305.95"/>
    <n v="0.08"/>
    <s v="PayPal"/>
    <n v="1125.896"/>
    <n v="4"/>
    <n v="1125.896"/>
    <n v="305.95"/>
    <n v="0.08"/>
  </r>
  <r>
    <x v="87"/>
    <s v="STORE7"/>
    <n v="3"/>
    <n v="742.45"/>
    <n v="0.23"/>
    <s v="COD"/>
    <n v="1715.0595000000001"/>
    <n v="3"/>
    <n v="1715.0595000000001"/>
    <n v="742.45"/>
    <n v="0.23"/>
  </r>
  <r>
    <x v="60"/>
    <s v="STORE18"/>
    <n v="3"/>
    <n v="336.1"/>
    <n v="0.12"/>
    <s v="COD"/>
    <n v="887.30400000000009"/>
    <n v="3"/>
    <n v="887.30400000000009"/>
    <n v="336.1"/>
    <n v="0.12"/>
  </r>
  <r>
    <x v="35"/>
    <s v="STORE7"/>
    <n v="3"/>
    <n v="310.36"/>
    <n v="0.14000000000000001"/>
    <s v="COD"/>
    <n v="800.72879999999998"/>
    <n v="3"/>
    <n v="800.72879999999998"/>
    <n v="310.36"/>
    <n v="0.14000000000000001"/>
  </r>
  <r>
    <x v="24"/>
    <s v="STORE8"/>
    <n v="3"/>
    <n v="992.81"/>
    <n v="0.04"/>
    <s v="PayPal"/>
    <n v="2859.2928000000002"/>
    <n v="3"/>
    <n v="2859.2928000000002"/>
    <n v="992.81"/>
    <n v="0.04"/>
  </r>
  <r>
    <x v="17"/>
    <s v="STORE11"/>
    <n v="3"/>
    <n v="257.11"/>
    <n v="0.26"/>
    <s v="COD"/>
    <n v="570.78420000000006"/>
    <n v="3"/>
    <n v="570.78420000000006"/>
    <n v="257.11"/>
    <n v="0.26"/>
  </r>
  <r>
    <x v="98"/>
    <s v="STORE12"/>
    <n v="4"/>
    <n v="816.29"/>
    <n v="0.24"/>
    <s v="PayPal"/>
    <n v="2481.5216"/>
    <n v="4"/>
    <n v="2481.5216"/>
    <n v="816.29"/>
    <n v="0.24"/>
  </r>
  <r>
    <x v="17"/>
    <s v="STORE12"/>
    <n v="4"/>
    <n v="755.82"/>
    <n v="0.22"/>
    <s v="COD"/>
    <n v="2358.1583999999998"/>
    <n v="4"/>
    <n v="2358.1583999999998"/>
    <n v="755.82"/>
    <n v="0.22"/>
  </r>
  <r>
    <x v="90"/>
    <s v="STORE14"/>
    <n v="1"/>
    <n v="449.6"/>
    <n v="0.01"/>
    <s v="PayPal"/>
    <n v="445.10399999999998"/>
    <n v="1"/>
    <n v="445.10399999999998"/>
    <n v="449.6"/>
    <n v="0.01"/>
  </r>
  <r>
    <x v="66"/>
    <s v="STORE0"/>
    <n v="2"/>
    <n v="779.29"/>
    <n v="0.12"/>
    <s v="COD"/>
    <n v="1371.5504000000001"/>
    <n v="2"/>
    <n v="1371.5504000000001"/>
    <n v="779.29"/>
    <n v="0.12"/>
  </r>
  <r>
    <x v="25"/>
    <s v="STORE17"/>
    <n v="1"/>
    <n v="748.75"/>
    <n v="0.1"/>
    <s v="COD"/>
    <n v="673.875"/>
    <n v="1"/>
    <n v="673.875"/>
    <n v="748.75"/>
    <n v="0.1"/>
  </r>
  <r>
    <x v="41"/>
    <s v="STORE0"/>
    <n v="2"/>
    <n v="121.67"/>
    <n v="0.08"/>
    <s v="COD"/>
    <n v="223.87280000000001"/>
    <n v="2"/>
    <n v="223.87280000000001"/>
    <n v="121.67"/>
    <n v="0.08"/>
  </r>
  <r>
    <x v="2"/>
    <s v="STORE15"/>
    <n v="3"/>
    <n v="225.14"/>
    <n v="0.15"/>
    <s v="COD"/>
    <n v="574.10699999999997"/>
    <n v="3"/>
    <n v="574.10699999999997"/>
    <n v="225.14"/>
    <n v="0.15"/>
  </r>
  <r>
    <x v="35"/>
    <s v="STORE19"/>
    <n v="1"/>
    <n v="654.17999999999995"/>
    <n v="0.19"/>
    <s v="PayPal"/>
    <n v="529.88580000000002"/>
    <n v="1"/>
    <n v="529.88580000000002"/>
    <n v="654.17999999999995"/>
    <n v="0.19"/>
  </r>
  <r>
    <x v="51"/>
    <s v="STORE5"/>
    <n v="2"/>
    <n v="504.98"/>
    <n v="0.08"/>
    <s v="COD"/>
    <n v="929.16320000000007"/>
    <n v="2"/>
    <n v="929.16320000000007"/>
    <n v="504.98"/>
    <n v="0.08"/>
  </r>
  <r>
    <x v="59"/>
    <s v="STORE8"/>
    <n v="2"/>
    <n v="623.20000000000005"/>
    <n v="0.14000000000000001"/>
    <s v="COD"/>
    <n v="1071.904"/>
    <n v="2"/>
    <n v="1071.904"/>
    <n v="623.20000000000005"/>
    <n v="0.14000000000000001"/>
  </r>
  <r>
    <x v="23"/>
    <s v="STORE16"/>
    <n v="2"/>
    <n v="530.54"/>
    <n v="0.28000000000000003"/>
    <s v="COD"/>
    <n v="763.97759999999994"/>
    <n v="2"/>
    <n v="763.97759999999994"/>
    <n v="530.54"/>
    <n v="0.28000000000000003"/>
  </r>
  <r>
    <x v="90"/>
    <s v="STORE16"/>
    <n v="3"/>
    <n v="279.45"/>
    <n v="0.15"/>
    <s v="COD"/>
    <n v="712.59749999999985"/>
    <n v="3"/>
    <n v="712.59749999999985"/>
    <n v="279.45"/>
    <n v="0.15"/>
  </r>
  <r>
    <x v="21"/>
    <s v="STORE8"/>
    <n v="3"/>
    <n v="906.99"/>
    <n v="0.26"/>
    <s v="COD"/>
    <n v="2013.5178000000001"/>
    <n v="3"/>
    <n v="2013.5178000000001"/>
    <n v="906.99"/>
    <n v="0.26"/>
  </r>
  <r>
    <x v="61"/>
    <s v="STORE17"/>
    <n v="4"/>
    <n v="408.76"/>
    <n v="0.12"/>
    <s v="COD"/>
    <n v="1438.8352"/>
    <n v="4"/>
    <n v="1438.8352"/>
    <n v="408.76"/>
    <n v="0.12"/>
  </r>
  <r>
    <x v="14"/>
    <s v="STORE9"/>
    <n v="2"/>
    <n v="117.34"/>
    <n v="0.09"/>
    <s v="PayPal"/>
    <n v="213.55879999999999"/>
    <n v="2"/>
    <n v="213.55879999999999"/>
    <n v="117.34"/>
    <n v="0.09"/>
  </r>
  <r>
    <x v="52"/>
    <s v="STORE14"/>
    <n v="3"/>
    <n v="690.27"/>
    <n v="7.0000000000000007E-2"/>
    <s v="PayPal"/>
    <n v="1925.8533"/>
    <n v="3"/>
    <n v="1925.8533"/>
    <n v="690.27"/>
    <n v="7.0000000000000007E-2"/>
  </r>
  <r>
    <x v="77"/>
    <s v="STORE17"/>
    <n v="4"/>
    <n v="377.18"/>
    <n v="0.24"/>
    <s v="PayPal"/>
    <n v="1146.6271999999999"/>
    <n v="4"/>
    <n v="1146.6271999999999"/>
    <n v="377.18"/>
    <n v="0.24"/>
  </r>
  <r>
    <x v="43"/>
    <s v="STORE0"/>
    <n v="1"/>
    <n v="70.52"/>
    <n v="0.08"/>
    <s v="COD"/>
    <n v="64.878399999999999"/>
    <n v="1"/>
    <n v="64.878399999999999"/>
    <n v="70.52"/>
    <n v="0.08"/>
  </r>
  <r>
    <x v="48"/>
    <s v="STORE9"/>
    <n v="1"/>
    <n v="40.25"/>
    <n v="0.1"/>
    <s v="PayPal"/>
    <n v="36.225000000000001"/>
    <n v="1"/>
    <n v="36.225000000000001"/>
    <n v="40.25"/>
    <n v="0.1"/>
  </r>
  <r>
    <x v="41"/>
    <s v="STORE11"/>
    <n v="3"/>
    <n v="539.44000000000005"/>
    <n v="0.05"/>
    <s v="COD"/>
    <n v="1537.404"/>
    <n v="3"/>
    <n v="1537.404"/>
    <n v="539.44000000000005"/>
    <n v="0.05"/>
  </r>
  <r>
    <x v="17"/>
    <s v="STORE4"/>
    <n v="3"/>
    <n v="543.49"/>
    <n v="0.05"/>
    <s v="PayPal"/>
    <n v="1548.9465"/>
    <n v="3"/>
    <n v="1548.9465"/>
    <n v="543.49"/>
    <n v="0.05"/>
  </r>
  <r>
    <x v="84"/>
    <s v="STORE6"/>
    <n v="4"/>
    <n v="547.21"/>
    <n v="0.1"/>
    <s v="COD"/>
    <n v="1969.9559999999999"/>
    <n v="4"/>
    <n v="1969.9559999999999"/>
    <n v="547.21"/>
    <n v="0.1"/>
  </r>
  <r>
    <x v="15"/>
    <s v="STORE1"/>
    <n v="2"/>
    <n v="892.46"/>
    <n v="7.0000000000000007E-2"/>
    <s v="PayPal"/>
    <n v="1659.9756"/>
    <n v="2"/>
    <n v="1659.9756"/>
    <n v="892.46"/>
    <n v="7.0000000000000007E-2"/>
  </r>
  <r>
    <x v="33"/>
    <s v="STORE8"/>
    <n v="2"/>
    <n v="853.41"/>
    <n v="0.25"/>
    <s v="Credit Card"/>
    <n v="1280.115"/>
    <n v="2"/>
    <n v="1280.115"/>
    <n v="853.41"/>
    <n v="0.25"/>
  </r>
  <r>
    <x v="74"/>
    <s v="STORE7"/>
    <n v="1"/>
    <n v="162.13999999999999"/>
    <n v="7.0000000000000007E-2"/>
    <s v="PayPal"/>
    <n v="150.7902"/>
    <n v="1"/>
    <n v="150.7902"/>
    <n v="162.13999999999999"/>
    <n v="7.0000000000000007E-2"/>
  </r>
  <r>
    <x v="99"/>
    <s v="STORE16"/>
    <n v="1"/>
    <n v="893.14"/>
    <n v="0.09"/>
    <s v="Credit Card"/>
    <n v="812.75739999999996"/>
    <n v="1"/>
    <n v="812.75739999999996"/>
    <n v="893.14"/>
    <n v="0.09"/>
  </r>
  <r>
    <x v="13"/>
    <s v="STORE8"/>
    <n v="4"/>
    <n v="349.07"/>
    <n v="0.28000000000000003"/>
    <s v="Credit Card"/>
    <n v="1005.3216"/>
    <n v="4"/>
    <n v="1005.3216"/>
    <n v="349.07"/>
    <n v="0.28000000000000003"/>
  </r>
  <r>
    <x v="82"/>
    <s v="STORE13"/>
    <n v="1"/>
    <n v="747.9"/>
    <n v="0.21"/>
    <s v="COD"/>
    <n v="590.84100000000001"/>
    <n v="1"/>
    <n v="590.84100000000001"/>
    <n v="747.9"/>
    <n v="0.21"/>
  </r>
  <r>
    <x v="82"/>
    <s v="STORE6"/>
    <n v="3"/>
    <n v="438.92"/>
    <n v="0.21"/>
    <s v="Credit Card"/>
    <n v="1040.2403999999999"/>
    <n v="3"/>
    <n v="1040.2403999999999"/>
    <n v="438.92"/>
    <n v="0.21"/>
  </r>
  <r>
    <x v="25"/>
    <s v="STORE4"/>
    <n v="4"/>
    <n v="665.38"/>
    <n v="0.18"/>
    <s v="Credit Card"/>
    <n v="2182.4463999999998"/>
    <n v="4"/>
    <n v="2182.4463999999998"/>
    <n v="665.38"/>
    <n v="0.18"/>
  </r>
  <r>
    <x v="17"/>
    <s v="STORE18"/>
    <n v="1"/>
    <n v="146.49"/>
    <n v="0.28000000000000003"/>
    <s v="Credit Card"/>
    <n v="105.47280000000001"/>
    <n v="1"/>
    <n v="105.47280000000001"/>
    <n v="146.49"/>
    <n v="0.28000000000000003"/>
  </r>
  <r>
    <x v="48"/>
    <s v="STORE15"/>
    <n v="2"/>
    <n v="235.39"/>
    <n v="0.27"/>
    <s v="COD"/>
    <n v="343.6694"/>
    <n v="2"/>
    <n v="343.6694"/>
    <n v="235.39"/>
    <n v="0.27"/>
  </r>
  <r>
    <x v="86"/>
    <s v="STORE5"/>
    <n v="3"/>
    <n v="38.07"/>
    <n v="0.09"/>
    <s v="PayPal"/>
    <n v="103.9311"/>
    <n v="3"/>
    <n v="103.9311"/>
    <n v="38.07"/>
    <n v="0.09"/>
  </r>
  <r>
    <x v="13"/>
    <s v="STORE4"/>
    <n v="2"/>
    <n v="511.7"/>
    <n v="0.12"/>
    <s v="COD"/>
    <n v="900.59199999999998"/>
    <n v="2"/>
    <n v="900.59199999999998"/>
    <n v="511.7"/>
    <n v="0.12"/>
  </r>
  <r>
    <x v="28"/>
    <s v="STORE8"/>
    <n v="4"/>
    <n v="488.72"/>
    <n v="0.23"/>
    <s v="PayPal"/>
    <n v="1505.2575999999999"/>
    <n v="4"/>
    <n v="1505.2575999999999"/>
    <n v="488.72"/>
    <n v="0.23"/>
  </r>
  <r>
    <x v="57"/>
    <s v="STORE12"/>
    <n v="2"/>
    <n v="520.45000000000005"/>
    <n v="0.11"/>
    <s v="COD"/>
    <n v="926.40100000000007"/>
    <n v="2"/>
    <n v="926.40100000000007"/>
    <n v="520.45000000000005"/>
    <n v="0.11"/>
  </r>
  <r>
    <x v="70"/>
    <s v="STORE5"/>
    <n v="1"/>
    <n v="340.9"/>
    <n v="0.28999999999999998"/>
    <s v="Credit Card"/>
    <n v="242.03899999999999"/>
    <n v="1"/>
    <n v="242.03899999999999"/>
    <n v="340.9"/>
    <n v="0.28999999999999998"/>
  </r>
  <r>
    <x v="45"/>
    <s v="STORE8"/>
    <n v="3"/>
    <n v="653.59"/>
    <n v="0.17"/>
    <s v="COD"/>
    <n v="1627.4391000000001"/>
    <n v="3"/>
    <n v="1627.4391000000001"/>
    <n v="653.59"/>
    <n v="0.17"/>
  </r>
  <r>
    <x v="33"/>
    <s v="STORE18"/>
    <n v="1"/>
    <n v="179.77"/>
    <n v="0.23"/>
    <s v="COD"/>
    <n v="138.4229"/>
    <n v="1"/>
    <n v="138.4229"/>
    <n v="179.77"/>
    <n v="0.23"/>
  </r>
  <r>
    <x v="90"/>
    <s v="STORE9"/>
    <n v="2"/>
    <n v="943.8"/>
    <n v="0.06"/>
    <s v="Credit Card"/>
    <n v="1774.3440000000001"/>
    <n v="2"/>
    <n v="1774.3440000000001"/>
    <n v="943.8"/>
    <n v="0.06"/>
  </r>
  <r>
    <x v="51"/>
    <s v="STORE15"/>
    <n v="2"/>
    <n v="985"/>
    <n v="0.25"/>
    <s v="Credit Card"/>
    <n v="1477.5"/>
    <n v="2"/>
    <n v="1477.5"/>
    <n v="985"/>
    <n v="0.25"/>
  </r>
  <r>
    <x v="12"/>
    <s v="STORE10"/>
    <n v="4"/>
    <n v="216.81"/>
    <n v="0.28999999999999998"/>
    <s v="Credit Card"/>
    <n v="615.74040000000002"/>
    <n v="4"/>
    <n v="615.74040000000002"/>
    <n v="216.81"/>
    <n v="0.28999999999999998"/>
  </r>
  <r>
    <x v="91"/>
    <s v="STORE2"/>
    <n v="4"/>
    <n v="950.21"/>
    <n v="0.27"/>
    <s v="COD"/>
    <n v="2774.6131999999998"/>
    <n v="4"/>
    <n v="2774.6131999999998"/>
    <n v="950.21"/>
    <n v="0.27"/>
  </r>
  <r>
    <x v="70"/>
    <s v="STORE7"/>
    <n v="2"/>
    <n v="271.39999999999998"/>
    <n v="0.17"/>
    <s v="PayPal"/>
    <n v="450.52399999999989"/>
    <n v="2"/>
    <n v="450.52399999999989"/>
    <n v="271.39999999999998"/>
    <n v="0.17"/>
  </r>
  <r>
    <x v="11"/>
    <s v="STORE8"/>
    <n v="4"/>
    <n v="708.19"/>
    <n v="0.1"/>
    <s v="PayPal"/>
    <n v="2549.4839999999999"/>
    <n v="4"/>
    <n v="2549.4839999999999"/>
    <n v="708.19"/>
    <n v="0.1"/>
  </r>
  <r>
    <x v="59"/>
    <s v="STORE3"/>
    <n v="3"/>
    <n v="477.05"/>
    <n v="0.05"/>
    <s v="PayPal"/>
    <n v="1359.5925"/>
    <n v="3"/>
    <n v="1359.5925"/>
    <n v="477.05"/>
    <n v="0.05"/>
  </r>
  <r>
    <x v="1"/>
    <s v="STORE9"/>
    <n v="3"/>
    <n v="627.29"/>
    <n v="0.27"/>
    <s v="COD"/>
    <n v="1373.7651000000001"/>
    <n v="3"/>
    <n v="1373.7651000000001"/>
    <n v="627.29"/>
    <n v="0.27"/>
  </r>
  <r>
    <x v="32"/>
    <s v="STORE11"/>
    <n v="3"/>
    <n v="206.84"/>
    <n v="0.19"/>
    <s v="PayPal"/>
    <n v="502.62119999999999"/>
    <n v="3"/>
    <n v="502.62119999999999"/>
    <n v="206.84"/>
    <n v="0.19"/>
  </r>
  <r>
    <x v="37"/>
    <s v="STORE1"/>
    <n v="4"/>
    <n v="629.04999999999995"/>
    <n v="0.26"/>
    <s v="Credit Card"/>
    <n v="1861.9880000000001"/>
    <n v="4"/>
    <n v="1861.9880000000001"/>
    <n v="629.04999999999995"/>
    <n v="0.26"/>
  </r>
  <r>
    <x v="1"/>
    <s v="STORE17"/>
    <n v="4"/>
    <n v="529.04"/>
    <n v="0.1"/>
    <s v="PayPal"/>
    <n v="1904.5440000000001"/>
    <n v="4"/>
    <n v="1904.5440000000001"/>
    <n v="529.04"/>
    <n v="0.1"/>
  </r>
  <r>
    <x v="37"/>
    <s v="STORE17"/>
    <n v="1"/>
    <n v="350.67"/>
    <n v="0.22"/>
    <s v="PayPal"/>
    <n v="273.52260000000001"/>
    <n v="1"/>
    <n v="273.52260000000001"/>
    <n v="350.67"/>
    <n v="0.22"/>
  </r>
  <r>
    <x v="98"/>
    <s v="STORE1"/>
    <n v="1"/>
    <n v="128.93"/>
    <n v="0.26"/>
    <s v="Credit Card"/>
    <n v="95.408200000000008"/>
    <n v="1"/>
    <n v="95.408200000000008"/>
    <n v="128.93"/>
    <n v="0.26"/>
  </r>
  <r>
    <x v="56"/>
    <s v="STORE15"/>
    <n v="2"/>
    <n v="384.92"/>
    <n v="0.09"/>
    <s v="Credit Card"/>
    <n v="700.5544000000001"/>
    <n v="2"/>
    <n v="700.5544000000001"/>
    <n v="384.92"/>
    <n v="0.09"/>
  </r>
  <r>
    <x v="23"/>
    <s v="STORE8"/>
    <n v="3"/>
    <n v="120.77"/>
    <n v="0.28999999999999998"/>
    <s v="PayPal"/>
    <n v="257.24009999999998"/>
    <n v="3"/>
    <n v="257.24009999999998"/>
    <n v="120.77"/>
    <n v="0.28999999999999998"/>
  </r>
  <r>
    <x v="3"/>
    <s v="STORE17"/>
    <n v="4"/>
    <n v="661.39"/>
    <n v="7.0000000000000007E-2"/>
    <s v="Credit Card"/>
    <n v="2460.3708000000001"/>
    <n v="4"/>
    <n v="2460.3708000000001"/>
    <n v="661.39"/>
    <n v="7.0000000000000007E-2"/>
  </r>
  <r>
    <x v="85"/>
    <s v="STORE2"/>
    <n v="1"/>
    <n v="195.24"/>
    <n v="0.27"/>
    <s v="PayPal"/>
    <n v="142.52520000000001"/>
    <n v="1"/>
    <n v="142.52520000000001"/>
    <n v="195.24"/>
    <n v="0.27"/>
  </r>
  <r>
    <x v="80"/>
    <s v="STORE18"/>
    <n v="2"/>
    <n v="177.4"/>
    <n v="0.19"/>
    <s v="PayPal"/>
    <n v="287.38799999999998"/>
    <n v="2"/>
    <n v="287.38799999999998"/>
    <n v="177.4"/>
    <n v="0.19"/>
  </r>
  <r>
    <x v="24"/>
    <s v="STORE11"/>
    <n v="4"/>
    <n v="862.67"/>
    <n v="0.2"/>
    <s v="PayPal"/>
    <n v="2760.5439999999999"/>
    <n v="4"/>
    <n v="2760.5439999999999"/>
    <n v="862.67"/>
    <n v="0.2"/>
  </r>
  <r>
    <x v="53"/>
    <s v="STORE6"/>
    <n v="1"/>
    <n v="55.04"/>
    <n v="0.01"/>
    <s v="COD"/>
    <n v="54.489600000000003"/>
    <n v="1"/>
    <n v="54.489600000000003"/>
    <n v="55.04"/>
    <n v="0.01"/>
  </r>
  <r>
    <x v="49"/>
    <s v="STORE0"/>
    <n v="2"/>
    <n v="905.47"/>
    <n v="0.2"/>
    <s v="COD"/>
    <n v="1448.752"/>
    <n v="2"/>
    <n v="1448.752"/>
    <n v="905.47"/>
    <n v="0.2"/>
  </r>
  <r>
    <x v="81"/>
    <s v="STORE13"/>
    <n v="3"/>
    <n v="217.13"/>
    <n v="0.28000000000000003"/>
    <s v="Credit Card"/>
    <n v="469.00080000000003"/>
    <n v="3"/>
    <n v="469.00080000000003"/>
    <n v="217.13"/>
    <n v="0.28000000000000003"/>
  </r>
  <r>
    <x v="28"/>
    <s v="STORE0"/>
    <n v="3"/>
    <n v="580.45000000000005"/>
    <n v="0"/>
    <s v="PayPal"/>
    <n v="1741.35"/>
    <n v="3"/>
    <n v="1741.35"/>
    <n v="580.45000000000005"/>
    <n v="0"/>
  </r>
  <r>
    <x v="83"/>
    <s v="STORE17"/>
    <n v="2"/>
    <n v="892.88"/>
    <n v="0.17"/>
    <s v="PayPal"/>
    <n v="1482.1808000000001"/>
    <n v="2"/>
    <n v="1482.1808000000001"/>
    <n v="892.88"/>
    <n v="0.17"/>
  </r>
  <r>
    <x v="43"/>
    <s v="STORE18"/>
    <n v="2"/>
    <n v="356.28"/>
    <n v="0.11"/>
    <s v="COD"/>
    <n v="634.17840000000001"/>
    <n v="2"/>
    <n v="634.17840000000001"/>
    <n v="356.28"/>
    <n v="0.11"/>
  </r>
  <r>
    <x v="61"/>
    <s v="STORE2"/>
    <n v="4"/>
    <n v="806.99"/>
    <n v="0.06"/>
    <s v="Credit Card"/>
    <n v="3034.2824000000001"/>
    <n v="4"/>
    <n v="3034.2824000000001"/>
    <n v="806.99"/>
    <n v="0.06"/>
  </r>
  <r>
    <x v="42"/>
    <s v="STORE1"/>
    <n v="3"/>
    <n v="684.22"/>
    <n v="0.09"/>
    <s v="Credit Card"/>
    <n v="1867.9205999999999"/>
    <n v="3"/>
    <n v="1867.9205999999999"/>
    <n v="684.22"/>
    <n v="0.09"/>
  </r>
  <r>
    <x v="47"/>
    <s v="STORE7"/>
    <n v="4"/>
    <n v="763.34"/>
    <n v="7.0000000000000007E-2"/>
    <s v="PayPal"/>
    <n v="2839.6248000000001"/>
    <n v="4"/>
    <n v="2839.6248000000001"/>
    <n v="763.34"/>
    <n v="7.0000000000000007E-2"/>
  </r>
  <r>
    <x v="57"/>
    <s v="STORE3"/>
    <n v="3"/>
    <n v="721.94"/>
    <n v="0.26"/>
    <s v="Credit Card"/>
    <n v="1602.7067999999999"/>
    <n v="3"/>
    <n v="1602.7067999999999"/>
    <n v="721.94"/>
    <n v="0.26"/>
  </r>
  <r>
    <x v="0"/>
    <s v="STORE1"/>
    <n v="3"/>
    <n v="760.38"/>
    <n v="0"/>
    <s v="COD"/>
    <n v="2281.14"/>
    <n v="3"/>
    <n v="2281.14"/>
    <n v="760.38"/>
    <n v="0"/>
  </r>
  <r>
    <x v="0"/>
    <s v="STORE6"/>
    <n v="3"/>
    <n v="612.53"/>
    <n v="0.21"/>
    <s v="COD"/>
    <n v="1451.6960999999999"/>
    <n v="3"/>
    <n v="1451.6960999999999"/>
    <n v="612.53"/>
    <n v="0.21"/>
  </r>
  <r>
    <x v="81"/>
    <s v="STORE16"/>
    <n v="3"/>
    <n v="841.37"/>
    <n v="0.28999999999999998"/>
    <s v="PayPal"/>
    <n v="1792.1180999999999"/>
    <n v="3"/>
    <n v="1792.1180999999999"/>
    <n v="841.37"/>
    <n v="0.28999999999999998"/>
  </r>
  <r>
    <x v="70"/>
    <s v="STORE9"/>
    <n v="2"/>
    <n v="636.51"/>
    <n v="0.25"/>
    <s v="Credit Card"/>
    <n v="954.76499999999999"/>
    <n v="2"/>
    <n v="954.76499999999999"/>
    <n v="636.51"/>
    <n v="0.25"/>
  </r>
  <r>
    <x v="49"/>
    <s v="STORE8"/>
    <n v="2"/>
    <n v="732.37"/>
    <n v="0.22"/>
    <s v="COD"/>
    <n v="1142.4972"/>
    <n v="2"/>
    <n v="1142.4972"/>
    <n v="732.37"/>
    <n v="0.22"/>
  </r>
  <r>
    <x v="59"/>
    <s v="STORE16"/>
    <n v="3"/>
    <n v="183.44"/>
    <n v="0.28000000000000003"/>
    <s v="COD"/>
    <n v="396.23039999999992"/>
    <n v="3"/>
    <n v="396.23039999999992"/>
    <n v="183.44"/>
    <n v="0.28000000000000003"/>
  </r>
  <r>
    <x v="75"/>
    <s v="STORE13"/>
    <n v="4"/>
    <n v="898.58"/>
    <n v="0.16"/>
    <s v="PayPal"/>
    <n v="3019.2287999999999"/>
    <n v="4"/>
    <n v="3019.2287999999999"/>
    <n v="898.58"/>
    <n v="0.16"/>
  </r>
  <r>
    <x v="34"/>
    <s v="STORE2"/>
    <n v="3"/>
    <n v="152.41"/>
    <n v="0.25"/>
    <s v="Credit Card"/>
    <n v="342.92250000000001"/>
    <n v="3"/>
    <n v="342.92250000000001"/>
    <n v="152.41"/>
    <n v="0.25"/>
  </r>
  <r>
    <x v="80"/>
    <s v="STORE14"/>
    <n v="3"/>
    <n v="972.58"/>
    <n v="0.28000000000000003"/>
    <s v="COD"/>
    <n v="2100.7728000000002"/>
    <n v="3"/>
    <n v="2100.7728000000002"/>
    <n v="972.58"/>
    <n v="0.28000000000000003"/>
  </r>
  <r>
    <x v="20"/>
    <s v="STORE11"/>
    <n v="4"/>
    <n v="136.4"/>
    <n v="0.04"/>
    <s v="COD"/>
    <n v="523.77599999999995"/>
    <n v="4"/>
    <n v="523.77599999999995"/>
    <n v="136.4"/>
    <n v="0.04"/>
  </r>
  <r>
    <x v="32"/>
    <s v="STORE15"/>
    <n v="1"/>
    <n v="509.63"/>
    <n v="0.27"/>
    <s v="COD"/>
    <n v="372.0299"/>
    <n v="1"/>
    <n v="372.0299"/>
    <n v="509.63"/>
    <n v="0.27"/>
  </r>
  <r>
    <x v="0"/>
    <s v="STORE3"/>
    <n v="4"/>
    <n v="360.28"/>
    <n v="0.09"/>
    <s v="COD"/>
    <n v="1311.4192"/>
    <n v="4"/>
    <n v="1311.4192"/>
    <n v="360.28"/>
    <n v="0.09"/>
  </r>
  <r>
    <x v="41"/>
    <s v="STORE15"/>
    <n v="3"/>
    <n v="882.05"/>
    <n v="0.06"/>
    <s v="PayPal"/>
    <n v="2487.3809999999989"/>
    <n v="3"/>
    <n v="2487.3809999999989"/>
    <n v="882.05"/>
    <n v="0.06"/>
  </r>
  <r>
    <x v="29"/>
    <s v="STORE8"/>
    <n v="3"/>
    <n v="141.54"/>
    <n v="0.12"/>
    <s v="PayPal"/>
    <n v="373.66559999999998"/>
    <n v="3"/>
    <n v="373.66559999999998"/>
    <n v="141.54"/>
    <n v="0.12"/>
  </r>
  <r>
    <x v="5"/>
    <s v="STORE4"/>
    <n v="3"/>
    <n v="83.5"/>
    <n v="0.23"/>
    <s v="COD"/>
    <n v="192.88499999999999"/>
    <n v="3"/>
    <n v="192.88499999999999"/>
    <n v="83.5"/>
    <n v="0.23"/>
  </r>
  <r>
    <x v="66"/>
    <s v="STORE6"/>
    <n v="2"/>
    <n v="629.73"/>
    <n v="7.0000000000000007E-2"/>
    <s v="PayPal"/>
    <n v="1171.2978000000001"/>
    <n v="2"/>
    <n v="1171.2978000000001"/>
    <n v="629.73"/>
    <n v="7.0000000000000007E-2"/>
  </r>
  <r>
    <x v="9"/>
    <s v="STORE6"/>
    <n v="2"/>
    <n v="159.93"/>
    <n v="0.2"/>
    <s v="COD"/>
    <n v="255.88800000000001"/>
    <n v="2"/>
    <n v="255.88800000000001"/>
    <n v="159.93"/>
    <n v="0.2"/>
  </r>
  <r>
    <x v="49"/>
    <s v="STORE18"/>
    <n v="1"/>
    <n v="459.89"/>
    <n v="0.18"/>
    <s v="COD"/>
    <n v="377.10980000000001"/>
    <n v="1"/>
    <n v="377.10980000000001"/>
    <n v="459.89"/>
    <n v="0.18"/>
  </r>
  <r>
    <x v="9"/>
    <s v="STORE19"/>
    <n v="4"/>
    <n v="885.57"/>
    <n v="0.27"/>
    <s v="Credit Card"/>
    <n v="2585.8643999999999"/>
    <n v="4"/>
    <n v="2585.8643999999999"/>
    <n v="885.57"/>
    <n v="0.27"/>
  </r>
  <r>
    <x v="59"/>
    <s v="STORE15"/>
    <n v="3"/>
    <n v="789.05"/>
    <n v="0"/>
    <s v="PayPal"/>
    <n v="2367.15"/>
    <n v="3"/>
    <n v="2367.15"/>
    <n v="789.05"/>
    <n v="0"/>
  </r>
  <r>
    <x v="73"/>
    <s v="STORE0"/>
    <n v="1"/>
    <n v="570.52"/>
    <n v="0"/>
    <s v="PayPal"/>
    <n v="570.52"/>
    <n v="1"/>
    <n v="570.52"/>
    <n v="570.52"/>
    <n v="0"/>
  </r>
  <r>
    <x v="16"/>
    <s v="STORE16"/>
    <n v="4"/>
    <n v="310.79000000000002"/>
    <n v="0.22"/>
    <s v="COD"/>
    <n v="969.66480000000013"/>
    <n v="4"/>
    <n v="969.66480000000013"/>
    <n v="310.79000000000002"/>
    <n v="0.22"/>
  </r>
  <r>
    <x v="88"/>
    <s v="STORE17"/>
    <n v="4"/>
    <n v="255.67"/>
    <n v="0.17"/>
    <s v="Credit Card"/>
    <n v="848.82439999999997"/>
    <n v="4"/>
    <n v="848.82439999999997"/>
    <n v="255.67"/>
    <n v="0.17"/>
  </r>
  <r>
    <x v="16"/>
    <s v="STORE16"/>
    <n v="2"/>
    <n v="270.66000000000003"/>
    <n v="0.1"/>
    <s v="COD"/>
    <n v="487.18799999999999"/>
    <n v="2"/>
    <n v="487.18799999999999"/>
    <n v="270.66000000000003"/>
    <n v="0.1"/>
  </r>
  <r>
    <x v="34"/>
    <s v="STORE17"/>
    <n v="3"/>
    <n v="373.35"/>
    <n v="0.2"/>
    <s v="COD"/>
    <n v="896.04000000000019"/>
    <n v="3"/>
    <n v="896.04000000000019"/>
    <n v="373.35"/>
    <n v="0.2"/>
  </r>
  <r>
    <x v="4"/>
    <s v="STORE11"/>
    <n v="2"/>
    <n v="23.58"/>
    <n v="0.02"/>
    <s v="PayPal"/>
    <n v="46.216799999999999"/>
    <n v="2"/>
    <n v="46.216799999999999"/>
    <n v="23.58"/>
    <n v="0.02"/>
  </r>
  <r>
    <x v="68"/>
    <s v="STORE7"/>
    <n v="4"/>
    <n v="185.67"/>
    <n v="0.21"/>
    <s v="PayPal"/>
    <n v="586.71719999999993"/>
    <n v="4"/>
    <n v="586.71719999999993"/>
    <n v="185.67"/>
    <n v="0.21"/>
  </r>
  <r>
    <x v="97"/>
    <s v="STORE13"/>
    <n v="3"/>
    <n v="928.74"/>
    <n v="0.27"/>
    <s v="PayPal"/>
    <n v="2033.9405999999999"/>
    <n v="3"/>
    <n v="2033.9405999999999"/>
    <n v="928.74"/>
    <n v="0.27"/>
  </r>
  <r>
    <x v="94"/>
    <s v="STORE5"/>
    <n v="3"/>
    <n v="923.38"/>
    <n v="7.0000000000000007E-2"/>
    <s v="COD"/>
    <n v="2576.2302"/>
    <n v="3"/>
    <n v="2576.2302"/>
    <n v="923.38"/>
    <n v="7.0000000000000007E-2"/>
  </r>
  <r>
    <x v="83"/>
    <s v="STORE9"/>
    <n v="2"/>
    <n v="409.26"/>
    <n v="0.1"/>
    <s v="PayPal"/>
    <n v="736.66800000000001"/>
    <n v="2"/>
    <n v="736.66800000000001"/>
    <n v="409.26"/>
    <n v="0.1"/>
  </r>
  <r>
    <x v="34"/>
    <s v="STORE7"/>
    <n v="2"/>
    <n v="608.46"/>
    <n v="0.16"/>
    <s v="Credit Card"/>
    <n v="1022.2128"/>
    <n v="2"/>
    <n v="1022.2128"/>
    <n v="608.46"/>
    <n v="0.16"/>
  </r>
  <r>
    <x v="63"/>
    <s v="STORE19"/>
    <n v="4"/>
    <n v="150.47999999999999"/>
    <n v="0.09"/>
    <s v="Credit Card"/>
    <n v="547.74720000000002"/>
    <n v="4"/>
    <n v="547.74720000000002"/>
    <n v="150.47999999999999"/>
    <n v="0.09"/>
  </r>
  <r>
    <x v="88"/>
    <s v="STORE14"/>
    <n v="4"/>
    <n v="207.41"/>
    <n v="0.02"/>
    <s v="Credit Card"/>
    <n v="813.04719999999998"/>
    <n v="4"/>
    <n v="813.04719999999998"/>
    <n v="207.41"/>
    <n v="0.02"/>
  </r>
  <r>
    <x v="75"/>
    <s v="STORE6"/>
    <n v="1"/>
    <n v="56.59"/>
    <n v="0.15"/>
    <s v="PayPal"/>
    <n v="48.101500000000001"/>
    <n v="1"/>
    <n v="48.101500000000001"/>
    <n v="56.59"/>
    <n v="0.15"/>
  </r>
  <r>
    <x v="11"/>
    <s v="STORE4"/>
    <n v="4"/>
    <n v="995.4"/>
    <n v="0.27"/>
    <s v="Credit Card"/>
    <n v="2906.5680000000002"/>
    <n v="4"/>
    <n v="2906.5680000000002"/>
    <n v="995.4"/>
    <n v="0.27"/>
  </r>
  <r>
    <x v="44"/>
    <s v="STORE12"/>
    <n v="2"/>
    <n v="591.33000000000004"/>
    <n v="0.24"/>
    <s v="Credit Card"/>
    <n v="898.8216000000001"/>
    <n v="2"/>
    <n v="898.8216000000001"/>
    <n v="591.33000000000004"/>
    <n v="0.24"/>
  </r>
  <r>
    <x v="70"/>
    <s v="STORE17"/>
    <n v="2"/>
    <n v="204.89"/>
    <n v="0.24"/>
    <s v="Credit Card"/>
    <n v="311.43279999999999"/>
    <n v="2"/>
    <n v="311.43279999999999"/>
    <n v="204.89"/>
    <n v="0.24"/>
  </r>
  <r>
    <x v="15"/>
    <s v="STORE14"/>
    <n v="2"/>
    <n v="546.41"/>
    <n v="0.08"/>
    <s v="COD"/>
    <n v="1005.3944"/>
    <n v="2"/>
    <n v="1005.3944"/>
    <n v="546.41"/>
    <n v="0.08"/>
  </r>
  <r>
    <x v="97"/>
    <s v="STORE12"/>
    <n v="4"/>
    <n v="455.49"/>
    <n v="0.17"/>
    <s v="Credit Card"/>
    <n v="1512.2267999999999"/>
    <n v="4"/>
    <n v="1512.2267999999999"/>
    <n v="455.49"/>
    <n v="0.17"/>
  </r>
  <r>
    <x v="31"/>
    <s v="STORE16"/>
    <n v="2"/>
    <n v="700.27"/>
    <n v="0.16"/>
    <s v="Credit Card"/>
    <n v="1176.4536000000001"/>
    <n v="2"/>
    <n v="1176.4536000000001"/>
    <n v="700.27"/>
    <n v="0.16"/>
  </r>
  <r>
    <x v="74"/>
    <s v="STORE17"/>
    <n v="2"/>
    <n v="160.21"/>
    <n v="0.09"/>
    <s v="Credit Card"/>
    <n v="291.5822"/>
    <n v="2"/>
    <n v="291.5822"/>
    <n v="160.21"/>
    <n v="0.09"/>
  </r>
  <r>
    <x v="44"/>
    <s v="STORE11"/>
    <n v="1"/>
    <n v="713.63"/>
    <n v="0.28000000000000003"/>
    <s v="COD"/>
    <n v="513.81359999999995"/>
    <n v="1"/>
    <n v="513.81359999999995"/>
    <n v="713.63"/>
    <n v="0.28000000000000003"/>
  </r>
  <r>
    <x v="47"/>
    <s v="STORE7"/>
    <n v="2"/>
    <n v="224.69"/>
    <n v="0.2"/>
    <s v="COD"/>
    <n v="359.50400000000002"/>
    <n v="2"/>
    <n v="359.50400000000002"/>
    <n v="224.69"/>
    <n v="0.2"/>
  </r>
  <r>
    <x v="42"/>
    <s v="STORE14"/>
    <n v="2"/>
    <n v="740.57"/>
    <n v="0.06"/>
    <s v="Credit Card"/>
    <n v="1392.2716"/>
    <n v="2"/>
    <n v="1392.2716"/>
    <n v="740.57"/>
    <n v="0.06"/>
  </r>
  <r>
    <x v="75"/>
    <s v="STORE3"/>
    <n v="3"/>
    <n v="250.14"/>
    <n v="0.23"/>
    <s v="PayPal"/>
    <n v="577.82339999999999"/>
    <n v="3"/>
    <n v="577.82339999999999"/>
    <n v="250.14"/>
    <n v="0.23"/>
  </r>
  <r>
    <x v="24"/>
    <s v="STORE19"/>
    <n v="3"/>
    <n v="34.97"/>
    <n v="0.01"/>
    <s v="Credit Card"/>
    <n v="103.8609"/>
    <n v="3"/>
    <n v="103.8609"/>
    <n v="34.97"/>
    <n v="0.01"/>
  </r>
  <r>
    <x v="63"/>
    <s v="STORE16"/>
    <n v="1"/>
    <n v="653.91"/>
    <n v="0.3"/>
    <s v="PayPal"/>
    <n v="457.73700000000002"/>
    <n v="1"/>
    <n v="457.73700000000002"/>
    <n v="653.91"/>
    <n v="0.3"/>
  </r>
  <r>
    <x v="73"/>
    <s v="STORE3"/>
    <n v="1"/>
    <n v="997.87"/>
    <n v="0.24"/>
    <s v="Credit Card"/>
    <n v="758.38120000000004"/>
    <n v="1"/>
    <n v="758.38120000000004"/>
    <n v="997.87"/>
    <n v="0.24"/>
  </r>
  <r>
    <x v="41"/>
    <s v="STORE14"/>
    <n v="1"/>
    <n v="174.27"/>
    <n v="0.27"/>
    <s v="COD"/>
    <n v="127.2171"/>
    <n v="1"/>
    <n v="127.2171"/>
    <n v="174.27"/>
    <n v="0.27"/>
  </r>
  <r>
    <x v="2"/>
    <s v="STORE7"/>
    <n v="3"/>
    <n v="847.44"/>
    <n v="0.17"/>
    <s v="Credit Card"/>
    <n v="2110.1255999999998"/>
    <n v="3"/>
    <n v="2110.1255999999998"/>
    <n v="847.44"/>
    <n v="0.17"/>
  </r>
  <r>
    <x v="95"/>
    <s v="STORE2"/>
    <n v="1"/>
    <n v="493.45"/>
    <n v="0.09"/>
    <s v="Credit Card"/>
    <n v="449.03949999999998"/>
    <n v="1"/>
    <n v="449.03949999999998"/>
    <n v="493.45"/>
    <n v="0.09"/>
  </r>
  <r>
    <x v="85"/>
    <s v="STORE2"/>
    <n v="4"/>
    <n v="111.66"/>
    <n v="0.14000000000000001"/>
    <s v="Credit Card"/>
    <n v="384.11040000000003"/>
    <n v="4"/>
    <n v="384.11040000000003"/>
    <n v="111.66"/>
    <n v="0.14000000000000001"/>
  </r>
  <r>
    <x v="64"/>
    <s v="STORE11"/>
    <n v="1"/>
    <n v="413.65"/>
    <n v="0.1"/>
    <s v="COD"/>
    <n v="372.28500000000003"/>
    <n v="1"/>
    <n v="372.28500000000003"/>
    <n v="413.65"/>
    <n v="0.1"/>
  </r>
  <r>
    <x v="41"/>
    <s v="STORE9"/>
    <n v="1"/>
    <n v="317.14999999999998"/>
    <n v="0.24"/>
    <s v="COD"/>
    <n v="241.03399999999999"/>
    <n v="1"/>
    <n v="241.03399999999999"/>
    <n v="317.14999999999998"/>
    <n v="0.24"/>
  </r>
  <r>
    <x v="12"/>
    <s v="STORE1"/>
    <n v="3"/>
    <n v="642.94000000000005"/>
    <n v="0.05"/>
    <s v="COD"/>
    <n v="1832.3789999999999"/>
    <n v="3"/>
    <n v="1832.3789999999999"/>
    <n v="642.94000000000005"/>
    <n v="0.05"/>
  </r>
  <r>
    <x v="71"/>
    <s v="STORE10"/>
    <n v="4"/>
    <n v="559.59"/>
    <n v="0.19"/>
    <s v="COD"/>
    <n v="1813.0716"/>
    <n v="4"/>
    <n v="1813.0716"/>
    <n v="559.59"/>
    <n v="0.19"/>
  </r>
  <r>
    <x v="35"/>
    <s v="STORE18"/>
    <n v="1"/>
    <n v="758.54"/>
    <n v="0.28999999999999998"/>
    <s v="PayPal"/>
    <n v="538.5634"/>
    <n v="1"/>
    <n v="538.5634"/>
    <n v="758.54"/>
    <n v="0.28999999999999998"/>
  </r>
  <r>
    <x v="61"/>
    <s v="STORE15"/>
    <n v="4"/>
    <n v="643.96"/>
    <n v="0.16"/>
    <s v="PayPal"/>
    <n v="2163.7055999999998"/>
    <n v="4"/>
    <n v="2163.7055999999998"/>
    <n v="643.96"/>
    <n v="0.16"/>
  </r>
  <r>
    <x v="10"/>
    <s v="STORE9"/>
    <n v="1"/>
    <n v="882.73"/>
    <n v="0.1"/>
    <s v="Credit Card"/>
    <n v="794.45699999999999"/>
    <n v="1"/>
    <n v="794.45699999999999"/>
    <n v="882.73"/>
    <n v="0.1"/>
  </r>
  <r>
    <x v="52"/>
    <s v="STORE19"/>
    <n v="2"/>
    <n v="600.03"/>
    <n v="0.26"/>
    <s v="PayPal"/>
    <n v="888.0444"/>
    <n v="2"/>
    <n v="888.0444"/>
    <n v="600.03"/>
    <n v="0.26"/>
  </r>
  <r>
    <x v="59"/>
    <s v="STORE5"/>
    <n v="2"/>
    <n v="628.83000000000004"/>
    <n v="7.0000000000000007E-2"/>
    <s v="PayPal"/>
    <n v="1169.6238000000001"/>
    <n v="2"/>
    <n v="1169.6238000000001"/>
    <n v="628.83000000000004"/>
    <n v="7.0000000000000007E-2"/>
  </r>
  <r>
    <x v="82"/>
    <s v="STORE9"/>
    <n v="3"/>
    <n v="113.87"/>
    <n v="0.21"/>
    <s v="COD"/>
    <n v="269.87189999999998"/>
    <n v="3"/>
    <n v="269.87189999999998"/>
    <n v="113.87"/>
    <n v="0.21"/>
  </r>
  <r>
    <x v="18"/>
    <s v="STORE7"/>
    <n v="4"/>
    <n v="282.07"/>
    <n v="0.18"/>
    <s v="PayPal"/>
    <n v="925.18960000000004"/>
    <n v="4"/>
    <n v="925.18960000000004"/>
    <n v="282.07"/>
    <n v="0.18"/>
  </r>
  <r>
    <x v="59"/>
    <s v="STORE6"/>
    <n v="3"/>
    <n v="676.77"/>
    <n v="0.17"/>
    <s v="PayPal"/>
    <n v="1685.1573000000001"/>
    <n v="3"/>
    <n v="1685.1573000000001"/>
    <n v="676.77"/>
    <n v="0.17"/>
  </r>
  <r>
    <x v="84"/>
    <s v="STORE16"/>
    <n v="2"/>
    <n v="362.7"/>
    <n v="0.09"/>
    <s v="Credit Card"/>
    <n v="660.11400000000003"/>
    <n v="2"/>
    <n v="660.11400000000003"/>
    <n v="362.7"/>
    <n v="0.09"/>
  </r>
  <r>
    <x v="26"/>
    <s v="STORE2"/>
    <n v="1"/>
    <n v="908.5"/>
    <n v="0.2"/>
    <s v="COD"/>
    <n v="726.80000000000007"/>
    <n v="1"/>
    <n v="726.80000000000007"/>
    <n v="908.5"/>
    <n v="0.2"/>
  </r>
  <r>
    <x v="60"/>
    <s v="STORE15"/>
    <n v="2"/>
    <n v="795.37"/>
    <n v="0.2"/>
    <s v="COD"/>
    <n v="1272.5920000000001"/>
    <n v="2"/>
    <n v="1272.5920000000001"/>
    <n v="795.37"/>
    <n v="0.2"/>
  </r>
  <r>
    <x v="68"/>
    <s v="STORE4"/>
    <n v="2"/>
    <n v="326.85000000000002"/>
    <n v="0.17"/>
    <s v="COD"/>
    <n v="542.57100000000003"/>
    <n v="2"/>
    <n v="542.57100000000003"/>
    <n v="326.85000000000002"/>
    <n v="0.17"/>
  </r>
  <r>
    <x v="6"/>
    <s v="STORE14"/>
    <n v="3"/>
    <n v="169.43"/>
    <n v="0.19"/>
    <s v="Credit Card"/>
    <n v="411.71490000000011"/>
    <n v="3"/>
    <n v="411.71490000000011"/>
    <n v="169.43"/>
    <n v="0.19"/>
  </r>
  <r>
    <x v="50"/>
    <s v="STORE6"/>
    <n v="1"/>
    <n v="254.47"/>
    <n v="0.1"/>
    <s v="Credit Card"/>
    <n v="229.023"/>
    <n v="1"/>
    <n v="229.023"/>
    <n v="254.47"/>
    <n v="0.1"/>
  </r>
  <r>
    <x v="60"/>
    <s v="STORE16"/>
    <n v="4"/>
    <n v="627.73"/>
    <n v="0.11"/>
    <s v="COD"/>
    <n v="2234.7188000000001"/>
    <n v="4"/>
    <n v="2234.7188000000001"/>
    <n v="627.73"/>
    <n v="0.11"/>
  </r>
  <r>
    <x v="45"/>
    <s v="STORE19"/>
    <n v="4"/>
    <n v="327.25"/>
    <n v="0.13"/>
    <s v="COD"/>
    <n v="1138.83"/>
    <n v="4"/>
    <n v="1138.83"/>
    <n v="327.25"/>
    <n v="0.13"/>
  </r>
  <r>
    <x v="4"/>
    <s v="STORE11"/>
    <n v="4"/>
    <n v="511.43"/>
    <n v="0.18"/>
    <s v="COD"/>
    <n v="1677.4903999999999"/>
    <n v="4"/>
    <n v="1677.4903999999999"/>
    <n v="511.43"/>
    <n v="0.18"/>
  </r>
  <r>
    <x v="81"/>
    <s v="STORE17"/>
    <n v="4"/>
    <n v="194.67"/>
    <n v="0.23"/>
    <s v="PayPal"/>
    <n v="599.58359999999993"/>
    <n v="4"/>
    <n v="599.58359999999993"/>
    <n v="194.67"/>
    <n v="0.23"/>
  </r>
  <r>
    <x v="34"/>
    <s v="STORE1"/>
    <n v="2"/>
    <n v="54.51"/>
    <n v="7.0000000000000007E-2"/>
    <s v="Credit Card"/>
    <n v="101.3886"/>
    <n v="2"/>
    <n v="101.3886"/>
    <n v="54.51"/>
    <n v="7.0000000000000007E-2"/>
  </r>
  <r>
    <x v="85"/>
    <s v="STORE11"/>
    <n v="4"/>
    <n v="964"/>
    <n v="0.14000000000000001"/>
    <s v="PayPal"/>
    <n v="3316.16"/>
    <n v="4"/>
    <n v="3316.16"/>
    <n v="964"/>
    <n v="0.14000000000000001"/>
  </r>
  <r>
    <x v="41"/>
    <s v="STORE4"/>
    <n v="1"/>
    <n v="170.12"/>
    <n v="0.26"/>
    <s v="PayPal"/>
    <n v="125.8888"/>
    <n v="1"/>
    <n v="125.8888"/>
    <n v="170.12"/>
    <n v="0.26"/>
  </r>
  <r>
    <x v="27"/>
    <s v="STORE19"/>
    <n v="2"/>
    <n v="664.5"/>
    <n v="0.23"/>
    <s v="Credit Card"/>
    <n v="1023.33"/>
    <n v="2"/>
    <n v="1023.33"/>
    <n v="664.5"/>
    <n v="0.23"/>
  </r>
  <r>
    <x v="49"/>
    <s v="STORE10"/>
    <n v="4"/>
    <n v="557.51"/>
    <n v="0.11"/>
    <s v="Credit Card"/>
    <n v="1984.7356"/>
    <n v="4"/>
    <n v="1984.7356"/>
    <n v="557.51"/>
    <n v="0.11"/>
  </r>
  <r>
    <x v="64"/>
    <s v="STORE1"/>
    <n v="2"/>
    <n v="410"/>
    <n v="0.13"/>
    <s v="COD"/>
    <n v="713.4"/>
    <n v="2"/>
    <n v="713.4"/>
    <n v="410"/>
    <n v="0.13"/>
  </r>
  <r>
    <x v="50"/>
    <s v="STORE5"/>
    <n v="2"/>
    <n v="879.93"/>
    <n v="0.28999999999999998"/>
    <s v="COD"/>
    <n v="1249.5006000000001"/>
    <n v="2"/>
    <n v="1249.5006000000001"/>
    <n v="879.93"/>
    <n v="0.28999999999999998"/>
  </r>
  <r>
    <x v="26"/>
    <s v="STORE18"/>
    <n v="1"/>
    <n v="350.58"/>
    <n v="0.03"/>
    <s v="COD"/>
    <n v="340.06259999999997"/>
    <n v="1"/>
    <n v="340.06259999999997"/>
    <n v="350.58"/>
    <n v="0.03"/>
  </r>
  <r>
    <x v="87"/>
    <s v="STORE3"/>
    <n v="4"/>
    <n v="348.58"/>
    <n v="0.16"/>
    <s v="Credit Card"/>
    <n v="1171.2288000000001"/>
    <n v="4"/>
    <n v="1171.2288000000001"/>
    <n v="348.58"/>
    <n v="0.16"/>
  </r>
  <r>
    <x v="60"/>
    <s v="STORE3"/>
    <n v="3"/>
    <n v="247.66"/>
    <n v="0.02"/>
    <s v="COD"/>
    <n v="728.12040000000002"/>
    <n v="3"/>
    <n v="728.12040000000002"/>
    <n v="247.66"/>
    <n v="0.02"/>
  </r>
  <r>
    <x v="11"/>
    <s v="STORE15"/>
    <n v="3"/>
    <n v="836.27"/>
    <n v="0.16"/>
    <s v="Credit Card"/>
    <n v="2107.4004"/>
    <n v="3"/>
    <n v="2107.4004"/>
    <n v="836.27"/>
    <n v="0.16"/>
  </r>
  <r>
    <x v="66"/>
    <s v="STORE10"/>
    <n v="3"/>
    <n v="696.74"/>
    <n v="0.13"/>
    <s v="COD"/>
    <n v="1818.4914000000001"/>
    <n v="3"/>
    <n v="1818.4914000000001"/>
    <n v="696.74"/>
    <n v="0.13"/>
  </r>
  <r>
    <x v="32"/>
    <s v="STORE13"/>
    <n v="2"/>
    <n v="822.59"/>
    <n v="0.22"/>
    <s v="PayPal"/>
    <n v="1283.2403999999999"/>
    <n v="2"/>
    <n v="1283.2403999999999"/>
    <n v="822.59"/>
    <n v="0.22"/>
  </r>
  <r>
    <x v="29"/>
    <s v="STORE2"/>
    <n v="1"/>
    <n v="462.23"/>
    <n v="0.3"/>
    <s v="PayPal"/>
    <n v="323.56099999999998"/>
    <n v="1"/>
    <n v="323.56099999999998"/>
    <n v="462.23"/>
    <n v="0.3"/>
  </r>
  <r>
    <x v="63"/>
    <s v="STORE17"/>
    <n v="1"/>
    <n v="361.09"/>
    <n v="0.06"/>
    <s v="PayPal"/>
    <n v="339.42459999999988"/>
    <n v="1"/>
    <n v="339.42459999999988"/>
    <n v="361.09"/>
    <n v="0.06"/>
  </r>
  <r>
    <x v="78"/>
    <s v="STORE19"/>
    <n v="3"/>
    <n v="59.37"/>
    <n v="0.03"/>
    <s v="PayPal"/>
    <n v="172.76669999999999"/>
    <n v="3"/>
    <n v="172.76669999999999"/>
    <n v="59.37"/>
    <n v="0.03"/>
  </r>
  <r>
    <x v="43"/>
    <s v="STORE1"/>
    <n v="3"/>
    <n v="765.21"/>
    <n v="0.14000000000000001"/>
    <s v="COD"/>
    <n v="1974.2418"/>
    <n v="3"/>
    <n v="1974.2418"/>
    <n v="765.21"/>
    <n v="0.14000000000000001"/>
  </r>
  <r>
    <x v="79"/>
    <s v="STORE12"/>
    <n v="4"/>
    <n v="303.56"/>
    <n v="0.2"/>
    <s v="COD"/>
    <n v="971.39200000000005"/>
    <n v="4"/>
    <n v="971.39200000000005"/>
    <n v="303.56"/>
    <n v="0.2"/>
  </r>
  <r>
    <x v="16"/>
    <s v="STORE0"/>
    <n v="1"/>
    <n v="640.92999999999995"/>
    <n v="0.19"/>
    <s v="PayPal"/>
    <n v="519.15329999999994"/>
    <n v="1"/>
    <n v="519.15329999999994"/>
    <n v="640.92999999999995"/>
    <n v="0.19"/>
  </r>
  <r>
    <x v="56"/>
    <s v="STORE10"/>
    <n v="2"/>
    <n v="611.25"/>
    <n v="0.22"/>
    <s v="Credit Card"/>
    <n v="953.55000000000007"/>
    <n v="2"/>
    <n v="953.55000000000007"/>
    <n v="611.25"/>
    <n v="0.22"/>
  </r>
  <r>
    <x v="73"/>
    <s v="STORE1"/>
    <n v="1"/>
    <n v="209.93"/>
    <n v="0.21"/>
    <s v="Credit Card"/>
    <n v="165.84469999999999"/>
    <n v="1"/>
    <n v="165.84469999999999"/>
    <n v="209.93"/>
    <n v="0.21"/>
  </r>
  <r>
    <x v="8"/>
    <s v="STORE10"/>
    <n v="3"/>
    <n v="130.38999999999999"/>
    <n v="0.24"/>
    <s v="PayPal"/>
    <n v="297.28919999999999"/>
    <n v="3"/>
    <n v="297.28919999999999"/>
    <n v="130.38999999999999"/>
    <n v="0.24"/>
  </r>
  <r>
    <x v="47"/>
    <s v="STORE7"/>
    <n v="2"/>
    <n v="846.18"/>
    <n v="0.1"/>
    <s v="COD"/>
    <n v="1523.124"/>
    <n v="2"/>
    <n v="1523.124"/>
    <n v="846.18"/>
    <n v="0.1"/>
  </r>
  <r>
    <x v="7"/>
    <s v="STORE14"/>
    <n v="2"/>
    <n v="424.53"/>
    <n v="0.14000000000000001"/>
    <s v="COD"/>
    <n v="730.19159999999999"/>
    <n v="2"/>
    <n v="730.19159999999999"/>
    <n v="424.53"/>
    <n v="0.14000000000000001"/>
  </r>
  <r>
    <x v="12"/>
    <s v="STORE14"/>
    <n v="4"/>
    <n v="450.42"/>
    <n v="0.08"/>
    <s v="COD"/>
    <n v="1657.5455999999999"/>
    <n v="4"/>
    <n v="1657.5455999999999"/>
    <n v="450.42"/>
    <n v="0.08"/>
  </r>
  <r>
    <x v="33"/>
    <s v="STORE9"/>
    <n v="4"/>
    <n v="896.91"/>
    <n v="0.1"/>
    <s v="Credit Card"/>
    <n v="3228.8760000000002"/>
    <n v="4"/>
    <n v="3228.8760000000002"/>
    <n v="896.91"/>
    <n v="0.1"/>
  </r>
  <r>
    <x v="0"/>
    <s v="STORE10"/>
    <n v="3"/>
    <n v="679.38"/>
    <n v="0.3"/>
    <s v="COD"/>
    <n v="1426.6980000000001"/>
    <n v="3"/>
    <n v="1426.6980000000001"/>
    <n v="679.38"/>
    <n v="0.3"/>
  </r>
  <r>
    <x v="61"/>
    <s v="STORE16"/>
    <n v="3"/>
    <n v="483.63"/>
    <n v="0"/>
    <s v="Credit Card"/>
    <n v="1450.89"/>
    <n v="3"/>
    <n v="1450.89"/>
    <n v="483.63"/>
    <n v="0"/>
  </r>
  <r>
    <x v="11"/>
    <s v="STORE0"/>
    <n v="3"/>
    <n v="158.27000000000001"/>
    <n v="0.24"/>
    <s v="COD"/>
    <n v="360.85559999999998"/>
    <n v="3"/>
    <n v="360.85559999999998"/>
    <n v="158.27000000000001"/>
    <n v="0.24"/>
  </r>
  <r>
    <x v="95"/>
    <s v="STORE15"/>
    <n v="4"/>
    <n v="601.5"/>
    <n v="0.18"/>
    <s v="Credit Card"/>
    <n v="1972.92"/>
    <n v="4"/>
    <n v="1972.92"/>
    <n v="601.5"/>
    <n v="0.18"/>
  </r>
  <r>
    <x v="45"/>
    <s v="STORE18"/>
    <n v="2"/>
    <n v="46.39"/>
    <n v="7.0000000000000007E-2"/>
    <s v="Credit Card"/>
    <n v="86.285399999999996"/>
    <n v="2"/>
    <n v="86.285399999999996"/>
    <n v="46.39"/>
    <n v="7.0000000000000007E-2"/>
  </r>
  <r>
    <x v="74"/>
    <s v="STORE8"/>
    <n v="4"/>
    <n v="892.28"/>
    <n v="0.23"/>
    <s v="Credit Card"/>
    <n v="2748.2224000000001"/>
    <n v="4"/>
    <n v="2748.2224000000001"/>
    <n v="892.28"/>
    <n v="0.23"/>
  </r>
  <r>
    <x v="31"/>
    <s v="STORE7"/>
    <n v="2"/>
    <n v="164.23"/>
    <n v="0.17"/>
    <s v="Credit Card"/>
    <n v="272.62180000000001"/>
    <n v="2"/>
    <n v="272.62180000000001"/>
    <n v="164.23"/>
    <n v="0.17"/>
  </r>
  <r>
    <x v="93"/>
    <s v="STORE7"/>
    <n v="1"/>
    <n v="484.23"/>
    <n v="0.12"/>
    <s v="COD"/>
    <n v="426.12240000000003"/>
    <n v="1"/>
    <n v="426.12240000000003"/>
    <n v="484.23"/>
    <n v="0.12"/>
  </r>
  <r>
    <x v="68"/>
    <s v="STORE18"/>
    <n v="3"/>
    <n v="341.51"/>
    <n v="0.22"/>
    <s v="COD"/>
    <n v="799.13340000000005"/>
    <n v="3"/>
    <n v="799.13340000000005"/>
    <n v="341.51"/>
    <n v="0.22"/>
  </r>
  <r>
    <x v="24"/>
    <s v="STORE13"/>
    <n v="3"/>
    <n v="758.87"/>
    <n v="0.11"/>
    <s v="PayPal"/>
    <n v="2026.1829"/>
    <n v="3"/>
    <n v="2026.1829"/>
    <n v="758.87"/>
    <n v="0.11"/>
  </r>
  <r>
    <x v="6"/>
    <s v="STORE12"/>
    <n v="3"/>
    <n v="560.52"/>
    <n v="0.17"/>
    <s v="Credit Card"/>
    <n v="1395.6948"/>
    <n v="3"/>
    <n v="1395.6948"/>
    <n v="560.52"/>
    <n v="0.17"/>
  </r>
  <r>
    <x v="99"/>
    <s v="STORE17"/>
    <n v="2"/>
    <n v="977.18"/>
    <n v="0.19"/>
    <s v="Credit Card"/>
    <n v="1583.0316"/>
    <n v="2"/>
    <n v="1583.0316"/>
    <n v="977.18"/>
    <n v="0.19"/>
  </r>
  <r>
    <x v="30"/>
    <s v="STORE14"/>
    <n v="4"/>
    <n v="761.35"/>
    <n v="0.08"/>
    <s v="Credit Card"/>
    <n v="2801.768"/>
    <n v="4"/>
    <n v="2801.768"/>
    <n v="761.35"/>
    <n v="0.08"/>
  </r>
  <r>
    <x v="22"/>
    <s v="STORE18"/>
    <n v="2"/>
    <n v="947.56"/>
    <n v="0.02"/>
    <s v="COD"/>
    <n v="1857.2175999999999"/>
    <n v="2"/>
    <n v="1857.2175999999999"/>
    <n v="947.56"/>
    <n v="0.02"/>
  </r>
  <r>
    <x v="19"/>
    <s v="STORE18"/>
    <n v="4"/>
    <n v="975.47"/>
    <n v="0.04"/>
    <s v="Credit Card"/>
    <n v="3745.8047999999999"/>
    <n v="4"/>
    <n v="3745.8047999999999"/>
    <n v="975.47"/>
    <n v="0.04"/>
  </r>
  <r>
    <x v="26"/>
    <s v="STORE9"/>
    <n v="3"/>
    <n v="769.06"/>
    <n v="0.23"/>
    <s v="COD"/>
    <n v="1776.5286000000001"/>
    <n v="3"/>
    <n v="1776.5286000000001"/>
    <n v="769.06"/>
    <n v="0.23"/>
  </r>
  <r>
    <x v="11"/>
    <s v="STORE2"/>
    <n v="3"/>
    <n v="824.75"/>
    <n v="0.23"/>
    <s v="Credit Card"/>
    <n v="1905.1724999999999"/>
    <n v="3"/>
    <n v="1905.1724999999999"/>
    <n v="824.75"/>
    <n v="0.23"/>
  </r>
  <r>
    <x v="88"/>
    <s v="STORE4"/>
    <n v="2"/>
    <n v="821.35"/>
    <n v="0.11"/>
    <s v="PayPal"/>
    <n v="1462.0029999999999"/>
    <n v="2"/>
    <n v="1462.0029999999999"/>
    <n v="821.35"/>
    <n v="0.11"/>
  </r>
  <r>
    <x v="26"/>
    <s v="STORE10"/>
    <n v="1"/>
    <n v="120.57"/>
    <n v="0.06"/>
    <s v="PayPal"/>
    <n v="113.33580000000001"/>
    <n v="1"/>
    <n v="113.33580000000001"/>
    <n v="120.57"/>
    <n v="0.06"/>
  </r>
  <r>
    <x v="41"/>
    <s v="STORE1"/>
    <n v="1"/>
    <n v="122.27"/>
    <n v="0.26"/>
    <s v="PayPal"/>
    <n v="90.479799999999997"/>
    <n v="1"/>
    <n v="90.479799999999997"/>
    <n v="122.27"/>
    <n v="0.26"/>
  </r>
  <r>
    <x v="33"/>
    <s v="STORE2"/>
    <n v="2"/>
    <n v="182.89"/>
    <n v="0.11"/>
    <s v="Credit Card"/>
    <n v="325.54419999999999"/>
    <n v="2"/>
    <n v="325.54419999999999"/>
    <n v="182.89"/>
    <n v="0.11"/>
  </r>
  <r>
    <x v="54"/>
    <s v="STORE4"/>
    <n v="1"/>
    <n v="695.26"/>
    <n v="0.23"/>
    <s v="PayPal"/>
    <n v="535.35019999999997"/>
    <n v="1"/>
    <n v="535.35019999999997"/>
    <n v="695.26"/>
    <n v="0.23"/>
  </r>
  <r>
    <x v="35"/>
    <s v="STORE6"/>
    <n v="2"/>
    <n v="408.8"/>
    <n v="0.17"/>
    <s v="COD"/>
    <n v="678.60799999999995"/>
    <n v="2"/>
    <n v="678.60799999999995"/>
    <n v="408.8"/>
    <n v="0.17"/>
  </r>
  <r>
    <x v="2"/>
    <s v="STORE8"/>
    <n v="3"/>
    <n v="512.15"/>
    <n v="0.12"/>
    <s v="Credit Card"/>
    <n v="1352.076"/>
    <n v="3"/>
    <n v="1352.076"/>
    <n v="512.15"/>
    <n v="0.12"/>
  </r>
  <r>
    <x v="93"/>
    <s v="STORE8"/>
    <n v="3"/>
    <n v="136.4"/>
    <n v="0.15"/>
    <s v="PayPal"/>
    <n v="347.82000000000011"/>
    <n v="3"/>
    <n v="347.82000000000011"/>
    <n v="136.4"/>
    <n v="0.15"/>
  </r>
  <r>
    <x v="96"/>
    <s v="STORE3"/>
    <n v="2"/>
    <n v="42.51"/>
    <n v="0.04"/>
    <s v="COD"/>
    <n v="81.619199999999992"/>
    <n v="2"/>
    <n v="81.619199999999992"/>
    <n v="42.51"/>
    <n v="0.04"/>
  </r>
  <r>
    <x v="28"/>
    <s v="STORE7"/>
    <n v="3"/>
    <n v="582.1"/>
    <n v="0.12"/>
    <s v="PayPal"/>
    <n v="1536.7439999999999"/>
    <n v="3"/>
    <n v="1536.7439999999999"/>
    <n v="582.1"/>
    <n v="0.12"/>
  </r>
  <r>
    <x v="74"/>
    <s v="STORE17"/>
    <n v="4"/>
    <n v="461.52"/>
    <n v="0"/>
    <s v="COD"/>
    <n v="1846.08"/>
    <n v="4"/>
    <n v="1846.08"/>
    <n v="461.52"/>
    <n v="0"/>
  </r>
  <r>
    <x v="30"/>
    <s v="STORE11"/>
    <n v="1"/>
    <n v="558.41999999999996"/>
    <n v="0.03"/>
    <s v="Credit Card"/>
    <n v="541.66739999999993"/>
    <n v="1"/>
    <n v="541.66739999999993"/>
    <n v="558.41999999999996"/>
    <n v="0.03"/>
  </r>
  <r>
    <x v="21"/>
    <s v="STORE18"/>
    <n v="4"/>
    <n v="700.98"/>
    <n v="0.12"/>
    <s v="PayPal"/>
    <n v="2467.4495999999999"/>
    <n v="4"/>
    <n v="2467.4495999999999"/>
    <n v="700.98"/>
    <n v="0.12"/>
  </r>
  <r>
    <x v="65"/>
    <s v="STORE18"/>
    <n v="2"/>
    <n v="227.97"/>
    <n v="0.08"/>
    <s v="COD"/>
    <n v="419.46480000000003"/>
    <n v="2"/>
    <n v="419.46480000000003"/>
    <n v="227.97"/>
    <n v="0.08"/>
  </r>
  <r>
    <x v="11"/>
    <s v="STORE11"/>
    <n v="4"/>
    <n v="278.70999999999998"/>
    <n v="0.2"/>
    <s v="PayPal"/>
    <n v="891.87199999999996"/>
    <n v="4"/>
    <n v="891.87199999999996"/>
    <n v="278.70999999999998"/>
    <n v="0.2"/>
  </r>
  <r>
    <x v="8"/>
    <s v="STORE8"/>
    <n v="2"/>
    <n v="916.12"/>
    <n v="0.05"/>
    <s v="PayPal"/>
    <n v="1740.6279999999999"/>
    <n v="2"/>
    <n v="1740.6279999999999"/>
    <n v="916.12"/>
    <n v="0.05"/>
  </r>
  <r>
    <x v="31"/>
    <s v="STORE12"/>
    <n v="4"/>
    <n v="228.98"/>
    <n v="0.22"/>
    <s v="PayPal"/>
    <n v="714.41759999999999"/>
    <n v="4"/>
    <n v="714.41759999999999"/>
    <n v="228.98"/>
    <n v="0.22"/>
  </r>
  <r>
    <x v="41"/>
    <s v="STORE15"/>
    <n v="4"/>
    <n v="904.82"/>
    <n v="0.09"/>
    <s v="PayPal"/>
    <n v="3293.5448000000001"/>
    <n v="4"/>
    <n v="3293.5448000000001"/>
    <n v="904.82"/>
    <n v="0.09"/>
  </r>
  <r>
    <x v="34"/>
    <s v="STORE11"/>
    <n v="1"/>
    <n v="588.61"/>
    <n v="0.1"/>
    <s v="PayPal"/>
    <n v="529.74900000000002"/>
    <n v="1"/>
    <n v="529.74900000000002"/>
    <n v="588.61"/>
    <n v="0.1"/>
  </r>
  <r>
    <x v="9"/>
    <s v="STORE3"/>
    <n v="4"/>
    <n v="695.97"/>
    <n v="0.02"/>
    <s v="Credit Card"/>
    <n v="2728.2024000000001"/>
    <n v="4"/>
    <n v="2728.2024000000001"/>
    <n v="695.97"/>
    <n v="0.02"/>
  </r>
  <r>
    <x v="0"/>
    <s v="STORE11"/>
    <n v="2"/>
    <n v="181.42"/>
    <n v="0.08"/>
    <s v="PayPal"/>
    <n v="333.81279999999998"/>
    <n v="2"/>
    <n v="333.81279999999998"/>
    <n v="181.42"/>
    <n v="0.08"/>
  </r>
  <r>
    <x v="0"/>
    <s v="STORE13"/>
    <n v="1"/>
    <n v="439.55"/>
    <n v="0.28999999999999998"/>
    <s v="COD"/>
    <n v="312.08049999999997"/>
    <n v="1"/>
    <n v="312.08049999999997"/>
    <n v="439.55"/>
    <n v="0.28999999999999998"/>
  </r>
  <r>
    <x v="76"/>
    <s v="STORE18"/>
    <n v="3"/>
    <n v="471.27"/>
    <n v="0.27"/>
    <s v="COD"/>
    <n v="1032.0813000000001"/>
    <n v="3"/>
    <n v="1032.0813000000001"/>
    <n v="471.27"/>
    <n v="0.27"/>
  </r>
  <r>
    <x v="4"/>
    <s v="STORE12"/>
    <n v="1"/>
    <n v="758.89"/>
    <n v="0.1"/>
    <s v="Credit Card"/>
    <n v="683.00099999999998"/>
    <n v="1"/>
    <n v="683.00099999999998"/>
    <n v="758.89"/>
    <n v="0.1"/>
  </r>
  <r>
    <x v="98"/>
    <s v="STORE15"/>
    <n v="4"/>
    <n v="918.1"/>
    <n v="0.19"/>
    <s v="COD"/>
    <n v="2974.6439999999998"/>
    <n v="4"/>
    <n v="2974.6439999999998"/>
    <n v="918.1"/>
    <n v="0.19"/>
  </r>
  <r>
    <x v="32"/>
    <s v="STORE11"/>
    <n v="1"/>
    <n v="861.5"/>
    <n v="0.05"/>
    <s v="COD"/>
    <n v="818.42499999999995"/>
    <n v="1"/>
    <n v="818.42499999999995"/>
    <n v="861.5"/>
    <n v="0.05"/>
  </r>
  <r>
    <x v="62"/>
    <s v="STORE14"/>
    <n v="1"/>
    <n v="588.29999999999995"/>
    <n v="0.26"/>
    <s v="COD"/>
    <n v="435.34199999999998"/>
    <n v="1"/>
    <n v="435.34199999999998"/>
    <n v="588.29999999999995"/>
    <n v="0.26"/>
  </r>
  <r>
    <x v="76"/>
    <s v="STORE7"/>
    <n v="1"/>
    <n v="917.26"/>
    <n v="0.05"/>
    <s v="PayPal"/>
    <n v="871.39699999999993"/>
    <n v="1"/>
    <n v="871.39699999999993"/>
    <n v="917.26"/>
    <n v="0.05"/>
  </r>
  <r>
    <x v="96"/>
    <s v="STORE18"/>
    <n v="4"/>
    <n v="96.78"/>
    <n v="0.11"/>
    <s v="PayPal"/>
    <n v="344.53680000000003"/>
    <n v="4"/>
    <n v="344.53680000000003"/>
    <n v="96.78"/>
    <n v="0.11"/>
  </r>
  <r>
    <x v="77"/>
    <s v="STORE4"/>
    <n v="3"/>
    <n v="199.41"/>
    <n v="0.16"/>
    <s v="COD"/>
    <n v="502.51319999999998"/>
    <n v="3"/>
    <n v="502.51319999999998"/>
    <n v="199.41"/>
    <n v="0.16"/>
  </r>
  <r>
    <x v="59"/>
    <s v="STORE9"/>
    <n v="1"/>
    <n v="687.91"/>
    <n v="0.25"/>
    <s v="Credit Card"/>
    <n v="515.9325"/>
    <n v="1"/>
    <n v="515.9325"/>
    <n v="687.91"/>
    <n v="0.25"/>
  </r>
  <r>
    <x v="51"/>
    <s v="STORE2"/>
    <n v="3"/>
    <n v="769.62"/>
    <n v="0.09"/>
    <s v="PayPal"/>
    <n v="2101.0626000000002"/>
    <n v="3"/>
    <n v="2101.0626000000002"/>
    <n v="769.62"/>
    <n v="0.09"/>
  </r>
  <r>
    <x v="83"/>
    <s v="STORE3"/>
    <n v="1"/>
    <n v="492.05"/>
    <n v="0.27"/>
    <s v="Credit Card"/>
    <n v="359.19650000000001"/>
    <n v="1"/>
    <n v="359.19650000000001"/>
    <n v="492.05"/>
    <n v="0.27"/>
  </r>
  <r>
    <x v="53"/>
    <s v="STORE12"/>
    <n v="2"/>
    <n v="428.55"/>
    <n v="0"/>
    <s v="PayPal"/>
    <n v="857.1"/>
    <n v="2"/>
    <n v="857.1"/>
    <n v="428.55"/>
    <n v="0"/>
  </r>
  <r>
    <x v="31"/>
    <s v="STORE15"/>
    <n v="4"/>
    <n v="316.18"/>
    <n v="0.12"/>
    <s v="Credit Card"/>
    <n v="1112.9536000000001"/>
    <n v="4"/>
    <n v="1112.9536000000001"/>
    <n v="316.18"/>
    <n v="0.12"/>
  </r>
  <r>
    <x v="26"/>
    <s v="STORE3"/>
    <n v="3"/>
    <n v="162.16999999999999"/>
    <n v="0.15"/>
    <s v="PayPal"/>
    <n v="413.5335"/>
    <n v="3"/>
    <n v="413.5335"/>
    <n v="162.16999999999999"/>
    <n v="0.15"/>
  </r>
  <r>
    <x v="83"/>
    <s v="STORE3"/>
    <n v="3"/>
    <n v="698.14"/>
    <n v="0.04"/>
    <s v="PayPal"/>
    <n v="2010.6432"/>
    <n v="3"/>
    <n v="2010.6432"/>
    <n v="698.14"/>
    <n v="0.04"/>
  </r>
  <r>
    <x v="1"/>
    <s v="STORE18"/>
    <n v="1"/>
    <n v="478.08"/>
    <n v="7.0000000000000007E-2"/>
    <s v="COD"/>
    <n v="444.61439999999988"/>
    <n v="1"/>
    <n v="444.61439999999988"/>
    <n v="478.08"/>
    <n v="7.0000000000000007E-2"/>
  </r>
  <r>
    <x v="4"/>
    <s v="STORE7"/>
    <n v="2"/>
    <n v="958.64"/>
    <n v="0.2"/>
    <s v="PayPal"/>
    <n v="1533.8240000000001"/>
    <n v="2"/>
    <n v="1533.8240000000001"/>
    <n v="958.64"/>
    <n v="0.2"/>
  </r>
  <r>
    <x v="89"/>
    <s v="STORE12"/>
    <n v="2"/>
    <n v="581.19000000000005"/>
    <n v="7.0000000000000007E-2"/>
    <s v="COD"/>
    <n v="1081.0134"/>
    <n v="2"/>
    <n v="1081.0134"/>
    <n v="581.19000000000005"/>
    <n v="7.0000000000000007E-2"/>
  </r>
  <r>
    <x v="8"/>
    <s v="STORE11"/>
    <n v="1"/>
    <n v="736.54"/>
    <n v="0.16"/>
    <s v="PayPal"/>
    <n v="618.69359999999995"/>
    <n v="1"/>
    <n v="618.69359999999995"/>
    <n v="736.54"/>
    <n v="0.16"/>
  </r>
  <r>
    <x v="15"/>
    <s v="STORE15"/>
    <n v="1"/>
    <n v="524"/>
    <n v="0.28000000000000003"/>
    <s v="Credit Card"/>
    <n v="377.28"/>
    <n v="1"/>
    <n v="377.28"/>
    <n v="524"/>
    <n v="0.28000000000000003"/>
  </r>
  <r>
    <x v="77"/>
    <s v="STORE3"/>
    <n v="4"/>
    <n v="566.09"/>
    <n v="0.28000000000000003"/>
    <s v="COD"/>
    <n v="1630.3391999999999"/>
    <n v="4"/>
    <n v="1630.3391999999999"/>
    <n v="566.09"/>
    <n v="0.28000000000000003"/>
  </r>
  <r>
    <x v="39"/>
    <s v="STORE10"/>
    <n v="1"/>
    <n v="251.99"/>
    <n v="0.09"/>
    <s v="Credit Card"/>
    <n v="229.3109"/>
    <n v="1"/>
    <n v="229.3109"/>
    <n v="251.99"/>
    <n v="0.09"/>
  </r>
  <r>
    <x v="53"/>
    <s v="STORE19"/>
    <n v="1"/>
    <n v="259.2"/>
    <n v="0.27"/>
    <s v="COD"/>
    <n v="189.21600000000001"/>
    <n v="1"/>
    <n v="189.21600000000001"/>
    <n v="259.2"/>
    <n v="0.27"/>
  </r>
  <r>
    <x v="4"/>
    <s v="STORE15"/>
    <n v="1"/>
    <n v="935.66"/>
    <n v="0.26"/>
    <s v="PayPal"/>
    <n v="692.38839999999993"/>
    <n v="1"/>
    <n v="692.38839999999993"/>
    <n v="935.66"/>
    <n v="0.26"/>
  </r>
  <r>
    <x v="68"/>
    <s v="STORE8"/>
    <n v="4"/>
    <n v="480.75"/>
    <n v="0.02"/>
    <s v="Credit Card"/>
    <n v="1884.54"/>
    <n v="4"/>
    <n v="1884.54"/>
    <n v="480.75"/>
    <n v="0.02"/>
  </r>
  <r>
    <x v="82"/>
    <s v="STORE15"/>
    <n v="2"/>
    <n v="457.83"/>
    <n v="0.01"/>
    <s v="COD"/>
    <n v="906.50339999999994"/>
    <n v="2"/>
    <n v="906.50339999999994"/>
    <n v="457.83"/>
    <n v="0.01"/>
  </r>
  <r>
    <x v="70"/>
    <s v="STORE14"/>
    <n v="1"/>
    <n v="994.63"/>
    <n v="0.28000000000000003"/>
    <s v="Credit Card"/>
    <n v="716.1336"/>
    <n v="1"/>
    <n v="716.1336"/>
    <n v="994.63"/>
    <n v="0.28000000000000003"/>
  </r>
  <r>
    <x v="64"/>
    <s v="STORE0"/>
    <n v="3"/>
    <n v="65.569999999999993"/>
    <n v="0.3"/>
    <s v="COD"/>
    <n v="137.697"/>
    <n v="3"/>
    <n v="137.697"/>
    <n v="65.569999999999993"/>
    <n v="0.3"/>
  </r>
  <r>
    <x v="87"/>
    <s v="STORE17"/>
    <n v="3"/>
    <n v="622.98"/>
    <n v="0.28000000000000003"/>
    <s v="PayPal"/>
    <n v="1345.6368"/>
    <n v="3"/>
    <n v="1345.6368"/>
    <n v="622.98"/>
    <n v="0.28000000000000003"/>
  </r>
  <r>
    <x v="76"/>
    <s v="STORE13"/>
    <n v="1"/>
    <n v="170.68"/>
    <n v="0.13"/>
    <s v="PayPal"/>
    <n v="148.49160000000001"/>
    <n v="1"/>
    <n v="148.49160000000001"/>
    <n v="170.68"/>
    <n v="0.13"/>
  </r>
  <r>
    <x v="84"/>
    <s v="STORE8"/>
    <n v="4"/>
    <n v="797.83"/>
    <n v="0.08"/>
    <s v="Credit Card"/>
    <n v="2936.0144"/>
    <n v="4"/>
    <n v="2936.0144"/>
    <n v="797.83"/>
    <n v="0.08"/>
  </r>
  <r>
    <x v="95"/>
    <s v="STORE16"/>
    <n v="1"/>
    <n v="372.75"/>
    <n v="0.12"/>
    <s v="Credit Card"/>
    <n v="328.02"/>
    <n v="1"/>
    <n v="328.02"/>
    <n v="372.75"/>
    <n v="0.12"/>
  </r>
  <r>
    <x v="86"/>
    <s v="STORE4"/>
    <n v="1"/>
    <n v="994.18"/>
    <n v="0.05"/>
    <s v="PayPal"/>
    <n v="944.47099999999989"/>
    <n v="1"/>
    <n v="944.47099999999989"/>
    <n v="994.18"/>
    <n v="0.05"/>
  </r>
  <r>
    <x v="42"/>
    <s v="STORE13"/>
    <n v="1"/>
    <n v="136.12"/>
    <n v="7.0000000000000007E-2"/>
    <s v="Credit Card"/>
    <n v="126.5916"/>
    <n v="1"/>
    <n v="126.5916"/>
    <n v="136.12"/>
    <n v="7.0000000000000007E-2"/>
  </r>
  <r>
    <x v="40"/>
    <s v="STORE18"/>
    <n v="3"/>
    <n v="634.45000000000005"/>
    <n v="0.17"/>
    <s v="PayPal"/>
    <n v="1579.7805000000001"/>
    <n v="3"/>
    <n v="1579.7805000000001"/>
    <n v="634.45000000000005"/>
    <n v="0.17"/>
  </r>
  <r>
    <x v="91"/>
    <s v="STORE0"/>
    <n v="4"/>
    <n v="179.62"/>
    <n v="0.05"/>
    <s v="Credit Card"/>
    <n v="682.55600000000004"/>
    <n v="4"/>
    <n v="682.55600000000004"/>
    <n v="179.62"/>
    <n v="0.05"/>
  </r>
  <r>
    <x v="42"/>
    <s v="STORE18"/>
    <n v="4"/>
    <n v="558.83000000000004"/>
    <n v="0.16"/>
    <s v="PayPal"/>
    <n v="1877.6687999999999"/>
    <n v="4"/>
    <n v="1877.6687999999999"/>
    <n v="558.83000000000004"/>
    <n v="0.16"/>
  </r>
  <r>
    <x v="32"/>
    <s v="STORE6"/>
    <n v="2"/>
    <n v="859.74"/>
    <n v="0.25"/>
    <s v="COD"/>
    <n v="1289.6099999999999"/>
    <n v="2"/>
    <n v="1289.6099999999999"/>
    <n v="859.74"/>
    <n v="0.25"/>
  </r>
  <r>
    <x v="15"/>
    <s v="STORE16"/>
    <n v="3"/>
    <n v="578.47"/>
    <n v="0.06"/>
    <s v="COD"/>
    <n v="1631.2854"/>
    <n v="3"/>
    <n v="1631.2854"/>
    <n v="578.47"/>
    <n v="0.06"/>
  </r>
  <r>
    <x v="39"/>
    <s v="STORE12"/>
    <n v="1"/>
    <n v="440.48"/>
    <n v="0.11"/>
    <s v="COD"/>
    <n v="392.02720000000011"/>
    <n v="1"/>
    <n v="392.02720000000011"/>
    <n v="440.48"/>
    <n v="0.11"/>
  </r>
  <r>
    <x v="30"/>
    <s v="STORE19"/>
    <n v="2"/>
    <n v="303.67"/>
    <n v="0.05"/>
    <s v="PayPal"/>
    <n v="576.97299999999996"/>
    <n v="2"/>
    <n v="576.97299999999996"/>
    <n v="303.67"/>
    <n v="0.05"/>
  </r>
  <r>
    <x v="1"/>
    <s v="STORE14"/>
    <n v="2"/>
    <n v="611.21"/>
    <n v="0.22"/>
    <s v="COD"/>
    <n v="953.48760000000004"/>
    <n v="2"/>
    <n v="953.48760000000004"/>
    <n v="611.21"/>
    <n v="0.22"/>
  </r>
  <r>
    <x v="11"/>
    <s v="STORE15"/>
    <n v="2"/>
    <n v="768.08"/>
    <n v="0.26"/>
    <s v="PayPal"/>
    <n v="1136.7583999999999"/>
    <n v="2"/>
    <n v="1136.7583999999999"/>
    <n v="768.08"/>
    <n v="0.26"/>
  </r>
  <r>
    <x v="34"/>
    <s v="STORE18"/>
    <n v="1"/>
    <n v="616.82000000000005"/>
    <n v="0.24"/>
    <s v="Credit Card"/>
    <n v="468.78320000000002"/>
    <n v="1"/>
    <n v="468.78320000000002"/>
    <n v="616.82000000000005"/>
    <n v="0.24"/>
  </r>
  <r>
    <x v="43"/>
    <s v="STORE18"/>
    <n v="1"/>
    <n v="470.34"/>
    <n v="0.18"/>
    <s v="COD"/>
    <n v="385.67880000000002"/>
    <n v="1"/>
    <n v="385.67880000000002"/>
    <n v="470.34"/>
    <n v="0.18"/>
  </r>
  <r>
    <x v="27"/>
    <s v="STORE8"/>
    <n v="2"/>
    <n v="616.36"/>
    <n v="0.12"/>
    <s v="PayPal"/>
    <n v="1084.7936"/>
    <n v="2"/>
    <n v="1084.7936"/>
    <n v="616.36"/>
    <n v="0.12"/>
  </r>
  <r>
    <x v="58"/>
    <s v="STORE9"/>
    <n v="3"/>
    <n v="657.24"/>
    <n v="0.18"/>
    <s v="PayPal"/>
    <n v="1616.8104000000001"/>
    <n v="3"/>
    <n v="1616.8104000000001"/>
    <n v="657.24"/>
    <n v="0.18"/>
  </r>
  <r>
    <x v="89"/>
    <s v="STORE19"/>
    <n v="2"/>
    <n v="392.45"/>
    <n v="0.04"/>
    <s v="PayPal"/>
    <n v="753.50399999999991"/>
    <n v="2"/>
    <n v="753.50399999999991"/>
    <n v="392.45"/>
    <n v="0.04"/>
  </r>
  <r>
    <x v="43"/>
    <s v="STORE14"/>
    <n v="3"/>
    <n v="62.03"/>
    <n v="0.01"/>
    <s v="COD"/>
    <n v="184.22909999999999"/>
    <n v="3"/>
    <n v="184.22909999999999"/>
    <n v="62.03"/>
    <n v="0.01"/>
  </r>
  <r>
    <x v="99"/>
    <s v="STORE3"/>
    <n v="4"/>
    <n v="933.73"/>
    <n v="0.25"/>
    <s v="PayPal"/>
    <n v="2801.19"/>
    <n v="4"/>
    <n v="2801.19"/>
    <n v="933.73"/>
    <n v="0.25"/>
  </r>
  <r>
    <x v="65"/>
    <s v="STORE16"/>
    <n v="3"/>
    <n v="615.30999999999995"/>
    <n v="0.14000000000000001"/>
    <s v="PayPal"/>
    <n v="1587.4998000000001"/>
    <n v="3"/>
    <n v="1587.4998000000001"/>
    <n v="615.30999999999995"/>
    <n v="0.14000000000000001"/>
  </r>
  <r>
    <x v="4"/>
    <s v="STORE18"/>
    <n v="4"/>
    <n v="790.38"/>
    <n v="0.22"/>
    <s v="COD"/>
    <n v="2465.9856"/>
    <n v="4"/>
    <n v="2465.9856"/>
    <n v="790.38"/>
    <n v="0.22"/>
  </r>
  <r>
    <x v="4"/>
    <s v="STORE17"/>
    <n v="2"/>
    <n v="102.85"/>
    <n v="0.08"/>
    <s v="PayPal"/>
    <n v="189.244"/>
    <n v="2"/>
    <n v="189.244"/>
    <n v="102.85"/>
    <n v="0.08"/>
  </r>
  <r>
    <x v="75"/>
    <s v="STORE16"/>
    <n v="3"/>
    <n v="866.78"/>
    <n v="0.27"/>
    <s v="PayPal"/>
    <n v="1898.2482"/>
    <n v="3"/>
    <n v="1898.2482"/>
    <n v="866.78"/>
    <n v="0.27"/>
  </r>
  <r>
    <x v="36"/>
    <s v="STORE16"/>
    <n v="3"/>
    <n v="392.84"/>
    <n v="0.27"/>
    <s v="PayPal"/>
    <n v="860.31959999999992"/>
    <n v="3"/>
    <n v="860.31959999999992"/>
    <n v="392.84"/>
    <n v="0.27"/>
  </r>
  <r>
    <x v="93"/>
    <s v="STORE5"/>
    <n v="2"/>
    <n v="753.1"/>
    <n v="0.19"/>
    <s v="PayPal"/>
    <n v="1220.0219999999999"/>
    <n v="2"/>
    <n v="1220.0219999999999"/>
    <n v="753.1"/>
    <n v="0.19"/>
  </r>
  <r>
    <x v="59"/>
    <s v="STORE17"/>
    <n v="2"/>
    <n v="700.91"/>
    <n v="0.1"/>
    <s v="PayPal"/>
    <n v="1261.6379999999999"/>
    <n v="2"/>
    <n v="1261.6379999999999"/>
    <n v="700.91"/>
    <n v="0.1"/>
  </r>
  <r>
    <x v="5"/>
    <s v="STORE12"/>
    <n v="4"/>
    <n v="935.98"/>
    <n v="0.11"/>
    <s v="PayPal"/>
    <n v="3332.0888"/>
    <n v="4"/>
    <n v="3332.0888"/>
    <n v="935.98"/>
    <n v="0.11"/>
  </r>
  <r>
    <x v="3"/>
    <s v="STORE16"/>
    <n v="1"/>
    <n v="539.9"/>
    <n v="7.0000000000000007E-2"/>
    <s v="Credit Card"/>
    <n v="502.10700000000003"/>
    <n v="1"/>
    <n v="502.10700000000003"/>
    <n v="539.9"/>
    <n v="7.0000000000000007E-2"/>
  </r>
  <r>
    <x v="43"/>
    <s v="STORE6"/>
    <n v="1"/>
    <n v="312.81"/>
    <n v="0.14000000000000001"/>
    <s v="PayPal"/>
    <n v="269.01659999999998"/>
    <n v="1"/>
    <n v="269.01659999999998"/>
    <n v="312.81"/>
    <n v="0.14000000000000001"/>
  </r>
  <r>
    <x v="70"/>
    <s v="STORE7"/>
    <n v="3"/>
    <n v="855.96"/>
    <n v="0.28999999999999998"/>
    <s v="COD"/>
    <n v="1823.1948"/>
    <n v="3"/>
    <n v="1823.1948"/>
    <n v="855.96"/>
    <n v="0.28999999999999998"/>
  </r>
  <r>
    <x v="55"/>
    <s v="STORE11"/>
    <n v="3"/>
    <n v="305"/>
    <n v="0.01"/>
    <s v="COD"/>
    <n v="905.85"/>
    <n v="3"/>
    <n v="905.85"/>
    <n v="305"/>
    <n v="0.01"/>
  </r>
  <r>
    <x v="8"/>
    <s v="STORE12"/>
    <n v="3"/>
    <n v="831.15"/>
    <n v="0.19"/>
    <s v="Credit Card"/>
    <n v="2019.6945000000001"/>
    <n v="3"/>
    <n v="2019.6945000000001"/>
    <n v="831.15"/>
    <n v="0.19"/>
  </r>
  <r>
    <x v="99"/>
    <s v="STORE3"/>
    <n v="2"/>
    <n v="644.97"/>
    <n v="0.24"/>
    <s v="COD"/>
    <n v="980.35440000000006"/>
    <n v="2"/>
    <n v="980.35440000000006"/>
    <n v="644.97"/>
    <n v="0.24"/>
  </r>
  <r>
    <x v="12"/>
    <s v="STORE1"/>
    <n v="1"/>
    <n v="149.56"/>
    <n v="0.09"/>
    <s v="Credit Card"/>
    <n v="136.09960000000001"/>
    <n v="1"/>
    <n v="136.09960000000001"/>
    <n v="149.56"/>
    <n v="0.09"/>
  </r>
  <r>
    <x v="19"/>
    <s v="STORE19"/>
    <n v="1"/>
    <n v="661.77"/>
    <n v="0.03"/>
    <s v="PayPal"/>
    <n v="641.91689999999994"/>
    <n v="1"/>
    <n v="641.91689999999994"/>
    <n v="661.77"/>
    <n v="0.03"/>
  </r>
  <r>
    <x v="32"/>
    <s v="STORE7"/>
    <n v="3"/>
    <n v="99.67"/>
    <n v="0.17"/>
    <s v="Credit Card"/>
    <n v="248.17830000000001"/>
    <n v="3"/>
    <n v="248.17830000000001"/>
    <n v="99.67"/>
    <n v="0.17"/>
  </r>
  <r>
    <x v="85"/>
    <s v="STORE1"/>
    <n v="3"/>
    <n v="103.66"/>
    <n v="0.26"/>
    <s v="COD"/>
    <n v="230.12520000000001"/>
    <n v="3"/>
    <n v="230.12520000000001"/>
    <n v="103.66"/>
    <n v="0.26"/>
  </r>
  <r>
    <x v="43"/>
    <s v="STORE2"/>
    <n v="4"/>
    <n v="54.4"/>
    <n v="0.22"/>
    <s v="Credit Card"/>
    <n v="169.72800000000001"/>
    <n v="4"/>
    <n v="169.72800000000001"/>
    <n v="54.4"/>
    <n v="0.22"/>
  </r>
  <r>
    <x v="94"/>
    <s v="STORE14"/>
    <n v="1"/>
    <n v="46.66"/>
    <n v="0.2"/>
    <s v="Credit Card"/>
    <n v="37.328000000000003"/>
    <n v="1"/>
    <n v="37.328000000000003"/>
    <n v="46.66"/>
    <n v="0.2"/>
  </r>
  <r>
    <x v="78"/>
    <s v="STORE11"/>
    <n v="4"/>
    <n v="871.2"/>
    <n v="0.28999999999999998"/>
    <s v="Credit Card"/>
    <n v="2474.2080000000001"/>
    <n v="4"/>
    <n v="2474.2080000000001"/>
    <n v="871.2"/>
    <n v="0.28999999999999998"/>
  </r>
  <r>
    <x v="97"/>
    <s v="STORE14"/>
    <n v="4"/>
    <n v="317.11"/>
    <n v="0.16"/>
    <s v="PayPal"/>
    <n v="1065.4896000000001"/>
    <n v="4"/>
    <n v="1065.4896000000001"/>
    <n v="317.11"/>
    <n v="0.16"/>
  </r>
  <r>
    <x v="60"/>
    <s v="STORE13"/>
    <n v="2"/>
    <n v="388.34"/>
    <n v="0.09"/>
    <s v="PayPal"/>
    <n v="706.77879999999993"/>
    <n v="2"/>
    <n v="706.77879999999993"/>
    <n v="388.34"/>
    <n v="0.09"/>
  </r>
  <r>
    <x v="37"/>
    <s v="STORE6"/>
    <n v="4"/>
    <n v="998.2"/>
    <n v="0.15"/>
    <s v="Credit Card"/>
    <n v="3393.88"/>
    <n v="4"/>
    <n v="3393.88"/>
    <n v="998.2"/>
    <n v="0.15"/>
  </r>
  <r>
    <x v="14"/>
    <s v="STORE0"/>
    <n v="1"/>
    <n v="887.38"/>
    <n v="0.01"/>
    <s v="COD"/>
    <n v="878.50620000000004"/>
    <n v="1"/>
    <n v="878.50620000000004"/>
    <n v="887.38"/>
    <n v="0.01"/>
  </r>
  <r>
    <x v="92"/>
    <s v="STORE12"/>
    <n v="4"/>
    <n v="332.97"/>
    <n v="0.28000000000000003"/>
    <s v="Credit Card"/>
    <n v="958.95360000000005"/>
    <n v="4"/>
    <n v="958.95360000000005"/>
    <n v="332.97"/>
    <n v="0.28000000000000003"/>
  </r>
  <r>
    <x v="54"/>
    <s v="STORE0"/>
    <n v="2"/>
    <n v="157.91"/>
    <n v="0.09"/>
    <s v="COD"/>
    <n v="287.39620000000002"/>
    <n v="2"/>
    <n v="287.39620000000002"/>
    <n v="157.91"/>
    <n v="0.09"/>
  </r>
  <r>
    <x v="21"/>
    <s v="STORE18"/>
    <n v="1"/>
    <n v="548.15"/>
    <n v="0.11"/>
    <s v="Credit Card"/>
    <n v="487.8535"/>
    <n v="1"/>
    <n v="487.8535"/>
    <n v="548.15"/>
    <n v="0.11"/>
  </r>
  <r>
    <x v="70"/>
    <s v="STORE15"/>
    <n v="1"/>
    <n v="135.13"/>
    <n v="0.04"/>
    <s v="Credit Card"/>
    <n v="129.72479999999999"/>
    <n v="1"/>
    <n v="129.72479999999999"/>
    <n v="135.13"/>
    <n v="0.04"/>
  </r>
  <r>
    <x v="6"/>
    <s v="STORE3"/>
    <n v="3"/>
    <n v="579.26"/>
    <n v="0.19"/>
    <s v="Credit Card"/>
    <n v="1407.6017999999999"/>
    <n v="3"/>
    <n v="1407.6017999999999"/>
    <n v="579.26"/>
    <n v="0.19"/>
  </r>
  <r>
    <x v="53"/>
    <s v="STORE0"/>
    <n v="1"/>
    <n v="465.63"/>
    <n v="0.25"/>
    <s v="Credit Card"/>
    <n v="349.22250000000003"/>
    <n v="1"/>
    <n v="349.22250000000003"/>
    <n v="465.63"/>
    <n v="0.25"/>
  </r>
  <r>
    <x v="3"/>
    <s v="STORE16"/>
    <n v="2"/>
    <n v="675.61"/>
    <n v="0.08"/>
    <s v="COD"/>
    <n v="1243.1224"/>
    <n v="2"/>
    <n v="1243.1224"/>
    <n v="675.61"/>
    <n v="0.08"/>
  </r>
  <r>
    <x v="9"/>
    <s v="STORE6"/>
    <n v="1"/>
    <n v="718.99"/>
    <n v="0.08"/>
    <s v="PayPal"/>
    <n v="661.47080000000005"/>
    <n v="1"/>
    <n v="661.47080000000005"/>
    <n v="718.99"/>
    <n v="0.08"/>
  </r>
  <r>
    <x v="66"/>
    <s v="STORE10"/>
    <n v="2"/>
    <n v="675.65"/>
    <n v="0.2"/>
    <s v="COD"/>
    <n v="1081.04"/>
    <n v="2"/>
    <n v="1081.04"/>
    <n v="675.65"/>
    <n v="0.2"/>
  </r>
  <r>
    <x v="98"/>
    <s v="STORE15"/>
    <n v="4"/>
    <n v="284.24"/>
    <n v="0.1"/>
    <s v="Credit Card"/>
    <n v="1023.264"/>
    <n v="4"/>
    <n v="1023.264"/>
    <n v="284.24"/>
    <n v="0.1"/>
  </r>
  <r>
    <x v="55"/>
    <s v="STORE3"/>
    <n v="1"/>
    <n v="94.26"/>
    <n v="0.18"/>
    <s v="PayPal"/>
    <n v="77.293200000000013"/>
    <n v="1"/>
    <n v="77.293200000000013"/>
    <n v="94.26"/>
    <n v="0.18"/>
  </r>
  <r>
    <x v="96"/>
    <s v="STORE10"/>
    <n v="4"/>
    <n v="458.58"/>
    <n v="0.28999999999999998"/>
    <s v="COD"/>
    <n v="1302.3671999999999"/>
    <n v="4"/>
    <n v="1302.3671999999999"/>
    <n v="458.58"/>
    <n v="0.28999999999999998"/>
  </r>
  <r>
    <x v="15"/>
    <s v="STORE10"/>
    <n v="4"/>
    <n v="704.49"/>
    <n v="0.05"/>
    <s v="COD"/>
    <n v="2677.0619999999999"/>
    <n v="4"/>
    <n v="2677.0619999999999"/>
    <n v="704.49"/>
    <n v="0.05"/>
  </r>
  <r>
    <x v="16"/>
    <s v="STORE19"/>
    <n v="4"/>
    <n v="822.32"/>
    <n v="0.26"/>
    <s v="PayPal"/>
    <n v="2434.0672"/>
    <n v="4"/>
    <n v="2434.0672"/>
    <n v="822.32"/>
    <n v="0.26"/>
  </r>
  <r>
    <x v="58"/>
    <s v="STORE13"/>
    <n v="4"/>
    <n v="785.41"/>
    <n v="0.13"/>
    <s v="COD"/>
    <n v="2733.2267999999999"/>
    <n v="4"/>
    <n v="2733.2267999999999"/>
    <n v="785.41"/>
    <n v="0.13"/>
  </r>
  <r>
    <x v="11"/>
    <s v="STORE14"/>
    <n v="1"/>
    <n v="405.8"/>
    <n v="0.11"/>
    <s v="PayPal"/>
    <n v="361.16199999999998"/>
    <n v="1"/>
    <n v="361.16199999999998"/>
    <n v="405.8"/>
    <n v="0.11"/>
  </r>
  <r>
    <x v="52"/>
    <s v="STORE9"/>
    <n v="2"/>
    <n v="976.83"/>
    <n v="0.1"/>
    <s v="PayPal"/>
    <n v="1758.2940000000001"/>
    <n v="2"/>
    <n v="1758.2940000000001"/>
    <n v="976.83"/>
    <n v="0.1"/>
  </r>
  <r>
    <x v="91"/>
    <s v="STORE2"/>
    <n v="1"/>
    <n v="644.15"/>
    <n v="0.06"/>
    <s v="Credit Card"/>
    <n v="605.50099999999998"/>
    <n v="1"/>
    <n v="605.50099999999998"/>
    <n v="644.15"/>
    <n v="0.06"/>
  </r>
  <r>
    <x v="22"/>
    <s v="STORE13"/>
    <n v="1"/>
    <n v="470.55"/>
    <n v="0.23"/>
    <s v="PayPal"/>
    <n v="362.32350000000002"/>
    <n v="1"/>
    <n v="362.32350000000002"/>
    <n v="470.55"/>
    <n v="0.23"/>
  </r>
  <r>
    <x v="84"/>
    <s v="STORE6"/>
    <n v="3"/>
    <n v="598.82000000000005"/>
    <n v="0.19"/>
    <s v="COD"/>
    <n v="1455.1325999999999"/>
    <n v="3"/>
    <n v="1455.1325999999999"/>
    <n v="598.82000000000005"/>
    <n v="0.19"/>
  </r>
  <r>
    <x v="42"/>
    <s v="STORE12"/>
    <n v="4"/>
    <n v="659.17"/>
    <n v="0.12"/>
    <s v="Credit Card"/>
    <n v="2320.2784000000001"/>
    <n v="4"/>
    <n v="2320.2784000000001"/>
    <n v="659.17"/>
    <n v="0.12"/>
  </r>
  <r>
    <x v="54"/>
    <s v="STORE1"/>
    <n v="2"/>
    <n v="216.02"/>
    <n v="0.25"/>
    <s v="Credit Card"/>
    <n v="324.02999999999997"/>
    <n v="2"/>
    <n v="324.02999999999997"/>
    <n v="216.02"/>
    <n v="0.25"/>
  </r>
  <r>
    <x v="45"/>
    <s v="STORE10"/>
    <n v="2"/>
    <n v="613.47"/>
    <n v="0.02"/>
    <s v="PayPal"/>
    <n v="1202.4012"/>
    <n v="2"/>
    <n v="1202.4012"/>
    <n v="613.47"/>
    <n v="0.02"/>
  </r>
  <r>
    <x v="87"/>
    <s v="STORE12"/>
    <n v="2"/>
    <n v="485.17"/>
    <n v="0.11"/>
    <s v="PayPal"/>
    <n v="863.60260000000005"/>
    <n v="2"/>
    <n v="863.60260000000005"/>
    <n v="485.17"/>
    <n v="0.11"/>
  </r>
  <r>
    <x v="54"/>
    <s v="STORE10"/>
    <n v="1"/>
    <n v="209.7"/>
    <n v="0.2"/>
    <s v="PayPal"/>
    <n v="167.76"/>
    <n v="1"/>
    <n v="167.76"/>
    <n v="209.7"/>
    <n v="0.2"/>
  </r>
  <r>
    <x v="80"/>
    <s v="STORE0"/>
    <n v="1"/>
    <n v="681.47"/>
    <n v="0.15"/>
    <s v="Credit Card"/>
    <n v="579.24950000000001"/>
    <n v="1"/>
    <n v="579.24950000000001"/>
    <n v="681.47"/>
    <n v="0.15"/>
  </r>
  <r>
    <x v="3"/>
    <s v="STORE17"/>
    <n v="2"/>
    <n v="877.21"/>
    <n v="0.1"/>
    <s v="Credit Card"/>
    <n v="1578.9780000000001"/>
    <n v="2"/>
    <n v="1578.9780000000001"/>
    <n v="877.21"/>
    <n v="0.1"/>
  </r>
  <r>
    <x v="36"/>
    <s v="STORE5"/>
    <n v="2"/>
    <n v="479.77"/>
    <n v="0.21"/>
    <s v="PayPal"/>
    <n v="758.03660000000002"/>
    <n v="2"/>
    <n v="758.03660000000002"/>
    <n v="479.77"/>
    <n v="0.21"/>
  </r>
  <r>
    <x v="50"/>
    <s v="STORE15"/>
    <n v="1"/>
    <n v="140.72"/>
    <n v="0"/>
    <s v="COD"/>
    <n v="140.72"/>
    <n v="1"/>
    <n v="140.72"/>
    <n v="140.72"/>
    <n v="0"/>
  </r>
  <r>
    <x v="46"/>
    <s v="STORE6"/>
    <n v="2"/>
    <n v="764.25"/>
    <n v="0.23"/>
    <s v="PayPal"/>
    <n v="1176.9449999999999"/>
    <n v="2"/>
    <n v="1176.9449999999999"/>
    <n v="764.25"/>
    <n v="0.23"/>
  </r>
  <r>
    <x v="50"/>
    <s v="STORE5"/>
    <n v="3"/>
    <n v="107.8"/>
    <n v="0.28999999999999998"/>
    <s v="PayPal"/>
    <n v="229.614"/>
    <n v="3"/>
    <n v="229.614"/>
    <n v="107.8"/>
    <n v="0.28999999999999998"/>
  </r>
  <r>
    <x v="62"/>
    <s v="STORE8"/>
    <n v="4"/>
    <n v="565.37"/>
    <n v="7.0000000000000007E-2"/>
    <s v="PayPal"/>
    <n v="2103.1763999999998"/>
    <n v="4"/>
    <n v="2103.1763999999998"/>
    <n v="565.37"/>
    <n v="7.0000000000000007E-2"/>
  </r>
  <r>
    <x v="14"/>
    <s v="STORE4"/>
    <n v="3"/>
    <n v="811.45"/>
    <n v="0.26"/>
    <s v="Credit Card"/>
    <n v="1801.4190000000001"/>
    <n v="3"/>
    <n v="1801.4190000000001"/>
    <n v="811.45"/>
    <n v="0.26"/>
  </r>
  <r>
    <x v="9"/>
    <s v="STORE19"/>
    <n v="4"/>
    <n v="62.25"/>
    <n v="0.11"/>
    <s v="PayPal"/>
    <n v="221.61"/>
    <n v="4"/>
    <n v="221.61"/>
    <n v="62.25"/>
    <n v="0.11"/>
  </r>
  <r>
    <x v="98"/>
    <s v="STORE10"/>
    <n v="1"/>
    <n v="749.78"/>
    <n v="0.03"/>
    <s v="Credit Card"/>
    <n v="727.28659999999991"/>
    <n v="1"/>
    <n v="727.28659999999991"/>
    <n v="749.78"/>
    <n v="0.03"/>
  </r>
  <r>
    <x v="4"/>
    <s v="STORE5"/>
    <n v="3"/>
    <n v="630.28"/>
    <n v="7.0000000000000007E-2"/>
    <s v="COD"/>
    <n v="1758.4811999999999"/>
    <n v="3"/>
    <n v="1758.4811999999999"/>
    <n v="630.28"/>
    <n v="7.0000000000000007E-2"/>
  </r>
  <r>
    <x v="37"/>
    <s v="STORE16"/>
    <n v="1"/>
    <n v="101.84"/>
    <n v="0.17"/>
    <s v="Credit Card"/>
    <n v="84.527199999999993"/>
    <n v="1"/>
    <n v="84.527199999999993"/>
    <n v="101.84"/>
    <n v="0.17"/>
  </r>
  <r>
    <x v="10"/>
    <s v="STORE18"/>
    <n v="4"/>
    <n v="641.45000000000005"/>
    <n v="0.16"/>
    <s v="COD"/>
    <n v="2155.2719999999999"/>
    <n v="4"/>
    <n v="2155.2719999999999"/>
    <n v="641.45000000000005"/>
    <n v="0.16"/>
  </r>
  <r>
    <x v="19"/>
    <s v="STORE1"/>
    <n v="1"/>
    <n v="135.87"/>
    <n v="0.23"/>
    <s v="PayPal"/>
    <n v="104.6199"/>
    <n v="1"/>
    <n v="104.6199"/>
    <n v="135.87"/>
    <n v="0.23"/>
  </r>
  <r>
    <x v="39"/>
    <s v="STORE6"/>
    <n v="1"/>
    <n v="388.35"/>
    <n v="0.01"/>
    <s v="PayPal"/>
    <n v="384.4665"/>
    <n v="1"/>
    <n v="384.4665"/>
    <n v="388.35"/>
    <n v="0.01"/>
  </r>
  <r>
    <x v="48"/>
    <s v="STORE9"/>
    <n v="2"/>
    <n v="999.08"/>
    <n v="0.3"/>
    <s v="PayPal"/>
    <n v="1398.712"/>
    <n v="2"/>
    <n v="1398.712"/>
    <n v="999.08"/>
    <n v="0.3"/>
  </r>
  <r>
    <x v="48"/>
    <s v="STORE17"/>
    <n v="3"/>
    <n v="453.19"/>
    <n v="0.08"/>
    <s v="COD"/>
    <n v="1250.8044"/>
    <n v="3"/>
    <n v="1250.8044"/>
    <n v="453.19"/>
    <n v="0.08"/>
  </r>
  <r>
    <x v="61"/>
    <s v="STORE10"/>
    <n v="2"/>
    <n v="61.31"/>
    <n v="0.15"/>
    <s v="COD"/>
    <n v="104.227"/>
    <n v="2"/>
    <n v="104.227"/>
    <n v="61.31"/>
    <n v="0.15"/>
  </r>
  <r>
    <x v="82"/>
    <s v="STORE10"/>
    <n v="2"/>
    <n v="870.13"/>
    <n v="0.23"/>
    <s v="Credit Card"/>
    <n v="1340.0001999999999"/>
    <n v="2"/>
    <n v="1340.0001999999999"/>
    <n v="870.13"/>
    <n v="0.23"/>
  </r>
  <r>
    <x v="5"/>
    <s v="STORE19"/>
    <n v="1"/>
    <n v="336.51"/>
    <n v="0.11"/>
    <s v="PayPal"/>
    <n v="299.4939"/>
    <n v="1"/>
    <n v="299.4939"/>
    <n v="336.51"/>
    <n v="0.11"/>
  </r>
  <r>
    <x v="22"/>
    <s v="STORE0"/>
    <n v="1"/>
    <n v="305.70999999999998"/>
    <n v="0.26"/>
    <s v="COD"/>
    <n v="226.22540000000001"/>
    <n v="1"/>
    <n v="226.22540000000001"/>
    <n v="305.70999999999998"/>
    <n v="0.26"/>
  </r>
  <r>
    <x v="31"/>
    <s v="STORE18"/>
    <n v="2"/>
    <n v="635.39"/>
    <n v="0.28999999999999998"/>
    <s v="COD"/>
    <n v="902.25379999999996"/>
    <n v="2"/>
    <n v="902.25379999999996"/>
    <n v="635.39"/>
    <n v="0.28999999999999998"/>
  </r>
  <r>
    <x v="80"/>
    <s v="STORE19"/>
    <n v="2"/>
    <n v="253.87"/>
    <n v="0.23"/>
    <s v="COD"/>
    <n v="390.95979999999997"/>
    <n v="2"/>
    <n v="390.95979999999997"/>
    <n v="253.87"/>
    <n v="0.23"/>
  </r>
  <r>
    <x v="3"/>
    <s v="STORE17"/>
    <n v="3"/>
    <n v="915.81"/>
    <n v="0.17"/>
    <s v="COD"/>
    <n v="2280.3669"/>
    <n v="3"/>
    <n v="2280.3669"/>
    <n v="915.81"/>
    <n v="0.17"/>
  </r>
  <r>
    <x v="63"/>
    <s v="STORE8"/>
    <n v="3"/>
    <n v="779.5"/>
    <n v="0.02"/>
    <s v="Credit Card"/>
    <n v="2291.73"/>
    <n v="3"/>
    <n v="2291.73"/>
    <n v="779.5"/>
    <n v="0.02"/>
  </r>
  <r>
    <x v="86"/>
    <s v="STORE16"/>
    <n v="2"/>
    <n v="780.57"/>
    <n v="0.26"/>
    <s v="Credit Card"/>
    <n v="1155.2436"/>
    <n v="2"/>
    <n v="1155.2436"/>
    <n v="780.57"/>
    <n v="0.26"/>
  </r>
  <r>
    <x v="98"/>
    <s v="STORE19"/>
    <n v="1"/>
    <n v="511.35"/>
    <n v="0"/>
    <s v="Credit Card"/>
    <n v="511.35"/>
    <n v="1"/>
    <n v="511.35"/>
    <n v="511.35"/>
    <n v="0"/>
  </r>
  <r>
    <x v="0"/>
    <s v="STORE3"/>
    <n v="4"/>
    <n v="44.07"/>
    <n v="0.28999999999999998"/>
    <s v="COD"/>
    <n v="125.1588"/>
    <n v="4"/>
    <n v="125.1588"/>
    <n v="44.07"/>
    <n v="0.28999999999999998"/>
  </r>
  <r>
    <x v="20"/>
    <s v="STORE11"/>
    <n v="2"/>
    <n v="895.92"/>
    <n v="0.15"/>
    <s v="Credit Card"/>
    <n v="1523.0640000000001"/>
    <n v="2"/>
    <n v="1523.0640000000001"/>
    <n v="895.92"/>
    <n v="0.15"/>
  </r>
  <r>
    <x v="27"/>
    <s v="STORE2"/>
    <n v="4"/>
    <n v="456.32"/>
    <n v="0.22"/>
    <s v="COD"/>
    <n v="1423.7184"/>
    <n v="4"/>
    <n v="1423.7184"/>
    <n v="456.32"/>
    <n v="0.22"/>
  </r>
  <r>
    <x v="13"/>
    <s v="STORE0"/>
    <n v="1"/>
    <n v="905.5"/>
    <n v="0.28999999999999998"/>
    <s v="COD"/>
    <n v="642.90499999999997"/>
    <n v="1"/>
    <n v="642.90499999999997"/>
    <n v="905.5"/>
    <n v="0.28999999999999998"/>
  </r>
  <r>
    <x v="30"/>
    <s v="STORE13"/>
    <n v="3"/>
    <n v="63.19"/>
    <n v="0.08"/>
    <s v="Credit Card"/>
    <n v="174.40440000000001"/>
    <n v="3"/>
    <n v="174.40440000000001"/>
    <n v="63.19"/>
    <n v="0.08"/>
  </r>
  <r>
    <x v="7"/>
    <s v="STORE7"/>
    <n v="3"/>
    <n v="687.66"/>
    <n v="0.06"/>
    <s v="PayPal"/>
    <n v="1939.2012"/>
    <n v="3"/>
    <n v="1939.2012"/>
    <n v="687.66"/>
    <n v="0.06"/>
  </r>
  <r>
    <x v="19"/>
    <s v="STORE9"/>
    <n v="4"/>
    <n v="639.05999999999995"/>
    <n v="0.12"/>
    <s v="PayPal"/>
    <n v="2249.4911999999999"/>
    <n v="4"/>
    <n v="2249.4911999999999"/>
    <n v="639.05999999999995"/>
    <n v="0.12"/>
  </r>
  <r>
    <x v="51"/>
    <s v="STORE7"/>
    <n v="1"/>
    <n v="475.15"/>
    <n v="0.04"/>
    <s v="COD"/>
    <n v="456.14399999999989"/>
    <n v="1"/>
    <n v="456.14399999999989"/>
    <n v="475.15"/>
    <n v="0.04"/>
  </r>
  <r>
    <x v="38"/>
    <s v="STORE6"/>
    <n v="1"/>
    <n v="62.38"/>
    <n v="0.08"/>
    <s v="COD"/>
    <n v="57.389600000000002"/>
    <n v="1"/>
    <n v="57.389600000000002"/>
    <n v="62.38"/>
    <n v="0.08"/>
  </r>
  <r>
    <x v="5"/>
    <s v="STORE7"/>
    <n v="1"/>
    <n v="977.02"/>
    <n v="0.2"/>
    <s v="COD"/>
    <n v="781.61599999999999"/>
    <n v="1"/>
    <n v="781.61599999999999"/>
    <n v="977.02"/>
    <n v="0.2"/>
  </r>
  <r>
    <x v="50"/>
    <s v="STORE4"/>
    <n v="2"/>
    <n v="898.81"/>
    <n v="0.25"/>
    <s v="Credit Card"/>
    <n v="1348.2149999999999"/>
    <n v="2"/>
    <n v="1348.2149999999999"/>
    <n v="898.81"/>
    <n v="0.25"/>
  </r>
  <r>
    <x v="71"/>
    <s v="STORE3"/>
    <n v="2"/>
    <n v="422.13"/>
    <n v="0.28000000000000003"/>
    <s v="Credit Card"/>
    <n v="607.86720000000003"/>
    <n v="2"/>
    <n v="607.86720000000003"/>
    <n v="422.13"/>
    <n v="0.28000000000000003"/>
  </r>
  <r>
    <x v="13"/>
    <s v="STORE11"/>
    <n v="1"/>
    <n v="324.56"/>
    <n v="0.03"/>
    <s v="COD"/>
    <n v="314.82319999999999"/>
    <n v="1"/>
    <n v="314.82319999999999"/>
    <n v="324.56"/>
    <n v="0.03"/>
  </r>
  <r>
    <x v="76"/>
    <s v="STORE16"/>
    <n v="4"/>
    <n v="570.38"/>
    <n v="0.26"/>
    <s v="PayPal"/>
    <n v="1688.3248000000001"/>
    <n v="4"/>
    <n v="1688.3248000000001"/>
    <n v="570.38"/>
    <n v="0.26"/>
  </r>
  <r>
    <x v="13"/>
    <s v="STORE15"/>
    <n v="2"/>
    <n v="223.73"/>
    <n v="0.11"/>
    <s v="PayPal"/>
    <n v="398.23939999999999"/>
    <n v="2"/>
    <n v="398.23939999999999"/>
    <n v="223.73"/>
    <n v="0.11"/>
  </r>
  <r>
    <x v="56"/>
    <s v="STORE16"/>
    <n v="4"/>
    <n v="164.93"/>
    <n v="0.11"/>
    <s v="Credit Card"/>
    <n v="587.1508"/>
    <n v="4"/>
    <n v="587.1508"/>
    <n v="164.93"/>
    <n v="0.11"/>
  </r>
  <r>
    <x v="5"/>
    <s v="STORE7"/>
    <n v="3"/>
    <n v="326.66000000000003"/>
    <n v="0.28000000000000003"/>
    <s v="COD"/>
    <n v="705.5856"/>
    <n v="3"/>
    <n v="705.5856"/>
    <n v="326.66000000000003"/>
    <n v="0.28000000000000003"/>
  </r>
  <r>
    <x v="55"/>
    <s v="STORE15"/>
    <n v="2"/>
    <n v="462.93"/>
    <n v="0.17"/>
    <s v="PayPal"/>
    <n v="768.46379999999999"/>
    <n v="2"/>
    <n v="768.46379999999999"/>
    <n v="462.93"/>
    <n v="0.17"/>
  </r>
  <r>
    <x v="90"/>
    <s v="STORE16"/>
    <n v="3"/>
    <n v="60.26"/>
    <n v="0.04"/>
    <s v="Credit Card"/>
    <n v="173.5488"/>
    <n v="3"/>
    <n v="173.5488"/>
    <n v="60.26"/>
    <n v="0.04"/>
  </r>
  <r>
    <x v="13"/>
    <s v="STORE9"/>
    <n v="3"/>
    <n v="109.5"/>
    <n v="0.06"/>
    <s v="COD"/>
    <n v="308.79000000000002"/>
    <n v="3"/>
    <n v="308.79000000000002"/>
    <n v="109.5"/>
    <n v="0.06"/>
  </r>
  <r>
    <x v="7"/>
    <s v="STORE16"/>
    <n v="1"/>
    <n v="505.83"/>
    <n v="0.14000000000000001"/>
    <s v="COD"/>
    <n v="435.0138"/>
    <n v="1"/>
    <n v="435.0138"/>
    <n v="505.83"/>
    <n v="0.14000000000000001"/>
  </r>
  <r>
    <x v="24"/>
    <s v="STORE10"/>
    <n v="2"/>
    <n v="443.15"/>
    <n v="0.27"/>
    <s v="PayPal"/>
    <n v="646.99899999999991"/>
    <n v="2"/>
    <n v="646.99899999999991"/>
    <n v="443.15"/>
    <n v="0.27"/>
  </r>
  <r>
    <x v="84"/>
    <s v="STORE7"/>
    <n v="2"/>
    <n v="784.26"/>
    <n v="0.23"/>
    <s v="PayPal"/>
    <n v="1207.7603999999999"/>
    <n v="2"/>
    <n v="1207.7603999999999"/>
    <n v="784.26"/>
    <n v="0.23"/>
  </r>
  <r>
    <x v="11"/>
    <s v="STORE11"/>
    <n v="3"/>
    <n v="590.30999999999995"/>
    <n v="0.17"/>
    <s v="PayPal"/>
    <n v="1469.8719000000001"/>
    <n v="3"/>
    <n v="1469.8719000000001"/>
    <n v="590.30999999999995"/>
    <n v="0.17"/>
  </r>
  <r>
    <x v="20"/>
    <s v="STORE16"/>
    <n v="1"/>
    <n v="696.13"/>
    <n v="0.06"/>
    <s v="COD"/>
    <n v="654.36219999999992"/>
    <n v="1"/>
    <n v="654.36219999999992"/>
    <n v="696.13"/>
    <n v="0.06"/>
  </r>
  <r>
    <x v="69"/>
    <s v="STORE6"/>
    <n v="4"/>
    <n v="194.39"/>
    <n v="0.25"/>
    <s v="Credit Card"/>
    <n v="583.16999999999996"/>
    <n v="4"/>
    <n v="583.16999999999996"/>
    <n v="194.39"/>
    <n v="0.25"/>
  </r>
  <r>
    <x v="9"/>
    <s v="STORE1"/>
    <n v="1"/>
    <n v="339.7"/>
    <n v="0.1"/>
    <s v="Credit Card"/>
    <n v="305.73"/>
    <n v="1"/>
    <n v="305.73"/>
    <n v="339.7"/>
    <n v="0.1"/>
  </r>
  <r>
    <x v="88"/>
    <s v="STORE13"/>
    <n v="4"/>
    <n v="463.16"/>
    <n v="0.27"/>
    <s v="PayPal"/>
    <n v="1352.4272000000001"/>
    <n v="4"/>
    <n v="1352.4272000000001"/>
    <n v="463.16"/>
    <n v="0.27"/>
  </r>
  <r>
    <x v="23"/>
    <s v="STORE10"/>
    <n v="2"/>
    <n v="824.91"/>
    <n v="0.09"/>
    <s v="Credit Card"/>
    <n v="1501.3362"/>
    <n v="2"/>
    <n v="1501.3362"/>
    <n v="824.91"/>
    <n v="0.09"/>
  </r>
  <r>
    <x v="23"/>
    <s v="STORE2"/>
    <n v="4"/>
    <n v="796.89"/>
    <n v="0.17"/>
    <s v="Credit Card"/>
    <n v="2645.6747999999998"/>
    <n v="4"/>
    <n v="2645.6747999999998"/>
    <n v="796.89"/>
    <n v="0.17"/>
  </r>
  <r>
    <x v="33"/>
    <s v="STORE17"/>
    <n v="3"/>
    <n v="543.92999999999995"/>
    <n v="0.3"/>
    <s v="COD"/>
    <n v="1142.2529999999999"/>
    <n v="3"/>
    <n v="1142.2529999999999"/>
    <n v="543.92999999999995"/>
    <n v="0.3"/>
  </r>
  <r>
    <x v="66"/>
    <s v="STORE7"/>
    <n v="2"/>
    <n v="44.65"/>
    <n v="0.03"/>
    <s v="PayPal"/>
    <n v="86.620999999999995"/>
    <n v="2"/>
    <n v="86.620999999999995"/>
    <n v="44.65"/>
    <n v="0.03"/>
  </r>
  <r>
    <x v="6"/>
    <s v="STORE0"/>
    <n v="4"/>
    <n v="827.39"/>
    <n v="0.06"/>
    <s v="COD"/>
    <n v="3110.9863999999998"/>
    <n v="4"/>
    <n v="3110.9863999999998"/>
    <n v="827.39"/>
    <n v="0.06"/>
  </r>
  <r>
    <x v="66"/>
    <s v="STORE12"/>
    <n v="2"/>
    <n v="403.2"/>
    <n v="0.21"/>
    <s v="PayPal"/>
    <n v="637.05600000000004"/>
    <n v="2"/>
    <n v="637.05600000000004"/>
    <n v="403.2"/>
    <n v="0.21"/>
  </r>
  <r>
    <x v="56"/>
    <s v="STORE13"/>
    <n v="4"/>
    <n v="292.31"/>
    <n v="0.27"/>
    <s v="PayPal"/>
    <n v="853.54520000000002"/>
    <n v="4"/>
    <n v="853.54520000000002"/>
    <n v="292.31"/>
    <n v="0.27"/>
  </r>
  <r>
    <x v="95"/>
    <s v="STORE10"/>
    <n v="1"/>
    <n v="948.33"/>
    <n v="0.11"/>
    <s v="Credit Card"/>
    <n v="844.01370000000009"/>
    <n v="1"/>
    <n v="844.01370000000009"/>
    <n v="948.33"/>
    <n v="0.11"/>
  </r>
  <r>
    <x v="11"/>
    <s v="STORE5"/>
    <n v="1"/>
    <n v="702.27"/>
    <n v="0.17"/>
    <s v="COD"/>
    <n v="582.88409999999999"/>
    <n v="1"/>
    <n v="582.88409999999999"/>
    <n v="702.27"/>
    <n v="0.17"/>
  </r>
  <r>
    <x v="37"/>
    <s v="STORE3"/>
    <n v="2"/>
    <n v="379.28"/>
    <n v="0.26"/>
    <s v="Credit Card"/>
    <n v="561.33439999999996"/>
    <n v="2"/>
    <n v="561.33439999999996"/>
    <n v="379.28"/>
    <n v="0.26"/>
  </r>
  <r>
    <x v="44"/>
    <s v="STORE0"/>
    <n v="4"/>
    <n v="92.35"/>
    <n v="0.15"/>
    <s v="Credit Card"/>
    <n v="313.99"/>
    <n v="4"/>
    <n v="313.99"/>
    <n v="92.35"/>
    <n v="0.15"/>
  </r>
  <r>
    <x v="11"/>
    <s v="STORE12"/>
    <n v="4"/>
    <n v="721.54"/>
    <n v="0.21"/>
    <s v="Credit Card"/>
    <n v="2280.0664000000002"/>
    <n v="4"/>
    <n v="2280.0664000000002"/>
    <n v="721.54"/>
    <n v="0.21"/>
  </r>
  <r>
    <x v="48"/>
    <s v="STORE9"/>
    <n v="1"/>
    <n v="228.69"/>
    <n v="0.14000000000000001"/>
    <s v="Credit Card"/>
    <n v="196.67339999999999"/>
    <n v="1"/>
    <n v="196.67339999999999"/>
    <n v="228.69"/>
    <n v="0.14000000000000001"/>
  </r>
  <r>
    <x v="27"/>
    <s v="STORE10"/>
    <n v="1"/>
    <n v="899.09"/>
    <n v="0.2"/>
    <s v="PayPal"/>
    <n v="719.27200000000005"/>
    <n v="1"/>
    <n v="719.27200000000005"/>
    <n v="899.09"/>
    <n v="0.2"/>
  </r>
  <r>
    <x v="67"/>
    <s v="STORE8"/>
    <n v="4"/>
    <n v="195.75"/>
    <n v="0.17"/>
    <s v="Credit Card"/>
    <n v="649.89"/>
    <n v="4"/>
    <n v="649.89"/>
    <n v="195.75"/>
    <n v="0.17"/>
  </r>
  <r>
    <x v="47"/>
    <s v="STORE15"/>
    <n v="3"/>
    <n v="199.13"/>
    <n v="0.24"/>
    <s v="Credit Card"/>
    <n v="454.01639999999998"/>
    <n v="3"/>
    <n v="454.01639999999998"/>
    <n v="199.13"/>
    <n v="0.24"/>
  </r>
  <r>
    <x v="62"/>
    <s v="STORE14"/>
    <n v="2"/>
    <n v="833.62"/>
    <n v="0.18"/>
    <s v="Credit Card"/>
    <n v="1367.1368"/>
    <n v="2"/>
    <n v="1367.1368"/>
    <n v="833.62"/>
    <n v="0.18"/>
  </r>
  <r>
    <x v="28"/>
    <s v="STORE0"/>
    <n v="1"/>
    <n v="676.26"/>
    <n v="0.14000000000000001"/>
    <s v="Credit Card"/>
    <n v="581.58359999999993"/>
    <n v="1"/>
    <n v="581.58359999999993"/>
    <n v="676.26"/>
    <n v="0.14000000000000001"/>
  </r>
  <r>
    <x v="17"/>
    <s v="STORE9"/>
    <n v="2"/>
    <n v="666.49"/>
    <n v="0.06"/>
    <s v="Credit Card"/>
    <n v="1253.0011999999999"/>
    <n v="2"/>
    <n v="1253.0011999999999"/>
    <n v="666.49"/>
    <n v="0.06"/>
  </r>
  <r>
    <x v="5"/>
    <s v="STORE4"/>
    <n v="3"/>
    <n v="471.19"/>
    <n v="0.28000000000000003"/>
    <s v="COD"/>
    <n v="1017.7704"/>
    <n v="3"/>
    <n v="1017.7704"/>
    <n v="471.19"/>
    <n v="0.28000000000000003"/>
  </r>
  <r>
    <x v="67"/>
    <s v="STORE3"/>
    <n v="4"/>
    <n v="555.65"/>
    <n v="0.25"/>
    <s v="COD"/>
    <n v="1666.95"/>
    <n v="4"/>
    <n v="1666.95"/>
    <n v="555.65"/>
    <n v="0.25"/>
  </r>
  <r>
    <x v="98"/>
    <s v="STORE14"/>
    <n v="2"/>
    <n v="100.42"/>
    <n v="0.06"/>
    <s v="Credit Card"/>
    <n v="188.78960000000001"/>
    <n v="2"/>
    <n v="188.78960000000001"/>
    <n v="100.42"/>
    <n v="0.06"/>
  </r>
  <r>
    <x v="24"/>
    <s v="STORE18"/>
    <n v="3"/>
    <n v="981.69"/>
    <n v="0.05"/>
    <s v="COD"/>
    <n v="2797.8164999999999"/>
    <n v="3"/>
    <n v="2797.8164999999999"/>
    <n v="981.69"/>
    <n v="0.05"/>
  </r>
  <r>
    <x v="31"/>
    <s v="STORE16"/>
    <n v="2"/>
    <n v="848.87"/>
    <n v="0.09"/>
    <s v="COD"/>
    <n v="1544.9434000000001"/>
    <n v="2"/>
    <n v="1544.9434000000001"/>
    <n v="848.87"/>
    <n v="0.09"/>
  </r>
  <r>
    <x v="99"/>
    <s v="STORE10"/>
    <n v="3"/>
    <n v="582.32000000000005"/>
    <n v="0"/>
    <s v="PayPal"/>
    <n v="1746.96"/>
    <n v="3"/>
    <n v="1746.96"/>
    <n v="582.32000000000005"/>
    <n v="0"/>
  </r>
  <r>
    <x v="2"/>
    <s v="STORE17"/>
    <n v="2"/>
    <n v="869.43"/>
    <n v="0.24"/>
    <s v="COD"/>
    <n v="1321.5336"/>
    <n v="2"/>
    <n v="1321.5336"/>
    <n v="869.43"/>
    <n v="0.24"/>
  </r>
  <r>
    <x v="59"/>
    <s v="STORE4"/>
    <n v="1"/>
    <n v="62.26"/>
    <n v="0.03"/>
    <s v="COD"/>
    <n v="60.392200000000003"/>
    <n v="1"/>
    <n v="60.392200000000003"/>
    <n v="62.26"/>
    <n v="0.03"/>
  </r>
  <r>
    <x v="11"/>
    <s v="STORE14"/>
    <n v="3"/>
    <n v="343.97"/>
    <n v="0.04"/>
    <s v="COD"/>
    <n v="990.6336"/>
    <n v="3"/>
    <n v="990.6336"/>
    <n v="343.97"/>
    <n v="0.04"/>
  </r>
  <r>
    <x v="10"/>
    <s v="STORE12"/>
    <n v="3"/>
    <n v="304.67"/>
    <n v="0.11"/>
    <s v="Credit Card"/>
    <n v="813.46889999999996"/>
    <n v="3"/>
    <n v="813.46889999999996"/>
    <n v="304.67"/>
    <n v="0.11"/>
  </r>
  <r>
    <x v="16"/>
    <s v="STORE9"/>
    <n v="4"/>
    <n v="208.34"/>
    <n v="0.01"/>
    <s v="PayPal"/>
    <n v="825.02639999999997"/>
    <n v="4"/>
    <n v="825.02639999999997"/>
    <n v="208.34"/>
    <n v="0.01"/>
  </r>
  <r>
    <x v="56"/>
    <s v="STORE1"/>
    <n v="1"/>
    <n v="119.04"/>
    <n v="0.13"/>
    <s v="COD"/>
    <n v="103.56480000000001"/>
    <n v="1"/>
    <n v="103.56480000000001"/>
    <n v="119.04"/>
    <n v="0.13"/>
  </r>
  <r>
    <x v="38"/>
    <s v="STORE9"/>
    <n v="4"/>
    <n v="791.65"/>
    <n v="0.06"/>
    <s v="COD"/>
    <n v="2976.6039999999998"/>
    <n v="4"/>
    <n v="2976.6039999999998"/>
    <n v="791.65"/>
    <n v="0.06"/>
  </r>
  <r>
    <x v="66"/>
    <s v="STORE2"/>
    <n v="2"/>
    <n v="414.86"/>
    <n v="0.23"/>
    <s v="Credit Card"/>
    <n v="638.88440000000003"/>
    <n v="2"/>
    <n v="638.88440000000003"/>
    <n v="414.86"/>
    <n v="0.23"/>
  </r>
  <r>
    <x v="48"/>
    <s v="STORE12"/>
    <n v="2"/>
    <n v="960.81"/>
    <n v="0.28000000000000003"/>
    <s v="PayPal"/>
    <n v="1383.5663999999999"/>
    <n v="2"/>
    <n v="1383.5663999999999"/>
    <n v="960.81"/>
    <n v="0.28000000000000003"/>
  </r>
  <r>
    <x v="57"/>
    <s v="STORE4"/>
    <n v="4"/>
    <n v="943.36"/>
    <n v="0.18"/>
    <s v="PayPal"/>
    <n v="3094.2208000000001"/>
    <n v="4"/>
    <n v="3094.2208000000001"/>
    <n v="943.36"/>
    <n v="0.18"/>
  </r>
  <r>
    <x v="58"/>
    <s v="STORE13"/>
    <n v="1"/>
    <n v="830.42"/>
    <n v="0.26"/>
    <s v="COD"/>
    <n v="614.51080000000002"/>
    <n v="1"/>
    <n v="614.51080000000002"/>
    <n v="830.42"/>
    <n v="0.26"/>
  </r>
  <r>
    <x v="22"/>
    <s v="STORE17"/>
    <n v="1"/>
    <n v="762.55"/>
    <n v="0.19"/>
    <s v="Credit Card"/>
    <n v="617.66549999999995"/>
    <n v="1"/>
    <n v="617.66549999999995"/>
    <n v="762.55"/>
    <n v="0.19"/>
  </r>
  <r>
    <x v="1"/>
    <s v="STORE18"/>
    <n v="2"/>
    <n v="464.43"/>
    <n v="0.24"/>
    <s v="COD"/>
    <n v="705.93360000000007"/>
    <n v="2"/>
    <n v="705.93360000000007"/>
    <n v="464.43"/>
    <n v="0.24"/>
  </r>
  <r>
    <x v="91"/>
    <s v="STORE18"/>
    <n v="1"/>
    <n v="711.08"/>
    <n v="0.24"/>
    <s v="PayPal"/>
    <n v="540.42079999999999"/>
    <n v="1"/>
    <n v="540.42079999999999"/>
    <n v="711.08"/>
    <n v="0.24"/>
  </r>
  <r>
    <x v="49"/>
    <s v="STORE14"/>
    <n v="2"/>
    <n v="984.96"/>
    <n v="0.16"/>
    <s v="PayPal"/>
    <n v="1654.7328"/>
    <n v="2"/>
    <n v="1654.7328"/>
    <n v="984.96"/>
    <n v="0.16"/>
  </r>
  <r>
    <x v="48"/>
    <s v="STORE12"/>
    <n v="1"/>
    <n v="21.14"/>
    <n v="0.06"/>
    <s v="COD"/>
    <n v="19.871600000000001"/>
    <n v="1"/>
    <n v="19.871600000000001"/>
    <n v="21.14"/>
    <n v="0.06"/>
  </r>
  <r>
    <x v="24"/>
    <s v="STORE8"/>
    <n v="1"/>
    <n v="343.03"/>
    <n v="0.16"/>
    <s v="Credit Card"/>
    <n v="288.14519999999999"/>
    <n v="1"/>
    <n v="288.14519999999999"/>
    <n v="343.03"/>
    <n v="0.16"/>
  </r>
  <r>
    <x v="42"/>
    <s v="STORE18"/>
    <n v="3"/>
    <n v="94.83"/>
    <n v="0.16"/>
    <s v="COD"/>
    <n v="238.9716"/>
    <n v="3"/>
    <n v="238.9716"/>
    <n v="94.83"/>
    <n v="0.16"/>
  </r>
  <r>
    <x v="20"/>
    <s v="STORE19"/>
    <n v="3"/>
    <n v="74.66"/>
    <n v="0.03"/>
    <s v="PayPal"/>
    <n v="217.26060000000001"/>
    <n v="3"/>
    <n v="217.26060000000001"/>
    <n v="74.66"/>
    <n v="0.03"/>
  </r>
  <r>
    <x v="92"/>
    <s v="STORE15"/>
    <n v="3"/>
    <n v="281.95999999999998"/>
    <n v="0.01"/>
    <s v="COD"/>
    <n v="837.42119999999989"/>
    <n v="3"/>
    <n v="837.42119999999989"/>
    <n v="281.95999999999998"/>
    <n v="0.01"/>
  </r>
  <r>
    <x v="51"/>
    <s v="STORE18"/>
    <n v="4"/>
    <n v="622.27"/>
    <n v="0.02"/>
    <s v="PayPal"/>
    <n v="2439.2984000000001"/>
    <n v="4"/>
    <n v="2439.2984000000001"/>
    <n v="622.27"/>
    <n v="0.02"/>
  </r>
  <r>
    <x v="92"/>
    <s v="STORE7"/>
    <n v="2"/>
    <n v="78.27"/>
    <n v="0.28999999999999998"/>
    <s v="COD"/>
    <n v="111.1434"/>
    <n v="2"/>
    <n v="111.1434"/>
    <n v="78.27"/>
    <n v="0.28999999999999998"/>
  </r>
  <r>
    <x v="85"/>
    <s v="STORE13"/>
    <n v="4"/>
    <n v="676.58"/>
    <n v="0.23"/>
    <s v="COD"/>
    <n v="2083.8663999999999"/>
    <n v="4"/>
    <n v="2083.8663999999999"/>
    <n v="676.58"/>
    <n v="0.23"/>
  </r>
  <r>
    <x v="45"/>
    <s v="STORE1"/>
    <n v="2"/>
    <n v="938.6"/>
    <n v="0.04"/>
    <s v="PayPal"/>
    <n v="1802.1120000000001"/>
    <n v="2"/>
    <n v="1802.1120000000001"/>
    <n v="938.6"/>
    <n v="0.04"/>
  </r>
  <r>
    <x v="26"/>
    <s v="STORE14"/>
    <n v="2"/>
    <n v="859.47"/>
    <n v="0.01"/>
    <s v="Credit Card"/>
    <n v="1701.7506000000001"/>
    <n v="2"/>
    <n v="1701.7506000000001"/>
    <n v="859.47"/>
    <n v="0.01"/>
  </r>
  <r>
    <x v="16"/>
    <s v="STORE14"/>
    <n v="3"/>
    <n v="672.98"/>
    <n v="0.23"/>
    <s v="PayPal"/>
    <n v="1554.5838000000001"/>
    <n v="3"/>
    <n v="1554.5838000000001"/>
    <n v="672.98"/>
    <n v="0.23"/>
  </r>
  <r>
    <x v="6"/>
    <s v="STORE18"/>
    <n v="1"/>
    <n v="75.8"/>
    <n v="0.28999999999999998"/>
    <s v="PayPal"/>
    <n v="53.817999999999998"/>
    <n v="1"/>
    <n v="53.817999999999998"/>
    <n v="75.8"/>
    <n v="0.28999999999999998"/>
  </r>
  <r>
    <x v="53"/>
    <s v="STORE15"/>
    <n v="4"/>
    <n v="742.15"/>
    <n v="0.1"/>
    <s v="COD"/>
    <n v="2671.74"/>
    <n v="4"/>
    <n v="2671.74"/>
    <n v="742.15"/>
    <n v="0.1"/>
  </r>
  <r>
    <x v="37"/>
    <s v="STORE7"/>
    <n v="1"/>
    <n v="637.39"/>
    <n v="0.22"/>
    <s v="PayPal"/>
    <n v="497.16419999999999"/>
    <n v="1"/>
    <n v="497.16419999999999"/>
    <n v="637.39"/>
    <n v="0.22"/>
  </r>
  <r>
    <x v="96"/>
    <s v="STORE17"/>
    <n v="1"/>
    <n v="631"/>
    <n v="0.04"/>
    <s v="Credit Card"/>
    <n v="605.76"/>
    <n v="1"/>
    <n v="605.76"/>
    <n v="631"/>
    <n v="0.04"/>
  </r>
  <r>
    <x v="61"/>
    <s v="STORE3"/>
    <n v="4"/>
    <n v="983.98"/>
    <n v="0.11"/>
    <s v="COD"/>
    <n v="3502.9688000000001"/>
    <n v="4"/>
    <n v="3502.9688000000001"/>
    <n v="983.98"/>
    <n v="0.11"/>
  </r>
  <r>
    <x v="76"/>
    <s v="STORE11"/>
    <n v="4"/>
    <n v="73.69"/>
    <n v="0.08"/>
    <s v="Credit Card"/>
    <n v="271.17919999999998"/>
    <n v="4"/>
    <n v="271.17919999999998"/>
    <n v="73.69"/>
    <n v="0.08"/>
  </r>
  <r>
    <x v="75"/>
    <s v="STORE7"/>
    <n v="3"/>
    <n v="110.99"/>
    <n v="0.21"/>
    <s v="Credit Card"/>
    <n v="263.04629999999997"/>
    <n v="3"/>
    <n v="263.04629999999997"/>
    <n v="110.99"/>
    <n v="0.21"/>
  </r>
  <r>
    <x v="31"/>
    <s v="STORE7"/>
    <n v="1"/>
    <n v="66.86"/>
    <n v="0.22"/>
    <s v="COD"/>
    <n v="52.150799999999997"/>
    <n v="1"/>
    <n v="52.150799999999997"/>
    <n v="66.86"/>
    <n v="0.22"/>
  </r>
  <r>
    <x v="22"/>
    <s v="STORE18"/>
    <n v="1"/>
    <n v="980.26"/>
    <n v="0.14000000000000001"/>
    <s v="PayPal"/>
    <n v="843.02359999999999"/>
    <n v="1"/>
    <n v="843.02359999999999"/>
    <n v="980.26"/>
    <n v="0.14000000000000001"/>
  </r>
  <r>
    <x v="97"/>
    <s v="STORE18"/>
    <n v="1"/>
    <n v="235.28"/>
    <n v="0.05"/>
    <s v="PayPal"/>
    <n v="223.51599999999999"/>
    <n v="1"/>
    <n v="223.51599999999999"/>
    <n v="235.28"/>
    <n v="0.05"/>
  </r>
  <r>
    <x v="90"/>
    <s v="STORE15"/>
    <n v="3"/>
    <n v="407.39"/>
    <n v="0.08"/>
    <s v="PayPal"/>
    <n v="1124.3964000000001"/>
    <n v="3"/>
    <n v="1124.3964000000001"/>
    <n v="407.39"/>
    <n v="0.08"/>
  </r>
  <r>
    <x v="16"/>
    <s v="STORE14"/>
    <n v="4"/>
    <n v="459.83"/>
    <n v="0.12"/>
    <s v="COD"/>
    <n v="1618.6016"/>
    <n v="4"/>
    <n v="1618.6016"/>
    <n v="459.83"/>
    <n v="0.12"/>
  </r>
  <r>
    <x v="47"/>
    <s v="STORE4"/>
    <n v="3"/>
    <n v="706.6"/>
    <n v="0.17"/>
    <s v="PayPal"/>
    <n v="1759.434"/>
    <n v="3"/>
    <n v="1759.434"/>
    <n v="706.6"/>
    <n v="0.17"/>
  </r>
  <r>
    <x v="52"/>
    <s v="STORE19"/>
    <n v="3"/>
    <n v="811.16"/>
    <n v="0.1"/>
    <s v="COD"/>
    <n v="2190.1320000000001"/>
    <n v="3"/>
    <n v="2190.1320000000001"/>
    <n v="811.16"/>
    <n v="0.1"/>
  </r>
  <r>
    <x v="92"/>
    <s v="STORE7"/>
    <n v="2"/>
    <n v="985.79"/>
    <n v="0.04"/>
    <s v="PayPal"/>
    <n v="1892.7167999999999"/>
    <n v="2"/>
    <n v="1892.7167999999999"/>
    <n v="985.79"/>
    <n v="0.04"/>
  </r>
  <r>
    <x v="9"/>
    <s v="STORE14"/>
    <n v="1"/>
    <n v="255.02"/>
    <n v="0.3"/>
    <s v="Credit Card"/>
    <n v="178.51400000000001"/>
    <n v="1"/>
    <n v="178.51400000000001"/>
    <n v="255.02"/>
    <n v="0.3"/>
  </r>
  <r>
    <x v="46"/>
    <s v="STORE8"/>
    <n v="1"/>
    <n v="153.57"/>
    <n v="0.01"/>
    <s v="PayPal"/>
    <n v="152.0343"/>
    <n v="1"/>
    <n v="152.0343"/>
    <n v="153.57"/>
    <n v="0.01"/>
  </r>
  <r>
    <x v="19"/>
    <s v="STORE18"/>
    <n v="3"/>
    <n v="962.98"/>
    <n v="0.21"/>
    <s v="Credit Card"/>
    <n v="2282.2626"/>
    <n v="3"/>
    <n v="2282.2626"/>
    <n v="962.98"/>
    <n v="0.21"/>
  </r>
  <r>
    <x v="38"/>
    <s v="STORE8"/>
    <n v="3"/>
    <n v="884.46"/>
    <n v="0.25"/>
    <s v="Credit Card"/>
    <n v="1990.0350000000001"/>
    <n v="3"/>
    <n v="1990.0350000000001"/>
    <n v="884.46"/>
    <n v="0.25"/>
  </r>
  <r>
    <x v="22"/>
    <s v="STORE10"/>
    <n v="4"/>
    <n v="359.71"/>
    <n v="0.05"/>
    <s v="PayPal"/>
    <n v="1366.8979999999999"/>
    <n v="4"/>
    <n v="1366.8979999999999"/>
    <n v="359.71"/>
    <n v="0.05"/>
  </r>
  <r>
    <x v="57"/>
    <s v="STORE4"/>
    <n v="3"/>
    <n v="766.47"/>
    <n v="0.18"/>
    <s v="Credit Card"/>
    <n v="1885.5162"/>
    <n v="3"/>
    <n v="1885.5162"/>
    <n v="766.47"/>
    <n v="0.18"/>
  </r>
  <r>
    <x v="6"/>
    <s v="STORE18"/>
    <n v="1"/>
    <n v="772.07"/>
    <n v="0.26"/>
    <s v="PayPal"/>
    <n v="571.33180000000004"/>
    <n v="1"/>
    <n v="571.33180000000004"/>
    <n v="772.07"/>
    <n v="0.26"/>
  </r>
  <r>
    <x v="46"/>
    <s v="STORE5"/>
    <n v="3"/>
    <n v="108.31"/>
    <n v="0.26"/>
    <s v="COD"/>
    <n v="240.44820000000001"/>
    <n v="3"/>
    <n v="240.44820000000001"/>
    <n v="108.31"/>
    <n v="0.26"/>
  </r>
  <r>
    <x v="29"/>
    <s v="STORE6"/>
    <n v="1"/>
    <n v="502.53"/>
    <n v="0"/>
    <s v="PayPal"/>
    <n v="502.53"/>
    <n v="1"/>
    <n v="502.53"/>
    <n v="502.53"/>
    <n v="0"/>
  </r>
  <r>
    <x v="55"/>
    <s v="STORE16"/>
    <n v="2"/>
    <n v="508.52"/>
    <n v="0.11"/>
    <s v="COD"/>
    <n v="905.16559999999993"/>
    <n v="2"/>
    <n v="905.16559999999993"/>
    <n v="508.52"/>
    <n v="0.11"/>
  </r>
  <r>
    <x v="1"/>
    <s v="STORE3"/>
    <n v="1"/>
    <n v="492"/>
    <n v="0.26"/>
    <s v="PayPal"/>
    <n v="364.08"/>
    <n v="1"/>
    <n v="364.08"/>
    <n v="492"/>
    <n v="0.26"/>
  </r>
  <r>
    <x v="92"/>
    <s v="STORE14"/>
    <n v="4"/>
    <n v="746.36"/>
    <n v="0.02"/>
    <s v="Credit Card"/>
    <n v="2925.7312000000002"/>
    <n v="4"/>
    <n v="2925.7312000000002"/>
    <n v="746.36"/>
    <n v="0.02"/>
  </r>
  <r>
    <x v="21"/>
    <s v="STORE1"/>
    <n v="1"/>
    <n v="120.83"/>
    <n v="0.08"/>
    <s v="Credit Card"/>
    <n v="111.1636"/>
    <n v="1"/>
    <n v="111.1636"/>
    <n v="120.83"/>
    <n v="0.08"/>
  </r>
  <r>
    <x v="25"/>
    <s v="STORE18"/>
    <n v="2"/>
    <n v="68.31"/>
    <n v="0.28999999999999998"/>
    <s v="COD"/>
    <n v="97.000199999999992"/>
    <n v="2"/>
    <n v="97.000199999999992"/>
    <n v="68.31"/>
    <n v="0.28999999999999998"/>
  </r>
  <r>
    <x v="62"/>
    <s v="STORE18"/>
    <n v="2"/>
    <n v="761.71"/>
    <n v="0.02"/>
    <s v="PayPal"/>
    <n v="1492.9516000000001"/>
    <n v="2"/>
    <n v="1492.9516000000001"/>
    <n v="761.71"/>
    <n v="0.02"/>
  </r>
  <r>
    <x v="36"/>
    <s v="STORE3"/>
    <n v="4"/>
    <n v="346.37"/>
    <n v="0.18"/>
    <s v="COD"/>
    <n v="1136.0935999999999"/>
    <n v="4"/>
    <n v="1136.0935999999999"/>
    <n v="346.37"/>
    <n v="0.18"/>
  </r>
  <r>
    <x v="76"/>
    <s v="STORE12"/>
    <n v="1"/>
    <n v="846.3"/>
    <n v="0.14000000000000001"/>
    <s v="PayPal"/>
    <n v="727.81799999999998"/>
    <n v="1"/>
    <n v="727.81799999999998"/>
    <n v="846.3"/>
    <n v="0.14000000000000001"/>
  </r>
  <r>
    <x v="90"/>
    <s v="STORE19"/>
    <n v="1"/>
    <n v="458.97"/>
    <n v="0.1"/>
    <s v="PayPal"/>
    <n v="413.07299999999998"/>
    <n v="1"/>
    <n v="413.07299999999998"/>
    <n v="458.97"/>
    <n v="0.1"/>
  </r>
  <r>
    <x v="19"/>
    <s v="STORE7"/>
    <n v="2"/>
    <n v="536.61"/>
    <n v="0.14000000000000001"/>
    <s v="Credit Card"/>
    <n v="922.9692"/>
    <n v="2"/>
    <n v="922.9692"/>
    <n v="536.61"/>
    <n v="0.14000000000000001"/>
  </r>
  <r>
    <x v="87"/>
    <s v="STORE0"/>
    <n v="3"/>
    <n v="130.41"/>
    <n v="0.14000000000000001"/>
    <s v="PayPal"/>
    <n v="336.45780000000002"/>
    <n v="3"/>
    <n v="336.45780000000002"/>
    <n v="130.41"/>
    <n v="0.14000000000000001"/>
  </r>
  <r>
    <x v="41"/>
    <s v="STORE12"/>
    <n v="4"/>
    <n v="706.67"/>
    <n v="0.01"/>
    <s v="Credit Card"/>
    <n v="2798.4132"/>
    <n v="4"/>
    <n v="2798.4132"/>
    <n v="706.67"/>
    <n v="0.01"/>
  </r>
  <r>
    <x v="16"/>
    <s v="STORE3"/>
    <n v="3"/>
    <n v="523.45000000000005"/>
    <n v="0.17"/>
    <s v="Credit Card"/>
    <n v="1303.3905"/>
    <n v="3"/>
    <n v="1303.3905"/>
    <n v="523.45000000000005"/>
    <n v="0.17"/>
  </r>
  <r>
    <x v="52"/>
    <s v="STORE18"/>
    <n v="3"/>
    <n v="482.2"/>
    <n v="0.23"/>
    <s v="COD"/>
    <n v="1113.8820000000001"/>
    <n v="3"/>
    <n v="1113.8820000000001"/>
    <n v="482.2"/>
    <n v="0.23"/>
  </r>
  <r>
    <x v="81"/>
    <s v="STORE5"/>
    <n v="4"/>
    <n v="688.86"/>
    <n v="0.02"/>
    <s v="COD"/>
    <n v="2700.3312000000001"/>
    <n v="4"/>
    <n v="2700.3312000000001"/>
    <n v="688.86"/>
    <n v="0.02"/>
  </r>
  <r>
    <x v="21"/>
    <s v="STORE0"/>
    <n v="1"/>
    <n v="145.47999999999999"/>
    <n v="0.1"/>
    <s v="COD"/>
    <n v="130.93199999999999"/>
    <n v="1"/>
    <n v="130.93199999999999"/>
    <n v="145.47999999999999"/>
    <n v="0.1"/>
  </r>
  <r>
    <x v="45"/>
    <s v="STORE11"/>
    <n v="4"/>
    <n v="862.25"/>
    <n v="0.28000000000000003"/>
    <s v="PayPal"/>
    <n v="2483.2800000000002"/>
    <n v="4"/>
    <n v="2483.2800000000002"/>
    <n v="862.25"/>
    <n v="0.28000000000000003"/>
  </r>
  <r>
    <x v="55"/>
    <s v="STORE14"/>
    <n v="4"/>
    <n v="146.12"/>
    <n v="0.12"/>
    <s v="COD"/>
    <n v="514.3424"/>
    <n v="4"/>
    <n v="514.3424"/>
    <n v="146.12"/>
    <n v="0.12"/>
  </r>
  <r>
    <x v="45"/>
    <s v="STORE18"/>
    <n v="2"/>
    <n v="695.02"/>
    <n v="0.3"/>
    <s v="COD"/>
    <n v="973.02799999999991"/>
    <n v="2"/>
    <n v="973.02799999999991"/>
    <n v="695.02"/>
    <n v="0.3"/>
  </r>
  <r>
    <x v="32"/>
    <s v="STORE10"/>
    <n v="2"/>
    <n v="886.67"/>
    <n v="0.24"/>
    <s v="PayPal"/>
    <n v="1347.7384"/>
    <n v="2"/>
    <n v="1347.7384"/>
    <n v="886.67"/>
    <n v="0.24"/>
  </r>
  <r>
    <x v="73"/>
    <s v="STORE18"/>
    <n v="2"/>
    <n v="864.09"/>
    <n v="0.06"/>
    <s v="COD"/>
    <n v="1624.4892"/>
    <n v="2"/>
    <n v="1624.4892"/>
    <n v="864.09"/>
    <n v="0.06"/>
  </r>
  <r>
    <x v="21"/>
    <s v="STORE9"/>
    <n v="1"/>
    <n v="437.65"/>
    <n v="0.02"/>
    <s v="PayPal"/>
    <n v="428.89699999999999"/>
    <n v="1"/>
    <n v="428.89699999999999"/>
    <n v="437.65"/>
    <n v="0.02"/>
  </r>
  <r>
    <x v="14"/>
    <s v="STORE13"/>
    <n v="2"/>
    <n v="208.09"/>
    <n v="0.27"/>
    <s v="Credit Card"/>
    <n v="303.81139999999999"/>
    <n v="2"/>
    <n v="303.81139999999999"/>
    <n v="208.09"/>
    <n v="0.27"/>
  </r>
  <r>
    <x v="47"/>
    <s v="STORE17"/>
    <n v="4"/>
    <n v="825.78"/>
    <n v="0.02"/>
    <s v="Credit Card"/>
    <n v="3237.0576000000001"/>
    <n v="4"/>
    <n v="3237.0576000000001"/>
    <n v="825.78"/>
    <n v="0.02"/>
  </r>
  <r>
    <x v="60"/>
    <s v="STORE17"/>
    <n v="3"/>
    <n v="849.77"/>
    <n v="0.12"/>
    <s v="PayPal"/>
    <n v="2243.3928000000001"/>
    <n v="3"/>
    <n v="2243.3928000000001"/>
    <n v="849.77"/>
    <n v="0.12"/>
  </r>
  <r>
    <x v="17"/>
    <s v="STORE4"/>
    <n v="1"/>
    <n v="88.78"/>
    <n v="0.18"/>
    <s v="Credit Card"/>
    <n v="72.799600000000012"/>
    <n v="1"/>
    <n v="72.799600000000012"/>
    <n v="88.78"/>
    <n v="0.18"/>
  </r>
  <r>
    <x v="36"/>
    <s v="STORE4"/>
    <n v="4"/>
    <n v="507.22"/>
    <n v="0.14000000000000001"/>
    <s v="PayPal"/>
    <n v="1744.8368"/>
    <n v="4"/>
    <n v="1744.8368"/>
    <n v="507.22"/>
    <n v="0.14000000000000001"/>
  </r>
  <r>
    <x v="99"/>
    <s v="STORE0"/>
    <n v="3"/>
    <n v="330.98"/>
    <n v="0.11"/>
    <s v="Credit Card"/>
    <n v="883.71660000000008"/>
    <n v="3"/>
    <n v="883.71660000000008"/>
    <n v="330.98"/>
    <n v="0.11"/>
  </r>
  <r>
    <x v="92"/>
    <s v="STORE19"/>
    <n v="4"/>
    <n v="442.87"/>
    <n v="0.08"/>
    <s v="Credit Card"/>
    <n v="1629.7616"/>
    <n v="4"/>
    <n v="1629.7616"/>
    <n v="442.87"/>
    <n v="0.08"/>
  </r>
  <r>
    <x v="99"/>
    <s v="STORE2"/>
    <n v="2"/>
    <n v="939.66"/>
    <n v="0.14000000000000001"/>
    <s v="PayPal"/>
    <n v="1616.2152000000001"/>
    <n v="2"/>
    <n v="1616.2152000000001"/>
    <n v="939.66"/>
    <n v="0.14000000000000001"/>
  </r>
  <r>
    <x v="78"/>
    <s v="STORE3"/>
    <n v="1"/>
    <n v="24.13"/>
    <n v="0"/>
    <s v="Credit Card"/>
    <n v="24.13"/>
    <n v="1"/>
    <n v="24.13"/>
    <n v="24.13"/>
    <n v="0"/>
  </r>
  <r>
    <x v="89"/>
    <s v="STORE3"/>
    <n v="3"/>
    <n v="239.54"/>
    <n v="0.28999999999999998"/>
    <s v="COD"/>
    <n v="510.22019999999998"/>
    <n v="3"/>
    <n v="510.22019999999998"/>
    <n v="239.54"/>
    <n v="0.28999999999999998"/>
  </r>
  <r>
    <x v="54"/>
    <s v="STORE14"/>
    <n v="1"/>
    <n v="588.53"/>
    <n v="0.1"/>
    <s v="Credit Card"/>
    <n v="529.67700000000002"/>
    <n v="1"/>
    <n v="529.67700000000002"/>
    <n v="588.53"/>
    <n v="0.1"/>
  </r>
  <r>
    <x v="17"/>
    <s v="STORE15"/>
    <n v="1"/>
    <n v="145.96"/>
    <n v="0.3"/>
    <s v="Credit Card"/>
    <n v="102.172"/>
    <n v="1"/>
    <n v="102.172"/>
    <n v="145.96"/>
    <n v="0.3"/>
  </r>
  <r>
    <x v="7"/>
    <s v="STORE4"/>
    <n v="4"/>
    <n v="640.91"/>
    <n v="0.06"/>
    <s v="Credit Card"/>
    <n v="2409.8216000000002"/>
    <n v="4"/>
    <n v="2409.8216000000002"/>
    <n v="640.91"/>
    <n v="0.06"/>
  </r>
  <r>
    <x v="91"/>
    <s v="STORE11"/>
    <n v="3"/>
    <n v="773.86"/>
    <n v="0.22"/>
    <s v="Credit Card"/>
    <n v="1810.8324"/>
    <n v="3"/>
    <n v="1810.8324"/>
    <n v="773.86"/>
    <n v="0.22"/>
  </r>
  <r>
    <x v="45"/>
    <s v="STORE15"/>
    <n v="2"/>
    <n v="31.28"/>
    <n v="0.2"/>
    <s v="COD"/>
    <n v="50.048000000000002"/>
    <n v="2"/>
    <n v="50.048000000000002"/>
    <n v="31.28"/>
    <n v="0.2"/>
  </r>
  <r>
    <x v="74"/>
    <s v="STORE6"/>
    <n v="4"/>
    <n v="389.22"/>
    <n v="0.18"/>
    <s v="Credit Card"/>
    <n v="1276.6415999999999"/>
    <n v="4"/>
    <n v="1276.6415999999999"/>
    <n v="389.22"/>
    <n v="0.18"/>
  </r>
  <r>
    <x v="91"/>
    <s v="STORE15"/>
    <n v="3"/>
    <n v="543.44000000000005"/>
    <n v="0.13"/>
    <s v="PayPal"/>
    <n v="1418.3784000000001"/>
    <n v="3"/>
    <n v="1418.3784000000001"/>
    <n v="543.44000000000005"/>
    <n v="0.13"/>
  </r>
  <r>
    <x v="0"/>
    <s v="STORE19"/>
    <n v="4"/>
    <n v="715.42"/>
    <n v="0.28999999999999998"/>
    <s v="PayPal"/>
    <n v="2031.7927999999999"/>
    <n v="4"/>
    <n v="2031.7927999999999"/>
    <n v="715.42"/>
    <n v="0.28999999999999998"/>
  </r>
  <r>
    <x v="21"/>
    <s v="STORE4"/>
    <n v="4"/>
    <n v="676.14"/>
    <n v="0.11"/>
    <s v="COD"/>
    <n v="2407.0583999999999"/>
    <n v="4"/>
    <n v="2407.0583999999999"/>
    <n v="676.14"/>
    <n v="0.11"/>
  </r>
  <r>
    <x v="11"/>
    <s v="STORE1"/>
    <n v="4"/>
    <n v="352.72"/>
    <n v="0.25"/>
    <s v="Credit Card"/>
    <n v="1058.1600000000001"/>
    <n v="4"/>
    <n v="1058.1600000000001"/>
    <n v="352.72"/>
    <n v="0.25"/>
  </r>
  <r>
    <x v="75"/>
    <s v="STORE12"/>
    <n v="1"/>
    <n v="470.18"/>
    <n v="0.19"/>
    <s v="PayPal"/>
    <n v="380.84580000000011"/>
    <n v="1"/>
    <n v="380.84580000000011"/>
    <n v="470.18"/>
    <n v="0.19"/>
  </r>
  <r>
    <x v="73"/>
    <s v="STORE11"/>
    <n v="1"/>
    <n v="891.79"/>
    <n v="0.03"/>
    <s v="Credit Card"/>
    <n v="865.03629999999998"/>
    <n v="1"/>
    <n v="865.03629999999998"/>
    <n v="891.79"/>
    <n v="0.03"/>
  </r>
  <r>
    <x v="41"/>
    <s v="STORE17"/>
    <n v="2"/>
    <n v="433.07"/>
    <n v="0.25"/>
    <s v="COD"/>
    <n v="649.60500000000002"/>
    <n v="2"/>
    <n v="649.60500000000002"/>
    <n v="433.07"/>
    <n v="0.25"/>
  </r>
  <r>
    <x v="73"/>
    <s v="STORE19"/>
    <n v="3"/>
    <n v="626.71"/>
    <n v="7.0000000000000007E-2"/>
    <s v="COD"/>
    <n v="1748.5209"/>
    <n v="3"/>
    <n v="1748.5209"/>
    <n v="626.71"/>
    <n v="7.0000000000000007E-2"/>
  </r>
  <r>
    <x v="14"/>
    <s v="STORE0"/>
    <n v="2"/>
    <n v="324.18"/>
    <n v="0.06"/>
    <s v="COD"/>
    <n v="609.45839999999998"/>
    <n v="2"/>
    <n v="609.45839999999998"/>
    <n v="324.18"/>
    <n v="0.06"/>
  </r>
  <r>
    <x v="66"/>
    <s v="STORE17"/>
    <n v="4"/>
    <n v="839.74"/>
    <n v="0.13"/>
    <s v="PayPal"/>
    <n v="2922.2952"/>
    <n v="4"/>
    <n v="2922.2952"/>
    <n v="839.74"/>
    <n v="0.13"/>
  </r>
  <r>
    <x v="85"/>
    <s v="STORE15"/>
    <n v="3"/>
    <n v="252.63"/>
    <n v="0.28000000000000003"/>
    <s v="Credit Card"/>
    <n v="545.68079999999998"/>
    <n v="3"/>
    <n v="545.68079999999998"/>
    <n v="252.63"/>
    <n v="0.28000000000000003"/>
  </r>
  <r>
    <x v="29"/>
    <s v="STORE19"/>
    <n v="2"/>
    <n v="60.53"/>
    <n v="0.18"/>
    <s v="Credit Card"/>
    <n v="99.269200000000012"/>
    <n v="2"/>
    <n v="99.269200000000012"/>
    <n v="60.53"/>
    <n v="0.18"/>
  </r>
  <r>
    <x v="94"/>
    <s v="STORE13"/>
    <n v="4"/>
    <n v="341.95"/>
    <n v="0.25"/>
    <s v="Credit Card"/>
    <n v="1025.8499999999999"/>
    <n v="4"/>
    <n v="1025.8499999999999"/>
    <n v="341.95"/>
    <n v="0.25"/>
  </r>
  <r>
    <x v="62"/>
    <s v="STORE16"/>
    <n v="4"/>
    <n v="300.12"/>
    <n v="0.05"/>
    <s v="PayPal"/>
    <n v="1140.4559999999999"/>
    <n v="4"/>
    <n v="1140.4559999999999"/>
    <n v="300.12"/>
    <n v="0.05"/>
  </r>
  <r>
    <x v="77"/>
    <s v="STORE17"/>
    <n v="2"/>
    <n v="289.14"/>
    <n v="0.12"/>
    <s v="COD"/>
    <n v="508.88639999999998"/>
    <n v="2"/>
    <n v="508.88639999999998"/>
    <n v="289.14"/>
    <n v="0.12"/>
  </r>
  <r>
    <x v="60"/>
    <s v="STORE0"/>
    <n v="2"/>
    <n v="596.84"/>
    <n v="0.01"/>
    <s v="PayPal"/>
    <n v="1181.7431999999999"/>
    <n v="2"/>
    <n v="1181.7431999999999"/>
    <n v="596.84"/>
    <n v="0.01"/>
  </r>
  <r>
    <x v="46"/>
    <s v="STORE8"/>
    <n v="4"/>
    <n v="466.24"/>
    <n v="0.16"/>
    <s v="Credit Card"/>
    <n v="1566.5663999999999"/>
    <n v="4"/>
    <n v="1566.5663999999999"/>
    <n v="466.24"/>
    <n v="0.16"/>
  </r>
  <r>
    <x v="26"/>
    <s v="STORE16"/>
    <n v="2"/>
    <n v="330.59"/>
    <n v="0.14000000000000001"/>
    <s v="Credit Card"/>
    <n v="568.61479999999995"/>
    <n v="2"/>
    <n v="568.61479999999995"/>
    <n v="330.59"/>
    <n v="0.14000000000000001"/>
  </r>
  <r>
    <x v="62"/>
    <s v="STORE6"/>
    <n v="2"/>
    <n v="616.42999999999995"/>
    <n v="0.02"/>
    <s v="COD"/>
    <n v="1208.2028"/>
    <n v="2"/>
    <n v="1208.2028"/>
    <n v="616.42999999999995"/>
    <n v="0.02"/>
  </r>
  <r>
    <x v="81"/>
    <s v="STORE6"/>
    <n v="3"/>
    <n v="195.89"/>
    <n v="0.16"/>
    <s v="PayPal"/>
    <n v="493.64280000000002"/>
    <n v="3"/>
    <n v="493.64280000000002"/>
    <n v="195.89"/>
    <n v="0.16"/>
  </r>
  <r>
    <x v="84"/>
    <s v="STORE10"/>
    <n v="4"/>
    <n v="614.76"/>
    <n v="0.16"/>
    <s v="Credit Card"/>
    <n v="2065.5936000000002"/>
    <n v="4"/>
    <n v="2065.5936000000002"/>
    <n v="614.76"/>
    <n v="0.16"/>
  </r>
  <r>
    <x v="29"/>
    <s v="STORE7"/>
    <n v="1"/>
    <n v="224.49"/>
    <n v="0.11"/>
    <s v="PayPal"/>
    <n v="199.7961"/>
    <n v="1"/>
    <n v="199.7961"/>
    <n v="224.49"/>
    <n v="0.11"/>
  </r>
  <r>
    <x v="76"/>
    <s v="STORE12"/>
    <n v="1"/>
    <n v="967.76"/>
    <n v="0.09"/>
    <s v="Credit Card"/>
    <n v="880.66160000000002"/>
    <n v="1"/>
    <n v="880.66160000000002"/>
    <n v="967.76"/>
    <n v="0.09"/>
  </r>
  <r>
    <x v="89"/>
    <s v="STORE19"/>
    <n v="2"/>
    <n v="56.52"/>
    <n v="0.17"/>
    <s v="PayPal"/>
    <n v="93.8232"/>
    <n v="2"/>
    <n v="93.8232"/>
    <n v="56.52"/>
    <n v="0.17"/>
  </r>
  <r>
    <x v="22"/>
    <s v="STORE1"/>
    <n v="4"/>
    <n v="921.84"/>
    <n v="0.04"/>
    <s v="Credit Card"/>
    <n v="3539.8656000000001"/>
    <n v="4"/>
    <n v="3539.8656000000001"/>
    <n v="921.84"/>
    <n v="0.04"/>
  </r>
  <r>
    <x v="56"/>
    <s v="STORE16"/>
    <n v="3"/>
    <n v="738.47"/>
    <n v="0.28000000000000003"/>
    <s v="Credit Card"/>
    <n v="1595.0952"/>
    <n v="3"/>
    <n v="1595.0952"/>
    <n v="738.47"/>
    <n v="0.28000000000000003"/>
  </r>
  <r>
    <x v="23"/>
    <s v="STORE0"/>
    <n v="4"/>
    <n v="477.83"/>
    <n v="0.05"/>
    <s v="COD"/>
    <n v="1815.7539999999999"/>
    <n v="4"/>
    <n v="1815.7539999999999"/>
    <n v="477.83"/>
    <n v="0.05"/>
  </r>
  <r>
    <x v="63"/>
    <s v="STORE12"/>
    <n v="3"/>
    <n v="605.83000000000004"/>
    <n v="0.28000000000000003"/>
    <s v="COD"/>
    <n v="1308.5927999999999"/>
    <n v="3"/>
    <n v="1308.5927999999999"/>
    <n v="605.83000000000004"/>
    <n v="0.28000000000000003"/>
  </r>
  <r>
    <x v="19"/>
    <s v="STORE3"/>
    <n v="2"/>
    <n v="521.44000000000005"/>
    <n v="0.25"/>
    <s v="COD"/>
    <n v="782.16000000000008"/>
    <n v="2"/>
    <n v="782.16000000000008"/>
    <n v="521.44000000000005"/>
    <n v="0.25"/>
  </r>
  <r>
    <x v="31"/>
    <s v="STORE7"/>
    <n v="4"/>
    <n v="499.02"/>
    <n v="0.06"/>
    <s v="Credit Card"/>
    <n v="1876.3152"/>
    <n v="4"/>
    <n v="1876.3152"/>
    <n v="499.02"/>
    <n v="0.06"/>
  </r>
  <r>
    <x v="83"/>
    <s v="STORE18"/>
    <n v="4"/>
    <n v="299.45999999999998"/>
    <n v="0.18"/>
    <s v="COD"/>
    <n v="982.22879999999998"/>
    <n v="4"/>
    <n v="982.22879999999998"/>
    <n v="299.45999999999998"/>
    <n v="0.18"/>
  </r>
  <r>
    <x v="11"/>
    <s v="STORE0"/>
    <n v="1"/>
    <n v="609.29"/>
    <n v="0.15"/>
    <s v="Credit Card"/>
    <n v="517.89649999999995"/>
    <n v="1"/>
    <n v="517.89649999999995"/>
    <n v="609.29"/>
    <n v="0.15"/>
  </r>
  <r>
    <x v="95"/>
    <s v="STORE8"/>
    <n v="1"/>
    <n v="213.74"/>
    <n v="7.0000000000000007E-2"/>
    <s v="COD"/>
    <n v="198.7782"/>
    <n v="1"/>
    <n v="198.7782"/>
    <n v="213.74"/>
    <n v="7.0000000000000007E-2"/>
  </r>
  <r>
    <x v="76"/>
    <s v="STORE16"/>
    <n v="4"/>
    <n v="613.16999999999996"/>
    <n v="0.26"/>
    <s v="Credit Card"/>
    <n v="1814.9831999999999"/>
    <n v="4"/>
    <n v="1814.9831999999999"/>
    <n v="613.16999999999996"/>
    <n v="0.26"/>
  </r>
  <r>
    <x v="4"/>
    <s v="STORE11"/>
    <n v="2"/>
    <n v="687.36"/>
    <n v="7.0000000000000007E-2"/>
    <s v="COD"/>
    <n v="1278.4896000000001"/>
    <n v="2"/>
    <n v="1278.4896000000001"/>
    <n v="687.36"/>
    <n v="7.0000000000000007E-2"/>
  </r>
  <r>
    <x v="22"/>
    <s v="STORE13"/>
    <n v="3"/>
    <n v="115.39"/>
    <n v="0.02"/>
    <s v="PayPal"/>
    <n v="339.2466"/>
    <n v="3"/>
    <n v="339.2466"/>
    <n v="115.39"/>
    <n v="0.02"/>
  </r>
  <r>
    <x v="10"/>
    <s v="STORE12"/>
    <n v="2"/>
    <n v="722.06"/>
    <n v="7.0000000000000007E-2"/>
    <s v="Credit Card"/>
    <n v="1343.0316"/>
    <n v="2"/>
    <n v="1343.0316"/>
    <n v="722.06"/>
    <n v="7.0000000000000007E-2"/>
  </r>
  <r>
    <x v="84"/>
    <s v="STORE15"/>
    <n v="1"/>
    <n v="384.57"/>
    <n v="0.06"/>
    <s v="PayPal"/>
    <n v="361.49579999999997"/>
    <n v="1"/>
    <n v="361.49579999999997"/>
    <n v="384.57"/>
    <n v="0.06"/>
  </r>
  <r>
    <x v="67"/>
    <s v="STORE13"/>
    <n v="2"/>
    <n v="194.09"/>
    <n v="0.18"/>
    <s v="PayPal"/>
    <n v="318.30759999999998"/>
    <n v="2"/>
    <n v="318.30759999999998"/>
    <n v="194.09"/>
    <n v="0.18"/>
  </r>
  <r>
    <x v="12"/>
    <s v="STORE3"/>
    <n v="2"/>
    <n v="403.91"/>
    <n v="7.0000000000000007E-2"/>
    <s v="Credit Card"/>
    <n v="751.27260000000001"/>
    <n v="2"/>
    <n v="751.27260000000001"/>
    <n v="403.91"/>
    <n v="7.0000000000000007E-2"/>
  </r>
  <r>
    <x v="53"/>
    <s v="STORE14"/>
    <n v="1"/>
    <n v="878.69"/>
    <n v="0.3"/>
    <s v="PayPal"/>
    <n v="615.08299999999997"/>
    <n v="1"/>
    <n v="615.08299999999997"/>
    <n v="878.69"/>
    <n v="0.3"/>
  </r>
  <r>
    <x v="9"/>
    <s v="STORE15"/>
    <n v="1"/>
    <n v="161.16999999999999"/>
    <n v="0.05"/>
    <s v="Credit Card"/>
    <n v="153.11150000000001"/>
    <n v="1"/>
    <n v="153.11150000000001"/>
    <n v="161.16999999999999"/>
    <n v="0.05"/>
  </r>
  <r>
    <x v="78"/>
    <s v="STORE14"/>
    <n v="2"/>
    <n v="720.15"/>
    <n v="0.22"/>
    <s v="COD"/>
    <n v="1123.434"/>
    <n v="2"/>
    <n v="1123.434"/>
    <n v="720.15"/>
    <n v="0.22"/>
  </r>
  <r>
    <x v="33"/>
    <s v="STORE8"/>
    <n v="1"/>
    <n v="361.8"/>
    <n v="0.02"/>
    <s v="COD"/>
    <n v="354.56400000000002"/>
    <n v="1"/>
    <n v="354.56400000000002"/>
    <n v="361.8"/>
    <n v="0.02"/>
  </r>
  <r>
    <x v="98"/>
    <s v="STORE6"/>
    <n v="1"/>
    <n v="779.84"/>
    <n v="0.28999999999999998"/>
    <s v="PayPal"/>
    <n v="553.68640000000005"/>
    <n v="1"/>
    <n v="553.68640000000005"/>
    <n v="779.84"/>
    <n v="0.28999999999999998"/>
  </r>
  <r>
    <x v="99"/>
    <s v="STORE4"/>
    <n v="2"/>
    <n v="649.89"/>
    <n v="0.17"/>
    <s v="COD"/>
    <n v="1078.8173999999999"/>
    <n v="2"/>
    <n v="1078.8173999999999"/>
    <n v="649.89"/>
    <n v="0.17"/>
  </r>
  <r>
    <x v="27"/>
    <s v="STORE6"/>
    <n v="1"/>
    <n v="952.73"/>
    <n v="0.17"/>
    <s v="Credit Card"/>
    <n v="790.76589999999999"/>
    <n v="1"/>
    <n v="790.76589999999999"/>
    <n v="952.73"/>
    <n v="0.17"/>
  </r>
  <r>
    <x v="8"/>
    <s v="STORE16"/>
    <n v="4"/>
    <n v="820.78"/>
    <n v="0.25"/>
    <s v="Credit Card"/>
    <n v="2462.34"/>
    <n v="4"/>
    <n v="2462.34"/>
    <n v="820.78"/>
    <n v="0.25"/>
  </r>
  <r>
    <x v="48"/>
    <s v="STORE3"/>
    <n v="4"/>
    <n v="247.55"/>
    <n v="0.05"/>
    <s v="Credit Card"/>
    <n v="940.69"/>
    <n v="4"/>
    <n v="940.69"/>
    <n v="247.55"/>
    <n v="0.05"/>
  </r>
  <r>
    <x v="8"/>
    <s v="STORE8"/>
    <n v="3"/>
    <n v="561.44000000000005"/>
    <n v="0.2"/>
    <s v="COD"/>
    <n v="1347.4559999999999"/>
    <n v="3"/>
    <n v="1347.4559999999999"/>
    <n v="561.44000000000005"/>
    <n v="0.2"/>
  </r>
  <r>
    <x v="18"/>
    <s v="STORE8"/>
    <n v="4"/>
    <n v="214.37"/>
    <n v="0.11"/>
    <s v="COD"/>
    <n v="763.15719999999999"/>
    <n v="4"/>
    <n v="763.15719999999999"/>
    <n v="214.37"/>
    <n v="0.11"/>
  </r>
  <r>
    <x v="53"/>
    <s v="STORE16"/>
    <n v="3"/>
    <n v="123.74"/>
    <n v="0.23"/>
    <s v="PayPal"/>
    <n v="285.83940000000001"/>
    <n v="3"/>
    <n v="285.83940000000001"/>
    <n v="123.74"/>
    <n v="0.23"/>
  </r>
  <r>
    <x v="22"/>
    <s v="STORE11"/>
    <n v="4"/>
    <n v="645.71"/>
    <n v="0.1"/>
    <s v="PayPal"/>
    <n v="2324.556"/>
    <n v="4"/>
    <n v="2324.556"/>
    <n v="645.71"/>
    <n v="0.1"/>
  </r>
  <r>
    <x v="39"/>
    <s v="STORE12"/>
    <n v="3"/>
    <n v="587.12"/>
    <n v="0.3"/>
    <s v="Credit Card"/>
    <n v="1232.952"/>
    <n v="3"/>
    <n v="1232.952"/>
    <n v="587.12"/>
    <n v="0.3"/>
  </r>
  <r>
    <x v="60"/>
    <s v="STORE18"/>
    <n v="1"/>
    <n v="401.18"/>
    <n v="0.15"/>
    <s v="COD"/>
    <n v="341.00299999999999"/>
    <n v="1"/>
    <n v="341.00299999999999"/>
    <n v="401.18"/>
    <n v="0.15"/>
  </r>
  <r>
    <x v="87"/>
    <s v="STORE18"/>
    <n v="3"/>
    <n v="658.33"/>
    <n v="0.12"/>
    <s v="COD"/>
    <n v="1737.9911999999999"/>
    <n v="3"/>
    <n v="1737.9911999999999"/>
    <n v="658.33"/>
    <n v="0.12"/>
  </r>
  <r>
    <x v="2"/>
    <s v="STORE11"/>
    <n v="4"/>
    <n v="450.3"/>
    <n v="0.02"/>
    <s v="Credit Card"/>
    <n v="1765.1759999999999"/>
    <n v="4"/>
    <n v="1765.1759999999999"/>
    <n v="450.3"/>
    <n v="0.02"/>
  </r>
  <r>
    <x v="32"/>
    <s v="STORE10"/>
    <n v="4"/>
    <n v="33.630000000000003"/>
    <n v="0.05"/>
    <s v="Credit Card"/>
    <n v="127.794"/>
    <n v="4"/>
    <n v="127.794"/>
    <n v="33.630000000000003"/>
    <n v="0.05"/>
  </r>
  <r>
    <x v="30"/>
    <s v="STORE0"/>
    <n v="3"/>
    <n v="168.89"/>
    <n v="0.03"/>
    <s v="COD"/>
    <n v="491.46989999999988"/>
    <n v="3"/>
    <n v="491.46989999999988"/>
    <n v="168.89"/>
    <n v="0.03"/>
  </r>
  <r>
    <x v="17"/>
    <s v="STORE11"/>
    <n v="1"/>
    <n v="141.85"/>
    <n v="0.06"/>
    <s v="PayPal"/>
    <n v="133.339"/>
    <n v="1"/>
    <n v="133.339"/>
    <n v="141.85"/>
    <n v="0.06"/>
  </r>
  <r>
    <x v="68"/>
    <s v="STORE7"/>
    <n v="1"/>
    <n v="617.4"/>
    <n v="0.21"/>
    <s v="Credit Card"/>
    <n v="487.74599999999998"/>
    <n v="1"/>
    <n v="487.74599999999998"/>
    <n v="617.4"/>
    <n v="0.21"/>
  </r>
  <r>
    <x v="27"/>
    <s v="STORE1"/>
    <n v="3"/>
    <n v="841.47"/>
    <n v="0.15"/>
    <s v="COD"/>
    <n v="2145.7485000000001"/>
    <n v="3"/>
    <n v="2145.7485000000001"/>
    <n v="841.47"/>
    <n v="0.15"/>
  </r>
  <r>
    <x v="39"/>
    <s v="STORE13"/>
    <n v="2"/>
    <n v="960.41"/>
    <n v="0.18"/>
    <s v="Credit Card"/>
    <n v="1575.0724"/>
    <n v="2"/>
    <n v="1575.0724"/>
    <n v="960.41"/>
    <n v="0.18"/>
  </r>
  <r>
    <x v="28"/>
    <s v="STORE18"/>
    <n v="3"/>
    <n v="717.22"/>
    <n v="0.24"/>
    <s v="PayPal"/>
    <n v="1635.2616"/>
    <n v="3"/>
    <n v="1635.2616"/>
    <n v="717.22"/>
    <n v="0.24"/>
  </r>
  <r>
    <x v="21"/>
    <s v="STORE0"/>
    <n v="1"/>
    <n v="281.83"/>
    <n v="0.16"/>
    <s v="COD"/>
    <n v="236.7372"/>
    <n v="1"/>
    <n v="236.7372"/>
    <n v="281.83"/>
    <n v="0.16"/>
  </r>
  <r>
    <x v="4"/>
    <s v="STORE14"/>
    <n v="1"/>
    <n v="509.08"/>
    <n v="0.04"/>
    <s v="PayPal"/>
    <n v="488.71679999999998"/>
    <n v="1"/>
    <n v="488.71679999999998"/>
    <n v="509.08"/>
    <n v="0.04"/>
  </r>
  <r>
    <x v="99"/>
    <s v="STORE2"/>
    <n v="4"/>
    <n v="827.09"/>
    <n v="0.3"/>
    <s v="Credit Card"/>
    <n v="2315.8519999999999"/>
    <n v="4"/>
    <n v="2315.8519999999999"/>
    <n v="827.09"/>
    <n v="0.3"/>
  </r>
  <r>
    <x v="35"/>
    <s v="STORE4"/>
    <n v="2"/>
    <n v="823.36"/>
    <n v="0.23"/>
    <s v="Credit Card"/>
    <n v="1267.9744000000001"/>
    <n v="2"/>
    <n v="1267.9744000000001"/>
    <n v="823.36"/>
    <n v="0.23"/>
  </r>
  <r>
    <x v="33"/>
    <s v="STORE5"/>
    <n v="4"/>
    <n v="282.18"/>
    <n v="0.13"/>
    <s v="COD"/>
    <n v="981.9864"/>
    <n v="4"/>
    <n v="981.9864"/>
    <n v="282.18"/>
    <n v="0.13"/>
  </r>
  <r>
    <x v="39"/>
    <s v="STORE1"/>
    <n v="1"/>
    <n v="486.39"/>
    <n v="0.09"/>
    <s v="COD"/>
    <n v="442.61489999999998"/>
    <n v="1"/>
    <n v="442.61489999999998"/>
    <n v="486.39"/>
    <n v="0.09"/>
  </r>
  <r>
    <x v="97"/>
    <s v="STORE3"/>
    <n v="2"/>
    <n v="603.62"/>
    <n v="0.18"/>
    <s v="COD"/>
    <n v="989.93680000000006"/>
    <n v="2"/>
    <n v="989.93680000000006"/>
    <n v="603.62"/>
    <n v="0.18"/>
  </r>
  <r>
    <x v="92"/>
    <s v="STORE8"/>
    <n v="3"/>
    <n v="204.17"/>
    <n v="0.1"/>
    <s v="PayPal"/>
    <n v="551.25900000000001"/>
    <n v="3"/>
    <n v="551.25900000000001"/>
    <n v="204.17"/>
    <n v="0.1"/>
  </r>
  <r>
    <x v="67"/>
    <s v="STORE15"/>
    <n v="1"/>
    <n v="43.58"/>
    <n v="0.01"/>
    <s v="COD"/>
    <n v="43.144199999999998"/>
    <n v="1"/>
    <n v="43.144199999999998"/>
    <n v="43.58"/>
    <n v="0.01"/>
  </r>
  <r>
    <x v="44"/>
    <s v="STORE2"/>
    <n v="3"/>
    <n v="469.33"/>
    <n v="0.14000000000000001"/>
    <s v="PayPal"/>
    <n v="1210.8714"/>
    <n v="3"/>
    <n v="1210.8714"/>
    <n v="469.33"/>
    <n v="0.14000000000000001"/>
  </r>
  <r>
    <x v="67"/>
    <s v="STORE8"/>
    <n v="4"/>
    <n v="836.23"/>
    <n v="0.12"/>
    <s v="Credit Card"/>
    <n v="2943.5295999999998"/>
    <n v="4"/>
    <n v="2943.5295999999998"/>
    <n v="836.23"/>
    <n v="0.12"/>
  </r>
  <r>
    <x v="22"/>
    <s v="STORE19"/>
    <n v="2"/>
    <n v="661.53"/>
    <n v="0.2"/>
    <s v="PayPal"/>
    <n v="1058.4480000000001"/>
    <n v="2"/>
    <n v="1058.4480000000001"/>
    <n v="661.53"/>
    <n v="0.2"/>
  </r>
  <r>
    <x v="6"/>
    <s v="STORE16"/>
    <n v="3"/>
    <n v="753.47"/>
    <n v="0.25"/>
    <s v="PayPal"/>
    <n v="1695.3074999999999"/>
    <n v="3"/>
    <n v="1695.3074999999999"/>
    <n v="753.47"/>
    <n v="0.25"/>
  </r>
  <r>
    <x v="91"/>
    <s v="STORE0"/>
    <n v="3"/>
    <n v="713.95"/>
    <n v="0"/>
    <s v="Credit Card"/>
    <n v="2141.85"/>
    <n v="3"/>
    <n v="2141.85"/>
    <n v="713.95"/>
    <n v="0"/>
  </r>
  <r>
    <x v="75"/>
    <s v="STORE5"/>
    <n v="3"/>
    <n v="596"/>
    <n v="0.28000000000000003"/>
    <s v="COD"/>
    <n v="1287.3599999999999"/>
    <n v="3"/>
    <n v="1287.3599999999999"/>
    <n v="596"/>
    <n v="0.28000000000000003"/>
  </r>
  <r>
    <x v="93"/>
    <s v="STORE9"/>
    <n v="2"/>
    <n v="169.46"/>
    <n v="0.03"/>
    <s v="PayPal"/>
    <n v="328.75240000000002"/>
    <n v="2"/>
    <n v="328.75240000000002"/>
    <n v="169.46"/>
    <n v="0.03"/>
  </r>
  <r>
    <x v="15"/>
    <s v="STORE14"/>
    <n v="4"/>
    <n v="611.91999999999996"/>
    <n v="0.2"/>
    <s v="PayPal"/>
    <n v="1958.144"/>
    <n v="4"/>
    <n v="1958.144"/>
    <n v="611.91999999999996"/>
    <n v="0.2"/>
  </r>
  <r>
    <x v="1"/>
    <s v="STORE15"/>
    <n v="2"/>
    <n v="25.3"/>
    <n v="0.21"/>
    <s v="Credit Card"/>
    <n v="39.973999999999997"/>
    <n v="2"/>
    <n v="39.973999999999997"/>
    <n v="25.3"/>
    <n v="0.21"/>
  </r>
  <r>
    <x v="78"/>
    <s v="STORE10"/>
    <n v="4"/>
    <n v="166.93"/>
    <n v="0.02"/>
    <s v="PayPal"/>
    <n v="654.36559999999997"/>
    <n v="4"/>
    <n v="654.36559999999997"/>
    <n v="166.93"/>
    <n v="0.02"/>
  </r>
  <r>
    <x v="17"/>
    <s v="STORE11"/>
    <n v="4"/>
    <n v="861.55"/>
    <n v="0.12"/>
    <s v="Credit Card"/>
    <n v="3032.6559999999999"/>
    <n v="4"/>
    <n v="3032.6559999999999"/>
    <n v="861.55"/>
    <n v="0.12"/>
  </r>
  <r>
    <x v="19"/>
    <s v="STORE5"/>
    <n v="3"/>
    <n v="56.17"/>
    <n v="0.01"/>
    <s v="COD"/>
    <n v="166.82490000000001"/>
    <n v="3"/>
    <n v="166.82490000000001"/>
    <n v="56.17"/>
    <n v="0.01"/>
  </r>
  <r>
    <x v="5"/>
    <s v="STORE19"/>
    <n v="1"/>
    <n v="582.29"/>
    <n v="0.2"/>
    <s v="Credit Card"/>
    <n v="465.83199999999999"/>
    <n v="1"/>
    <n v="465.83199999999999"/>
    <n v="582.29"/>
    <n v="0.2"/>
  </r>
  <r>
    <x v="50"/>
    <s v="STORE0"/>
    <n v="3"/>
    <n v="63.96"/>
    <n v="0.02"/>
    <s v="Credit Card"/>
    <n v="188.04239999999999"/>
    <n v="3"/>
    <n v="188.04239999999999"/>
    <n v="63.96"/>
    <n v="0.02"/>
  </r>
  <r>
    <x v="93"/>
    <s v="STORE12"/>
    <n v="1"/>
    <n v="829.83"/>
    <n v="0.26"/>
    <s v="COD"/>
    <n v="614.07420000000002"/>
    <n v="1"/>
    <n v="614.07420000000002"/>
    <n v="829.83"/>
    <n v="0.26"/>
  </r>
  <r>
    <x v="13"/>
    <s v="STORE16"/>
    <n v="2"/>
    <n v="858.15"/>
    <n v="0.03"/>
    <s v="Credit Card"/>
    <n v="1664.8109999999999"/>
    <n v="2"/>
    <n v="1664.8109999999999"/>
    <n v="858.15"/>
    <n v="0.03"/>
  </r>
  <r>
    <x v="78"/>
    <s v="STORE13"/>
    <n v="3"/>
    <n v="717.32"/>
    <n v="0.23"/>
    <s v="COD"/>
    <n v="1657.0092"/>
    <n v="3"/>
    <n v="1657.0092"/>
    <n v="717.32"/>
    <n v="0.23"/>
  </r>
  <r>
    <x v="50"/>
    <s v="STORE12"/>
    <n v="1"/>
    <n v="163.19999999999999"/>
    <n v="0.22"/>
    <s v="PayPal"/>
    <n v="127.29600000000001"/>
    <n v="1"/>
    <n v="127.29600000000001"/>
    <n v="163.19999999999999"/>
    <n v="0.22"/>
  </r>
  <r>
    <x v="82"/>
    <s v="STORE12"/>
    <n v="2"/>
    <n v="966.71"/>
    <n v="0.11"/>
    <s v="Credit Card"/>
    <n v="1720.7438"/>
    <n v="2"/>
    <n v="1720.7438"/>
    <n v="966.71"/>
    <n v="0.11"/>
  </r>
  <r>
    <x v="68"/>
    <s v="STORE13"/>
    <n v="2"/>
    <n v="873.94"/>
    <n v="0.14000000000000001"/>
    <s v="COD"/>
    <n v="1503.1768"/>
    <n v="2"/>
    <n v="1503.1768"/>
    <n v="873.94"/>
    <n v="0.14000000000000001"/>
  </r>
  <r>
    <x v="90"/>
    <s v="STORE3"/>
    <n v="1"/>
    <n v="140.24"/>
    <n v="0.27"/>
    <s v="Credit Card"/>
    <n v="102.37520000000001"/>
    <n v="1"/>
    <n v="102.37520000000001"/>
    <n v="140.24"/>
    <n v="0.27"/>
  </r>
  <r>
    <x v="19"/>
    <s v="STORE5"/>
    <n v="2"/>
    <n v="549.91999999999996"/>
    <n v="0.28000000000000003"/>
    <s v="Credit Card"/>
    <n v="791.88479999999993"/>
    <n v="2"/>
    <n v="791.88479999999993"/>
    <n v="549.91999999999996"/>
    <n v="0.28000000000000003"/>
  </r>
  <r>
    <x v="53"/>
    <s v="STORE5"/>
    <n v="4"/>
    <n v="715.88"/>
    <n v="0.19"/>
    <s v="PayPal"/>
    <n v="2319.4512"/>
    <n v="4"/>
    <n v="2319.4512"/>
    <n v="715.88"/>
    <n v="0.19"/>
  </r>
  <r>
    <x v="95"/>
    <s v="STORE8"/>
    <n v="3"/>
    <n v="591.9"/>
    <n v="0.27"/>
    <s v="Credit Card"/>
    <n v="1296.261"/>
    <n v="3"/>
    <n v="1296.261"/>
    <n v="591.9"/>
    <n v="0.27"/>
  </r>
  <r>
    <x v="62"/>
    <s v="STORE10"/>
    <n v="2"/>
    <n v="523.14"/>
    <n v="0.13"/>
    <s v="PayPal"/>
    <n v="910.2636"/>
    <n v="2"/>
    <n v="910.2636"/>
    <n v="523.14"/>
    <n v="0.13"/>
  </r>
  <r>
    <x v="20"/>
    <s v="STORE14"/>
    <n v="2"/>
    <n v="478.62"/>
    <n v="0.17"/>
    <s v="COD"/>
    <n v="794.50919999999996"/>
    <n v="2"/>
    <n v="794.50919999999996"/>
    <n v="478.62"/>
    <n v="0.17"/>
  </r>
  <r>
    <x v="74"/>
    <s v="STORE1"/>
    <n v="4"/>
    <n v="740.5"/>
    <n v="0.17"/>
    <s v="PayPal"/>
    <n v="2458.46"/>
    <n v="4"/>
    <n v="2458.46"/>
    <n v="740.5"/>
    <n v="0.17"/>
  </r>
  <r>
    <x v="54"/>
    <s v="STORE2"/>
    <n v="1"/>
    <n v="780.24"/>
    <n v="0.04"/>
    <s v="COD"/>
    <n v="749.03039999999999"/>
    <n v="1"/>
    <n v="749.03039999999999"/>
    <n v="780.24"/>
    <n v="0.04"/>
  </r>
  <r>
    <x v="7"/>
    <s v="STORE16"/>
    <n v="4"/>
    <n v="579.24"/>
    <n v="0.04"/>
    <s v="COD"/>
    <n v="2224.2815999999998"/>
    <n v="4"/>
    <n v="2224.2815999999998"/>
    <n v="579.24"/>
    <n v="0.04"/>
  </r>
  <r>
    <x v="55"/>
    <s v="STORE2"/>
    <n v="3"/>
    <n v="268.95"/>
    <n v="0.04"/>
    <s v="PayPal"/>
    <n v="774.57599999999991"/>
    <n v="3"/>
    <n v="774.57599999999991"/>
    <n v="268.95"/>
    <n v="0.04"/>
  </r>
  <r>
    <x v="23"/>
    <s v="STORE4"/>
    <n v="1"/>
    <n v="47.47"/>
    <n v="0.28000000000000003"/>
    <s v="Credit Card"/>
    <n v="34.178400000000003"/>
    <n v="1"/>
    <n v="34.178400000000003"/>
    <n v="47.47"/>
    <n v="0.28000000000000003"/>
  </r>
  <r>
    <x v="9"/>
    <s v="STORE17"/>
    <n v="3"/>
    <n v="858.81"/>
    <n v="7.0000000000000007E-2"/>
    <s v="Credit Card"/>
    <n v="2396.0799000000002"/>
    <n v="3"/>
    <n v="2396.0799000000002"/>
    <n v="858.81"/>
    <n v="7.0000000000000007E-2"/>
  </r>
  <r>
    <x v="46"/>
    <s v="STORE10"/>
    <n v="3"/>
    <n v="569.98"/>
    <n v="0.05"/>
    <s v="Credit Card"/>
    <n v="1624.443"/>
    <n v="3"/>
    <n v="1624.443"/>
    <n v="569.98"/>
    <n v="0.05"/>
  </r>
  <r>
    <x v="1"/>
    <s v="STORE12"/>
    <n v="3"/>
    <n v="306.52"/>
    <n v="0.01"/>
    <s v="COD"/>
    <n v="910.36439999999993"/>
    <n v="3"/>
    <n v="910.36439999999993"/>
    <n v="306.52"/>
    <n v="0.01"/>
  </r>
  <r>
    <x v="6"/>
    <s v="STORE13"/>
    <n v="3"/>
    <n v="184.67"/>
    <n v="0.03"/>
    <s v="COD"/>
    <n v="537.38969999999995"/>
    <n v="3"/>
    <n v="537.38969999999995"/>
    <n v="184.67"/>
    <n v="0.03"/>
  </r>
  <r>
    <x v="33"/>
    <s v="STORE5"/>
    <n v="4"/>
    <n v="189.56"/>
    <n v="0"/>
    <s v="COD"/>
    <n v="758.24"/>
    <n v="4"/>
    <n v="758.24"/>
    <n v="189.56"/>
    <n v="0"/>
  </r>
  <r>
    <x v="28"/>
    <s v="STORE5"/>
    <n v="1"/>
    <n v="805.24"/>
    <n v="0.04"/>
    <s v="PayPal"/>
    <n v="773.03039999999999"/>
    <n v="1"/>
    <n v="773.03039999999999"/>
    <n v="805.24"/>
    <n v="0.04"/>
  </r>
  <r>
    <x v="59"/>
    <s v="STORE17"/>
    <n v="3"/>
    <n v="683.74"/>
    <n v="0.24"/>
    <s v="Credit Card"/>
    <n v="1558.9272000000001"/>
    <n v="3"/>
    <n v="1558.9272000000001"/>
    <n v="683.74"/>
    <n v="0.24"/>
  </r>
  <r>
    <x v="6"/>
    <s v="STORE18"/>
    <n v="3"/>
    <n v="439.21"/>
    <n v="0.28000000000000003"/>
    <s v="COD"/>
    <n v="948.69359999999983"/>
    <n v="3"/>
    <n v="948.69359999999983"/>
    <n v="439.21"/>
    <n v="0.28000000000000003"/>
  </r>
  <r>
    <x v="73"/>
    <s v="STORE6"/>
    <n v="1"/>
    <n v="126.92"/>
    <n v="0.24"/>
    <s v="COD"/>
    <n v="96.459199999999996"/>
    <n v="1"/>
    <n v="96.459199999999996"/>
    <n v="126.92"/>
    <n v="0.24"/>
  </r>
  <r>
    <x v="78"/>
    <s v="STORE4"/>
    <n v="4"/>
    <n v="834.7"/>
    <n v="0.14000000000000001"/>
    <s v="Credit Card"/>
    <n v="2871.3679999999999"/>
    <n v="4"/>
    <n v="2871.3679999999999"/>
    <n v="834.7"/>
    <n v="0.14000000000000001"/>
  </r>
  <r>
    <x v="63"/>
    <s v="STORE11"/>
    <n v="2"/>
    <n v="271.88"/>
    <n v="0.11"/>
    <s v="COD"/>
    <n v="483.94639999999998"/>
    <n v="2"/>
    <n v="483.94639999999998"/>
    <n v="271.88"/>
    <n v="0.11"/>
  </r>
  <r>
    <x v="75"/>
    <s v="STORE1"/>
    <n v="4"/>
    <n v="972.14"/>
    <n v="0.25"/>
    <s v="Credit Card"/>
    <n v="2916.42"/>
    <n v="4"/>
    <n v="2916.42"/>
    <n v="972.14"/>
    <n v="0.25"/>
  </r>
  <r>
    <x v="19"/>
    <s v="STORE4"/>
    <n v="3"/>
    <n v="523.66"/>
    <n v="0.27"/>
    <s v="PayPal"/>
    <n v="1146.8154"/>
    <n v="3"/>
    <n v="1146.8154"/>
    <n v="523.66"/>
    <n v="0.27"/>
  </r>
  <r>
    <x v="91"/>
    <s v="STORE2"/>
    <n v="4"/>
    <n v="838.99"/>
    <n v="0.16"/>
    <s v="Credit Card"/>
    <n v="2819.0064000000002"/>
    <n v="4"/>
    <n v="2819.0064000000002"/>
    <n v="838.99"/>
    <n v="0.16"/>
  </r>
  <r>
    <x v="75"/>
    <s v="STORE17"/>
    <n v="4"/>
    <n v="838.7"/>
    <n v="0.21"/>
    <s v="COD"/>
    <n v="2650.2919999999999"/>
    <n v="4"/>
    <n v="2650.2919999999999"/>
    <n v="838.7"/>
    <n v="0.21"/>
  </r>
  <r>
    <x v="1"/>
    <s v="STORE8"/>
    <n v="3"/>
    <n v="943.24"/>
    <n v="0.21"/>
    <s v="Credit Card"/>
    <n v="2235.4787999999999"/>
    <n v="3"/>
    <n v="2235.4787999999999"/>
    <n v="943.24"/>
    <n v="0.21"/>
  </r>
  <r>
    <x v="90"/>
    <s v="STORE17"/>
    <n v="2"/>
    <n v="310.33"/>
    <n v="0.26"/>
    <s v="Credit Card"/>
    <n v="459.28840000000002"/>
    <n v="2"/>
    <n v="459.28840000000002"/>
    <n v="310.33"/>
    <n v="0.26"/>
  </r>
  <r>
    <x v="49"/>
    <s v="STORE0"/>
    <n v="3"/>
    <n v="201.05"/>
    <n v="0.23"/>
    <s v="PayPal"/>
    <n v="464.42550000000011"/>
    <n v="3"/>
    <n v="464.42550000000011"/>
    <n v="201.05"/>
    <n v="0.23"/>
  </r>
  <r>
    <x v="87"/>
    <s v="STORE17"/>
    <n v="1"/>
    <n v="803.37"/>
    <n v="0.3"/>
    <s v="PayPal"/>
    <n v="562.35899999999992"/>
    <n v="1"/>
    <n v="562.35899999999992"/>
    <n v="803.37"/>
    <n v="0.3"/>
  </r>
  <r>
    <x v="86"/>
    <s v="STORE15"/>
    <n v="3"/>
    <n v="259.98"/>
    <n v="7.0000000000000007E-2"/>
    <s v="COD"/>
    <n v="725.3442"/>
    <n v="3"/>
    <n v="725.3442"/>
    <n v="259.98"/>
    <n v="7.0000000000000007E-2"/>
  </r>
  <r>
    <x v="95"/>
    <s v="STORE3"/>
    <n v="4"/>
    <n v="591.9"/>
    <n v="0.2"/>
    <s v="PayPal"/>
    <n v="1894.08"/>
    <n v="4"/>
    <n v="1894.08"/>
    <n v="591.9"/>
    <n v="0.2"/>
  </r>
  <r>
    <x v="17"/>
    <s v="STORE12"/>
    <n v="2"/>
    <n v="396.9"/>
    <n v="0.18"/>
    <s v="PayPal"/>
    <n v="650.91600000000005"/>
    <n v="2"/>
    <n v="650.91600000000005"/>
    <n v="396.9"/>
    <n v="0.18"/>
  </r>
  <r>
    <x v="24"/>
    <s v="STORE2"/>
    <n v="1"/>
    <n v="176.84"/>
    <n v="0.19"/>
    <s v="Credit Card"/>
    <n v="143.24039999999999"/>
    <n v="1"/>
    <n v="143.24039999999999"/>
    <n v="176.84"/>
    <n v="0.19"/>
  </r>
  <r>
    <x v="33"/>
    <s v="STORE0"/>
    <n v="2"/>
    <n v="614.21"/>
    <n v="0.11"/>
    <s v="PayPal"/>
    <n v="1093.2937999999999"/>
    <n v="2"/>
    <n v="1093.2937999999999"/>
    <n v="614.21"/>
    <n v="0.11"/>
  </r>
  <r>
    <x v="58"/>
    <s v="STORE7"/>
    <n v="3"/>
    <n v="604.66"/>
    <n v="0.18"/>
    <s v="COD"/>
    <n v="1487.4636"/>
    <n v="3"/>
    <n v="1487.4636"/>
    <n v="604.66"/>
    <n v="0.18"/>
  </r>
  <r>
    <x v="95"/>
    <s v="STORE12"/>
    <n v="3"/>
    <n v="24.29"/>
    <n v="0.12"/>
    <s v="PayPal"/>
    <n v="64.125600000000006"/>
    <n v="3"/>
    <n v="64.125600000000006"/>
    <n v="24.29"/>
    <n v="0.12"/>
  </r>
  <r>
    <x v="81"/>
    <s v="STORE11"/>
    <n v="1"/>
    <n v="503.95"/>
    <n v="0.24"/>
    <s v="PayPal"/>
    <n v="383.00200000000001"/>
    <n v="1"/>
    <n v="383.00200000000001"/>
    <n v="503.95"/>
    <n v="0.24"/>
  </r>
  <r>
    <x v="69"/>
    <s v="STORE14"/>
    <n v="4"/>
    <n v="860.78"/>
    <n v="0.03"/>
    <s v="Credit Card"/>
    <n v="3339.8263999999999"/>
    <n v="4"/>
    <n v="3339.8263999999999"/>
    <n v="860.78"/>
    <n v="0.03"/>
  </r>
  <r>
    <x v="63"/>
    <s v="STORE3"/>
    <n v="3"/>
    <n v="41.97"/>
    <n v="0.03"/>
    <s v="COD"/>
    <n v="122.1327"/>
    <n v="3"/>
    <n v="122.1327"/>
    <n v="41.97"/>
    <n v="0.03"/>
  </r>
  <r>
    <x v="5"/>
    <s v="STORE5"/>
    <n v="1"/>
    <n v="649.59"/>
    <n v="0.12"/>
    <s v="COD"/>
    <n v="571.63920000000007"/>
    <n v="1"/>
    <n v="571.63920000000007"/>
    <n v="649.59"/>
    <n v="0.12"/>
  </r>
  <r>
    <x v="81"/>
    <s v="STORE9"/>
    <n v="2"/>
    <n v="386.09"/>
    <n v="0.19"/>
    <s v="PayPal"/>
    <n v="625.46579999999994"/>
    <n v="2"/>
    <n v="625.46579999999994"/>
    <n v="386.09"/>
    <n v="0.19"/>
  </r>
  <r>
    <x v="69"/>
    <s v="STORE12"/>
    <n v="1"/>
    <n v="891.62"/>
    <n v="0.06"/>
    <s v="PayPal"/>
    <n v="838.12279999999998"/>
    <n v="1"/>
    <n v="838.12279999999998"/>
    <n v="891.62"/>
    <n v="0.06"/>
  </r>
  <r>
    <x v="91"/>
    <s v="STORE15"/>
    <n v="2"/>
    <n v="558.9"/>
    <n v="0.05"/>
    <s v="COD"/>
    <n v="1061.9100000000001"/>
    <n v="2"/>
    <n v="1061.9100000000001"/>
    <n v="558.9"/>
    <n v="0.05"/>
  </r>
  <r>
    <x v="55"/>
    <s v="STORE3"/>
    <n v="2"/>
    <n v="99.04"/>
    <n v="0.26"/>
    <s v="COD"/>
    <n v="146.57919999999999"/>
    <n v="2"/>
    <n v="146.57919999999999"/>
    <n v="99.04"/>
    <n v="0.26"/>
  </r>
  <r>
    <x v="58"/>
    <s v="STORE8"/>
    <n v="4"/>
    <n v="625.13"/>
    <n v="0.06"/>
    <s v="Credit Card"/>
    <n v="2350.4888000000001"/>
    <n v="4"/>
    <n v="2350.4888000000001"/>
    <n v="625.13"/>
    <n v="0.06"/>
  </r>
  <r>
    <x v="43"/>
    <s v="STORE18"/>
    <n v="4"/>
    <n v="38.380000000000003"/>
    <n v="0.16"/>
    <s v="COD"/>
    <n v="128.95679999999999"/>
    <n v="4"/>
    <n v="128.95679999999999"/>
    <n v="38.380000000000003"/>
    <n v="0.16"/>
  </r>
  <r>
    <x v="32"/>
    <s v="STORE10"/>
    <n v="4"/>
    <n v="731.72"/>
    <n v="0.22"/>
    <s v="COD"/>
    <n v="2282.9663999999998"/>
    <n v="4"/>
    <n v="2282.9663999999998"/>
    <n v="731.72"/>
    <n v="0.22"/>
  </r>
  <r>
    <x v="82"/>
    <s v="STORE19"/>
    <n v="3"/>
    <n v="825.33"/>
    <n v="0.21"/>
    <s v="Credit Card"/>
    <n v="1956.0320999999999"/>
    <n v="3"/>
    <n v="1956.0320999999999"/>
    <n v="825.33"/>
    <n v="0.21"/>
  </r>
  <r>
    <x v="7"/>
    <s v="STORE14"/>
    <n v="2"/>
    <n v="47.3"/>
    <n v="0.01"/>
    <s v="PayPal"/>
    <n v="93.653999999999996"/>
    <n v="2"/>
    <n v="93.653999999999996"/>
    <n v="47.3"/>
    <n v="0.01"/>
  </r>
  <r>
    <x v="18"/>
    <s v="STORE17"/>
    <n v="1"/>
    <n v="389.12"/>
    <n v="0.18"/>
    <s v="PayPal"/>
    <n v="319.07839999999999"/>
    <n v="1"/>
    <n v="319.07839999999999"/>
    <n v="389.12"/>
    <n v="0.18"/>
  </r>
  <r>
    <x v="74"/>
    <s v="STORE18"/>
    <n v="3"/>
    <n v="543.83000000000004"/>
    <n v="0.05"/>
    <s v="Credit Card"/>
    <n v="1549.9155000000001"/>
    <n v="3"/>
    <n v="1549.9155000000001"/>
    <n v="543.83000000000004"/>
    <n v="0.05"/>
  </r>
  <r>
    <x v="66"/>
    <s v="STORE1"/>
    <n v="2"/>
    <n v="660.27"/>
    <n v="0.01"/>
    <s v="PayPal"/>
    <n v="1307.3345999999999"/>
    <n v="2"/>
    <n v="1307.3345999999999"/>
    <n v="660.27"/>
    <n v="0.01"/>
  </r>
  <r>
    <x v="26"/>
    <s v="STORE8"/>
    <n v="4"/>
    <n v="729.31"/>
    <n v="0.03"/>
    <s v="Credit Card"/>
    <n v="2829.7228"/>
    <n v="4"/>
    <n v="2829.7228"/>
    <n v="729.31"/>
    <n v="0.03"/>
  </r>
  <r>
    <x v="72"/>
    <s v="STORE6"/>
    <n v="2"/>
    <n v="152.91"/>
    <n v="0.24"/>
    <s v="PayPal"/>
    <n v="232.42320000000001"/>
    <n v="2"/>
    <n v="232.42320000000001"/>
    <n v="152.91"/>
    <n v="0.24"/>
  </r>
  <r>
    <x v="1"/>
    <s v="STORE15"/>
    <n v="4"/>
    <n v="592.14"/>
    <n v="0.12"/>
    <s v="COD"/>
    <n v="2084.3328000000001"/>
    <n v="4"/>
    <n v="2084.3328000000001"/>
    <n v="592.14"/>
    <n v="0.12"/>
  </r>
  <r>
    <x v="36"/>
    <s v="STORE12"/>
    <n v="1"/>
    <n v="984.37"/>
    <n v="0"/>
    <s v="PayPal"/>
    <n v="984.37"/>
    <n v="1"/>
    <n v="984.37"/>
    <n v="984.37"/>
    <n v="0"/>
  </r>
  <r>
    <x v="55"/>
    <s v="STORE12"/>
    <n v="2"/>
    <n v="237.59"/>
    <n v="0.12"/>
    <s v="Credit Card"/>
    <n v="418.15839999999997"/>
    <n v="2"/>
    <n v="418.15839999999997"/>
    <n v="237.59"/>
    <n v="0.12"/>
  </r>
  <r>
    <x v="60"/>
    <s v="STORE8"/>
    <n v="1"/>
    <n v="52.06"/>
    <n v="0.27"/>
    <s v="COD"/>
    <n v="38.003799999999998"/>
    <n v="1"/>
    <n v="38.003799999999998"/>
    <n v="52.06"/>
    <n v="0.27"/>
  </r>
  <r>
    <x v="58"/>
    <s v="STORE1"/>
    <n v="2"/>
    <n v="594.63"/>
    <n v="0.12"/>
    <s v="Credit Card"/>
    <n v="1046.5488"/>
    <n v="2"/>
    <n v="1046.5488"/>
    <n v="594.63"/>
    <n v="0.12"/>
  </r>
  <r>
    <x v="58"/>
    <s v="STORE0"/>
    <n v="3"/>
    <n v="476.1"/>
    <n v="0.05"/>
    <s v="COD"/>
    <n v="1356.885"/>
    <n v="3"/>
    <n v="1356.885"/>
    <n v="476.1"/>
    <n v="0.05"/>
  </r>
  <r>
    <x v="86"/>
    <s v="STORE6"/>
    <n v="1"/>
    <n v="546.47"/>
    <n v="0.08"/>
    <s v="COD"/>
    <n v="502.75240000000002"/>
    <n v="1"/>
    <n v="502.75240000000002"/>
    <n v="546.47"/>
    <n v="0.08"/>
  </r>
  <r>
    <x v="28"/>
    <s v="STORE12"/>
    <n v="1"/>
    <n v="979.49"/>
    <n v="0.19"/>
    <s v="COD"/>
    <n v="793.38690000000008"/>
    <n v="1"/>
    <n v="793.38690000000008"/>
    <n v="979.49"/>
    <n v="0.19"/>
  </r>
  <r>
    <x v="53"/>
    <s v="STORE2"/>
    <n v="3"/>
    <n v="988.53"/>
    <n v="0.3"/>
    <s v="COD"/>
    <n v="2075.913"/>
    <n v="3"/>
    <n v="2075.913"/>
    <n v="988.53"/>
    <n v="0.3"/>
  </r>
  <r>
    <x v="3"/>
    <s v="STORE3"/>
    <n v="4"/>
    <n v="849.29"/>
    <n v="0.26"/>
    <s v="Credit Card"/>
    <n v="2513.8984"/>
    <n v="4"/>
    <n v="2513.8984"/>
    <n v="849.29"/>
    <n v="0.26"/>
  </r>
  <r>
    <x v="98"/>
    <s v="STORE14"/>
    <n v="2"/>
    <n v="452.29"/>
    <n v="0.01"/>
    <s v="COD"/>
    <n v="895.53420000000006"/>
    <n v="2"/>
    <n v="895.53420000000006"/>
    <n v="452.29"/>
    <n v="0.01"/>
  </r>
  <r>
    <x v="59"/>
    <s v="STORE18"/>
    <n v="2"/>
    <n v="810.81"/>
    <n v="0.11"/>
    <s v="COD"/>
    <n v="1443.2418"/>
    <n v="2"/>
    <n v="1443.2418"/>
    <n v="810.81"/>
    <n v="0.11"/>
  </r>
  <r>
    <x v="86"/>
    <s v="STORE8"/>
    <n v="1"/>
    <n v="846.67"/>
    <n v="0.1"/>
    <s v="COD"/>
    <n v="762.00299999999993"/>
    <n v="1"/>
    <n v="762.00299999999993"/>
    <n v="846.67"/>
    <n v="0.1"/>
  </r>
  <r>
    <x v="10"/>
    <s v="STORE6"/>
    <n v="4"/>
    <n v="73.55"/>
    <n v="0.24"/>
    <s v="COD"/>
    <n v="223.59200000000001"/>
    <n v="4"/>
    <n v="223.59200000000001"/>
    <n v="73.55"/>
    <n v="0.24"/>
  </r>
  <r>
    <x v="80"/>
    <s v="STORE6"/>
    <n v="1"/>
    <n v="882.03"/>
    <n v="0.04"/>
    <s v="COD"/>
    <n v="846.74879999999996"/>
    <n v="1"/>
    <n v="846.74879999999996"/>
    <n v="882.03"/>
    <n v="0.04"/>
  </r>
  <r>
    <x v="62"/>
    <s v="STORE14"/>
    <n v="1"/>
    <n v="958.44"/>
    <n v="0.21"/>
    <s v="Credit Card"/>
    <n v="757.16760000000011"/>
    <n v="1"/>
    <n v="757.16760000000011"/>
    <n v="958.44"/>
    <n v="0.21"/>
  </r>
  <r>
    <x v="8"/>
    <s v="STORE2"/>
    <n v="1"/>
    <n v="716.29"/>
    <n v="0.01"/>
    <s v="PayPal"/>
    <n v="709.12709999999993"/>
    <n v="1"/>
    <n v="709.12709999999993"/>
    <n v="716.29"/>
    <n v="0.01"/>
  </r>
  <r>
    <x v="93"/>
    <s v="STORE16"/>
    <n v="2"/>
    <n v="409.14"/>
    <n v="0.01"/>
    <s v="PayPal"/>
    <n v="810.09719999999993"/>
    <n v="2"/>
    <n v="810.09719999999993"/>
    <n v="409.14"/>
    <n v="0.01"/>
  </r>
  <r>
    <x v="8"/>
    <s v="STORE9"/>
    <n v="4"/>
    <n v="261.73"/>
    <n v="0.1"/>
    <s v="PayPal"/>
    <n v="942.22800000000007"/>
    <n v="4"/>
    <n v="942.22800000000007"/>
    <n v="261.73"/>
    <n v="0.1"/>
  </r>
  <r>
    <x v="21"/>
    <s v="STORE0"/>
    <n v="2"/>
    <n v="687.35"/>
    <n v="0.2"/>
    <s v="COD"/>
    <n v="1099.76"/>
    <n v="2"/>
    <n v="1099.76"/>
    <n v="687.35"/>
    <n v="0.2"/>
  </r>
  <r>
    <x v="94"/>
    <s v="STORE8"/>
    <n v="2"/>
    <n v="30.14"/>
    <n v="0.21"/>
    <s v="Credit Card"/>
    <n v="47.621200000000002"/>
    <n v="2"/>
    <n v="47.621200000000002"/>
    <n v="30.14"/>
    <n v="0.21"/>
  </r>
  <r>
    <x v="13"/>
    <s v="STORE8"/>
    <n v="3"/>
    <n v="570.12"/>
    <n v="0.12"/>
    <s v="PayPal"/>
    <n v="1505.1168"/>
    <n v="3"/>
    <n v="1505.1168"/>
    <n v="570.12"/>
    <n v="0.12"/>
  </r>
  <r>
    <x v="25"/>
    <s v="STORE19"/>
    <n v="3"/>
    <n v="401.87"/>
    <n v="0.28999999999999998"/>
    <s v="COD"/>
    <n v="855.98310000000004"/>
    <n v="3"/>
    <n v="855.98310000000004"/>
    <n v="401.87"/>
    <n v="0.28999999999999998"/>
  </r>
  <r>
    <x v="29"/>
    <s v="STORE12"/>
    <n v="4"/>
    <n v="619.35"/>
    <n v="0.3"/>
    <s v="Credit Card"/>
    <n v="1734.18"/>
    <n v="4"/>
    <n v="1734.18"/>
    <n v="619.35"/>
    <n v="0.3"/>
  </r>
  <r>
    <x v="54"/>
    <s v="STORE17"/>
    <n v="4"/>
    <n v="569.36"/>
    <n v="0.27"/>
    <s v="PayPal"/>
    <n v="1662.5311999999999"/>
    <n v="4"/>
    <n v="1662.5311999999999"/>
    <n v="569.36"/>
    <n v="0.27"/>
  </r>
  <r>
    <x v="16"/>
    <s v="STORE4"/>
    <n v="2"/>
    <n v="846.35"/>
    <n v="0.3"/>
    <s v="COD"/>
    <n v="1184.8900000000001"/>
    <n v="2"/>
    <n v="1184.8900000000001"/>
    <n v="846.35"/>
    <n v="0.3"/>
  </r>
  <r>
    <x v="37"/>
    <s v="STORE2"/>
    <n v="1"/>
    <n v="788.45"/>
    <n v="0.28999999999999998"/>
    <s v="PayPal"/>
    <n v="559.79949999999997"/>
    <n v="1"/>
    <n v="559.79949999999997"/>
    <n v="788.45"/>
    <n v="0.28999999999999998"/>
  </r>
  <r>
    <x v="68"/>
    <s v="STORE12"/>
    <n v="2"/>
    <n v="338.81"/>
    <n v="7.0000000000000007E-2"/>
    <s v="COD"/>
    <n v="630.1866"/>
    <n v="2"/>
    <n v="630.1866"/>
    <n v="338.81"/>
    <n v="7.0000000000000007E-2"/>
  </r>
  <r>
    <x v="66"/>
    <s v="STORE5"/>
    <n v="4"/>
    <n v="94.48"/>
    <n v="0.06"/>
    <s v="COD"/>
    <n v="355.2448"/>
    <n v="4"/>
    <n v="355.2448"/>
    <n v="94.48"/>
    <n v="0.06"/>
  </r>
  <r>
    <x v="46"/>
    <s v="STORE13"/>
    <n v="3"/>
    <n v="941.85"/>
    <n v="0.16"/>
    <s v="PayPal"/>
    <n v="2373.462"/>
    <n v="3"/>
    <n v="2373.462"/>
    <n v="941.85"/>
    <n v="0.16"/>
  </r>
  <r>
    <x v="49"/>
    <s v="STORE5"/>
    <n v="2"/>
    <n v="336.97"/>
    <n v="0.14000000000000001"/>
    <s v="PayPal"/>
    <n v="579.58840000000009"/>
    <n v="2"/>
    <n v="579.58840000000009"/>
    <n v="336.97"/>
    <n v="0.14000000000000001"/>
  </r>
  <r>
    <x v="23"/>
    <s v="STORE5"/>
    <n v="2"/>
    <n v="344.16"/>
    <n v="0.09"/>
    <s v="PayPal"/>
    <n v="626.37120000000004"/>
    <n v="2"/>
    <n v="626.37120000000004"/>
    <n v="344.16"/>
    <n v="0.09"/>
  </r>
  <r>
    <x v="70"/>
    <s v="STORE9"/>
    <n v="1"/>
    <n v="841.53"/>
    <n v="0.15"/>
    <s v="Credit Card"/>
    <n v="715.30049999999994"/>
    <n v="1"/>
    <n v="715.30049999999994"/>
    <n v="841.53"/>
    <n v="0.15"/>
  </r>
  <r>
    <x v="50"/>
    <s v="STORE17"/>
    <n v="3"/>
    <n v="63.36"/>
    <n v="0.28999999999999998"/>
    <s v="COD"/>
    <n v="134.95679999999999"/>
    <n v="3"/>
    <n v="134.95679999999999"/>
    <n v="63.36"/>
    <n v="0.28999999999999998"/>
  </r>
  <r>
    <x v="36"/>
    <s v="STORE8"/>
    <n v="2"/>
    <n v="552.49"/>
    <n v="0.1"/>
    <s v="Credit Card"/>
    <n v="994.48200000000008"/>
    <n v="2"/>
    <n v="994.48200000000008"/>
    <n v="552.49"/>
    <n v="0.1"/>
  </r>
  <r>
    <x v="10"/>
    <s v="STORE6"/>
    <n v="3"/>
    <n v="447.38"/>
    <n v="0.03"/>
    <s v="Credit Card"/>
    <n v="1301.8758"/>
    <n v="3"/>
    <n v="1301.8758"/>
    <n v="447.38"/>
    <n v="0.03"/>
  </r>
  <r>
    <x v="78"/>
    <s v="STORE19"/>
    <n v="1"/>
    <n v="727.7"/>
    <n v="0.21"/>
    <s v="COD"/>
    <n v="574.88300000000004"/>
    <n v="1"/>
    <n v="574.88300000000004"/>
    <n v="727.7"/>
    <n v="0.21"/>
  </r>
  <r>
    <x v="69"/>
    <s v="STORE7"/>
    <n v="4"/>
    <n v="581.34"/>
    <n v="0.08"/>
    <s v="Credit Card"/>
    <n v="2139.3312000000001"/>
    <n v="4"/>
    <n v="2139.3312000000001"/>
    <n v="581.34"/>
    <n v="0.08"/>
  </r>
  <r>
    <x v="73"/>
    <s v="STORE1"/>
    <n v="1"/>
    <n v="338.83"/>
    <n v="0.19"/>
    <s v="PayPal"/>
    <n v="274.45229999999998"/>
    <n v="1"/>
    <n v="274.45229999999998"/>
    <n v="338.83"/>
    <n v="0.19"/>
  </r>
  <r>
    <x v="2"/>
    <s v="STORE13"/>
    <n v="4"/>
    <n v="568.80999999999995"/>
    <n v="0.25"/>
    <s v="Credit Card"/>
    <n v="1706.43"/>
    <n v="4"/>
    <n v="1706.43"/>
    <n v="568.80999999999995"/>
    <n v="0.25"/>
  </r>
  <r>
    <x v="86"/>
    <s v="STORE17"/>
    <n v="2"/>
    <n v="352.63"/>
    <n v="0.15"/>
    <s v="PayPal"/>
    <n v="599.471"/>
    <n v="2"/>
    <n v="599.471"/>
    <n v="352.63"/>
    <n v="0.15"/>
  </r>
  <r>
    <x v="99"/>
    <s v="STORE13"/>
    <n v="2"/>
    <n v="629.86"/>
    <n v="0.15"/>
    <s v="PayPal"/>
    <n v="1070.7619999999999"/>
    <n v="2"/>
    <n v="1070.7619999999999"/>
    <n v="629.86"/>
    <n v="0.15"/>
  </r>
  <r>
    <x v="24"/>
    <s v="STORE3"/>
    <n v="3"/>
    <n v="212.08"/>
    <n v="7.0000000000000007E-2"/>
    <s v="Credit Card"/>
    <n v="591.70319999999992"/>
    <n v="3"/>
    <n v="591.70319999999992"/>
    <n v="212.08"/>
    <n v="7.0000000000000007E-2"/>
  </r>
  <r>
    <x v="71"/>
    <s v="STORE2"/>
    <n v="3"/>
    <n v="878.62"/>
    <n v="0.05"/>
    <s v="PayPal"/>
    <n v="2504.067"/>
    <n v="3"/>
    <n v="2504.067"/>
    <n v="878.62"/>
    <n v="0.05"/>
  </r>
  <r>
    <x v="61"/>
    <s v="STORE10"/>
    <n v="4"/>
    <n v="87.83"/>
    <n v="0.23"/>
    <s v="PayPal"/>
    <n v="270.51639999999998"/>
    <n v="4"/>
    <n v="270.51639999999998"/>
    <n v="87.83"/>
    <n v="0.23"/>
  </r>
  <r>
    <x v="6"/>
    <s v="STORE9"/>
    <n v="3"/>
    <n v="442.64"/>
    <n v="0.15"/>
    <s v="COD"/>
    <n v="1128.732"/>
    <n v="3"/>
    <n v="1128.732"/>
    <n v="442.64"/>
    <n v="0.15"/>
  </r>
  <r>
    <x v="48"/>
    <s v="STORE2"/>
    <n v="3"/>
    <n v="410.04"/>
    <n v="0.09"/>
    <s v="COD"/>
    <n v="1119.4092000000001"/>
    <n v="3"/>
    <n v="1119.4092000000001"/>
    <n v="410.04"/>
    <n v="0.09"/>
  </r>
  <r>
    <x v="32"/>
    <s v="STORE17"/>
    <n v="1"/>
    <n v="355.31"/>
    <n v="0.27"/>
    <s v="Credit Card"/>
    <n v="259.37630000000001"/>
    <n v="1"/>
    <n v="259.37630000000001"/>
    <n v="355.31"/>
    <n v="0.27"/>
  </r>
  <r>
    <x v="93"/>
    <s v="STORE13"/>
    <n v="4"/>
    <n v="243.13"/>
    <n v="0.25"/>
    <s v="COD"/>
    <n v="729.39"/>
    <n v="4"/>
    <n v="729.39"/>
    <n v="243.13"/>
    <n v="0.25"/>
  </r>
  <r>
    <x v="4"/>
    <s v="STORE11"/>
    <n v="2"/>
    <n v="410.63"/>
    <n v="0.28000000000000003"/>
    <s v="COD"/>
    <n v="591.30719999999997"/>
    <n v="2"/>
    <n v="591.30719999999997"/>
    <n v="410.63"/>
    <n v="0.28000000000000003"/>
  </r>
  <r>
    <x v="32"/>
    <s v="STORE10"/>
    <n v="4"/>
    <n v="101.25"/>
    <n v="0.16"/>
    <s v="PayPal"/>
    <n v="340.2"/>
    <n v="4"/>
    <n v="340.2"/>
    <n v="101.25"/>
    <n v="0.16"/>
  </r>
  <r>
    <x v="84"/>
    <s v="STORE17"/>
    <n v="4"/>
    <n v="716.39"/>
    <n v="0.03"/>
    <s v="PayPal"/>
    <n v="2779.5931999999998"/>
    <n v="4"/>
    <n v="2779.5931999999998"/>
    <n v="716.39"/>
    <n v="0.03"/>
  </r>
  <r>
    <x v="78"/>
    <s v="STORE1"/>
    <n v="1"/>
    <n v="721.74"/>
    <n v="0.24"/>
    <s v="PayPal"/>
    <n v="548.52240000000006"/>
    <n v="1"/>
    <n v="548.52240000000006"/>
    <n v="721.74"/>
    <n v="0.24"/>
  </r>
  <r>
    <x v="85"/>
    <s v="STORE11"/>
    <n v="2"/>
    <n v="527.91"/>
    <n v="0.02"/>
    <s v="Credit Card"/>
    <n v="1034.7036000000001"/>
    <n v="2"/>
    <n v="1034.7036000000001"/>
    <n v="527.91"/>
    <n v="0.02"/>
  </r>
  <r>
    <x v="40"/>
    <s v="STORE13"/>
    <n v="2"/>
    <n v="945.92"/>
    <n v="0.19"/>
    <s v="COD"/>
    <n v="1532.3904"/>
    <n v="2"/>
    <n v="1532.3904"/>
    <n v="945.92"/>
    <n v="0.19"/>
  </r>
  <r>
    <x v="6"/>
    <s v="STORE17"/>
    <n v="2"/>
    <n v="981.35"/>
    <n v="0.16"/>
    <s v="PayPal"/>
    <n v="1648.6679999999999"/>
    <n v="2"/>
    <n v="1648.6679999999999"/>
    <n v="981.35"/>
    <n v="0.16"/>
  </r>
  <r>
    <x v="4"/>
    <s v="STORE3"/>
    <n v="1"/>
    <n v="913.99"/>
    <n v="0.14000000000000001"/>
    <s v="Credit Card"/>
    <n v="786.03139999999996"/>
    <n v="1"/>
    <n v="786.03139999999996"/>
    <n v="913.99"/>
    <n v="0.14000000000000001"/>
  </r>
  <r>
    <x v="73"/>
    <s v="STORE8"/>
    <n v="4"/>
    <n v="270.69"/>
    <n v="0.18"/>
    <s v="PayPal"/>
    <n v="887.86320000000001"/>
    <n v="4"/>
    <n v="887.86320000000001"/>
    <n v="270.69"/>
    <n v="0.18"/>
  </r>
  <r>
    <x v="25"/>
    <s v="STORE6"/>
    <n v="3"/>
    <n v="998.58"/>
    <n v="0.02"/>
    <s v="Credit Card"/>
    <n v="2935.8252000000002"/>
    <n v="3"/>
    <n v="2935.8252000000002"/>
    <n v="998.58"/>
    <n v="0.02"/>
  </r>
  <r>
    <x v="92"/>
    <s v="STORE9"/>
    <n v="3"/>
    <n v="765.12"/>
    <n v="0.18"/>
    <s v="Credit Card"/>
    <n v="1882.1952000000001"/>
    <n v="3"/>
    <n v="1882.1952000000001"/>
    <n v="765.12"/>
    <n v="0.18"/>
  </r>
  <r>
    <x v="91"/>
    <s v="STORE19"/>
    <n v="3"/>
    <n v="449.99"/>
    <n v="0.17"/>
    <s v="COD"/>
    <n v="1120.4751000000001"/>
    <n v="3"/>
    <n v="1120.4751000000001"/>
    <n v="449.99"/>
    <n v="0.17"/>
  </r>
  <r>
    <x v="19"/>
    <s v="STORE11"/>
    <n v="2"/>
    <n v="249.02"/>
    <n v="0.01"/>
    <s v="COD"/>
    <n v="493.05959999999999"/>
    <n v="2"/>
    <n v="493.05959999999999"/>
    <n v="249.02"/>
    <n v="0.01"/>
  </r>
  <r>
    <x v="71"/>
    <s v="STORE19"/>
    <n v="3"/>
    <n v="223.64"/>
    <n v="0.05"/>
    <s v="Credit Card"/>
    <n v="637.37399999999991"/>
    <n v="3"/>
    <n v="637.37399999999991"/>
    <n v="223.64"/>
    <n v="0.05"/>
  </r>
  <r>
    <x v="10"/>
    <s v="STORE4"/>
    <n v="2"/>
    <n v="92.94"/>
    <n v="0.12"/>
    <s v="Credit Card"/>
    <n v="163.5744"/>
    <n v="2"/>
    <n v="163.5744"/>
    <n v="92.94"/>
    <n v="0.12"/>
  </r>
  <r>
    <x v="30"/>
    <s v="STORE2"/>
    <n v="4"/>
    <n v="268.3"/>
    <n v="0.02"/>
    <s v="COD"/>
    <n v="1051.7360000000001"/>
    <n v="4"/>
    <n v="1051.7360000000001"/>
    <n v="268.3"/>
    <n v="0.02"/>
  </r>
  <r>
    <x v="4"/>
    <s v="STORE19"/>
    <n v="4"/>
    <n v="835.61"/>
    <n v="0.03"/>
    <s v="Credit Card"/>
    <n v="3242.1668"/>
    <n v="4"/>
    <n v="3242.1668"/>
    <n v="835.61"/>
    <n v="0.03"/>
  </r>
  <r>
    <x v="88"/>
    <s v="STORE5"/>
    <n v="3"/>
    <n v="120.97"/>
    <n v="0.11"/>
    <s v="Credit Card"/>
    <n v="322.98989999999998"/>
    <n v="3"/>
    <n v="322.98989999999998"/>
    <n v="120.97"/>
    <n v="0.11"/>
  </r>
  <r>
    <x v="43"/>
    <s v="STORE9"/>
    <n v="2"/>
    <n v="26.36"/>
    <n v="0.03"/>
    <s v="COD"/>
    <n v="51.138399999999997"/>
    <n v="2"/>
    <n v="51.138399999999997"/>
    <n v="26.36"/>
    <n v="0.03"/>
  </r>
  <r>
    <x v="25"/>
    <s v="STORE6"/>
    <n v="1"/>
    <n v="918.87"/>
    <n v="0.11"/>
    <s v="PayPal"/>
    <n v="817.79430000000002"/>
    <n v="1"/>
    <n v="817.79430000000002"/>
    <n v="918.87"/>
    <n v="0.11"/>
  </r>
  <r>
    <x v="22"/>
    <s v="STORE11"/>
    <n v="2"/>
    <n v="924.73"/>
    <n v="0.28999999999999998"/>
    <s v="PayPal"/>
    <n v="1313.1166000000001"/>
    <n v="2"/>
    <n v="1313.1166000000001"/>
    <n v="924.73"/>
    <n v="0.28999999999999998"/>
  </r>
  <r>
    <x v="21"/>
    <s v="STORE10"/>
    <n v="3"/>
    <n v="195.31"/>
    <n v="0.13"/>
    <s v="COD"/>
    <n v="509.75909999999999"/>
    <n v="3"/>
    <n v="509.75909999999999"/>
    <n v="195.31"/>
    <n v="0.13"/>
  </r>
  <r>
    <x v="48"/>
    <s v="STORE8"/>
    <n v="1"/>
    <n v="91.38"/>
    <n v="0.14000000000000001"/>
    <s v="Credit Card"/>
    <n v="78.586799999999997"/>
    <n v="1"/>
    <n v="78.586799999999997"/>
    <n v="91.38"/>
    <n v="0.14000000000000001"/>
  </r>
  <r>
    <x v="56"/>
    <s v="STORE11"/>
    <n v="2"/>
    <n v="494.35"/>
    <n v="0.1"/>
    <s v="Credit Card"/>
    <n v="889.83"/>
    <n v="2"/>
    <n v="889.83"/>
    <n v="494.35"/>
    <n v="0.1"/>
  </r>
  <r>
    <x v="10"/>
    <s v="STORE10"/>
    <n v="1"/>
    <n v="412.2"/>
    <n v="0.11"/>
    <s v="Credit Card"/>
    <n v="366.858"/>
    <n v="1"/>
    <n v="366.858"/>
    <n v="412.2"/>
    <n v="0.11"/>
  </r>
  <r>
    <x v="29"/>
    <s v="STORE16"/>
    <n v="1"/>
    <n v="650.47"/>
    <n v="0.13"/>
    <s v="PayPal"/>
    <n v="565.90890000000002"/>
    <n v="1"/>
    <n v="565.90890000000002"/>
    <n v="650.47"/>
    <n v="0.13"/>
  </r>
  <r>
    <x v="66"/>
    <s v="STORE12"/>
    <n v="1"/>
    <n v="68.209999999999994"/>
    <n v="0.05"/>
    <s v="PayPal"/>
    <n v="64.799499999999995"/>
    <n v="1"/>
    <n v="64.799499999999995"/>
    <n v="68.209999999999994"/>
    <n v="0.05"/>
  </r>
  <r>
    <x v="27"/>
    <s v="STORE7"/>
    <n v="2"/>
    <n v="842.89"/>
    <n v="0.25"/>
    <s v="COD"/>
    <n v="1264.335"/>
    <n v="2"/>
    <n v="1264.335"/>
    <n v="842.89"/>
    <n v="0.25"/>
  </r>
  <r>
    <x v="23"/>
    <s v="STORE4"/>
    <n v="2"/>
    <n v="227.95"/>
    <n v="0.24"/>
    <s v="COD"/>
    <n v="346.48399999999998"/>
    <n v="2"/>
    <n v="346.48399999999998"/>
    <n v="227.95"/>
    <n v="0.24"/>
  </r>
  <r>
    <x v="73"/>
    <s v="STORE12"/>
    <n v="3"/>
    <n v="685.97"/>
    <n v="0.24"/>
    <s v="PayPal"/>
    <n v="1564.0116"/>
    <n v="3"/>
    <n v="1564.0116"/>
    <n v="685.97"/>
    <n v="0.24"/>
  </r>
  <r>
    <x v="35"/>
    <s v="STORE2"/>
    <n v="1"/>
    <n v="722.57"/>
    <n v="0.18"/>
    <s v="Credit Card"/>
    <n v="592.50740000000008"/>
    <n v="1"/>
    <n v="592.50740000000008"/>
    <n v="722.57"/>
    <n v="0.18"/>
  </r>
  <r>
    <x v="68"/>
    <s v="STORE5"/>
    <n v="3"/>
    <n v="585.54999999999995"/>
    <n v="0.14000000000000001"/>
    <s v="COD"/>
    <n v="1510.7190000000001"/>
    <n v="3"/>
    <n v="1510.7190000000001"/>
    <n v="585.54999999999995"/>
    <n v="0.14000000000000001"/>
  </r>
  <r>
    <x v="54"/>
    <s v="STORE13"/>
    <n v="2"/>
    <n v="635.80999999999995"/>
    <n v="0.13"/>
    <s v="PayPal"/>
    <n v="1106.3094000000001"/>
    <n v="2"/>
    <n v="1106.3094000000001"/>
    <n v="635.80999999999995"/>
    <n v="0.13"/>
  </r>
  <r>
    <x v="66"/>
    <s v="STORE4"/>
    <n v="2"/>
    <n v="353.74"/>
    <n v="0.01"/>
    <s v="Credit Card"/>
    <n v="700.40520000000004"/>
    <n v="2"/>
    <n v="700.40520000000004"/>
    <n v="353.74"/>
    <n v="0.01"/>
  </r>
  <r>
    <x v="14"/>
    <s v="STORE7"/>
    <n v="1"/>
    <n v="377.52"/>
    <n v="0.15"/>
    <s v="Credit Card"/>
    <n v="320.892"/>
    <n v="1"/>
    <n v="320.892"/>
    <n v="377.52"/>
    <n v="0.15"/>
  </r>
  <r>
    <x v="88"/>
    <s v="STORE2"/>
    <n v="3"/>
    <n v="901.49"/>
    <n v="0"/>
    <s v="Credit Card"/>
    <n v="2704.47"/>
    <n v="3"/>
    <n v="2704.47"/>
    <n v="901.49"/>
    <n v="0"/>
  </r>
  <r>
    <x v="37"/>
    <s v="STORE5"/>
    <n v="1"/>
    <n v="563.01"/>
    <n v="0.1"/>
    <s v="Credit Card"/>
    <n v="506.709"/>
    <n v="1"/>
    <n v="506.709"/>
    <n v="563.01"/>
    <n v="0.1"/>
  </r>
  <r>
    <x v="7"/>
    <s v="STORE6"/>
    <n v="4"/>
    <n v="167.25"/>
    <n v="0.11"/>
    <s v="Credit Card"/>
    <n v="595.41"/>
    <n v="4"/>
    <n v="595.41"/>
    <n v="167.25"/>
    <n v="0.11"/>
  </r>
  <r>
    <x v="17"/>
    <s v="STORE18"/>
    <n v="3"/>
    <n v="345.43"/>
    <n v="0.08"/>
    <s v="COD"/>
    <n v="953.38679999999999"/>
    <n v="3"/>
    <n v="953.38679999999999"/>
    <n v="345.43"/>
    <n v="0.08"/>
  </r>
  <r>
    <x v="74"/>
    <s v="STORE9"/>
    <n v="4"/>
    <n v="752.48"/>
    <n v="0.23"/>
    <s v="Credit Card"/>
    <n v="2317.6383999999998"/>
    <n v="4"/>
    <n v="2317.6383999999998"/>
    <n v="752.48"/>
    <n v="0.23"/>
  </r>
  <r>
    <x v="71"/>
    <s v="STORE19"/>
    <n v="1"/>
    <n v="120.02"/>
    <n v="0.26"/>
    <s v="Credit Card"/>
    <n v="88.814799999999991"/>
    <n v="1"/>
    <n v="88.814799999999991"/>
    <n v="120.02"/>
    <n v="0.26"/>
  </r>
  <r>
    <x v="89"/>
    <s v="STORE8"/>
    <n v="3"/>
    <n v="146.71"/>
    <n v="0.28000000000000003"/>
    <s v="Credit Card"/>
    <n v="316.89359999999999"/>
    <n v="3"/>
    <n v="316.89359999999999"/>
    <n v="146.71"/>
    <n v="0.28000000000000003"/>
  </r>
  <r>
    <x v="91"/>
    <s v="STORE0"/>
    <n v="2"/>
    <n v="358.87"/>
    <n v="0.24"/>
    <s v="Credit Card"/>
    <n v="545.48239999999998"/>
    <n v="2"/>
    <n v="545.48239999999998"/>
    <n v="358.87"/>
    <n v="0.24"/>
  </r>
  <r>
    <x v="40"/>
    <s v="STORE3"/>
    <n v="4"/>
    <n v="212.75"/>
    <n v="0.11"/>
    <s v="COD"/>
    <n v="757.39"/>
    <n v="4"/>
    <n v="757.39"/>
    <n v="212.75"/>
    <n v="0.11"/>
  </r>
  <r>
    <x v="49"/>
    <s v="STORE11"/>
    <n v="1"/>
    <n v="183.47"/>
    <n v="0.17"/>
    <s v="PayPal"/>
    <n v="152.2801"/>
    <n v="1"/>
    <n v="152.2801"/>
    <n v="183.47"/>
    <n v="0.17"/>
  </r>
  <r>
    <x v="41"/>
    <s v="STORE15"/>
    <n v="4"/>
    <n v="569.98"/>
    <n v="0.23"/>
    <s v="Credit Card"/>
    <n v="1755.5383999999999"/>
    <n v="4"/>
    <n v="1755.5383999999999"/>
    <n v="569.98"/>
    <n v="0.23"/>
  </r>
  <r>
    <x v="39"/>
    <s v="STORE12"/>
    <n v="3"/>
    <n v="984.12"/>
    <n v="0.27"/>
    <s v="Credit Card"/>
    <n v="2155.2228"/>
    <n v="3"/>
    <n v="2155.2228"/>
    <n v="984.12"/>
    <n v="0.27"/>
  </r>
  <r>
    <x v="94"/>
    <s v="STORE8"/>
    <n v="1"/>
    <n v="905.23"/>
    <n v="0"/>
    <s v="Credit Card"/>
    <n v="905.23"/>
    <n v="1"/>
    <n v="905.23"/>
    <n v="905.23"/>
    <n v="0"/>
  </r>
  <r>
    <x v="8"/>
    <s v="STORE19"/>
    <n v="3"/>
    <n v="112.77"/>
    <n v="0.19"/>
    <s v="Credit Card"/>
    <n v="274.03109999999998"/>
    <n v="3"/>
    <n v="274.03109999999998"/>
    <n v="112.77"/>
    <n v="0.19"/>
  </r>
  <r>
    <x v="68"/>
    <s v="STORE8"/>
    <n v="3"/>
    <n v="875.99"/>
    <n v="0.09"/>
    <s v="PayPal"/>
    <n v="2391.4526999999998"/>
    <n v="3"/>
    <n v="2391.4526999999998"/>
    <n v="875.99"/>
    <n v="0.09"/>
  </r>
  <r>
    <x v="41"/>
    <s v="STORE10"/>
    <n v="2"/>
    <n v="685.31"/>
    <n v="0.26"/>
    <s v="PayPal"/>
    <n v="1014.2588"/>
    <n v="2"/>
    <n v="1014.2588"/>
    <n v="685.31"/>
    <n v="0.26"/>
  </r>
  <r>
    <x v="86"/>
    <s v="STORE11"/>
    <n v="3"/>
    <n v="945.37"/>
    <n v="0.05"/>
    <s v="Credit Card"/>
    <n v="2694.3045000000002"/>
    <n v="3"/>
    <n v="2694.3045000000002"/>
    <n v="945.37"/>
    <n v="0.05"/>
  </r>
  <r>
    <x v="3"/>
    <s v="STORE19"/>
    <n v="3"/>
    <n v="68.45"/>
    <n v="0.17"/>
    <s v="PayPal"/>
    <n v="170.44049999999999"/>
    <n v="3"/>
    <n v="170.44049999999999"/>
    <n v="68.45"/>
    <n v="0.17"/>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x v="0"/>
    <n v="4"/>
    <n v="849.21"/>
    <n v="7.0000000000000007E-2"/>
    <x v="0"/>
    <n v="3159.0612000000001"/>
    <n v="4"/>
    <n v="849.21"/>
    <n v="7.0000000000000007E-2"/>
    <n v="3159.0612000000001"/>
  </r>
  <r>
    <x v="0"/>
    <x v="1"/>
    <n v="4"/>
    <n v="897.93"/>
    <n v="0.05"/>
    <x v="1"/>
    <n v="3412.134"/>
    <n v="4"/>
    <n v="897.93"/>
    <n v="0.05"/>
    <n v="3412.134"/>
  </r>
  <r>
    <x v="0"/>
    <x v="2"/>
    <n v="4"/>
    <n v="191.65"/>
    <n v="0.19"/>
    <x v="2"/>
    <n v="620.94600000000003"/>
    <n v="4"/>
    <n v="191.65"/>
    <n v="0.19"/>
    <n v="620.94600000000003"/>
  </r>
  <r>
    <x v="0"/>
    <x v="3"/>
    <n v="1"/>
    <n v="522.69000000000005"/>
    <n v="0.06"/>
    <x v="1"/>
    <n v="491.32860000000011"/>
    <n v="1"/>
    <n v="522.69000000000005"/>
    <n v="0.06"/>
    <n v="491.32860000000011"/>
  </r>
  <r>
    <x v="0"/>
    <x v="4"/>
    <n v="2"/>
    <n v="374.42"/>
    <n v="0.21"/>
    <x v="1"/>
    <n v="591.58360000000005"/>
    <n v="2"/>
    <n v="374.42"/>
    <n v="0.21"/>
    <n v="591.58360000000005"/>
  </r>
  <r>
    <x v="0"/>
    <x v="5"/>
    <n v="3"/>
    <n v="819.93"/>
    <n v="0.08"/>
    <x v="2"/>
    <n v="2263.0068000000001"/>
    <n v="3"/>
    <n v="819.93"/>
    <n v="0.08"/>
    <n v="2263.0068000000001"/>
  </r>
  <r>
    <x v="0"/>
    <x v="3"/>
    <n v="3"/>
    <n v="241.64"/>
    <n v="0.28999999999999998"/>
    <x v="2"/>
    <n v="514.69319999999993"/>
    <n v="3"/>
    <n v="241.64"/>
    <n v="0.28999999999999998"/>
    <n v="514.69319999999993"/>
  </r>
  <r>
    <x v="0"/>
    <x v="6"/>
    <n v="2"/>
    <n v="540.48"/>
    <n v="0.28999999999999998"/>
    <x v="0"/>
    <n v="767.48159999999996"/>
    <n v="2"/>
    <n v="540.48"/>
    <n v="0.28999999999999998"/>
    <n v="767.48159999999996"/>
  </r>
  <r>
    <x v="0"/>
    <x v="7"/>
    <n v="1"/>
    <n v="449.6"/>
    <n v="0.01"/>
    <x v="2"/>
    <n v="445.10399999999998"/>
    <n v="1"/>
    <n v="449.6"/>
    <n v="0.01"/>
    <n v="445.10399999999998"/>
  </r>
  <r>
    <x v="0"/>
    <x v="1"/>
    <n v="3"/>
    <n v="279.45"/>
    <n v="0.15"/>
    <x v="1"/>
    <n v="712.59749999999985"/>
    <n v="3"/>
    <n v="279.45"/>
    <n v="0.15"/>
    <n v="712.59749999999985"/>
  </r>
  <r>
    <x v="0"/>
    <x v="6"/>
    <n v="2"/>
    <n v="943.8"/>
    <n v="0.06"/>
    <x v="0"/>
    <n v="1774.3440000000001"/>
    <n v="2"/>
    <n v="943.8"/>
    <n v="0.06"/>
    <n v="1774.3440000000001"/>
  </r>
  <r>
    <x v="0"/>
    <x v="1"/>
    <n v="3"/>
    <n v="60.26"/>
    <n v="0.04"/>
    <x v="0"/>
    <n v="173.5488"/>
    <n v="3"/>
    <n v="60.26"/>
    <n v="0.04"/>
    <n v="173.5488"/>
  </r>
  <r>
    <x v="0"/>
    <x v="8"/>
    <n v="3"/>
    <n v="407.39"/>
    <n v="0.08"/>
    <x v="2"/>
    <n v="1124.3964000000001"/>
    <n v="3"/>
    <n v="407.39"/>
    <n v="0.08"/>
    <n v="1124.3964000000001"/>
  </r>
  <r>
    <x v="0"/>
    <x v="9"/>
    <n v="1"/>
    <n v="458.97"/>
    <n v="0.1"/>
    <x v="2"/>
    <n v="413.07299999999998"/>
    <n v="1"/>
    <n v="458.97"/>
    <n v="0.1"/>
    <n v="413.07299999999998"/>
  </r>
  <r>
    <x v="0"/>
    <x v="4"/>
    <n v="1"/>
    <n v="140.24"/>
    <n v="0.27"/>
    <x v="0"/>
    <n v="102.37520000000001"/>
    <n v="1"/>
    <n v="140.24"/>
    <n v="0.27"/>
    <n v="102.37520000000001"/>
  </r>
  <r>
    <x v="0"/>
    <x v="3"/>
    <n v="2"/>
    <n v="310.33"/>
    <n v="0.26"/>
    <x v="0"/>
    <n v="459.28840000000002"/>
    <n v="2"/>
    <n v="310.33"/>
    <n v="0.26"/>
    <n v="459.28840000000002"/>
  </r>
  <r>
    <x v="1"/>
    <x v="10"/>
    <n v="3"/>
    <n v="964.39"/>
    <n v="0.04"/>
    <x v="0"/>
    <n v="2777.4432000000002"/>
    <n v="3"/>
    <n v="964.39"/>
    <n v="0.04"/>
    <n v="2777.4432000000002"/>
  </r>
  <r>
    <x v="1"/>
    <x v="1"/>
    <n v="1"/>
    <n v="783.25"/>
    <n v="0.3"/>
    <x v="0"/>
    <n v="548.27499999999998"/>
    <n v="1"/>
    <n v="783.25"/>
    <n v="0.3"/>
    <n v="548.27499999999998"/>
  </r>
  <r>
    <x v="1"/>
    <x v="6"/>
    <n v="3"/>
    <n v="546.96"/>
    <n v="0.19"/>
    <x v="0"/>
    <n v="1329.1128000000001"/>
    <n v="3"/>
    <n v="546.96"/>
    <n v="0.19"/>
    <n v="1329.1128000000001"/>
  </r>
  <r>
    <x v="1"/>
    <x v="11"/>
    <n v="4"/>
    <n v="204.8"/>
    <n v="0.03"/>
    <x v="2"/>
    <n v="794.62400000000002"/>
    <n v="4"/>
    <n v="204.8"/>
    <n v="0.03"/>
    <n v="794.62400000000002"/>
  </r>
  <r>
    <x v="1"/>
    <x v="12"/>
    <n v="4"/>
    <n v="845.58"/>
    <n v="0.06"/>
    <x v="2"/>
    <n v="3179.3807999999999"/>
    <n v="4"/>
    <n v="845.58"/>
    <n v="0.06"/>
    <n v="3179.3807999999999"/>
  </r>
  <r>
    <x v="1"/>
    <x v="13"/>
    <n v="4"/>
    <n v="880.26"/>
    <n v="0.11"/>
    <x v="1"/>
    <n v="3133.7256000000002"/>
    <n v="4"/>
    <n v="880.26"/>
    <n v="0.11"/>
    <n v="3133.7256000000002"/>
  </r>
  <r>
    <x v="1"/>
    <x v="8"/>
    <n v="3"/>
    <n v="402.3"/>
    <n v="0.21"/>
    <x v="2"/>
    <n v="953.45100000000014"/>
    <n v="3"/>
    <n v="402.3"/>
    <n v="0.21"/>
    <n v="953.45100000000014"/>
  </r>
  <r>
    <x v="1"/>
    <x v="13"/>
    <n v="3"/>
    <n v="305"/>
    <n v="0.01"/>
    <x v="1"/>
    <n v="905.85"/>
    <n v="3"/>
    <n v="305"/>
    <n v="0.01"/>
    <n v="905.85"/>
  </r>
  <r>
    <x v="1"/>
    <x v="4"/>
    <n v="1"/>
    <n v="94.26"/>
    <n v="0.18"/>
    <x v="2"/>
    <n v="77.293200000000013"/>
    <n v="1"/>
    <n v="94.26"/>
    <n v="0.18"/>
    <n v="77.293200000000013"/>
  </r>
  <r>
    <x v="1"/>
    <x v="8"/>
    <n v="2"/>
    <n v="462.93"/>
    <n v="0.17"/>
    <x v="2"/>
    <n v="768.46379999999999"/>
    <n v="2"/>
    <n v="462.93"/>
    <n v="0.17"/>
    <n v="768.46379999999999"/>
  </r>
  <r>
    <x v="1"/>
    <x v="1"/>
    <n v="2"/>
    <n v="508.52"/>
    <n v="0.11"/>
    <x v="1"/>
    <n v="905.16559999999993"/>
    <n v="2"/>
    <n v="508.52"/>
    <n v="0.11"/>
    <n v="905.16559999999993"/>
  </r>
  <r>
    <x v="1"/>
    <x v="7"/>
    <n v="4"/>
    <n v="146.12"/>
    <n v="0.12"/>
    <x v="1"/>
    <n v="514.3424"/>
    <n v="4"/>
    <n v="146.12"/>
    <n v="0.12"/>
    <n v="514.3424"/>
  </r>
  <r>
    <x v="1"/>
    <x v="11"/>
    <n v="3"/>
    <n v="268.95"/>
    <n v="0.04"/>
    <x v="2"/>
    <n v="774.57599999999991"/>
    <n v="3"/>
    <n v="268.95"/>
    <n v="0.04"/>
    <n v="774.57599999999991"/>
  </r>
  <r>
    <x v="1"/>
    <x v="4"/>
    <n v="2"/>
    <n v="99.04"/>
    <n v="0.26"/>
    <x v="1"/>
    <n v="146.57919999999999"/>
    <n v="2"/>
    <n v="99.04"/>
    <n v="0.26"/>
    <n v="146.57919999999999"/>
  </r>
  <r>
    <x v="1"/>
    <x v="14"/>
    <n v="2"/>
    <n v="237.59"/>
    <n v="0.12"/>
    <x v="0"/>
    <n v="418.15839999999997"/>
    <n v="2"/>
    <n v="237.59"/>
    <n v="0.12"/>
    <n v="418.15839999999997"/>
  </r>
  <r>
    <x v="2"/>
    <x v="3"/>
    <n v="3"/>
    <n v="121.76"/>
    <n v="0.27"/>
    <x v="2"/>
    <n v="266.65440000000001"/>
    <n v="3"/>
    <n v="121.76"/>
    <n v="0.27"/>
    <n v="266.65440000000001"/>
  </r>
  <r>
    <x v="2"/>
    <x v="3"/>
    <n v="3"/>
    <n v="707.95"/>
    <n v="0.18"/>
    <x v="2"/>
    <n v="1741.557"/>
    <n v="3"/>
    <n v="707.95"/>
    <n v="0.18"/>
    <n v="1741.557"/>
  </r>
  <r>
    <x v="2"/>
    <x v="15"/>
    <n v="1"/>
    <n v="406.79"/>
    <n v="0.03"/>
    <x v="1"/>
    <n v="394.58629999999999"/>
    <n v="1"/>
    <n v="406.79"/>
    <n v="0.03"/>
    <n v="394.58629999999999"/>
  </r>
  <r>
    <x v="2"/>
    <x v="8"/>
    <n v="2"/>
    <n v="188.25"/>
    <n v="0.08"/>
    <x v="2"/>
    <n v="346.38"/>
    <n v="2"/>
    <n v="188.25"/>
    <n v="0.08"/>
    <n v="346.38"/>
  </r>
  <r>
    <x v="2"/>
    <x v="16"/>
    <n v="4"/>
    <n v="168.55"/>
    <n v="0.15"/>
    <x v="2"/>
    <n v="573.07000000000005"/>
    <n v="4"/>
    <n v="168.55"/>
    <n v="0.15"/>
    <n v="573.07000000000005"/>
  </r>
  <r>
    <x v="2"/>
    <x v="13"/>
    <n v="1"/>
    <n v="57.94"/>
    <n v="0.13"/>
    <x v="2"/>
    <n v="50.407799999999988"/>
    <n v="1"/>
    <n v="57.94"/>
    <n v="0.13"/>
    <n v="50.407799999999988"/>
  </r>
  <r>
    <x v="2"/>
    <x v="12"/>
    <n v="3"/>
    <n v="370.93"/>
    <n v="0"/>
    <x v="0"/>
    <n v="1112.79"/>
    <n v="3"/>
    <n v="370.93"/>
    <n v="0"/>
    <n v="1112.79"/>
  </r>
  <r>
    <x v="2"/>
    <x v="7"/>
    <n v="1"/>
    <n v="874.59"/>
    <n v="0.28999999999999998"/>
    <x v="2"/>
    <n v="620.95889999999997"/>
    <n v="1"/>
    <n v="874.59"/>
    <n v="0.28999999999999998"/>
    <n v="620.95889999999997"/>
  </r>
  <r>
    <x v="2"/>
    <x v="5"/>
    <n v="1"/>
    <n v="768.25"/>
    <n v="0.18"/>
    <x v="0"/>
    <n v="629.96500000000003"/>
    <n v="1"/>
    <n v="768.25"/>
    <n v="0.18"/>
    <n v="629.96500000000003"/>
  </r>
  <r>
    <x v="2"/>
    <x v="14"/>
    <n v="3"/>
    <n v="240.27"/>
    <n v="0.15"/>
    <x v="2"/>
    <n v="612.68850000000009"/>
    <n v="3"/>
    <n v="240.27"/>
    <n v="0.15"/>
    <n v="612.68850000000009"/>
  </r>
  <r>
    <x v="2"/>
    <x v="12"/>
    <n v="4"/>
    <n v="599.85"/>
    <n v="0.25"/>
    <x v="0"/>
    <n v="1799.55"/>
    <n v="4"/>
    <n v="599.85"/>
    <n v="0.25"/>
    <n v="1799.55"/>
  </r>
  <r>
    <x v="2"/>
    <x v="4"/>
    <n v="3"/>
    <n v="900.63"/>
    <n v="0.11"/>
    <x v="1"/>
    <n v="2404.6821"/>
    <n v="3"/>
    <n v="900.63"/>
    <n v="0.11"/>
    <n v="2404.6821"/>
  </r>
  <r>
    <x v="2"/>
    <x v="2"/>
    <n v="1"/>
    <n v="457.33"/>
    <n v="0.27"/>
    <x v="0"/>
    <n v="333.85090000000002"/>
    <n v="1"/>
    <n v="457.33"/>
    <n v="0.27"/>
    <n v="333.85090000000002"/>
  </r>
  <r>
    <x v="2"/>
    <x v="1"/>
    <n v="2"/>
    <n v="700.27"/>
    <n v="0.16"/>
    <x v="0"/>
    <n v="1176.4536000000001"/>
    <n v="2"/>
    <n v="700.27"/>
    <n v="0.16"/>
    <n v="1176.4536000000001"/>
  </r>
  <r>
    <x v="2"/>
    <x v="2"/>
    <n v="2"/>
    <n v="164.23"/>
    <n v="0.17"/>
    <x v="0"/>
    <n v="272.62180000000001"/>
    <n v="2"/>
    <n v="164.23"/>
    <n v="0.17"/>
    <n v="272.62180000000001"/>
  </r>
  <r>
    <x v="2"/>
    <x v="14"/>
    <n v="4"/>
    <n v="228.98"/>
    <n v="0.22"/>
    <x v="2"/>
    <n v="714.41759999999999"/>
    <n v="4"/>
    <n v="228.98"/>
    <n v="0.22"/>
    <n v="714.41759999999999"/>
  </r>
  <r>
    <x v="2"/>
    <x v="8"/>
    <n v="4"/>
    <n v="316.18"/>
    <n v="0.12"/>
    <x v="0"/>
    <n v="1112.9536000000001"/>
    <n v="4"/>
    <n v="316.18"/>
    <n v="0.12"/>
    <n v="1112.9536000000001"/>
  </r>
  <r>
    <x v="2"/>
    <x v="17"/>
    <n v="2"/>
    <n v="635.39"/>
    <n v="0.28999999999999998"/>
    <x v="1"/>
    <n v="902.25379999999996"/>
    <n v="2"/>
    <n v="635.39"/>
    <n v="0.28999999999999998"/>
    <n v="902.25379999999996"/>
  </r>
  <r>
    <x v="2"/>
    <x v="1"/>
    <n v="2"/>
    <n v="848.87"/>
    <n v="0.09"/>
    <x v="1"/>
    <n v="1544.9434000000001"/>
    <n v="2"/>
    <n v="848.87"/>
    <n v="0.09"/>
    <n v="1544.9434000000001"/>
  </r>
  <r>
    <x v="2"/>
    <x v="2"/>
    <n v="1"/>
    <n v="66.86"/>
    <n v="0.22"/>
    <x v="1"/>
    <n v="52.150799999999997"/>
    <n v="1"/>
    <n v="66.86"/>
    <n v="0.22"/>
    <n v="52.150799999999997"/>
  </r>
  <r>
    <x v="2"/>
    <x v="2"/>
    <n v="4"/>
    <n v="499.02"/>
    <n v="0.06"/>
    <x v="0"/>
    <n v="1876.3152"/>
    <n v="4"/>
    <n v="499.02"/>
    <n v="0.06"/>
    <n v="1876.3152"/>
  </r>
  <r>
    <x v="3"/>
    <x v="9"/>
    <n v="3"/>
    <n v="591.98"/>
    <n v="0.16"/>
    <x v="0"/>
    <n v="1491.7896000000001"/>
    <n v="3"/>
    <n v="591.98"/>
    <n v="0.16"/>
    <n v="1491.7896000000001"/>
  </r>
  <r>
    <x v="3"/>
    <x v="18"/>
    <n v="3"/>
    <n v="697.13"/>
    <n v="0.25"/>
    <x v="1"/>
    <n v="1568.5425"/>
    <n v="3"/>
    <n v="697.13"/>
    <n v="0.25"/>
    <n v="1568.5425"/>
  </r>
  <r>
    <x v="3"/>
    <x v="8"/>
    <n v="3"/>
    <n v="121.64"/>
    <n v="7.0000000000000007E-2"/>
    <x v="2"/>
    <n v="339.37560000000002"/>
    <n v="3"/>
    <n v="121.64"/>
    <n v="7.0000000000000007E-2"/>
    <n v="339.37560000000002"/>
  </r>
  <r>
    <x v="3"/>
    <x v="8"/>
    <n v="2"/>
    <n v="298.01"/>
    <n v="0.05"/>
    <x v="0"/>
    <n v="566.21899999999994"/>
    <n v="2"/>
    <n v="298.01"/>
    <n v="0.05"/>
    <n v="566.21899999999994"/>
  </r>
  <r>
    <x v="3"/>
    <x v="3"/>
    <n v="2"/>
    <n v="813.01"/>
    <n v="0.06"/>
    <x v="2"/>
    <n v="1528.4588000000001"/>
    <n v="2"/>
    <n v="813.01"/>
    <n v="0.06"/>
    <n v="1528.4588000000001"/>
  </r>
  <r>
    <x v="3"/>
    <x v="19"/>
    <n v="1"/>
    <n v="362.93"/>
    <n v="0.27"/>
    <x v="0"/>
    <n v="264.93889999999999"/>
    <n v="1"/>
    <n v="362.93"/>
    <n v="0.27"/>
    <n v="264.93889999999999"/>
  </r>
  <r>
    <x v="3"/>
    <x v="8"/>
    <n v="4"/>
    <n v="369.22"/>
    <n v="0.18"/>
    <x v="1"/>
    <n v="1211.0416"/>
    <n v="4"/>
    <n v="369.22"/>
    <n v="0.18"/>
    <n v="1211.0416"/>
  </r>
  <r>
    <x v="3"/>
    <x v="5"/>
    <n v="4"/>
    <n v="780.07"/>
    <n v="0.03"/>
    <x v="0"/>
    <n v="3026.6716000000001"/>
    <n v="4"/>
    <n v="780.07"/>
    <n v="0.03"/>
    <n v="3026.6716000000001"/>
  </r>
  <r>
    <x v="3"/>
    <x v="8"/>
    <n v="4"/>
    <n v="632.24"/>
    <n v="0.25"/>
    <x v="2"/>
    <n v="1896.72"/>
    <n v="4"/>
    <n v="632.24"/>
    <n v="0.25"/>
    <n v="1896.72"/>
  </r>
  <r>
    <x v="3"/>
    <x v="4"/>
    <n v="1"/>
    <n v="499.46"/>
    <n v="0.1"/>
    <x v="0"/>
    <n v="449.51400000000001"/>
    <n v="1"/>
    <n v="499.46"/>
    <n v="0.1"/>
    <n v="449.51400000000001"/>
  </r>
  <r>
    <x v="3"/>
    <x v="18"/>
    <n v="4"/>
    <n v="898.58"/>
    <n v="0.16"/>
    <x v="2"/>
    <n v="3019.2287999999999"/>
    <n v="4"/>
    <n v="898.58"/>
    <n v="0.16"/>
    <n v="3019.2287999999999"/>
  </r>
  <r>
    <x v="3"/>
    <x v="12"/>
    <n v="1"/>
    <n v="56.59"/>
    <n v="0.15"/>
    <x v="2"/>
    <n v="48.101500000000001"/>
    <n v="1"/>
    <n v="56.59"/>
    <n v="0.15"/>
    <n v="48.101500000000001"/>
  </r>
  <r>
    <x v="3"/>
    <x v="4"/>
    <n v="3"/>
    <n v="250.14"/>
    <n v="0.23"/>
    <x v="2"/>
    <n v="577.82339999999999"/>
    <n v="3"/>
    <n v="250.14"/>
    <n v="0.23"/>
    <n v="577.82339999999999"/>
  </r>
  <r>
    <x v="3"/>
    <x v="1"/>
    <n v="3"/>
    <n v="866.78"/>
    <n v="0.27"/>
    <x v="2"/>
    <n v="1898.2482"/>
    <n v="3"/>
    <n v="866.78"/>
    <n v="0.27"/>
    <n v="1898.2482"/>
  </r>
  <r>
    <x v="3"/>
    <x v="2"/>
    <n v="3"/>
    <n v="110.99"/>
    <n v="0.21"/>
    <x v="0"/>
    <n v="263.04629999999997"/>
    <n v="3"/>
    <n v="110.99"/>
    <n v="0.21"/>
    <n v="263.04629999999997"/>
  </r>
  <r>
    <x v="3"/>
    <x v="14"/>
    <n v="1"/>
    <n v="470.18"/>
    <n v="0.19"/>
    <x v="2"/>
    <n v="380.84580000000011"/>
    <n v="1"/>
    <n v="470.18"/>
    <n v="0.19"/>
    <n v="380.84580000000011"/>
  </r>
  <r>
    <x v="3"/>
    <x v="16"/>
    <n v="3"/>
    <n v="596"/>
    <n v="0.28000000000000003"/>
    <x v="1"/>
    <n v="1287.3599999999999"/>
    <n v="3"/>
    <n v="596"/>
    <n v="0.28000000000000003"/>
    <n v="1287.3599999999999"/>
  </r>
  <r>
    <x v="3"/>
    <x v="15"/>
    <n v="4"/>
    <n v="972.14"/>
    <n v="0.25"/>
    <x v="0"/>
    <n v="2916.42"/>
    <n v="4"/>
    <n v="972.14"/>
    <n v="0.25"/>
    <n v="2916.42"/>
  </r>
  <r>
    <x v="3"/>
    <x v="3"/>
    <n v="4"/>
    <n v="838.7"/>
    <n v="0.21"/>
    <x v="1"/>
    <n v="2650.2919999999999"/>
    <n v="4"/>
    <n v="838.7"/>
    <n v="0.21"/>
    <n v="2650.2919999999999"/>
  </r>
  <r>
    <x v="4"/>
    <x v="0"/>
    <n v="1"/>
    <n v="719.28"/>
    <n v="0.08"/>
    <x v="0"/>
    <n v="661.73760000000004"/>
    <n v="1"/>
    <n v="719.28"/>
    <n v="0.08"/>
    <n v="661.73760000000004"/>
  </r>
  <r>
    <x v="4"/>
    <x v="12"/>
    <n v="2"/>
    <n v="717.31"/>
    <n v="0.15"/>
    <x v="0"/>
    <n v="1219.4269999999999"/>
    <n v="2"/>
    <n v="717.31"/>
    <n v="0.15"/>
    <n v="1219.4269999999999"/>
  </r>
  <r>
    <x v="4"/>
    <x v="11"/>
    <n v="1"/>
    <n v="989.17"/>
    <n v="0.2"/>
    <x v="2"/>
    <n v="791.33600000000001"/>
    <n v="1"/>
    <n v="989.17"/>
    <n v="0.2"/>
    <n v="791.33600000000001"/>
  </r>
  <r>
    <x v="4"/>
    <x v="8"/>
    <n v="4"/>
    <n v="889.47"/>
    <n v="0.24"/>
    <x v="0"/>
    <n v="2703.9888000000001"/>
    <n v="4"/>
    <n v="889.47"/>
    <n v="0.24"/>
    <n v="2703.9888000000001"/>
  </r>
  <r>
    <x v="4"/>
    <x v="17"/>
    <n v="3"/>
    <n v="877.71"/>
    <n v="0.12"/>
    <x v="2"/>
    <n v="2317.1543999999999"/>
    <n v="3"/>
    <n v="877.71"/>
    <n v="0.12"/>
    <n v="2317.1543999999999"/>
  </r>
  <r>
    <x v="4"/>
    <x v="8"/>
    <n v="2"/>
    <n v="562.97"/>
    <n v="0.2"/>
    <x v="0"/>
    <n v="900.75200000000007"/>
    <n v="2"/>
    <n v="562.97"/>
    <n v="0.2"/>
    <n v="900.75200000000007"/>
  </r>
  <r>
    <x v="4"/>
    <x v="17"/>
    <n v="4"/>
    <n v="705.64"/>
    <n v="0.11"/>
    <x v="2"/>
    <n v="2512.0783999999999"/>
    <n v="4"/>
    <n v="705.64"/>
    <n v="0.11"/>
    <n v="2512.0783999999999"/>
  </r>
  <r>
    <x v="4"/>
    <x v="12"/>
    <n v="2"/>
    <n v="179.64"/>
    <n v="0.1"/>
    <x v="2"/>
    <n v="323.35199999999998"/>
    <n v="2"/>
    <n v="179.64"/>
    <n v="0.1"/>
    <n v="323.35199999999998"/>
  </r>
  <r>
    <x v="4"/>
    <x v="7"/>
    <n v="1"/>
    <n v="424.83"/>
    <n v="0.05"/>
    <x v="1"/>
    <n v="403.58850000000001"/>
    <n v="1"/>
    <n v="424.83"/>
    <n v="0.05"/>
    <n v="403.58850000000001"/>
  </r>
  <r>
    <x v="4"/>
    <x v="0"/>
    <n v="3"/>
    <n v="906.99"/>
    <n v="0.26"/>
    <x v="1"/>
    <n v="2013.5178000000001"/>
    <n v="3"/>
    <n v="906.99"/>
    <n v="0.26"/>
    <n v="2013.5178000000001"/>
  </r>
  <r>
    <x v="4"/>
    <x v="17"/>
    <n v="4"/>
    <n v="700.98"/>
    <n v="0.12"/>
    <x v="2"/>
    <n v="2467.4495999999999"/>
    <n v="4"/>
    <n v="700.98"/>
    <n v="0.12"/>
    <n v="2467.4495999999999"/>
  </r>
  <r>
    <x v="4"/>
    <x v="17"/>
    <n v="1"/>
    <n v="548.15"/>
    <n v="0.11"/>
    <x v="0"/>
    <n v="487.8535"/>
    <n v="1"/>
    <n v="548.15"/>
    <n v="0.11"/>
    <n v="487.8535"/>
  </r>
  <r>
    <x v="4"/>
    <x v="15"/>
    <n v="1"/>
    <n v="120.83"/>
    <n v="0.08"/>
    <x v="0"/>
    <n v="111.1636"/>
    <n v="1"/>
    <n v="120.83"/>
    <n v="0.08"/>
    <n v="111.1636"/>
  </r>
  <r>
    <x v="4"/>
    <x v="19"/>
    <n v="1"/>
    <n v="145.47999999999999"/>
    <n v="0.1"/>
    <x v="1"/>
    <n v="130.93199999999999"/>
    <n v="1"/>
    <n v="145.47999999999999"/>
    <n v="0.1"/>
    <n v="130.93199999999999"/>
  </r>
  <r>
    <x v="4"/>
    <x v="6"/>
    <n v="1"/>
    <n v="437.65"/>
    <n v="0.02"/>
    <x v="2"/>
    <n v="428.89699999999999"/>
    <n v="1"/>
    <n v="437.65"/>
    <n v="0.02"/>
    <n v="428.89699999999999"/>
  </r>
  <r>
    <x v="4"/>
    <x v="5"/>
    <n v="4"/>
    <n v="676.14"/>
    <n v="0.11"/>
    <x v="1"/>
    <n v="2407.0583999999999"/>
    <n v="4"/>
    <n v="676.14"/>
    <n v="0.11"/>
    <n v="2407.0583999999999"/>
  </r>
  <r>
    <x v="4"/>
    <x v="19"/>
    <n v="1"/>
    <n v="281.83"/>
    <n v="0.16"/>
    <x v="1"/>
    <n v="236.7372"/>
    <n v="1"/>
    <n v="281.83"/>
    <n v="0.16"/>
    <n v="236.7372"/>
  </r>
  <r>
    <x v="4"/>
    <x v="19"/>
    <n v="2"/>
    <n v="687.35"/>
    <n v="0.2"/>
    <x v="1"/>
    <n v="1099.76"/>
    <n v="2"/>
    <n v="687.35"/>
    <n v="0.2"/>
    <n v="1099.76"/>
  </r>
  <r>
    <x v="4"/>
    <x v="10"/>
    <n v="3"/>
    <n v="195.31"/>
    <n v="0.13"/>
    <x v="1"/>
    <n v="509.75909999999999"/>
    <n v="3"/>
    <n v="195.31"/>
    <n v="0.13"/>
    <n v="509.75909999999999"/>
  </r>
  <r>
    <x v="5"/>
    <x v="11"/>
    <n v="2"/>
    <n v="74.209999999999994"/>
    <n v="0.11"/>
    <x v="2"/>
    <n v="132.09379999999999"/>
    <n v="2"/>
    <n v="74.209999999999994"/>
    <n v="0.11"/>
    <n v="132.09379999999999"/>
  </r>
  <r>
    <x v="5"/>
    <x v="1"/>
    <n v="4"/>
    <n v="561.24"/>
    <n v="0.24"/>
    <x v="0"/>
    <n v="1706.1695999999999"/>
    <n v="4"/>
    <n v="561.24"/>
    <n v="0.24"/>
    <n v="1706.1695999999999"/>
  </r>
  <r>
    <x v="5"/>
    <x v="0"/>
    <n v="4"/>
    <n v="535.4"/>
    <n v="0.26"/>
    <x v="2"/>
    <n v="1584.7840000000001"/>
    <n v="4"/>
    <n v="535.4"/>
    <n v="0.26"/>
    <n v="1584.7840000000001"/>
  </r>
  <r>
    <x v="5"/>
    <x v="15"/>
    <n v="2"/>
    <n v="610.37"/>
    <n v="0.1"/>
    <x v="2"/>
    <n v="1098.6659999999999"/>
    <n v="2"/>
    <n v="610.37"/>
    <n v="0.1"/>
    <n v="1098.6659999999999"/>
  </r>
  <r>
    <x v="5"/>
    <x v="8"/>
    <n v="1"/>
    <n v="206.45"/>
    <n v="0.15"/>
    <x v="2"/>
    <n v="175.48249999999999"/>
    <n v="1"/>
    <n v="206.45"/>
    <n v="0.15"/>
    <n v="175.48249999999999"/>
  </r>
  <r>
    <x v="5"/>
    <x v="11"/>
    <n v="4"/>
    <n v="284.24"/>
    <n v="0.09"/>
    <x v="0"/>
    <n v="1034.6335999999999"/>
    <n v="4"/>
    <n v="284.24"/>
    <n v="0.09"/>
    <n v="1034.6335999999999"/>
  </r>
  <r>
    <x v="5"/>
    <x v="18"/>
    <n v="4"/>
    <n v="539.48"/>
    <n v="0.28000000000000003"/>
    <x v="1"/>
    <n v="1553.7023999999999"/>
    <n v="4"/>
    <n v="539.48"/>
    <n v="0.28000000000000003"/>
    <n v="1553.7023999999999"/>
  </r>
  <r>
    <x v="5"/>
    <x v="4"/>
    <n v="3"/>
    <n v="706.87"/>
    <n v="0.27"/>
    <x v="0"/>
    <n v="1548.0453"/>
    <n v="3"/>
    <n v="706.87"/>
    <n v="0.27"/>
    <n v="1548.0453"/>
  </r>
  <r>
    <x v="5"/>
    <x v="17"/>
    <n v="4"/>
    <n v="266.98"/>
    <n v="0.16"/>
    <x v="0"/>
    <n v="897.05280000000005"/>
    <n v="4"/>
    <n v="266.98"/>
    <n v="0.16"/>
    <n v="897.05280000000005"/>
  </r>
  <r>
    <x v="5"/>
    <x v="0"/>
    <n v="1"/>
    <n v="139.29"/>
    <n v="0"/>
    <x v="0"/>
    <n v="139.29"/>
    <n v="1"/>
    <n v="139.29"/>
    <n v="0"/>
    <n v="139.29"/>
  </r>
  <r>
    <x v="5"/>
    <x v="4"/>
    <n v="2"/>
    <n v="183.85"/>
    <n v="0.14000000000000001"/>
    <x v="2"/>
    <n v="316.22199999999998"/>
    <n v="2"/>
    <n v="183.85"/>
    <n v="0.14000000000000001"/>
    <n v="316.22199999999998"/>
  </r>
  <r>
    <x v="5"/>
    <x v="8"/>
    <n v="2"/>
    <n v="65.44"/>
    <n v="0.05"/>
    <x v="2"/>
    <n v="124.336"/>
    <n v="2"/>
    <n v="65.44"/>
    <n v="0.05"/>
    <n v="124.336"/>
  </r>
  <r>
    <x v="5"/>
    <x v="0"/>
    <n v="3"/>
    <n v="278.38"/>
    <n v="0.03"/>
    <x v="0"/>
    <n v="810.08579999999995"/>
    <n v="3"/>
    <n v="278.38"/>
    <n v="0.03"/>
    <n v="810.08579999999995"/>
  </r>
  <r>
    <x v="5"/>
    <x v="9"/>
    <n v="2"/>
    <n v="889.04"/>
    <n v="0.23"/>
    <x v="0"/>
    <n v="1369.1215999999999"/>
    <n v="2"/>
    <n v="889.04"/>
    <n v="0.23"/>
    <n v="1369.1215999999999"/>
  </r>
  <r>
    <x v="5"/>
    <x v="11"/>
    <n v="1"/>
    <n v="908.5"/>
    <n v="0.2"/>
    <x v="1"/>
    <n v="726.80000000000007"/>
    <n v="1"/>
    <n v="908.5"/>
    <n v="0.2"/>
    <n v="726.80000000000007"/>
  </r>
  <r>
    <x v="5"/>
    <x v="17"/>
    <n v="1"/>
    <n v="350.58"/>
    <n v="0.03"/>
    <x v="1"/>
    <n v="340.06259999999997"/>
    <n v="1"/>
    <n v="350.58"/>
    <n v="0.03"/>
    <n v="340.06259999999997"/>
  </r>
  <r>
    <x v="5"/>
    <x v="6"/>
    <n v="3"/>
    <n v="769.06"/>
    <n v="0.23"/>
    <x v="1"/>
    <n v="1776.5286000000001"/>
    <n v="3"/>
    <n v="769.06"/>
    <n v="0.23"/>
    <n v="1776.5286000000001"/>
  </r>
  <r>
    <x v="5"/>
    <x v="10"/>
    <n v="1"/>
    <n v="120.57"/>
    <n v="0.06"/>
    <x v="2"/>
    <n v="113.33580000000001"/>
    <n v="1"/>
    <n v="120.57"/>
    <n v="0.06"/>
    <n v="113.33580000000001"/>
  </r>
  <r>
    <x v="5"/>
    <x v="4"/>
    <n v="3"/>
    <n v="162.16999999999999"/>
    <n v="0.15"/>
    <x v="2"/>
    <n v="413.5335"/>
    <n v="3"/>
    <n v="162.16999999999999"/>
    <n v="0.15"/>
    <n v="413.5335"/>
  </r>
  <r>
    <x v="5"/>
    <x v="7"/>
    <n v="2"/>
    <n v="859.47"/>
    <n v="0.01"/>
    <x v="0"/>
    <n v="1701.7506000000001"/>
    <n v="2"/>
    <n v="859.47"/>
    <n v="0.01"/>
    <n v="1701.7506000000001"/>
  </r>
  <r>
    <x v="5"/>
    <x v="1"/>
    <n v="2"/>
    <n v="330.59"/>
    <n v="0.14000000000000001"/>
    <x v="0"/>
    <n v="568.61479999999995"/>
    <n v="2"/>
    <n v="330.59"/>
    <n v="0.14000000000000001"/>
    <n v="568.61479999999995"/>
  </r>
  <r>
    <x v="5"/>
    <x v="0"/>
    <n v="4"/>
    <n v="729.31"/>
    <n v="0.03"/>
    <x v="0"/>
    <n v="2829.7228"/>
    <n v="4"/>
    <n v="729.31"/>
    <n v="0.03"/>
    <n v="2829.7228"/>
  </r>
  <r>
    <x v="6"/>
    <x v="4"/>
    <n v="2"/>
    <n v="44.35"/>
    <n v="0.2"/>
    <x v="1"/>
    <n v="70.960000000000008"/>
    <n v="2"/>
    <n v="44.35"/>
    <n v="0.2"/>
    <n v="70.960000000000008"/>
  </r>
  <r>
    <x v="6"/>
    <x v="6"/>
    <n v="3"/>
    <n v="318.43"/>
    <n v="0.05"/>
    <x v="0"/>
    <n v="907.52549999999997"/>
    <n v="3"/>
    <n v="318.43"/>
    <n v="0.05"/>
    <n v="907.52549999999997"/>
  </r>
  <r>
    <x v="6"/>
    <x v="19"/>
    <n v="4"/>
    <n v="452.67"/>
    <n v="0.28000000000000003"/>
    <x v="2"/>
    <n v="1303.6895999999999"/>
    <n v="4"/>
    <n v="452.67"/>
    <n v="0.28000000000000003"/>
    <n v="1303.6895999999999"/>
  </r>
  <r>
    <x v="6"/>
    <x v="10"/>
    <n v="1"/>
    <n v="753.39"/>
    <n v="0.04"/>
    <x v="1"/>
    <n v="723.25439999999992"/>
    <n v="1"/>
    <n v="753.39"/>
    <n v="0.04"/>
    <n v="723.25439999999992"/>
  </r>
  <r>
    <x v="6"/>
    <x v="7"/>
    <n v="3"/>
    <n v="970.89"/>
    <n v="0.11"/>
    <x v="1"/>
    <n v="2592.2763"/>
    <n v="3"/>
    <n v="970.89"/>
    <n v="0.11"/>
    <n v="2592.2763"/>
  </r>
  <r>
    <x v="6"/>
    <x v="8"/>
    <n v="4"/>
    <n v="973.9"/>
    <n v="0.02"/>
    <x v="1"/>
    <n v="3817.6880000000001"/>
    <n v="4"/>
    <n v="973.9"/>
    <n v="0.02"/>
    <n v="3817.6880000000001"/>
  </r>
  <r>
    <x v="6"/>
    <x v="19"/>
    <n v="2"/>
    <n v="779.29"/>
    <n v="0.12"/>
    <x v="1"/>
    <n v="1371.5504000000001"/>
    <n v="2"/>
    <n v="779.29"/>
    <n v="0.12"/>
    <n v="1371.5504000000001"/>
  </r>
  <r>
    <x v="6"/>
    <x v="12"/>
    <n v="2"/>
    <n v="629.73"/>
    <n v="7.0000000000000007E-2"/>
    <x v="2"/>
    <n v="1171.2978000000001"/>
    <n v="2"/>
    <n v="629.73"/>
    <n v="7.0000000000000007E-2"/>
    <n v="1171.2978000000001"/>
  </r>
  <r>
    <x v="6"/>
    <x v="10"/>
    <n v="3"/>
    <n v="696.74"/>
    <n v="0.13"/>
    <x v="1"/>
    <n v="1818.4914000000001"/>
    <n v="3"/>
    <n v="696.74"/>
    <n v="0.13"/>
    <n v="1818.4914000000001"/>
  </r>
  <r>
    <x v="6"/>
    <x v="10"/>
    <n v="2"/>
    <n v="675.65"/>
    <n v="0.2"/>
    <x v="1"/>
    <n v="1081.04"/>
    <n v="2"/>
    <n v="675.65"/>
    <n v="0.2"/>
    <n v="1081.04"/>
  </r>
  <r>
    <x v="6"/>
    <x v="2"/>
    <n v="2"/>
    <n v="44.65"/>
    <n v="0.03"/>
    <x v="2"/>
    <n v="86.620999999999995"/>
    <n v="2"/>
    <n v="44.65"/>
    <n v="0.03"/>
    <n v="86.620999999999995"/>
  </r>
  <r>
    <x v="6"/>
    <x v="14"/>
    <n v="2"/>
    <n v="403.2"/>
    <n v="0.21"/>
    <x v="2"/>
    <n v="637.05600000000004"/>
    <n v="2"/>
    <n v="403.2"/>
    <n v="0.21"/>
    <n v="637.05600000000004"/>
  </r>
  <r>
    <x v="6"/>
    <x v="11"/>
    <n v="2"/>
    <n v="414.86"/>
    <n v="0.23"/>
    <x v="0"/>
    <n v="638.88440000000003"/>
    <n v="2"/>
    <n v="414.86"/>
    <n v="0.23"/>
    <n v="638.88440000000003"/>
  </r>
  <r>
    <x v="6"/>
    <x v="3"/>
    <n v="4"/>
    <n v="839.74"/>
    <n v="0.13"/>
    <x v="2"/>
    <n v="2922.2952"/>
    <n v="4"/>
    <n v="839.74"/>
    <n v="0.13"/>
    <n v="2922.2952"/>
  </r>
  <r>
    <x v="6"/>
    <x v="15"/>
    <n v="2"/>
    <n v="660.27"/>
    <n v="0.01"/>
    <x v="2"/>
    <n v="1307.3345999999999"/>
    <n v="2"/>
    <n v="660.27"/>
    <n v="0.01"/>
    <n v="1307.3345999999999"/>
  </r>
  <r>
    <x v="6"/>
    <x v="16"/>
    <n v="4"/>
    <n v="94.48"/>
    <n v="0.06"/>
    <x v="1"/>
    <n v="355.2448"/>
    <n v="4"/>
    <n v="94.48"/>
    <n v="0.06"/>
    <n v="355.2448"/>
  </r>
  <r>
    <x v="6"/>
    <x v="14"/>
    <n v="1"/>
    <n v="68.209999999999994"/>
    <n v="0.05"/>
    <x v="2"/>
    <n v="64.799499999999995"/>
    <n v="1"/>
    <n v="68.209999999999994"/>
    <n v="0.05"/>
    <n v="64.799499999999995"/>
  </r>
  <r>
    <x v="6"/>
    <x v="5"/>
    <n v="2"/>
    <n v="353.74"/>
    <n v="0.01"/>
    <x v="0"/>
    <n v="700.40520000000004"/>
    <n v="2"/>
    <n v="353.74"/>
    <n v="0.01"/>
    <n v="700.40520000000004"/>
  </r>
  <r>
    <x v="7"/>
    <x v="2"/>
    <n v="3"/>
    <n v="147.01"/>
    <n v="0.19"/>
    <x v="1"/>
    <n v="357.23430000000002"/>
    <n v="3"/>
    <n v="147.01"/>
    <n v="0.19"/>
    <n v="357.23430000000002"/>
  </r>
  <r>
    <x v="7"/>
    <x v="2"/>
    <n v="4"/>
    <n v="733.42"/>
    <m/>
    <x v="2"/>
    <n v="2552.3015999999998"/>
    <n v="4"/>
    <n v="733.42"/>
    <n v="0.13"/>
    <n v="2552.3015999999998"/>
  </r>
  <r>
    <x v="7"/>
    <x v="9"/>
    <n v="1"/>
    <n v="332.82"/>
    <n v="0.14000000000000001"/>
    <x v="2"/>
    <n v="286.22519999999997"/>
    <n v="1"/>
    <n v="332.82"/>
    <n v="0.14000000000000001"/>
    <n v="286.22519999999997"/>
  </r>
  <r>
    <x v="7"/>
    <x v="16"/>
    <n v="1"/>
    <n v="594.44000000000005"/>
    <n v="0.21"/>
    <x v="0"/>
    <n v="469.60759999999999"/>
    <n v="1"/>
    <n v="594.44000000000005"/>
    <n v="0.21"/>
    <n v="469.60759999999999"/>
  </r>
  <r>
    <x v="7"/>
    <x v="8"/>
    <n v="2"/>
    <n v="280.37"/>
    <n v="0.22"/>
    <x v="1"/>
    <n v="437.37720000000002"/>
    <n v="2"/>
    <n v="280.37"/>
    <n v="0.22"/>
    <n v="437.37720000000002"/>
  </r>
  <r>
    <x v="7"/>
    <x v="8"/>
    <n v="2"/>
    <n v="899.27"/>
    <n v="0.17"/>
    <x v="0"/>
    <n v="1492.7882"/>
    <n v="2"/>
    <n v="899.27"/>
    <n v="0.17"/>
    <n v="1492.7882"/>
  </r>
  <r>
    <x v="7"/>
    <x v="1"/>
    <n v="4"/>
    <n v="370.63"/>
    <n v="0.08"/>
    <x v="0"/>
    <n v="1363.9184"/>
    <n v="4"/>
    <n v="370.63"/>
    <n v="0.08"/>
    <n v="1363.9184"/>
  </r>
  <r>
    <x v="7"/>
    <x v="6"/>
    <n v="3"/>
    <n v="635.13"/>
    <n v="0.09"/>
    <x v="2"/>
    <n v="1733.9049"/>
    <n v="3"/>
    <n v="635.13"/>
    <n v="0.09"/>
    <n v="1733.9049"/>
  </r>
  <r>
    <x v="7"/>
    <x v="15"/>
    <n v="4"/>
    <n v="479.11"/>
    <n v="0.24"/>
    <x v="2"/>
    <n v="1456.4944"/>
    <n v="4"/>
    <n v="479.11"/>
    <n v="0.24"/>
    <n v="1456.4944"/>
  </r>
  <r>
    <x v="7"/>
    <x v="12"/>
    <n v="2"/>
    <n v="884.48"/>
    <n v="0"/>
    <x v="1"/>
    <n v="1768.96"/>
    <n v="2"/>
    <n v="884.48"/>
    <n v="0"/>
    <n v="1768.96"/>
  </r>
  <r>
    <x v="7"/>
    <x v="17"/>
    <n v="2"/>
    <n v="669.12"/>
    <n v="0.22"/>
    <x v="0"/>
    <n v="1043.8271999999999"/>
    <n v="2"/>
    <n v="669.12"/>
    <n v="0.22"/>
    <n v="1043.8271999999999"/>
  </r>
  <r>
    <x v="7"/>
    <x v="1"/>
    <n v="3"/>
    <n v="262.69"/>
    <n v="0.04"/>
    <x v="2"/>
    <n v="756.54719999999986"/>
    <n v="3"/>
    <n v="262.69"/>
    <n v="0.04"/>
    <n v="756.54719999999986"/>
  </r>
  <r>
    <x v="7"/>
    <x v="7"/>
    <n v="1"/>
    <n v="31.36"/>
    <n v="0.21"/>
    <x v="1"/>
    <n v="24.7744"/>
    <n v="1"/>
    <n v="31.36"/>
    <n v="0.21"/>
    <n v="24.7744"/>
  </r>
  <r>
    <x v="7"/>
    <x v="9"/>
    <n v="3"/>
    <n v="620.12"/>
    <n v="0.06"/>
    <x v="0"/>
    <n v="1748.7384"/>
    <n v="3"/>
    <n v="620.12"/>
    <n v="0.06"/>
    <n v="1748.7384"/>
  </r>
  <r>
    <x v="7"/>
    <x v="9"/>
    <n v="1"/>
    <n v="151.66"/>
    <n v="0.16"/>
    <x v="1"/>
    <n v="127.3944"/>
    <n v="1"/>
    <n v="151.66"/>
    <n v="0.16"/>
    <n v="127.3944"/>
  </r>
  <r>
    <x v="7"/>
    <x v="8"/>
    <n v="3"/>
    <n v="248.43"/>
    <n v="0.24"/>
    <x v="1"/>
    <n v="566.42039999999997"/>
    <n v="3"/>
    <n v="248.43"/>
    <n v="0.24"/>
    <n v="566.42039999999997"/>
  </r>
  <r>
    <x v="7"/>
    <x v="4"/>
    <n v="4"/>
    <n v="243.92"/>
    <n v="0.02"/>
    <x v="2"/>
    <n v="956.16639999999995"/>
    <n v="4"/>
    <n v="243.92"/>
    <n v="0.02"/>
    <n v="956.16639999999995"/>
  </r>
  <r>
    <x v="7"/>
    <x v="4"/>
    <n v="4"/>
    <n v="921.83"/>
    <n v="0.27"/>
    <x v="0"/>
    <n v="2691.7435999999998"/>
    <n v="4"/>
    <n v="921.83"/>
    <n v="0.27"/>
    <n v="2691.7435999999998"/>
  </r>
  <r>
    <x v="7"/>
    <x v="12"/>
    <n v="4"/>
    <n v="101.33"/>
    <n v="0"/>
    <x v="0"/>
    <n v="405.32"/>
    <n v="4"/>
    <n v="101.33"/>
    <n v="0"/>
    <n v="405.32"/>
  </r>
  <r>
    <x v="7"/>
    <x v="15"/>
    <n v="1"/>
    <n v="86.03"/>
    <n v="0.01"/>
    <x v="0"/>
    <n v="85.169700000000006"/>
    <n v="1"/>
    <n v="86.03"/>
    <n v="0.01"/>
    <n v="85.169700000000006"/>
  </r>
  <r>
    <x v="7"/>
    <x v="17"/>
    <n v="3"/>
    <n v="197.93"/>
    <n v="0"/>
    <x v="1"/>
    <n v="593.79"/>
    <n v="3"/>
    <n v="197.93"/>
    <n v="0"/>
    <n v="593.79"/>
  </r>
  <r>
    <x v="7"/>
    <x v="5"/>
    <n v="3"/>
    <n v="83.5"/>
    <n v="0.23"/>
    <x v="1"/>
    <n v="192.88499999999999"/>
    <n v="3"/>
    <n v="83.5"/>
    <n v="0.23"/>
    <n v="192.88499999999999"/>
  </r>
  <r>
    <x v="7"/>
    <x v="14"/>
    <n v="4"/>
    <n v="935.98"/>
    <n v="0.11"/>
    <x v="2"/>
    <n v="3332.0888"/>
    <n v="4"/>
    <n v="935.98"/>
    <n v="0.11"/>
    <n v="3332.0888"/>
  </r>
  <r>
    <x v="7"/>
    <x v="9"/>
    <n v="1"/>
    <n v="336.51"/>
    <n v="0.11"/>
    <x v="2"/>
    <n v="299.4939"/>
    <n v="1"/>
    <n v="336.51"/>
    <n v="0.11"/>
    <n v="299.4939"/>
  </r>
  <r>
    <x v="7"/>
    <x v="2"/>
    <n v="1"/>
    <n v="977.02"/>
    <n v="0.2"/>
    <x v="1"/>
    <n v="781.61599999999999"/>
    <n v="1"/>
    <n v="977.02"/>
    <n v="0.2"/>
    <n v="781.61599999999999"/>
  </r>
  <r>
    <x v="7"/>
    <x v="2"/>
    <n v="3"/>
    <n v="326.66000000000003"/>
    <n v="0.28000000000000003"/>
    <x v="1"/>
    <n v="705.5856"/>
    <n v="3"/>
    <n v="326.66000000000003"/>
    <n v="0.28000000000000003"/>
    <n v="705.5856"/>
  </r>
  <r>
    <x v="7"/>
    <x v="5"/>
    <n v="3"/>
    <n v="471.19"/>
    <n v="0.28000000000000003"/>
    <x v="1"/>
    <n v="1017.7704"/>
    <n v="3"/>
    <n v="471.19"/>
    <n v="0.28000000000000003"/>
    <n v="1017.7704"/>
  </r>
  <r>
    <x v="7"/>
    <x v="9"/>
    <n v="1"/>
    <n v="582.29"/>
    <n v="0.2"/>
    <x v="0"/>
    <n v="465.83199999999999"/>
    <n v="1"/>
    <n v="582.29"/>
    <n v="0.2"/>
    <n v="465.83199999999999"/>
  </r>
  <r>
    <x v="7"/>
    <x v="16"/>
    <n v="1"/>
    <n v="649.59"/>
    <n v="0.12"/>
    <x v="1"/>
    <n v="571.63920000000007"/>
    <n v="1"/>
    <n v="649.59"/>
    <n v="0.12"/>
    <n v="571.63920000000007"/>
  </r>
  <r>
    <x v="8"/>
    <x v="4"/>
    <n v="4"/>
    <n v="109.36"/>
    <n v="0.19"/>
    <x v="1"/>
    <n v="354.32639999999998"/>
    <n v="4"/>
    <n v="109.36"/>
    <n v="0.19"/>
    <n v="354.32639999999998"/>
  </r>
  <r>
    <x v="8"/>
    <x v="15"/>
    <n v="4"/>
    <n v="102.19"/>
    <n v="0.17"/>
    <x v="2"/>
    <n v="339.27080000000001"/>
    <n v="4"/>
    <n v="102.19"/>
    <n v="0.17"/>
    <n v="339.27080000000001"/>
  </r>
  <r>
    <x v="8"/>
    <x v="17"/>
    <n v="3"/>
    <n v="434.55"/>
    <n v="0.08"/>
    <x v="1"/>
    <n v="1199.3579999999999"/>
    <n v="3"/>
    <n v="434.55"/>
    <n v="0.08"/>
    <n v="1199.3579999999999"/>
  </r>
  <r>
    <x v="8"/>
    <x v="9"/>
    <n v="1"/>
    <n v="922.78"/>
    <n v="0.28999999999999998"/>
    <x v="1"/>
    <n v="655.17379999999991"/>
    <n v="1"/>
    <n v="922.78"/>
    <n v="0.28999999999999998"/>
    <n v="655.17379999999991"/>
  </r>
  <r>
    <x v="8"/>
    <x v="13"/>
    <n v="4"/>
    <n v="640.23"/>
    <n v="0.06"/>
    <x v="1"/>
    <n v="2407.2647999999999"/>
    <n v="4"/>
    <n v="640.23"/>
    <n v="0.06"/>
    <n v="2407.2647999999999"/>
  </r>
  <r>
    <x v="8"/>
    <x v="19"/>
    <n v="1"/>
    <n v="791.36"/>
    <n v="0.06"/>
    <x v="2"/>
    <n v="743.87839999999994"/>
    <n v="1"/>
    <n v="791.36"/>
    <n v="0.06"/>
    <n v="743.87839999999994"/>
  </r>
  <r>
    <x v="8"/>
    <x v="0"/>
    <n v="4"/>
    <n v="700.88"/>
    <n v="0.23"/>
    <x v="2"/>
    <n v="2158.7103999999999"/>
    <n v="4"/>
    <n v="700.88"/>
    <n v="0.23"/>
    <n v="2158.7103999999999"/>
  </r>
  <r>
    <x v="8"/>
    <x v="0"/>
    <n v="3"/>
    <n v="459.57"/>
    <n v="0.1"/>
    <x v="1"/>
    <n v="1240.8389999999999"/>
    <n v="3"/>
    <n v="459.57"/>
    <n v="0.1"/>
    <n v="1240.8389999999999"/>
  </r>
  <r>
    <x v="8"/>
    <x v="10"/>
    <n v="2"/>
    <n v="693.61"/>
    <n v="0.15"/>
    <x v="2"/>
    <n v="1179.1369999999999"/>
    <n v="2"/>
    <n v="693.61"/>
    <n v="0.15"/>
    <n v="1179.1369999999999"/>
  </r>
  <r>
    <x v="8"/>
    <x v="6"/>
    <n v="2"/>
    <n v="61.42"/>
    <n v="0.08"/>
    <x v="2"/>
    <n v="113.0128"/>
    <n v="2"/>
    <n v="61.42"/>
    <n v="0.08"/>
    <n v="113.0128"/>
  </r>
  <r>
    <x v="8"/>
    <x v="1"/>
    <n v="2"/>
    <n v="753.92"/>
    <n v="0.17"/>
    <x v="2"/>
    <n v="1251.5072"/>
    <n v="2"/>
    <n v="753.92"/>
    <n v="0.17"/>
    <n v="1251.5072"/>
  </r>
  <r>
    <x v="8"/>
    <x v="18"/>
    <n v="4"/>
    <n v="254.71"/>
    <n v="0.2"/>
    <x v="1"/>
    <n v="815.07200000000012"/>
    <n v="4"/>
    <n v="254.71"/>
    <n v="0.2"/>
    <n v="815.07200000000012"/>
  </r>
  <r>
    <x v="8"/>
    <x v="13"/>
    <n v="2"/>
    <n v="851.77"/>
    <n v="0.13"/>
    <x v="2"/>
    <n v="1482.0798"/>
    <n v="2"/>
    <n v="851.77"/>
    <n v="0.13"/>
    <n v="1482.0798"/>
  </r>
  <r>
    <x v="8"/>
    <x v="3"/>
    <n v="3"/>
    <n v="484.39"/>
    <n v="0.28999999999999998"/>
    <x v="1"/>
    <n v="1031.7507000000001"/>
    <n v="3"/>
    <n v="484.39"/>
    <n v="0.28999999999999998"/>
    <n v="1031.7507000000001"/>
  </r>
  <r>
    <x v="8"/>
    <x v="1"/>
    <n v="2"/>
    <n v="126.02"/>
    <n v="0.09"/>
    <x v="1"/>
    <n v="229.35640000000001"/>
    <n v="2"/>
    <n v="126.02"/>
    <n v="0.09"/>
    <n v="229.35640000000001"/>
  </r>
  <r>
    <x v="8"/>
    <x v="9"/>
    <n v="4"/>
    <n v="295.39999999999998"/>
    <n v="0.23"/>
    <x v="2"/>
    <n v="909.83199999999999"/>
    <n v="4"/>
    <n v="295.39999999999998"/>
    <n v="0.23"/>
    <n v="909.83199999999999"/>
  </r>
  <r>
    <x v="8"/>
    <x v="7"/>
    <n v="4"/>
    <n v="761.35"/>
    <n v="0.08"/>
    <x v="0"/>
    <n v="2801.768"/>
    <n v="4"/>
    <n v="761.35"/>
    <n v="0.08"/>
    <n v="2801.768"/>
  </r>
  <r>
    <x v="8"/>
    <x v="13"/>
    <n v="1"/>
    <n v="558.41999999999996"/>
    <n v="0.03"/>
    <x v="0"/>
    <n v="541.66739999999993"/>
    <n v="1"/>
    <n v="558.41999999999996"/>
    <n v="0.03"/>
    <n v="541.66739999999993"/>
  </r>
  <r>
    <x v="8"/>
    <x v="9"/>
    <n v="2"/>
    <n v="303.67"/>
    <n v="0.05"/>
    <x v="2"/>
    <n v="576.97299999999996"/>
    <n v="2"/>
    <n v="303.67"/>
    <n v="0.05"/>
    <n v="576.97299999999996"/>
  </r>
  <r>
    <x v="8"/>
    <x v="18"/>
    <n v="3"/>
    <n v="63.19"/>
    <n v="0.08"/>
    <x v="0"/>
    <n v="174.40440000000001"/>
    <n v="3"/>
    <n v="63.19"/>
    <n v="0.08"/>
    <n v="174.40440000000001"/>
  </r>
  <r>
    <x v="8"/>
    <x v="19"/>
    <n v="3"/>
    <n v="168.89"/>
    <n v="0.03"/>
    <x v="1"/>
    <n v="491.46989999999988"/>
    <n v="3"/>
    <n v="168.89"/>
    <n v="0.03"/>
    <n v="491.46989999999988"/>
  </r>
  <r>
    <x v="8"/>
    <x v="11"/>
    <n v="4"/>
    <n v="268.3"/>
    <n v="0.02"/>
    <x v="1"/>
    <n v="1051.7360000000001"/>
    <n v="4"/>
    <n v="268.3"/>
    <n v="0.02"/>
    <n v="1051.7360000000001"/>
  </r>
  <r>
    <x v="9"/>
    <x v="17"/>
    <n v="4"/>
    <n v="34.39"/>
    <n v="0.03"/>
    <x v="2"/>
    <n v="133.4332"/>
    <n v="4"/>
    <n v="34.39"/>
    <n v="0.03"/>
    <n v="133.4332"/>
  </r>
  <r>
    <x v="9"/>
    <x v="15"/>
    <n v="4"/>
    <n v="187.71"/>
    <n v="0.06"/>
    <x v="1"/>
    <n v="705.78959999999995"/>
    <n v="4"/>
    <n v="187.71"/>
    <n v="0.06"/>
    <n v="705.78959999999995"/>
  </r>
  <r>
    <x v="9"/>
    <x v="4"/>
    <n v="1"/>
    <n v="942.38"/>
    <n v="0.17"/>
    <x v="0"/>
    <n v="782.17539999999997"/>
    <n v="1"/>
    <n v="942.38"/>
    <n v="0.17"/>
    <n v="782.17539999999997"/>
  </r>
  <r>
    <x v="9"/>
    <x v="19"/>
    <n v="4"/>
    <n v="469.68"/>
    <n v="0.19"/>
    <x v="0"/>
    <n v="1521.7632000000001"/>
    <n v="4"/>
    <n v="469.68"/>
    <n v="0.19"/>
    <n v="1521.7632000000001"/>
  </r>
  <r>
    <x v="9"/>
    <x v="10"/>
    <n v="2"/>
    <n v="71.77"/>
    <n v="0.22"/>
    <x v="0"/>
    <n v="111.96120000000001"/>
    <n v="2"/>
    <n v="71.77"/>
    <n v="0.22"/>
    <n v="111.96120000000001"/>
  </r>
  <r>
    <x v="9"/>
    <x v="16"/>
    <n v="4"/>
    <n v="322.58"/>
    <n v="0.06"/>
    <x v="0"/>
    <n v="1212.9007999999999"/>
    <n v="4"/>
    <n v="322.58"/>
    <n v="0.06"/>
    <n v="1212.9007999999999"/>
  </r>
  <r>
    <x v="9"/>
    <x v="15"/>
    <n v="4"/>
    <n v="353.67"/>
    <n v="0.03"/>
    <x v="1"/>
    <n v="1372.2396000000001"/>
    <n v="4"/>
    <n v="353.67"/>
    <n v="0.03"/>
    <n v="1372.2396000000001"/>
  </r>
  <r>
    <x v="9"/>
    <x v="9"/>
    <n v="3"/>
    <n v="997.95"/>
    <n v="0.09"/>
    <x v="1"/>
    <n v="2724.4034999999999"/>
    <n v="3"/>
    <n v="997.95"/>
    <n v="0.09"/>
    <n v="2724.4034999999999"/>
  </r>
  <r>
    <x v="9"/>
    <x v="7"/>
    <n v="1"/>
    <n v="880.89"/>
    <n v="0.13"/>
    <x v="1"/>
    <n v="766.37429999999995"/>
    <n v="1"/>
    <n v="880.89"/>
    <n v="0.13"/>
    <n v="766.37429999999995"/>
  </r>
  <r>
    <x v="9"/>
    <x v="15"/>
    <n v="3"/>
    <n v="282.33"/>
    <n v="7.0000000000000007E-2"/>
    <x v="0"/>
    <n v="787.70069999999998"/>
    <n v="3"/>
    <n v="282.33"/>
    <n v="7.0000000000000007E-2"/>
    <n v="787.70069999999998"/>
  </r>
  <r>
    <x v="9"/>
    <x v="5"/>
    <n v="1"/>
    <n v="373.06"/>
    <n v="0.11"/>
    <x v="2"/>
    <n v="332.02339999999998"/>
    <n v="1"/>
    <n v="373.06"/>
    <n v="0.11"/>
    <n v="332.02339999999998"/>
  </r>
  <r>
    <x v="9"/>
    <x v="15"/>
    <n v="3"/>
    <n v="401.42"/>
    <n v="0.01"/>
    <x v="1"/>
    <n v="1192.2174"/>
    <n v="3"/>
    <n v="401.42"/>
    <n v="0.01"/>
    <n v="1192.2174"/>
  </r>
  <r>
    <x v="9"/>
    <x v="7"/>
    <n v="4"/>
    <n v="329.06"/>
    <n v="0.04"/>
    <x v="1"/>
    <n v="1263.5904"/>
    <n v="4"/>
    <n v="329.06"/>
    <n v="0.04"/>
    <n v="1263.5904"/>
  </r>
  <r>
    <x v="9"/>
    <x v="1"/>
    <n v="1"/>
    <n v="519.91"/>
    <n v="0.05"/>
    <x v="1"/>
    <n v="493.91449999999992"/>
    <n v="1"/>
    <n v="519.91"/>
    <n v="0.05"/>
    <n v="493.91449999999992"/>
  </r>
  <r>
    <x v="9"/>
    <x v="0"/>
    <n v="1"/>
    <n v="234.06"/>
    <n v="0.11"/>
    <x v="2"/>
    <n v="208.3134"/>
    <n v="1"/>
    <n v="234.06"/>
    <n v="0.11"/>
    <n v="208.3134"/>
  </r>
  <r>
    <x v="9"/>
    <x v="0"/>
    <n v="2"/>
    <n v="485.25"/>
    <n v="0.28000000000000003"/>
    <x v="0"/>
    <n v="698.76"/>
    <n v="2"/>
    <n v="485.25"/>
    <n v="0.28000000000000003"/>
    <n v="698.76"/>
  </r>
  <r>
    <x v="9"/>
    <x v="9"/>
    <n v="1"/>
    <n v="244.25"/>
    <n v="0.09"/>
    <x v="2"/>
    <n v="222.26750000000001"/>
    <n v="1"/>
    <n v="244.25"/>
    <n v="0.09"/>
    <n v="222.26750000000001"/>
  </r>
  <r>
    <x v="9"/>
    <x v="7"/>
    <n v="2"/>
    <n v="456.38"/>
    <n v="0.12"/>
    <x v="0"/>
    <n v="803.22879999999998"/>
    <n v="2"/>
    <n v="456.38"/>
    <n v="0.12"/>
    <n v="803.22879999999998"/>
  </r>
  <r>
    <x v="9"/>
    <x v="3"/>
    <n v="1"/>
    <n v="391.77"/>
    <n v="0.1"/>
    <x v="2"/>
    <n v="352.59300000000002"/>
    <n v="1"/>
    <n v="391.77"/>
    <n v="0.1"/>
    <n v="352.59300000000002"/>
  </r>
  <r>
    <x v="9"/>
    <x v="7"/>
    <n v="4"/>
    <n v="884.71"/>
    <n v="0.09"/>
    <x v="2"/>
    <n v="3220.3444"/>
    <n v="4"/>
    <n v="884.71"/>
    <n v="0.09"/>
    <n v="3220.3444"/>
  </r>
  <r>
    <x v="9"/>
    <x v="12"/>
    <n v="1"/>
    <n v="55.04"/>
    <n v="0.01"/>
    <x v="1"/>
    <n v="54.489600000000003"/>
    <n v="1"/>
    <n v="55.04"/>
    <n v="0.01"/>
    <n v="54.489600000000003"/>
  </r>
  <r>
    <x v="9"/>
    <x v="14"/>
    <n v="2"/>
    <n v="428.55"/>
    <n v="0"/>
    <x v="2"/>
    <n v="857.1"/>
    <n v="2"/>
    <n v="428.55"/>
    <n v="0"/>
    <n v="857.1"/>
  </r>
  <r>
    <x v="9"/>
    <x v="9"/>
    <n v="1"/>
    <n v="259.2"/>
    <n v="0.27"/>
    <x v="1"/>
    <n v="189.21600000000001"/>
    <n v="1"/>
    <n v="259.2"/>
    <n v="0.27"/>
    <n v="189.21600000000001"/>
  </r>
  <r>
    <x v="9"/>
    <x v="19"/>
    <n v="1"/>
    <n v="465.63"/>
    <n v="0.25"/>
    <x v="0"/>
    <n v="349.22250000000003"/>
    <n v="1"/>
    <n v="465.63"/>
    <n v="0.25"/>
    <n v="349.22250000000003"/>
  </r>
  <r>
    <x v="9"/>
    <x v="8"/>
    <n v="4"/>
    <n v="742.15"/>
    <n v="0.1"/>
    <x v="1"/>
    <n v="2671.74"/>
    <n v="4"/>
    <n v="742.15"/>
    <n v="0.1"/>
    <n v="2671.74"/>
  </r>
  <r>
    <x v="9"/>
    <x v="7"/>
    <n v="1"/>
    <n v="878.69"/>
    <n v="0.3"/>
    <x v="2"/>
    <n v="615.08299999999997"/>
    <n v="1"/>
    <n v="878.69"/>
    <n v="0.3"/>
    <n v="615.08299999999997"/>
  </r>
  <r>
    <x v="9"/>
    <x v="1"/>
    <n v="3"/>
    <n v="123.74"/>
    <n v="0.23"/>
    <x v="2"/>
    <n v="285.83940000000001"/>
    <n v="3"/>
    <n v="123.74"/>
    <n v="0.23"/>
    <n v="285.83940000000001"/>
  </r>
  <r>
    <x v="9"/>
    <x v="16"/>
    <n v="4"/>
    <n v="715.88"/>
    <n v="0.19"/>
    <x v="2"/>
    <n v="2319.4512"/>
    <n v="4"/>
    <n v="715.88"/>
    <n v="0.19"/>
    <n v="2319.4512"/>
  </r>
  <r>
    <x v="9"/>
    <x v="11"/>
    <n v="3"/>
    <n v="988.53"/>
    <n v="0.3"/>
    <x v="1"/>
    <n v="2075.913"/>
    <n v="3"/>
    <n v="988.53"/>
    <n v="0.3"/>
    <n v="2075.913"/>
  </r>
  <r>
    <x v="10"/>
    <x v="15"/>
    <n v="1"/>
    <n v="691.38"/>
    <n v="0.11"/>
    <x v="1"/>
    <n v="615.32820000000004"/>
    <n v="1"/>
    <n v="691.38"/>
    <n v="0.11"/>
    <n v="615.32820000000004"/>
  </r>
  <r>
    <x v="10"/>
    <x v="7"/>
    <n v="3"/>
    <n v="991.37"/>
    <n v="0.1"/>
    <x v="2"/>
    <n v="2676.6990000000001"/>
    <n v="3"/>
    <n v="991.37"/>
    <n v="0.1"/>
    <n v="2676.6990000000001"/>
  </r>
  <r>
    <x v="10"/>
    <x v="19"/>
    <n v="1"/>
    <n v="917.17"/>
    <n v="0.13"/>
    <x v="1"/>
    <n v="797.93790000000001"/>
    <n v="1"/>
    <n v="917.17"/>
    <n v="0.13"/>
    <n v="797.93790000000001"/>
  </r>
  <r>
    <x v="10"/>
    <x v="13"/>
    <n v="1"/>
    <n v="974.52"/>
    <n v="0.01"/>
    <x v="2"/>
    <n v="964.77480000000003"/>
    <n v="1"/>
    <n v="974.52"/>
    <n v="0.01"/>
    <n v="964.77480000000003"/>
  </r>
  <r>
    <x v="10"/>
    <x v="8"/>
    <n v="1"/>
    <n v="124.98"/>
    <n v="7.0000000000000007E-2"/>
    <x v="1"/>
    <n v="116.23139999999999"/>
    <n v="1"/>
    <n v="124.98"/>
    <n v="7.0000000000000007E-2"/>
    <n v="116.23139999999999"/>
  </r>
  <r>
    <x v="10"/>
    <x v="16"/>
    <n v="3"/>
    <n v="438.65"/>
    <n v="0.28999999999999998"/>
    <x v="2"/>
    <n v="934.32449999999983"/>
    <n v="3"/>
    <n v="438.65"/>
    <n v="0.28999999999999998"/>
    <n v="934.32449999999983"/>
  </r>
  <r>
    <x v="10"/>
    <x v="12"/>
    <n v="4"/>
    <n v="186.24"/>
    <n v="0.23"/>
    <x v="0"/>
    <n v="573.61920000000009"/>
    <n v="4"/>
    <n v="186.24"/>
    <n v="0.23"/>
    <n v="573.61920000000009"/>
  </r>
  <r>
    <x v="10"/>
    <x v="6"/>
    <n v="1"/>
    <n v="423.48"/>
    <n v="0.18"/>
    <x v="2"/>
    <n v="347.25360000000012"/>
    <n v="1"/>
    <n v="423.48"/>
    <n v="0.18"/>
    <n v="347.25360000000012"/>
  </r>
  <r>
    <x v="10"/>
    <x v="4"/>
    <n v="2"/>
    <n v="382.2"/>
    <n v="0.15"/>
    <x v="0"/>
    <n v="649.74"/>
    <n v="2"/>
    <n v="382.2"/>
    <n v="0.15"/>
    <n v="649.74"/>
  </r>
  <r>
    <x v="10"/>
    <x v="14"/>
    <n v="3"/>
    <n v="99.77"/>
    <n v="0.01"/>
    <x v="2"/>
    <n v="296.31689999999998"/>
    <n v="3"/>
    <n v="99.77"/>
    <n v="0.01"/>
    <n v="296.31689999999998"/>
  </r>
  <r>
    <x v="10"/>
    <x v="0"/>
    <n v="3"/>
    <n v="550.26"/>
    <n v="0.22"/>
    <x v="0"/>
    <n v="1287.6084000000001"/>
    <n v="3"/>
    <n v="550.26"/>
    <n v="0.22"/>
    <n v="1287.6084000000001"/>
  </r>
  <r>
    <x v="10"/>
    <x v="18"/>
    <n v="3"/>
    <n v="928.74"/>
    <n v="0.27"/>
    <x v="2"/>
    <n v="2033.9405999999999"/>
    <n v="3"/>
    <n v="928.74"/>
    <n v="0.27"/>
    <n v="2033.9405999999999"/>
  </r>
  <r>
    <x v="10"/>
    <x v="14"/>
    <n v="4"/>
    <n v="455.49"/>
    <n v="0.17"/>
    <x v="0"/>
    <n v="1512.2267999999999"/>
    <n v="4"/>
    <n v="455.49"/>
    <n v="0.17"/>
    <n v="1512.2267999999999"/>
  </r>
  <r>
    <x v="10"/>
    <x v="7"/>
    <n v="4"/>
    <n v="317.11"/>
    <n v="0.16"/>
    <x v="2"/>
    <n v="1065.4896000000001"/>
    <n v="4"/>
    <n v="317.11"/>
    <n v="0.16"/>
    <n v="1065.4896000000001"/>
  </r>
  <r>
    <x v="10"/>
    <x v="17"/>
    <n v="1"/>
    <n v="235.28"/>
    <n v="0.05"/>
    <x v="2"/>
    <n v="223.51599999999999"/>
    <n v="1"/>
    <n v="235.28"/>
    <n v="0.05"/>
    <n v="223.51599999999999"/>
  </r>
  <r>
    <x v="10"/>
    <x v="4"/>
    <n v="2"/>
    <n v="603.62"/>
    <n v="0.18"/>
    <x v="1"/>
    <n v="989.93680000000006"/>
    <n v="2"/>
    <n v="603.62"/>
    <n v="0.18"/>
    <n v="989.93680000000006"/>
  </r>
  <r>
    <x v="11"/>
    <x v="2"/>
    <n v="1"/>
    <n v="374.92"/>
    <n v="0.18"/>
    <x v="2"/>
    <n v="307.43439999999998"/>
    <n v="1"/>
    <n v="374.92"/>
    <n v="0.18"/>
    <n v="307.43439999999998"/>
  </r>
  <r>
    <x v="11"/>
    <x v="5"/>
    <n v="2"/>
    <n v="327.52"/>
    <n v="0.15"/>
    <x v="2"/>
    <n v="556.78399999999999"/>
    <n v="2"/>
    <n v="327.52"/>
    <n v="0.15"/>
    <n v="556.78399999999999"/>
  </r>
  <r>
    <x v="11"/>
    <x v="17"/>
    <n v="3"/>
    <n v="551.72"/>
    <n v="0.03"/>
    <x v="1"/>
    <n v="1605.5052000000001"/>
    <n v="3"/>
    <n v="551.72"/>
    <n v="0.03"/>
    <n v="1605.5052000000001"/>
  </r>
  <r>
    <x v="11"/>
    <x v="0"/>
    <n v="2"/>
    <n v="151.51"/>
    <n v="0.28999999999999998"/>
    <x v="1"/>
    <n v="215.14420000000001"/>
    <n v="2"/>
    <n v="151.51"/>
    <n v="0.28999999999999998"/>
    <n v="215.14420000000001"/>
  </r>
  <r>
    <x v="11"/>
    <x v="2"/>
    <n v="2"/>
    <n v="350.12"/>
    <n v="0.21"/>
    <x v="1"/>
    <n v="553.18960000000004"/>
    <n v="2"/>
    <n v="350.12"/>
    <n v="0.21"/>
    <n v="553.18960000000004"/>
  </r>
  <r>
    <x v="11"/>
    <x v="0"/>
    <n v="2"/>
    <n v="230.85"/>
    <n v="0.18"/>
    <x v="0"/>
    <n v="378.59399999999999"/>
    <n v="2"/>
    <n v="230.85"/>
    <n v="0.18"/>
    <n v="378.59399999999999"/>
  </r>
  <r>
    <x v="11"/>
    <x v="1"/>
    <n v="2"/>
    <n v="22.47"/>
    <n v="0.22"/>
    <x v="2"/>
    <n v="35.053199999999997"/>
    <n v="2"/>
    <n v="22.47"/>
    <n v="0.22"/>
    <n v="35.053199999999997"/>
  </r>
  <r>
    <x v="11"/>
    <x v="8"/>
    <n v="3"/>
    <n v="543.22"/>
    <n v="0.05"/>
    <x v="1"/>
    <n v="1548.1769999999999"/>
    <n v="3"/>
    <n v="543.22"/>
    <n v="0.05"/>
    <n v="1548.1769999999999"/>
  </r>
  <r>
    <x v="11"/>
    <x v="17"/>
    <n v="4"/>
    <n v="573.37"/>
    <n v="0.04"/>
    <x v="1"/>
    <n v="2201.7408"/>
    <n v="4"/>
    <n v="573.37"/>
    <n v="0.04"/>
    <n v="2201.7408"/>
  </r>
  <r>
    <x v="11"/>
    <x v="15"/>
    <n v="3"/>
    <n v="79.95"/>
    <n v="0.2"/>
    <x v="1"/>
    <n v="191.88"/>
    <n v="3"/>
    <n v="79.95"/>
    <n v="0.2"/>
    <n v="191.88"/>
  </r>
  <r>
    <x v="11"/>
    <x v="8"/>
    <n v="1"/>
    <n v="512.16"/>
    <n v="0.02"/>
    <x v="1"/>
    <n v="501.91680000000002"/>
    <n v="1"/>
    <n v="512.16"/>
    <n v="0.02"/>
    <n v="501.91680000000002"/>
  </r>
  <r>
    <x v="11"/>
    <x v="19"/>
    <n v="1"/>
    <n v="346.2"/>
    <n v="0.28999999999999998"/>
    <x v="0"/>
    <n v="245.80199999999999"/>
    <n v="1"/>
    <n v="346.2"/>
    <n v="0.28999999999999998"/>
    <n v="245.80199999999999"/>
  </r>
  <r>
    <x v="11"/>
    <x v="4"/>
    <n v="1"/>
    <n v="270.45"/>
    <n v="0.15"/>
    <x v="1"/>
    <n v="229.88249999999999"/>
    <n v="1"/>
    <n v="270.45"/>
    <n v="0.15"/>
    <n v="229.88249999999999"/>
  </r>
  <r>
    <x v="11"/>
    <x v="10"/>
    <n v="2"/>
    <n v="466.42"/>
    <n v="0.12"/>
    <x v="2"/>
    <n v="820.89920000000006"/>
    <n v="2"/>
    <n v="466.42"/>
    <n v="0.12"/>
    <n v="820.89920000000006"/>
  </r>
  <r>
    <x v="11"/>
    <x v="18"/>
    <n v="3"/>
    <n v="677.46"/>
    <n v="0.05"/>
    <x v="0"/>
    <n v="1930.761"/>
    <n v="3"/>
    <n v="677.46"/>
    <n v="0.05"/>
    <n v="1930.761"/>
  </r>
  <r>
    <x v="11"/>
    <x v="12"/>
    <n v="2"/>
    <n v="957.54"/>
    <n v="0.1"/>
    <x v="1"/>
    <n v="1723.5719999999999"/>
    <n v="2"/>
    <n v="957.54"/>
    <n v="0.1"/>
    <n v="1723.5719999999999"/>
  </r>
  <r>
    <x v="11"/>
    <x v="13"/>
    <n v="3"/>
    <n v="663.73"/>
    <n v="0.06"/>
    <x v="1"/>
    <n v="1871.7185999999999"/>
    <n v="3"/>
    <n v="663.73"/>
    <n v="0.06"/>
    <n v="1871.7185999999999"/>
  </r>
  <r>
    <x v="11"/>
    <x v="7"/>
    <n v="2"/>
    <n v="760.14"/>
    <n v="0.02"/>
    <x v="1"/>
    <n v="1489.8743999999999"/>
    <n v="2"/>
    <n v="760.14"/>
    <n v="0.02"/>
    <n v="1489.8743999999999"/>
  </r>
  <r>
    <x v="11"/>
    <x v="9"/>
    <n v="4"/>
    <n v="58.92"/>
    <n v="0.18"/>
    <x v="0"/>
    <n v="193.2576"/>
    <n v="4"/>
    <n v="58.92"/>
    <n v="0.18"/>
    <n v="193.2576"/>
  </r>
  <r>
    <x v="11"/>
    <x v="7"/>
    <n v="1"/>
    <n v="90.72"/>
    <n v="0.1"/>
    <x v="2"/>
    <n v="81.647999999999996"/>
    <n v="1"/>
    <n v="90.72"/>
    <n v="0.1"/>
    <n v="81.647999999999996"/>
  </r>
  <r>
    <x v="11"/>
    <x v="17"/>
    <n v="3"/>
    <n v="726.97"/>
    <n v="0.04"/>
    <x v="2"/>
    <n v="2093.6736000000001"/>
    <n v="3"/>
    <n v="726.97"/>
    <n v="0.04"/>
    <n v="2093.6736000000001"/>
  </r>
  <r>
    <x v="11"/>
    <x v="12"/>
    <n v="2"/>
    <n v="764.25"/>
    <n v="0.23"/>
    <x v="2"/>
    <n v="1176.9449999999999"/>
    <n v="2"/>
    <n v="764.25"/>
    <n v="0.23"/>
    <n v="1176.9449999999999"/>
  </r>
  <r>
    <x v="11"/>
    <x v="0"/>
    <n v="1"/>
    <n v="153.57"/>
    <n v="0.01"/>
    <x v="2"/>
    <n v="152.0343"/>
    <n v="1"/>
    <n v="153.57"/>
    <n v="0.01"/>
    <n v="152.0343"/>
  </r>
  <r>
    <x v="11"/>
    <x v="16"/>
    <n v="3"/>
    <n v="108.31"/>
    <n v="0.26"/>
    <x v="1"/>
    <n v="240.44820000000001"/>
    <n v="3"/>
    <n v="108.31"/>
    <n v="0.26"/>
    <n v="240.44820000000001"/>
  </r>
  <r>
    <x v="11"/>
    <x v="0"/>
    <n v="4"/>
    <n v="466.24"/>
    <n v="0.16"/>
    <x v="0"/>
    <n v="1566.5663999999999"/>
    <n v="4"/>
    <n v="466.24"/>
    <n v="0.16"/>
    <n v="1566.5663999999999"/>
  </r>
  <r>
    <x v="11"/>
    <x v="10"/>
    <n v="3"/>
    <n v="569.98"/>
    <n v="0.05"/>
    <x v="0"/>
    <n v="1624.443"/>
    <n v="3"/>
    <n v="569.98"/>
    <n v="0.05"/>
    <n v="1624.443"/>
  </r>
  <r>
    <x v="11"/>
    <x v="18"/>
    <n v="3"/>
    <n v="941.85"/>
    <n v="0.16"/>
    <x v="2"/>
    <n v="2373.462"/>
    <n v="3"/>
    <n v="941.85"/>
    <n v="0.16"/>
    <n v="2373.462"/>
  </r>
  <r>
    <x v="12"/>
    <x v="5"/>
    <n v="2"/>
    <n v="123.19"/>
    <n v="0.19"/>
    <x v="0"/>
    <n v="199.56780000000001"/>
    <n v="2"/>
    <n v="123.19"/>
    <n v="0.19"/>
    <n v="199.56780000000001"/>
  </r>
  <r>
    <x v="12"/>
    <x v="7"/>
    <n v="4"/>
    <n v="971.9"/>
    <n v="0.28000000000000003"/>
    <x v="2"/>
    <n v="2799.0720000000001"/>
    <n v="4"/>
    <n v="971.9"/>
    <n v="0.28000000000000003"/>
    <n v="2799.0720000000001"/>
  </r>
  <r>
    <x v="12"/>
    <x v="5"/>
    <n v="4"/>
    <n v="106.66"/>
    <n v="0.2"/>
    <x v="1"/>
    <n v="341.31200000000001"/>
    <n v="4"/>
    <n v="106.66"/>
    <n v="0.2"/>
    <n v="341.31200000000001"/>
  </r>
  <r>
    <x v="12"/>
    <x v="9"/>
    <n v="1"/>
    <n v="505.23"/>
    <n v="0.11"/>
    <x v="0"/>
    <n v="449.65469999999999"/>
    <n v="1"/>
    <n v="505.23"/>
    <n v="0.11"/>
    <n v="449.65469999999999"/>
  </r>
  <r>
    <x v="12"/>
    <x v="5"/>
    <n v="2"/>
    <n v="333.83"/>
    <n v="0.26"/>
    <x v="2"/>
    <n v="494.0684"/>
    <n v="2"/>
    <n v="333.83"/>
    <n v="0.26"/>
    <n v="494.0684"/>
  </r>
  <r>
    <x v="12"/>
    <x v="5"/>
    <n v="2"/>
    <n v="803.3"/>
    <n v="0.17"/>
    <x v="0"/>
    <n v="1333.4780000000001"/>
    <n v="2"/>
    <n v="803.3"/>
    <n v="0.17"/>
    <n v="1333.4780000000001"/>
  </r>
  <r>
    <x v="12"/>
    <x v="10"/>
    <n v="4"/>
    <n v="863.87"/>
    <n v="0.21"/>
    <x v="1"/>
    <n v="2729.8292000000001"/>
    <n v="4"/>
    <n v="863.87"/>
    <n v="0.21"/>
    <n v="2729.8292000000001"/>
  </r>
  <r>
    <x v="12"/>
    <x v="3"/>
    <n v="4"/>
    <n v="127.58"/>
    <n v="0.15"/>
    <x v="0"/>
    <n v="433.77199999999999"/>
    <n v="4"/>
    <n v="127.58"/>
    <n v="0.15"/>
    <n v="433.77199999999999"/>
  </r>
  <r>
    <x v="12"/>
    <x v="11"/>
    <n v="1"/>
    <n v="493.45"/>
    <n v="0.09"/>
    <x v="0"/>
    <n v="449.03949999999998"/>
    <n v="1"/>
    <n v="493.45"/>
    <n v="0.09"/>
    <n v="449.03949999999998"/>
  </r>
  <r>
    <x v="12"/>
    <x v="8"/>
    <n v="4"/>
    <n v="601.5"/>
    <n v="0.18"/>
    <x v="0"/>
    <n v="1972.92"/>
    <n v="4"/>
    <n v="601.5"/>
    <n v="0.18"/>
    <n v="1972.92"/>
  </r>
  <r>
    <x v="12"/>
    <x v="1"/>
    <n v="1"/>
    <n v="372.75"/>
    <n v="0.12"/>
    <x v="0"/>
    <n v="328.02"/>
    <n v="1"/>
    <n v="372.75"/>
    <n v="0.12"/>
    <n v="328.02"/>
  </r>
  <r>
    <x v="12"/>
    <x v="10"/>
    <n v="1"/>
    <n v="948.33"/>
    <n v="0.11"/>
    <x v="0"/>
    <n v="844.01370000000009"/>
    <n v="1"/>
    <n v="948.33"/>
    <n v="0.11"/>
    <n v="844.01370000000009"/>
  </r>
  <r>
    <x v="12"/>
    <x v="0"/>
    <n v="1"/>
    <n v="213.74"/>
    <n v="7.0000000000000007E-2"/>
    <x v="1"/>
    <n v="198.7782"/>
    <n v="1"/>
    <n v="213.74"/>
    <n v="7.0000000000000007E-2"/>
    <n v="198.7782"/>
  </r>
  <r>
    <x v="12"/>
    <x v="0"/>
    <n v="3"/>
    <n v="591.9"/>
    <n v="0.27"/>
    <x v="0"/>
    <n v="1296.261"/>
    <n v="3"/>
    <n v="591.9"/>
    <n v="0.27"/>
    <n v="1296.261"/>
  </r>
  <r>
    <x v="12"/>
    <x v="4"/>
    <n v="4"/>
    <n v="591.9"/>
    <n v="0.2"/>
    <x v="2"/>
    <n v="1894.08"/>
    <n v="4"/>
    <n v="591.9"/>
    <n v="0.2"/>
    <n v="1894.08"/>
  </r>
  <r>
    <x v="12"/>
    <x v="14"/>
    <n v="3"/>
    <n v="24.29"/>
    <n v="0.12"/>
    <x v="2"/>
    <n v="64.125600000000006"/>
    <n v="3"/>
    <n v="24.29"/>
    <n v="0.12"/>
    <n v="64.125600000000006"/>
  </r>
  <r>
    <x v="13"/>
    <x v="0"/>
    <n v="1"/>
    <n v="900.35"/>
    <n v="0.13"/>
    <x v="1"/>
    <n v="783.30449999999996"/>
    <n v="1"/>
    <n v="900.35"/>
    <n v="0.13"/>
    <n v="783.30449999999996"/>
  </r>
  <r>
    <x v="13"/>
    <x v="0"/>
    <n v="1"/>
    <n v="184.98"/>
    <n v="0.1"/>
    <x v="1"/>
    <n v="166.482"/>
    <n v="1"/>
    <n v="184.98"/>
    <n v="0.1"/>
    <n v="166.482"/>
  </r>
  <r>
    <x v="13"/>
    <x v="4"/>
    <n v="3"/>
    <n v="899.58"/>
    <n v="0.28000000000000003"/>
    <x v="2"/>
    <n v="1943.0927999999999"/>
    <n v="3"/>
    <n v="899.58"/>
    <n v="0.28000000000000003"/>
    <n v="1943.0927999999999"/>
  </r>
  <r>
    <x v="13"/>
    <x v="2"/>
    <n v="4"/>
    <n v="756.28"/>
    <n v="0.05"/>
    <x v="1"/>
    <n v="2873.864"/>
    <n v="4"/>
    <n v="756.28"/>
    <n v="0.05"/>
    <n v="2873.864"/>
  </r>
  <r>
    <x v="13"/>
    <x v="19"/>
    <n v="4"/>
    <n v="585.45000000000005"/>
    <n v="0.25"/>
    <x v="1"/>
    <n v="1756.35"/>
    <n v="4"/>
    <n v="585.45000000000005"/>
    <n v="0.25"/>
    <n v="1756.35"/>
  </r>
  <r>
    <x v="13"/>
    <x v="12"/>
    <n v="2"/>
    <n v="740.68"/>
    <n v="0.02"/>
    <x v="2"/>
    <n v="1451.7328"/>
    <n v="2"/>
    <n v="740.68"/>
    <n v="0.02"/>
    <n v="1451.7328"/>
  </r>
  <r>
    <x v="13"/>
    <x v="2"/>
    <n v="4"/>
    <n v="894.93"/>
    <n v="0.05"/>
    <x v="1"/>
    <n v="3400.733999999999"/>
    <n v="4"/>
    <n v="894.93"/>
    <n v="0.05"/>
    <n v="3400.733999999999"/>
  </r>
  <r>
    <x v="13"/>
    <x v="0"/>
    <n v="4"/>
    <n v="618.83000000000004"/>
    <n v="0.08"/>
    <x v="2"/>
    <n v="2277.2944000000002"/>
    <n v="4"/>
    <n v="618.83000000000004"/>
    <n v="0.08"/>
    <n v="2277.2944000000002"/>
  </r>
  <r>
    <x v="13"/>
    <x v="13"/>
    <n v="1"/>
    <n v="202.13"/>
    <n v="0.13"/>
    <x v="1"/>
    <n v="175.85310000000001"/>
    <n v="1"/>
    <n v="202.13"/>
    <n v="0.13"/>
    <n v="175.85310000000001"/>
  </r>
  <r>
    <x v="13"/>
    <x v="5"/>
    <n v="3"/>
    <n v="909.25"/>
    <n v="0.28999999999999998"/>
    <x v="1"/>
    <n v="1936.7025000000001"/>
    <n v="3"/>
    <n v="909.25"/>
    <n v="0.28999999999999998"/>
    <n v="1936.7025000000001"/>
  </r>
  <r>
    <x v="13"/>
    <x v="17"/>
    <n v="1"/>
    <n v="27.83"/>
    <n v="0.3"/>
    <x v="2"/>
    <n v="19.481000000000002"/>
    <n v="1"/>
    <n v="27.83"/>
    <n v="0.3"/>
    <n v="19.481000000000002"/>
  </r>
  <r>
    <x v="13"/>
    <x v="6"/>
    <n v="3"/>
    <n v="955.82"/>
    <n v="0.16"/>
    <x v="1"/>
    <n v="2408.6664000000001"/>
    <n v="3"/>
    <n v="955.82"/>
    <n v="0.16"/>
    <n v="2408.6664000000001"/>
  </r>
  <r>
    <x v="13"/>
    <x v="14"/>
    <n v="1"/>
    <n v="99.35"/>
    <n v="0.08"/>
    <x v="1"/>
    <n v="91.402000000000001"/>
    <n v="1"/>
    <n v="99.35"/>
    <n v="0.08"/>
    <n v="91.402000000000001"/>
  </r>
  <r>
    <x v="13"/>
    <x v="4"/>
    <n v="4"/>
    <n v="176.13"/>
    <n v="0.27"/>
    <x v="2"/>
    <n v="514.29959999999994"/>
    <n v="4"/>
    <n v="176.13"/>
    <n v="0.27"/>
    <n v="514.29959999999994"/>
  </r>
  <r>
    <x v="13"/>
    <x v="15"/>
    <n v="3"/>
    <n v="684.22"/>
    <n v="0.09"/>
    <x v="0"/>
    <n v="1867.9205999999999"/>
    <n v="3"/>
    <n v="684.22"/>
    <n v="0.09"/>
    <n v="1867.9205999999999"/>
  </r>
  <r>
    <x v="13"/>
    <x v="7"/>
    <n v="2"/>
    <n v="740.57"/>
    <n v="0.06"/>
    <x v="0"/>
    <n v="1392.2716"/>
    <n v="2"/>
    <n v="740.57"/>
    <n v="0.06"/>
    <n v="1392.2716"/>
  </r>
  <r>
    <x v="13"/>
    <x v="18"/>
    <n v="1"/>
    <n v="136.12"/>
    <n v="7.0000000000000007E-2"/>
    <x v="0"/>
    <n v="126.5916"/>
    <n v="1"/>
    <n v="136.12"/>
    <n v="7.0000000000000007E-2"/>
    <n v="126.5916"/>
  </r>
  <r>
    <x v="13"/>
    <x v="17"/>
    <n v="4"/>
    <n v="558.83000000000004"/>
    <n v="0.16"/>
    <x v="2"/>
    <n v="1877.6687999999999"/>
    <n v="4"/>
    <n v="558.83000000000004"/>
    <n v="0.16"/>
    <n v="1877.6687999999999"/>
  </r>
  <r>
    <x v="13"/>
    <x v="14"/>
    <n v="4"/>
    <n v="659.17"/>
    <n v="0.12"/>
    <x v="0"/>
    <n v="2320.2784000000001"/>
    <n v="4"/>
    <n v="659.17"/>
    <n v="0.12"/>
    <n v="2320.2784000000001"/>
  </r>
  <r>
    <x v="13"/>
    <x v="17"/>
    <n v="3"/>
    <n v="94.83"/>
    <n v="0.16"/>
    <x v="1"/>
    <n v="238.9716"/>
    <n v="3"/>
    <n v="94.83"/>
    <n v="0.16"/>
    <n v="238.9716"/>
  </r>
  <r>
    <x v="14"/>
    <x v="1"/>
    <n v="2"/>
    <n v="384.66"/>
    <n v="0.08"/>
    <x v="1"/>
    <n v="707.77440000000013"/>
    <n v="2"/>
    <n v="384.66"/>
    <n v="0.08"/>
    <n v="707.77440000000013"/>
  </r>
  <r>
    <x v="14"/>
    <x v="11"/>
    <n v="1"/>
    <n v="341.17"/>
    <n v="0.15"/>
    <x v="0"/>
    <n v="289.99450000000002"/>
    <n v="1"/>
    <n v="341.17"/>
    <n v="0.15"/>
    <n v="289.99450000000002"/>
  </r>
  <r>
    <x v="14"/>
    <x v="12"/>
    <n v="1"/>
    <n v="518"/>
    <n v="0.25"/>
    <x v="0"/>
    <n v="388.5"/>
    <n v="1"/>
    <n v="518"/>
    <n v="0.25"/>
    <n v="388.5"/>
  </r>
  <r>
    <x v="14"/>
    <x v="9"/>
    <n v="2"/>
    <n v="99.1"/>
    <n v="0.2"/>
    <x v="2"/>
    <n v="158.56"/>
    <n v="2"/>
    <n v="99.1"/>
    <n v="0.2"/>
    <n v="158.56"/>
  </r>
  <r>
    <x v="14"/>
    <x v="19"/>
    <n v="4"/>
    <n v="276.23"/>
    <n v="0.12"/>
    <x v="0"/>
    <n v="972.32960000000003"/>
    <n v="4"/>
    <n v="276.23"/>
    <n v="0.12"/>
    <n v="972.32960000000003"/>
  </r>
  <r>
    <x v="14"/>
    <x v="18"/>
    <n v="3"/>
    <n v="977.47"/>
    <n v="0.05"/>
    <x v="0"/>
    <n v="2785.7894999999999"/>
    <n v="3"/>
    <n v="977.47"/>
    <n v="0.05"/>
    <n v="2785.7894999999999"/>
  </r>
  <r>
    <x v="14"/>
    <x v="10"/>
    <n v="1"/>
    <n v="771.73"/>
    <n v="0.2"/>
    <x v="0"/>
    <n v="617.38400000000001"/>
    <n v="1"/>
    <n v="771.73"/>
    <n v="0.2"/>
    <n v="617.38400000000001"/>
  </r>
  <r>
    <x v="14"/>
    <x v="1"/>
    <n v="4"/>
    <n v="714.89"/>
    <n v="0.15"/>
    <x v="0"/>
    <n v="2430.6260000000002"/>
    <n v="4"/>
    <n v="714.89"/>
    <n v="0.15"/>
    <n v="2430.6260000000002"/>
  </r>
  <r>
    <x v="14"/>
    <x v="19"/>
    <n v="2"/>
    <n v="347.95"/>
    <n v="0.13"/>
    <x v="1"/>
    <n v="605.43299999999999"/>
    <n v="2"/>
    <n v="347.95"/>
    <n v="0.13"/>
    <n v="605.43299999999999"/>
  </r>
  <r>
    <x v="14"/>
    <x v="19"/>
    <n v="1"/>
    <n v="242.08"/>
    <n v="0.18"/>
    <x v="2"/>
    <n v="198.50559999999999"/>
    <n v="1"/>
    <n v="242.08"/>
    <n v="0.18"/>
    <n v="198.50559999999999"/>
  </r>
  <r>
    <x v="14"/>
    <x v="7"/>
    <n v="1"/>
    <n v="977.97"/>
    <n v="0.06"/>
    <x v="1"/>
    <n v="919.29179999999997"/>
    <n v="1"/>
    <n v="977.97"/>
    <n v="0.06"/>
    <n v="919.29179999999997"/>
  </r>
  <r>
    <x v="14"/>
    <x v="15"/>
    <n v="3"/>
    <n v="614.63"/>
    <n v="0.06"/>
    <x v="2"/>
    <n v="1733.2565999999999"/>
    <n v="3"/>
    <n v="614.63"/>
    <n v="0.06"/>
    <n v="1733.2565999999999"/>
  </r>
  <r>
    <x v="14"/>
    <x v="0"/>
    <n v="1"/>
    <n v="66.22"/>
    <n v="0.02"/>
    <x v="0"/>
    <n v="64.895600000000002"/>
    <n v="1"/>
    <n v="66.22"/>
    <n v="0.02"/>
    <n v="64.895600000000002"/>
  </r>
  <r>
    <x v="14"/>
    <x v="10"/>
    <n v="2"/>
    <n v="218.07"/>
    <n v="0.19"/>
    <x v="2"/>
    <n v="353.27339999999998"/>
    <n v="2"/>
    <n v="218.07"/>
    <n v="0.19"/>
    <n v="353.27339999999998"/>
  </r>
  <r>
    <x v="14"/>
    <x v="5"/>
    <n v="2"/>
    <n v="961.84"/>
    <n v="0.25"/>
    <x v="2"/>
    <n v="1442.76"/>
    <n v="2"/>
    <n v="961.84"/>
    <n v="0.25"/>
    <n v="1442.76"/>
  </r>
  <r>
    <x v="14"/>
    <x v="10"/>
    <n v="1"/>
    <n v="251.99"/>
    <n v="0.09"/>
    <x v="0"/>
    <n v="229.3109"/>
    <n v="1"/>
    <n v="251.99"/>
    <n v="0.09"/>
    <n v="229.3109"/>
  </r>
  <r>
    <x v="14"/>
    <x v="14"/>
    <n v="1"/>
    <n v="440.48"/>
    <n v="0.11"/>
    <x v="1"/>
    <n v="392.02720000000011"/>
    <n v="1"/>
    <n v="440.48"/>
    <n v="0.11"/>
    <n v="392.02720000000011"/>
  </r>
  <r>
    <x v="14"/>
    <x v="12"/>
    <n v="1"/>
    <n v="388.35"/>
    <n v="0.01"/>
    <x v="2"/>
    <n v="384.4665"/>
    <n v="1"/>
    <n v="388.35"/>
    <n v="0.01"/>
    <n v="384.4665"/>
  </r>
  <r>
    <x v="14"/>
    <x v="14"/>
    <n v="3"/>
    <n v="587.12"/>
    <n v="0.3"/>
    <x v="0"/>
    <n v="1232.952"/>
    <n v="3"/>
    <n v="587.12"/>
    <n v="0.3"/>
    <n v="1232.952"/>
  </r>
  <r>
    <x v="14"/>
    <x v="18"/>
    <n v="2"/>
    <n v="960.41"/>
    <n v="0.18"/>
    <x v="0"/>
    <n v="1575.0724"/>
    <n v="2"/>
    <n v="960.41"/>
    <n v="0.18"/>
    <n v="1575.0724"/>
  </r>
  <r>
    <x v="14"/>
    <x v="15"/>
    <n v="1"/>
    <n v="486.39"/>
    <n v="0.09"/>
    <x v="1"/>
    <n v="442.61489999999998"/>
    <n v="1"/>
    <n v="486.39"/>
    <n v="0.09"/>
    <n v="442.61489999999998"/>
  </r>
  <r>
    <x v="14"/>
    <x v="14"/>
    <n v="3"/>
    <n v="984.12"/>
    <n v="0.27"/>
    <x v="0"/>
    <n v="2155.2228"/>
    <n v="3"/>
    <n v="984.12"/>
    <n v="0.27"/>
    <n v="2155.2228"/>
  </r>
  <r>
    <x v="15"/>
    <x v="18"/>
    <n v="3"/>
    <n v="815.3"/>
    <n v="0.03"/>
    <x v="0"/>
    <n v="2372.5230000000001"/>
    <n v="3"/>
    <n v="815.3"/>
    <n v="0.03"/>
    <n v="2372.5230000000001"/>
  </r>
  <r>
    <x v="15"/>
    <x v="10"/>
    <n v="3"/>
    <n v="432.4"/>
    <n v="0.04"/>
    <x v="0"/>
    <n v="1245.3119999999999"/>
    <n v="3"/>
    <n v="432.4"/>
    <n v="0.04"/>
    <n v="1245.3119999999999"/>
  </r>
  <r>
    <x v="15"/>
    <x v="9"/>
    <n v="2"/>
    <n v="873.1"/>
    <n v="0.12"/>
    <x v="2"/>
    <n v="1536.6559999999999"/>
    <n v="2"/>
    <n v="873.1"/>
    <n v="0.12"/>
    <n v="1536.6559999999999"/>
  </r>
  <r>
    <x v="15"/>
    <x v="17"/>
    <n v="1"/>
    <n v="678.2"/>
    <n v="0.14000000000000001"/>
    <x v="0"/>
    <n v="583.25200000000007"/>
    <n v="1"/>
    <n v="678.2"/>
    <n v="0.14000000000000001"/>
    <n v="583.25200000000007"/>
  </r>
  <r>
    <x v="15"/>
    <x v="6"/>
    <n v="4"/>
    <n v="164.02"/>
    <n v="0.01"/>
    <x v="2"/>
    <n v="649.51920000000007"/>
    <n v="4"/>
    <n v="164.02"/>
    <n v="0.01"/>
    <n v="649.51920000000007"/>
  </r>
  <r>
    <x v="15"/>
    <x v="14"/>
    <n v="4"/>
    <n v="411.68"/>
    <n v="0.06"/>
    <x v="2"/>
    <n v="1547.9168"/>
    <n v="4"/>
    <n v="411.68"/>
    <n v="0.06"/>
    <n v="1547.9168"/>
  </r>
  <r>
    <x v="15"/>
    <x v="12"/>
    <n v="1"/>
    <n v="747.03"/>
    <n v="0.01"/>
    <x v="0"/>
    <n v="739.55970000000002"/>
    <n v="1"/>
    <n v="747.03"/>
    <n v="0.01"/>
    <n v="739.55970000000002"/>
  </r>
  <r>
    <x v="15"/>
    <x v="11"/>
    <n v="2"/>
    <n v="419.25"/>
    <n v="0.17"/>
    <x v="2"/>
    <n v="695.95499999999993"/>
    <n v="2"/>
    <n v="419.25"/>
    <n v="0.17"/>
    <n v="695.95499999999993"/>
  </r>
  <r>
    <x v="15"/>
    <x v="19"/>
    <n v="1"/>
    <n v="588.92999999999995"/>
    <n v="0.03"/>
    <x v="1"/>
    <n v="571.26209999999992"/>
    <n v="1"/>
    <n v="588.92999999999995"/>
    <n v="0.03"/>
    <n v="571.26209999999992"/>
  </r>
  <r>
    <x v="15"/>
    <x v="14"/>
    <n v="1"/>
    <n v="904.92"/>
    <n v="0.13"/>
    <x v="0"/>
    <n v="787.28039999999999"/>
    <n v="1"/>
    <n v="904.92"/>
    <n v="0.13"/>
    <n v="787.28039999999999"/>
  </r>
  <r>
    <x v="15"/>
    <x v="2"/>
    <n v="3"/>
    <n v="235.41"/>
    <n v="0.15"/>
    <x v="2"/>
    <n v="600.29549999999995"/>
    <n v="3"/>
    <n v="235.41"/>
    <n v="0.15"/>
    <n v="600.29549999999995"/>
  </r>
  <r>
    <x v="15"/>
    <x v="7"/>
    <n v="1"/>
    <n v="588.29999999999995"/>
    <n v="0.26"/>
    <x v="1"/>
    <n v="435.34199999999998"/>
    <n v="1"/>
    <n v="588.29999999999995"/>
    <n v="0.26"/>
    <n v="435.34199999999998"/>
  </r>
  <r>
    <x v="15"/>
    <x v="0"/>
    <n v="4"/>
    <n v="565.37"/>
    <n v="7.0000000000000007E-2"/>
    <x v="2"/>
    <n v="2103.1763999999998"/>
    <n v="4"/>
    <n v="565.37"/>
    <n v="7.0000000000000007E-2"/>
    <n v="2103.1763999999998"/>
  </r>
  <r>
    <x v="15"/>
    <x v="7"/>
    <n v="2"/>
    <n v="833.62"/>
    <n v="0.18"/>
    <x v="0"/>
    <n v="1367.1368"/>
    <n v="2"/>
    <n v="833.62"/>
    <n v="0.18"/>
    <n v="1367.1368"/>
  </r>
  <r>
    <x v="15"/>
    <x v="17"/>
    <n v="2"/>
    <n v="761.71"/>
    <n v="0.02"/>
    <x v="2"/>
    <n v="1492.9516000000001"/>
    <n v="2"/>
    <n v="761.71"/>
    <n v="0.02"/>
    <n v="1492.9516000000001"/>
  </r>
  <r>
    <x v="15"/>
    <x v="1"/>
    <n v="4"/>
    <n v="300.12"/>
    <n v="0.05"/>
    <x v="2"/>
    <n v="1140.4559999999999"/>
    <n v="4"/>
    <n v="300.12"/>
    <n v="0.05"/>
    <n v="1140.4559999999999"/>
  </r>
  <r>
    <x v="15"/>
    <x v="12"/>
    <n v="2"/>
    <n v="616.42999999999995"/>
    <n v="0.02"/>
    <x v="1"/>
    <n v="1208.2028"/>
    <n v="2"/>
    <n v="616.42999999999995"/>
    <n v="0.02"/>
    <n v="1208.2028"/>
  </r>
  <r>
    <x v="15"/>
    <x v="10"/>
    <n v="2"/>
    <n v="523.14"/>
    <n v="0.13"/>
    <x v="2"/>
    <n v="910.2636"/>
    <n v="2"/>
    <n v="523.14"/>
    <n v="0.13"/>
    <n v="910.2636"/>
  </r>
  <r>
    <x v="15"/>
    <x v="7"/>
    <n v="1"/>
    <n v="958.44"/>
    <n v="0.21"/>
    <x v="0"/>
    <n v="757.16760000000011"/>
    <n v="1"/>
    <n v="958.44"/>
    <n v="0.21"/>
    <n v="757.16760000000011"/>
  </r>
  <r>
    <x v="16"/>
    <x v="0"/>
    <n v="3"/>
    <n v="342.47"/>
    <n v="0.08"/>
    <x v="2"/>
    <n v="945.21720000000016"/>
    <n v="3"/>
    <n v="342.47"/>
    <n v="0.08"/>
    <n v="945.21720000000016"/>
  </r>
  <r>
    <x v="16"/>
    <x v="4"/>
    <n v="3"/>
    <n v="610.24"/>
    <n v="0.17"/>
    <x v="1"/>
    <n v="1519.4975999999999"/>
    <n v="3"/>
    <n v="610.24"/>
    <n v="0.17"/>
    <n v="1519.4975999999999"/>
  </r>
  <r>
    <x v="16"/>
    <x v="1"/>
    <n v="2"/>
    <n v="425.06"/>
    <n v="0.09"/>
    <x v="2"/>
    <n v="773.60919999999999"/>
    <n v="2"/>
    <n v="425.06"/>
    <n v="0.09"/>
    <n v="773.60919999999999"/>
  </r>
  <r>
    <x v="16"/>
    <x v="8"/>
    <n v="1"/>
    <n v="352.43"/>
    <n v="0.14000000000000001"/>
    <x v="2"/>
    <n v="303.08980000000003"/>
    <n v="1"/>
    <n v="352.43"/>
    <n v="0.14000000000000001"/>
    <n v="303.08980000000003"/>
  </r>
  <r>
    <x v="16"/>
    <x v="8"/>
    <n v="1"/>
    <n v="563.32000000000005"/>
    <n v="0.01"/>
    <x v="2"/>
    <n v="557.68680000000006"/>
    <n v="1"/>
    <n v="563.32000000000005"/>
    <n v="0.01"/>
    <n v="557.68680000000006"/>
  </r>
  <r>
    <x v="16"/>
    <x v="9"/>
    <n v="3"/>
    <n v="648.33000000000004"/>
    <n v="0.2"/>
    <x v="1"/>
    <n v="1555.992"/>
    <n v="3"/>
    <n v="648.33000000000004"/>
    <n v="0.2"/>
    <n v="1555.992"/>
  </r>
  <r>
    <x v="16"/>
    <x v="5"/>
    <n v="3"/>
    <n v="70.97"/>
    <n v="0.06"/>
    <x v="1"/>
    <n v="200.1354"/>
    <n v="3"/>
    <n v="70.97"/>
    <n v="0.06"/>
    <n v="200.1354"/>
  </r>
  <r>
    <x v="16"/>
    <x v="3"/>
    <n v="3"/>
    <n v="644.73"/>
    <n v="0.01"/>
    <x v="1"/>
    <n v="1914.8480999999999"/>
    <n v="3"/>
    <n v="644.73"/>
    <n v="0.01"/>
    <n v="1914.8480999999999"/>
  </r>
  <r>
    <x v="16"/>
    <x v="15"/>
    <n v="3"/>
    <n v="688.76"/>
    <n v="0.12"/>
    <x v="2"/>
    <n v="1818.3263999999999"/>
    <n v="3"/>
    <n v="688.76"/>
    <n v="0.12"/>
    <n v="1818.3263999999999"/>
  </r>
  <r>
    <x v="16"/>
    <x v="11"/>
    <n v="3"/>
    <n v="152.41"/>
    <n v="0.25"/>
    <x v="0"/>
    <n v="342.92250000000001"/>
    <n v="3"/>
    <n v="152.41"/>
    <n v="0.25"/>
    <n v="342.92250000000001"/>
  </r>
  <r>
    <x v="16"/>
    <x v="3"/>
    <n v="3"/>
    <n v="373.35"/>
    <n v="0.2"/>
    <x v="1"/>
    <n v="896.04000000000019"/>
    <n v="3"/>
    <n v="373.35"/>
    <n v="0.2"/>
    <n v="896.04000000000019"/>
  </r>
  <r>
    <x v="16"/>
    <x v="2"/>
    <n v="2"/>
    <n v="608.46"/>
    <n v="0.16"/>
    <x v="0"/>
    <n v="1022.2128"/>
    <n v="2"/>
    <n v="608.46"/>
    <n v="0.16"/>
    <n v="1022.2128"/>
  </r>
  <r>
    <x v="16"/>
    <x v="15"/>
    <n v="2"/>
    <n v="54.51"/>
    <n v="7.0000000000000007E-2"/>
    <x v="0"/>
    <n v="101.3886"/>
    <n v="2"/>
    <n v="54.51"/>
    <n v="7.0000000000000007E-2"/>
    <n v="101.3886"/>
  </r>
  <r>
    <x v="16"/>
    <x v="13"/>
    <n v="1"/>
    <n v="588.61"/>
    <n v="0.1"/>
    <x v="2"/>
    <n v="529.74900000000002"/>
    <n v="1"/>
    <n v="588.61"/>
    <n v="0.1"/>
    <n v="529.74900000000002"/>
  </r>
  <r>
    <x v="16"/>
    <x v="17"/>
    <n v="1"/>
    <n v="616.82000000000005"/>
    <n v="0.24"/>
    <x v="0"/>
    <n v="468.78320000000002"/>
    <n v="1"/>
    <n v="616.82000000000005"/>
    <n v="0.24"/>
    <n v="468.78320000000002"/>
  </r>
  <r>
    <x v="17"/>
    <x v="7"/>
    <n v="1"/>
    <n v="278.63"/>
    <n v="7.0000000000000007E-2"/>
    <x v="0"/>
    <n v="259.1259"/>
    <n v="1"/>
    <n v="278.63"/>
    <n v="7.0000000000000007E-2"/>
    <n v="259.1259"/>
  </r>
  <r>
    <x v="17"/>
    <x v="8"/>
    <n v="4"/>
    <n v="403.47"/>
    <n v="0.28999999999999998"/>
    <x v="2"/>
    <n v="1145.8548000000001"/>
    <n v="4"/>
    <n v="403.47"/>
    <n v="0.28999999999999998"/>
    <n v="1145.8548000000001"/>
  </r>
  <r>
    <x v="17"/>
    <x v="15"/>
    <n v="2"/>
    <n v="679.86"/>
    <n v="0.22"/>
    <x v="1"/>
    <n v="1060.5816"/>
    <n v="2"/>
    <n v="679.86"/>
    <n v="0.22"/>
    <n v="1060.5816"/>
  </r>
  <r>
    <x v="17"/>
    <x v="9"/>
    <n v="3"/>
    <n v="794.59"/>
    <n v="0.03"/>
    <x v="2"/>
    <n v="2312.2568999999999"/>
    <n v="3"/>
    <n v="794.59"/>
    <n v="0.03"/>
    <n v="2312.2568999999999"/>
  </r>
  <r>
    <x v="17"/>
    <x v="1"/>
    <n v="2"/>
    <n v="409.52"/>
    <n v="0.06"/>
    <x v="1"/>
    <n v="769.8975999999999"/>
    <n v="2"/>
    <n v="409.52"/>
    <n v="0.06"/>
    <n v="769.8975999999999"/>
  </r>
  <r>
    <x v="17"/>
    <x v="17"/>
    <n v="4"/>
    <n v="757.9"/>
    <n v="0.22"/>
    <x v="2"/>
    <n v="2364.6480000000001"/>
    <n v="4"/>
    <n v="757.9"/>
    <n v="0.22"/>
    <n v="2364.6480000000001"/>
  </r>
  <r>
    <x v="17"/>
    <x v="2"/>
    <n v="1"/>
    <n v="412.11"/>
    <n v="0.23"/>
    <x v="2"/>
    <n v="317.32470000000001"/>
    <n v="1"/>
    <n v="412.11"/>
    <n v="0.23"/>
    <n v="317.32470000000001"/>
  </r>
  <r>
    <x v="17"/>
    <x v="4"/>
    <n v="1"/>
    <n v="387.99"/>
    <n v="0.3"/>
    <x v="0"/>
    <n v="271.59300000000002"/>
    <n v="1"/>
    <n v="387.99"/>
    <n v="0.3"/>
    <n v="271.59300000000002"/>
  </r>
  <r>
    <x v="17"/>
    <x v="12"/>
    <n v="3"/>
    <n v="480.11"/>
    <n v="0.11"/>
    <x v="2"/>
    <n v="1281.8937000000001"/>
    <n v="3"/>
    <n v="480.11"/>
    <n v="0.11"/>
    <n v="1281.8937000000001"/>
  </r>
  <r>
    <x v="17"/>
    <x v="15"/>
    <n v="4"/>
    <n v="996.85"/>
    <n v="0.24"/>
    <x v="2"/>
    <n v="3030.424"/>
    <n v="4"/>
    <n v="996.85"/>
    <n v="0.24"/>
    <n v="3030.424"/>
  </r>
  <r>
    <x v="17"/>
    <x v="9"/>
    <n v="3"/>
    <n v="631.20000000000005"/>
    <n v="0.24"/>
    <x v="0"/>
    <n v="1439.136"/>
    <n v="3"/>
    <n v="631.20000000000005"/>
    <n v="0.24"/>
    <n v="1439.136"/>
  </r>
  <r>
    <x v="17"/>
    <x v="6"/>
    <n v="1"/>
    <n v="882.73"/>
    <n v="0.1"/>
    <x v="0"/>
    <n v="794.45699999999999"/>
    <n v="1"/>
    <n v="882.73"/>
    <n v="0.1"/>
    <n v="794.45699999999999"/>
  </r>
  <r>
    <x v="17"/>
    <x v="17"/>
    <n v="4"/>
    <n v="641.45000000000005"/>
    <n v="0.16"/>
    <x v="1"/>
    <n v="2155.2719999999999"/>
    <n v="4"/>
    <n v="641.45000000000005"/>
    <n v="0.16"/>
    <n v="2155.2719999999999"/>
  </r>
  <r>
    <x v="17"/>
    <x v="14"/>
    <n v="3"/>
    <n v="304.67"/>
    <n v="0.11"/>
    <x v="0"/>
    <n v="813.46889999999996"/>
    <n v="3"/>
    <n v="304.67"/>
    <n v="0.11"/>
    <n v="813.46889999999996"/>
  </r>
  <r>
    <x v="17"/>
    <x v="14"/>
    <n v="2"/>
    <n v="722.06"/>
    <n v="7.0000000000000007E-2"/>
    <x v="0"/>
    <n v="1343.0316"/>
    <n v="2"/>
    <n v="722.06"/>
    <n v="7.0000000000000007E-2"/>
    <n v="1343.0316"/>
  </r>
  <r>
    <x v="17"/>
    <x v="12"/>
    <n v="4"/>
    <n v="73.55"/>
    <n v="0.24"/>
    <x v="1"/>
    <n v="223.59200000000001"/>
    <n v="4"/>
    <n v="73.55"/>
    <n v="0.24"/>
    <n v="223.59200000000001"/>
  </r>
  <r>
    <x v="17"/>
    <x v="12"/>
    <n v="3"/>
    <n v="447.38"/>
    <n v="0.03"/>
    <x v="0"/>
    <n v="1301.8758"/>
    <n v="3"/>
    <n v="447.38"/>
    <n v="0.03"/>
    <n v="1301.8758"/>
  </r>
  <r>
    <x v="17"/>
    <x v="5"/>
    <n v="2"/>
    <n v="92.94"/>
    <n v="0.12"/>
    <x v="0"/>
    <n v="163.5744"/>
    <n v="2"/>
    <n v="92.94"/>
    <n v="0.12"/>
    <n v="163.5744"/>
  </r>
  <r>
    <x v="17"/>
    <x v="10"/>
    <n v="1"/>
    <n v="412.2"/>
    <n v="0.11"/>
    <x v="0"/>
    <n v="366.858"/>
    <n v="1"/>
    <n v="412.2"/>
    <n v="0.11"/>
    <n v="366.858"/>
  </r>
  <r>
    <x v="18"/>
    <x v="18"/>
    <n v="3"/>
    <n v="359.56"/>
    <n v="0.17"/>
    <x v="2"/>
    <n v="895.30439999999999"/>
    <n v="3"/>
    <n v="359.56"/>
    <n v="0.17"/>
    <n v="895.30439999999999"/>
  </r>
  <r>
    <x v="18"/>
    <x v="8"/>
    <n v="1"/>
    <n v="857.35"/>
    <n v="0.28000000000000003"/>
    <x v="2"/>
    <n v="617.29200000000003"/>
    <n v="1"/>
    <n v="857.35"/>
    <n v="0.28000000000000003"/>
    <n v="617.29200000000003"/>
  </r>
  <r>
    <x v="18"/>
    <x v="2"/>
    <n v="4"/>
    <n v="285.82"/>
    <n v="0.18"/>
    <x v="2"/>
    <n v="937.4896"/>
    <n v="4"/>
    <n v="285.82"/>
    <n v="0.18"/>
    <n v="937.4896"/>
  </r>
  <r>
    <x v="18"/>
    <x v="14"/>
    <n v="4"/>
    <n v="175.91"/>
    <n v="0.13"/>
    <x v="2"/>
    <n v="612.16679999999997"/>
    <n v="4"/>
    <n v="175.91"/>
    <n v="0.13"/>
    <n v="612.16679999999997"/>
  </r>
  <r>
    <x v="18"/>
    <x v="14"/>
    <n v="2"/>
    <n v="583.51"/>
    <n v="0.2"/>
    <x v="1"/>
    <n v="933.61599999999999"/>
    <n v="2"/>
    <n v="583.51"/>
    <n v="0.2"/>
    <n v="933.61599999999999"/>
  </r>
  <r>
    <x v="18"/>
    <x v="13"/>
    <n v="2"/>
    <n v="151.47"/>
    <n v="0.21"/>
    <x v="2"/>
    <n v="239.32259999999999"/>
    <n v="2"/>
    <n v="151.47"/>
    <n v="0.21"/>
    <n v="239.32259999999999"/>
  </r>
  <r>
    <x v="18"/>
    <x v="12"/>
    <n v="4"/>
    <n v="484.92"/>
    <n v="0.28000000000000003"/>
    <x v="2"/>
    <n v="1396.5696"/>
    <n v="4"/>
    <n v="484.92"/>
    <n v="0.28000000000000003"/>
    <n v="1396.5696"/>
  </r>
  <r>
    <x v="18"/>
    <x v="3"/>
    <n v="3"/>
    <n v="852.72"/>
    <n v="0.16"/>
    <x v="0"/>
    <n v="2148.8544000000002"/>
    <n v="3"/>
    <n v="852.72"/>
    <n v="0.16"/>
    <n v="2148.8544000000002"/>
  </r>
  <r>
    <x v="18"/>
    <x v="8"/>
    <n v="4"/>
    <n v="94.13"/>
    <n v="0.15"/>
    <x v="0"/>
    <n v="320.04199999999997"/>
    <n v="4"/>
    <n v="94.13"/>
    <n v="0.15"/>
    <n v="320.04199999999997"/>
  </r>
  <r>
    <x v="18"/>
    <x v="8"/>
    <n v="3"/>
    <n v="504.97"/>
    <n v="0.3"/>
    <x v="0"/>
    <n v="1060.4369999999999"/>
    <n v="3"/>
    <n v="504.97"/>
    <n v="0.3"/>
    <n v="1060.4369999999999"/>
  </r>
  <r>
    <x v="18"/>
    <x v="7"/>
    <n v="2"/>
    <n v="855.4"/>
    <n v="0.08"/>
    <x v="1"/>
    <n v="1573.9359999999999"/>
    <n v="2"/>
    <n v="855.4"/>
    <n v="0.08"/>
    <n v="1573.9359999999999"/>
  </r>
  <r>
    <x v="18"/>
    <x v="18"/>
    <n v="1"/>
    <n v="531.99"/>
    <n v="0.17"/>
    <x v="2"/>
    <n v="441.55169999999998"/>
    <n v="1"/>
    <n v="531.99"/>
    <n v="0.17"/>
    <n v="441.55169999999998"/>
  </r>
  <r>
    <x v="18"/>
    <x v="18"/>
    <n v="1"/>
    <n v="963.76"/>
    <n v="0.14000000000000001"/>
    <x v="2"/>
    <n v="828.83359999999993"/>
    <n v="1"/>
    <n v="963.76"/>
    <n v="0.14000000000000001"/>
    <n v="828.83359999999993"/>
  </r>
  <r>
    <x v="18"/>
    <x v="11"/>
    <n v="3"/>
    <n v="377.69"/>
    <n v="7.0000000000000007E-2"/>
    <x v="2"/>
    <n v="1053.7551000000001"/>
    <n v="3"/>
    <n v="377.69"/>
    <n v="7.0000000000000007E-2"/>
    <n v="1053.7551000000001"/>
  </r>
  <r>
    <x v="18"/>
    <x v="17"/>
    <n v="3"/>
    <n v="336.1"/>
    <n v="0.12"/>
    <x v="1"/>
    <n v="887.30400000000009"/>
    <n v="3"/>
    <n v="336.1"/>
    <n v="0.12"/>
    <n v="887.30400000000009"/>
  </r>
  <r>
    <x v="18"/>
    <x v="8"/>
    <n v="2"/>
    <n v="795.37"/>
    <n v="0.2"/>
    <x v="1"/>
    <n v="1272.5920000000001"/>
    <n v="2"/>
    <n v="795.37"/>
    <n v="0.2"/>
    <n v="1272.5920000000001"/>
  </r>
  <r>
    <x v="18"/>
    <x v="1"/>
    <n v="4"/>
    <n v="627.73"/>
    <n v="0.11"/>
    <x v="1"/>
    <n v="2234.7188000000001"/>
    <n v="4"/>
    <n v="627.73"/>
    <n v="0.11"/>
    <n v="2234.7188000000001"/>
  </r>
  <r>
    <x v="18"/>
    <x v="4"/>
    <n v="3"/>
    <n v="247.66"/>
    <n v="0.02"/>
    <x v="1"/>
    <n v="728.12040000000002"/>
    <n v="3"/>
    <n v="247.66"/>
    <n v="0.02"/>
    <n v="728.12040000000002"/>
  </r>
  <r>
    <x v="18"/>
    <x v="18"/>
    <n v="2"/>
    <n v="388.34"/>
    <n v="0.09"/>
    <x v="2"/>
    <n v="706.77879999999993"/>
    <n v="2"/>
    <n v="388.34"/>
    <n v="0.09"/>
    <n v="706.77879999999993"/>
  </r>
  <r>
    <x v="18"/>
    <x v="3"/>
    <n v="3"/>
    <n v="849.77"/>
    <n v="0.12"/>
    <x v="2"/>
    <n v="2243.3928000000001"/>
    <n v="3"/>
    <n v="849.77"/>
    <n v="0.12"/>
    <n v="2243.3928000000001"/>
  </r>
  <r>
    <x v="18"/>
    <x v="19"/>
    <n v="2"/>
    <n v="596.84"/>
    <n v="0.01"/>
    <x v="2"/>
    <n v="1181.7431999999999"/>
    <n v="2"/>
    <n v="596.84"/>
    <n v="0.01"/>
    <n v="1181.7431999999999"/>
  </r>
  <r>
    <x v="18"/>
    <x v="17"/>
    <n v="1"/>
    <n v="401.18"/>
    <n v="0.15"/>
    <x v="1"/>
    <n v="341.00299999999999"/>
    <n v="1"/>
    <n v="401.18"/>
    <n v="0.15"/>
    <n v="341.00299999999999"/>
  </r>
  <r>
    <x v="18"/>
    <x v="0"/>
    <n v="1"/>
    <n v="52.06"/>
    <n v="0.27"/>
    <x v="1"/>
    <n v="38.003799999999998"/>
    <n v="1"/>
    <n v="52.06"/>
    <n v="0.27"/>
    <n v="38.003799999999998"/>
  </r>
  <r>
    <x v="19"/>
    <x v="9"/>
    <n v="2"/>
    <n v="873.86"/>
    <n v="7.0000000000000007E-2"/>
    <x v="1"/>
    <n v="1625.3796"/>
    <n v="2"/>
    <n v="873.86"/>
    <n v="7.0000000000000007E-2"/>
    <n v="1625.3796"/>
  </r>
  <r>
    <x v="19"/>
    <x v="11"/>
    <n v="2"/>
    <n v="593.47"/>
    <n v="0.1"/>
    <x v="1"/>
    <n v="1068.2460000000001"/>
    <n v="2"/>
    <n v="593.47"/>
    <n v="0.1"/>
    <n v="1068.2460000000001"/>
  </r>
  <r>
    <x v="19"/>
    <x v="7"/>
    <n v="4"/>
    <n v="652.28"/>
    <n v="0.15"/>
    <x v="0"/>
    <n v="2217.752"/>
    <n v="4"/>
    <n v="652.28"/>
    <n v="0.15"/>
    <n v="2217.752"/>
  </r>
  <r>
    <x v="19"/>
    <x v="6"/>
    <n v="1"/>
    <n v="907.95"/>
    <n v="0.1"/>
    <x v="2"/>
    <n v="817.15500000000009"/>
    <n v="1"/>
    <n v="907.95"/>
    <n v="0.1"/>
    <n v="817.15500000000009"/>
  </r>
  <r>
    <x v="19"/>
    <x v="15"/>
    <n v="4"/>
    <n v="90.32"/>
    <n v="0.08"/>
    <x v="2"/>
    <n v="332.37759999999997"/>
    <n v="4"/>
    <n v="90.32"/>
    <n v="0.08"/>
    <n v="332.37759999999997"/>
  </r>
  <r>
    <x v="19"/>
    <x v="2"/>
    <n v="1"/>
    <n v="566.5"/>
    <n v="0.25"/>
    <x v="1"/>
    <n v="424.875"/>
    <n v="1"/>
    <n v="566.5"/>
    <n v="0.25"/>
    <n v="424.875"/>
  </r>
  <r>
    <x v="19"/>
    <x v="9"/>
    <n v="2"/>
    <n v="800.84"/>
    <n v="0.27"/>
    <x v="1"/>
    <n v="1169.2264"/>
    <n v="2"/>
    <n v="800.84"/>
    <n v="0.27"/>
    <n v="1169.2264"/>
  </r>
  <r>
    <x v="19"/>
    <x v="10"/>
    <n v="4"/>
    <n v="413.48"/>
    <n v="0.02"/>
    <x v="2"/>
    <n v="1620.8416"/>
    <n v="4"/>
    <n v="413.48"/>
    <n v="0.02"/>
    <n v="1620.8416"/>
  </r>
  <r>
    <x v="19"/>
    <x v="0"/>
    <n v="3"/>
    <n v="922.56"/>
    <n v="0.18"/>
    <x v="2"/>
    <n v="2269.4976000000001"/>
    <n v="3"/>
    <n v="922.56"/>
    <n v="0.18"/>
    <n v="2269.4976000000001"/>
  </r>
  <r>
    <x v="19"/>
    <x v="16"/>
    <n v="1"/>
    <n v="429.25"/>
    <n v="0.28999999999999998"/>
    <x v="0"/>
    <n v="304.76749999999998"/>
    <n v="1"/>
    <n v="429.25"/>
    <n v="0.28999999999999998"/>
    <n v="304.76749999999998"/>
  </r>
  <r>
    <x v="19"/>
    <x v="3"/>
    <n v="2"/>
    <n v="519.29999999999995"/>
    <n v="0.09"/>
    <x v="2"/>
    <n v="945.12599999999998"/>
    <n v="2"/>
    <n v="519.29999999999995"/>
    <n v="0.09"/>
    <n v="945.12599999999998"/>
  </r>
  <r>
    <x v="19"/>
    <x v="0"/>
    <n v="2"/>
    <n v="853.41"/>
    <n v="0.25"/>
    <x v="0"/>
    <n v="1280.115"/>
    <n v="2"/>
    <n v="853.41"/>
    <n v="0.25"/>
    <n v="1280.115"/>
  </r>
  <r>
    <x v="19"/>
    <x v="17"/>
    <n v="1"/>
    <n v="179.77"/>
    <n v="0.23"/>
    <x v="1"/>
    <n v="138.4229"/>
    <n v="1"/>
    <n v="179.77"/>
    <n v="0.23"/>
    <n v="138.4229"/>
  </r>
  <r>
    <x v="19"/>
    <x v="6"/>
    <n v="4"/>
    <n v="896.91"/>
    <n v="0.1"/>
    <x v="0"/>
    <n v="3228.8760000000002"/>
    <n v="4"/>
    <n v="896.91"/>
    <n v="0.1"/>
    <n v="3228.8760000000002"/>
  </r>
  <r>
    <x v="19"/>
    <x v="11"/>
    <n v="2"/>
    <n v="182.89"/>
    <n v="0.11"/>
    <x v="0"/>
    <n v="325.54419999999999"/>
    <n v="2"/>
    <n v="182.89"/>
    <n v="0.11"/>
    <n v="325.54419999999999"/>
  </r>
  <r>
    <x v="19"/>
    <x v="3"/>
    <n v="3"/>
    <n v="543.92999999999995"/>
    <n v="0.3"/>
    <x v="1"/>
    <n v="1142.2529999999999"/>
    <n v="3"/>
    <n v="543.92999999999995"/>
    <n v="0.3"/>
    <n v="1142.2529999999999"/>
  </r>
  <r>
    <x v="19"/>
    <x v="0"/>
    <n v="1"/>
    <n v="361.8"/>
    <n v="0.02"/>
    <x v="1"/>
    <n v="354.56400000000002"/>
    <n v="1"/>
    <n v="361.8"/>
    <n v="0.02"/>
    <n v="354.56400000000002"/>
  </r>
  <r>
    <x v="19"/>
    <x v="16"/>
    <n v="4"/>
    <n v="282.18"/>
    <n v="0.13"/>
    <x v="1"/>
    <n v="981.9864"/>
    <n v="4"/>
    <n v="282.18"/>
    <n v="0.13"/>
    <n v="981.9864"/>
  </r>
  <r>
    <x v="19"/>
    <x v="16"/>
    <n v="4"/>
    <n v="189.56"/>
    <n v="0"/>
    <x v="1"/>
    <n v="758.24"/>
    <n v="4"/>
    <n v="189.56"/>
    <n v="0"/>
    <n v="758.24"/>
  </r>
  <r>
    <x v="19"/>
    <x v="19"/>
    <n v="2"/>
    <n v="614.21"/>
    <n v="0.11"/>
    <x v="2"/>
    <n v="1093.2937999999999"/>
    <n v="2"/>
    <n v="614.21"/>
    <n v="0.11"/>
    <n v="1093.2937999999999"/>
  </r>
  <r>
    <x v="20"/>
    <x v="5"/>
    <n v="2"/>
    <n v="502.69"/>
    <n v="0.23"/>
    <x v="0"/>
    <n v="774.14260000000002"/>
    <n v="2"/>
    <n v="502.69"/>
    <n v="0.23"/>
    <n v="774.14260000000002"/>
  </r>
  <r>
    <x v="20"/>
    <x v="10"/>
    <n v="1"/>
    <n v="281.97000000000003"/>
    <n v="0.2"/>
    <x v="2"/>
    <n v="225.57599999999999"/>
    <n v="1"/>
    <n v="281.97000000000003"/>
    <n v="0.2"/>
    <n v="225.57599999999999"/>
  </r>
  <r>
    <x v="20"/>
    <x v="0"/>
    <n v="3"/>
    <n v="681.01"/>
    <n v="0.27"/>
    <x v="1"/>
    <n v="1491.4119000000001"/>
    <n v="3"/>
    <n v="681.01"/>
    <n v="0.27"/>
    <n v="1491.4119000000001"/>
  </r>
  <r>
    <x v="20"/>
    <x v="18"/>
    <n v="2"/>
    <n v="563.29999999999995"/>
    <n v="0.26"/>
    <x v="0"/>
    <n v="833.68399999999997"/>
    <n v="2"/>
    <n v="563.29999999999995"/>
    <n v="0.26"/>
    <n v="833.68399999999997"/>
  </r>
  <r>
    <x v="20"/>
    <x v="19"/>
    <n v="3"/>
    <n v="158.72"/>
    <n v="0.13"/>
    <x v="0"/>
    <n v="414.25920000000002"/>
    <n v="3"/>
    <n v="158.72"/>
    <n v="0.13"/>
    <n v="414.25920000000002"/>
  </r>
  <r>
    <x v="20"/>
    <x v="0"/>
    <n v="3"/>
    <n v="827.88"/>
    <n v="0.19"/>
    <x v="2"/>
    <n v="2011.7483999999999"/>
    <n v="3"/>
    <n v="827.88"/>
    <n v="0.19"/>
    <n v="2011.7483999999999"/>
  </r>
  <r>
    <x v="20"/>
    <x v="7"/>
    <n v="4"/>
    <n v="757.71"/>
    <n v="0.26"/>
    <x v="1"/>
    <n v="2242.8216000000002"/>
    <n v="4"/>
    <n v="757.71"/>
    <n v="0.26"/>
    <n v="2242.8216000000002"/>
  </r>
  <r>
    <x v="20"/>
    <x v="9"/>
    <n v="3"/>
    <n v="871.34"/>
    <n v="0.11"/>
    <x v="1"/>
    <n v="2326.4778000000001"/>
    <n v="3"/>
    <n v="871.34"/>
    <n v="0.11"/>
    <n v="2326.4778000000001"/>
  </r>
  <r>
    <x v="20"/>
    <x v="5"/>
    <n v="1"/>
    <n v="964.11"/>
    <n v="0.17"/>
    <x v="1"/>
    <n v="800.21129999999994"/>
    <n v="1"/>
    <n v="964.11"/>
    <n v="0.17"/>
    <n v="800.21129999999994"/>
  </r>
  <r>
    <x v="20"/>
    <x v="4"/>
    <n v="3"/>
    <n v="530.16999999999996"/>
    <n v="0.18"/>
    <x v="2"/>
    <n v="1304.2182"/>
    <n v="3"/>
    <n v="530.16999999999996"/>
    <n v="0.18"/>
    <n v="1304.2182"/>
  </r>
  <r>
    <x v="20"/>
    <x v="6"/>
    <n v="2"/>
    <n v="717.21"/>
    <n v="0.15"/>
    <x v="1"/>
    <n v="1219.2570000000001"/>
    <n v="2"/>
    <n v="717.21"/>
    <n v="0.15"/>
    <n v="1219.2570000000001"/>
  </r>
  <r>
    <x v="20"/>
    <x v="16"/>
    <n v="2"/>
    <n v="437.84"/>
    <n v="0.24"/>
    <x v="0"/>
    <n v="665.51679999999999"/>
    <n v="2"/>
    <n v="437.84"/>
    <n v="0.24"/>
    <n v="665.51679999999999"/>
  </r>
  <r>
    <x v="20"/>
    <x v="1"/>
    <n v="4"/>
    <n v="310.79000000000002"/>
    <n v="0.22"/>
    <x v="1"/>
    <n v="969.66480000000013"/>
    <n v="4"/>
    <n v="310.79000000000002"/>
    <n v="0.22"/>
    <n v="969.66480000000013"/>
  </r>
  <r>
    <x v="20"/>
    <x v="1"/>
    <n v="2"/>
    <n v="270.66000000000003"/>
    <n v="0.1"/>
    <x v="1"/>
    <n v="487.18799999999999"/>
    <n v="2"/>
    <n v="270.66000000000003"/>
    <n v="0.1"/>
    <n v="487.18799999999999"/>
  </r>
  <r>
    <x v="20"/>
    <x v="19"/>
    <n v="1"/>
    <n v="640.92999999999995"/>
    <n v="0.19"/>
    <x v="2"/>
    <n v="519.15329999999994"/>
    <n v="1"/>
    <n v="640.92999999999995"/>
    <n v="0.19"/>
    <n v="519.15329999999994"/>
  </r>
  <r>
    <x v="20"/>
    <x v="9"/>
    <n v="4"/>
    <n v="822.32"/>
    <n v="0.26"/>
    <x v="2"/>
    <n v="2434.0672"/>
    <n v="4"/>
    <n v="822.32"/>
    <n v="0.26"/>
    <n v="2434.0672"/>
  </r>
  <r>
    <x v="20"/>
    <x v="6"/>
    <n v="4"/>
    <n v="208.34"/>
    <n v="0.01"/>
    <x v="2"/>
    <n v="825.02639999999997"/>
    <n v="4"/>
    <n v="208.34"/>
    <n v="0.01"/>
    <n v="825.02639999999997"/>
  </r>
  <r>
    <x v="20"/>
    <x v="7"/>
    <n v="3"/>
    <n v="672.98"/>
    <n v="0.23"/>
    <x v="2"/>
    <n v="1554.5838000000001"/>
    <n v="3"/>
    <n v="672.98"/>
    <n v="0.23"/>
    <n v="1554.5838000000001"/>
  </r>
  <r>
    <x v="20"/>
    <x v="7"/>
    <n v="4"/>
    <n v="459.83"/>
    <n v="0.12"/>
    <x v="1"/>
    <n v="1618.6016"/>
    <n v="4"/>
    <n v="459.83"/>
    <n v="0.12"/>
    <n v="1618.6016"/>
  </r>
  <r>
    <x v="20"/>
    <x v="4"/>
    <n v="3"/>
    <n v="523.45000000000005"/>
    <n v="0.17"/>
    <x v="0"/>
    <n v="1303.3905"/>
    <n v="3"/>
    <n v="523.45000000000005"/>
    <n v="0.17"/>
    <n v="1303.3905"/>
  </r>
  <r>
    <x v="20"/>
    <x v="5"/>
    <n v="2"/>
    <n v="846.35"/>
    <n v="0.3"/>
    <x v="1"/>
    <n v="1184.8900000000001"/>
    <n v="2"/>
    <n v="846.35"/>
    <n v="0.3"/>
    <n v="1184.8900000000001"/>
  </r>
  <r>
    <x v="21"/>
    <x v="13"/>
    <n v="2"/>
    <n v="60.98"/>
    <n v="0.23"/>
    <x v="2"/>
    <n v="93.909199999999998"/>
    <n v="2"/>
    <n v="60.98"/>
    <n v="0.23"/>
    <n v="93.909199999999998"/>
  </r>
  <r>
    <x v="21"/>
    <x v="3"/>
    <n v="4"/>
    <n v="320.64"/>
    <n v="0.2"/>
    <x v="1"/>
    <n v="1026.048"/>
    <n v="4"/>
    <n v="320.64"/>
    <n v="0.2"/>
    <n v="1026.048"/>
  </r>
  <r>
    <x v="21"/>
    <x v="2"/>
    <n v="3"/>
    <n v="884.92"/>
    <n v="0.06"/>
    <x v="2"/>
    <n v="2495.4744000000001"/>
    <n v="3"/>
    <n v="884.92"/>
    <n v="0.06"/>
    <n v="2495.4744000000001"/>
  </r>
  <r>
    <x v="21"/>
    <x v="17"/>
    <n v="1"/>
    <n v="514.19000000000005"/>
    <n v="0.2"/>
    <x v="0"/>
    <n v="411.35200000000009"/>
    <n v="1"/>
    <n v="514.19000000000005"/>
    <n v="0.2"/>
    <n v="411.35200000000009"/>
  </r>
  <r>
    <x v="21"/>
    <x v="15"/>
    <n v="3"/>
    <n v="205.34"/>
    <n v="0.25"/>
    <x v="0"/>
    <n v="462.01499999999999"/>
    <n v="3"/>
    <n v="205.34"/>
    <n v="0.25"/>
    <n v="462.01499999999999"/>
  </r>
  <r>
    <x v="21"/>
    <x v="10"/>
    <n v="3"/>
    <n v="125.68"/>
    <n v="0.26"/>
    <x v="1"/>
    <n v="279.00959999999998"/>
    <n v="3"/>
    <n v="125.68"/>
    <n v="0.26"/>
    <n v="279.00959999999998"/>
  </r>
  <r>
    <x v="21"/>
    <x v="18"/>
    <n v="4"/>
    <n v="951.09"/>
    <n v="0.14000000000000001"/>
    <x v="1"/>
    <n v="3271.7496000000001"/>
    <n v="4"/>
    <n v="951.09"/>
    <n v="0.14000000000000001"/>
    <n v="3271.7496000000001"/>
  </r>
  <r>
    <x v="21"/>
    <x v="11"/>
    <n v="1"/>
    <n v="974.47"/>
    <n v="0.05"/>
    <x v="0"/>
    <n v="925.74649999999997"/>
    <n v="1"/>
    <n v="974.47"/>
    <n v="0.05"/>
    <n v="925.74649999999997"/>
  </r>
  <r>
    <x v="21"/>
    <x v="5"/>
    <n v="2"/>
    <n v="278.16000000000003"/>
    <n v="0.22"/>
    <x v="2"/>
    <n v="433.92960000000011"/>
    <n v="2"/>
    <n v="278.16000000000003"/>
    <n v="0.22"/>
    <n v="433.92960000000011"/>
  </r>
  <r>
    <x v="21"/>
    <x v="1"/>
    <n v="2"/>
    <n v="619.12"/>
    <n v="0.28000000000000003"/>
    <x v="1"/>
    <n v="891.53279999999995"/>
    <n v="2"/>
    <n v="619.12"/>
    <n v="0.28000000000000003"/>
    <n v="891.53279999999995"/>
  </r>
  <r>
    <x v="21"/>
    <x v="15"/>
    <n v="1"/>
    <n v="182.28"/>
    <n v="0.15"/>
    <x v="1"/>
    <n v="154.93799999999999"/>
    <n v="1"/>
    <n v="182.28"/>
    <n v="0.15"/>
    <n v="154.93799999999999"/>
  </r>
  <r>
    <x v="21"/>
    <x v="19"/>
    <n v="1"/>
    <n v="143.69999999999999"/>
    <n v="0.19"/>
    <x v="2"/>
    <n v="116.39700000000001"/>
    <n v="1"/>
    <n v="143.69999999999999"/>
    <n v="0.19"/>
    <n v="116.39700000000001"/>
  </r>
  <r>
    <x v="21"/>
    <x v="18"/>
    <n v="1"/>
    <n v="664.35"/>
    <n v="0"/>
    <x v="0"/>
    <n v="664.35"/>
    <n v="1"/>
    <n v="664.35"/>
    <n v="0"/>
    <n v="664.35"/>
  </r>
  <r>
    <x v="21"/>
    <x v="6"/>
    <n v="2"/>
    <n v="67.55"/>
    <n v="0.03"/>
    <x v="0"/>
    <n v="131.047"/>
    <n v="2"/>
    <n v="67.55"/>
    <n v="0.03"/>
    <n v="131.047"/>
  </r>
  <r>
    <x v="21"/>
    <x v="3"/>
    <n v="4"/>
    <n v="377.18"/>
    <n v="0.24"/>
    <x v="2"/>
    <n v="1146.6271999999999"/>
    <n v="4"/>
    <n v="377.18"/>
    <n v="0.24"/>
    <n v="1146.6271999999999"/>
  </r>
  <r>
    <x v="21"/>
    <x v="5"/>
    <n v="3"/>
    <n v="199.41"/>
    <n v="0.16"/>
    <x v="1"/>
    <n v="502.51319999999998"/>
    <n v="3"/>
    <n v="199.41"/>
    <n v="0.16"/>
    <n v="502.51319999999998"/>
  </r>
  <r>
    <x v="21"/>
    <x v="4"/>
    <n v="4"/>
    <n v="566.09"/>
    <n v="0.28000000000000003"/>
    <x v="1"/>
    <n v="1630.3391999999999"/>
    <n v="4"/>
    <n v="566.09"/>
    <n v="0.28000000000000003"/>
    <n v="1630.3391999999999"/>
  </r>
  <r>
    <x v="21"/>
    <x v="3"/>
    <n v="2"/>
    <n v="289.14"/>
    <n v="0.12"/>
    <x v="1"/>
    <n v="508.88639999999998"/>
    <n v="2"/>
    <n v="289.14"/>
    <n v="0.12"/>
    <n v="508.88639999999998"/>
  </r>
  <r>
    <x v="22"/>
    <x v="6"/>
    <n v="2"/>
    <n v="915.15"/>
    <n v="0.16"/>
    <x v="2"/>
    <n v="1537.452"/>
    <n v="2"/>
    <n v="915.15"/>
    <n v="0.16"/>
    <n v="1537.452"/>
  </r>
  <r>
    <x v="22"/>
    <x v="7"/>
    <n v="2"/>
    <n v="722.45"/>
    <n v="0.22"/>
    <x v="2"/>
    <n v="1127.0219999999999"/>
    <n v="2"/>
    <n v="722.45"/>
    <n v="0.22"/>
    <n v="1127.0219999999999"/>
  </r>
  <r>
    <x v="22"/>
    <x v="9"/>
    <n v="4"/>
    <n v="349.84"/>
    <n v="0.11"/>
    <x v="0"/>
    <n v="1245.4304"/>
    <n v="4"/>
    <n v="349.84"/>
    <n v="0.11"/>
    <n v="1245.4304"/>
  </r>
  <r>
    <x v="22"/>
    <x v="5"/>
    <n v="2"/>
    <n v="527.51"/>
    <n v="0.18"/>
    <x v="2"/>
    <n v="865.1164"/>
    <n v="2"/>
    <n v="527.51"/>
    <n v="0.18"/>
    <n v="865.1164"/>
  </r>
  <r>
    <x v="22"/>
    <x v="0"/>
    <n v="2"/>
    <n v="756.8"/>
    <n v="0.15"/>
    <x v="0"/>
    <n v="1286.56"/>
    <n v="2"/>
    <n v="756.8"/>
    <n v="0.15"/>
    <n v="1286.56"/>
  </r>
  <r>
    <x v="22"/>
    <x v="5"/>
    <n v="2"/>
    <n v="145.18"/>
    <n v="0.26"/>
    <x v="2"/>
    <n v="214.8664"/>
    <n v="2"/>
    <n v="145.18"/>
    <n v="0.26"/>
    <n v="214.8664"/>
  </r>
  <r>
    <x v="22"/>
    <x v="5"/>
    <n v="4"/>
    <n v="465.42"/>
    <n v="0.26"/>
    <x v="1"/>
    <n v="1377.6432"/>
    <n v="4"/>
    <n v="465.42"/>
    <n v="0.26"/>
    <n v="1377.6432"/>
  </r>
  <r>
    <x v="22"/>
    <x v="1"/>
    <n v="1"/>
    <n v="850.06"/>
    <n v="0.28999999999999998"/>
    <x v="2"/>
    <n v="603.54259999999988"/>
    <n v="1"/>
    <n v="850.06"/>
    <n v="0.28999999999999998"/>
    <n v="603.54259999999988"/>
  </r>
  <r>
    <x v="22"/>
    <x v="2"/>
    <n v="3"/>
    <n v="310.36"/>
    <n v="0.14000000000000001"/>
    <x v="1"/>
    <n v="800.72879999999998"/>
    <n v="3"/>
    <n v="310.36"/>
    <n v="0.14000000000000001"/>
    <n v="800.72879999999998"/>
  </r>
  <r>
    <x v="22"/>
    <x v="9"/>
    <n v="1"/>
    <n v="654.17999999999995"/>
    <n v="0.19"/>
    <x v="2"/>
    <n v="529.88580000000002"/>
    <n v="1"/>
    <n v="654.17999999999995"/>
    <n v="0.19"/>
    <n v="529.88580000000002"/>
  </r>
  <r>
    <x v="22"/>
    <x v="17"/>
    <n v="1"/>
    <n v="758.54"/>
    <n v="0.28999999999999998"/>
    <x v="2"/>
    <n v="538.5634"/>
    <n v="1"/>
    <n v="758.54"/>
    <n v="0.28999999999999998"/>
    <n v="538.5634"/>
  </r>
  <r>
    <x v="22"/>
    <x v="12"/>
    <n v="2"/>
    <n v="408.8"/>
    <n v="0.17"/>
    <x v="1"/>
    <n v="678.60799999999995"/>
    <n v="2"/>
    <n v="408.8"/>
    <n v="0.17"/>
    <n v="678.60799999999995"/>
  </r>
  <r>
    <x v="22"/>
    <x v="5"/>
    <n v="2"/>
    <n v="823.36"/>
    <n v="0.23"/>
    <x v="0"/>
    <n v="1267.9744000000001"/>
    <n v="2"/>
    <n v="823.36"/>
    <n v="0.23"/>
    <n v="1267.9744000000001"/>
  </r>
  <r>
    <x v="22"/>
    <x v="11"/>
    <n v="1"/>
    <n v="722.57"/>
    <n v="0.18"/>
    <x v="0"/>
    <n v="592.50740000000008"/>
    <n v="1"/>
    <n v="722.57"/>
    <n v="0.18"/>
    <n v="592.50740000000008"/>
  </r>
  <r>
    <x v="23"/>
    <x v="4"/>
    <n v="3"/>
    <n v="751.94"/>
    <n v="0.26"/>
    <x v="2"/>
    <n v="1669.3068000000001"/>
    <n v="3"/>
    <n v="751.94"/>
    <n v="0.26"/>
    <n v="1669.3068000000001"/>
  </r>
  <r>
    <x v="23"/>
    <x v="0"/>
    <n v="4"/>
    <n v="770.77"/>
    <n v="0.22"/>
    <x v="0"/>
    <n v="2404.8024"/>
    <n v="4"/>
    <n v="770.77"/>
    <n v="0.22"/>
    <n v="2404.8024"/>
  </r>
  <r>
    <x v="23"/>
    <x v="6"/>
    <n v="4"/>
    <n v="758.49"/>
    <n v="0.16"/>
    <x v="1"/>
    <n v="2548.5264000000002"/>
    <n v="4"/>
    <n v="758.49"/>
    <n v="0.16"/>
    <n v="2548.5264000000002"/>
  </r>
  <r>
    <x v="23"/>
    <x v="4"/>
    <n v="3"/>
    <n v="728.32"/>
    <n v="0.01"/>
    <x v="0"/>
    <n v="2163.1104"/>
    <n v="3"/>
    <n v="728.32"/>
    <n v="0.01"/>
    <n v="2163.1104"/>
  </r>
  <r>
    <x v="23"/>
    <x v="12"/>
    <n v="2"/>
    <n v="635.14"/>
    <n v="0.1"/>
    <x v="1"/>
    <n v="1143.252"/>
    <n v="2"/>
    <n v="635.14"/>
    <n v="0.1"/>
    <n v="1143.252"/>
  </r>
  <r>
    <x v="23"/>
    <x v="11"/>
    <n v="2"/>
    <n v="371.03"/>
    <n v="0.23"/>
    <x v="2"/>
    <n v="571.38619999999992"/>
    <n v="2"/>
    <n v="371.03"/>
    <n v="0.23"/>
    <n v="571.38619999999992"/>
  </r>
  <r>
    <x v="23"/>
    <x v="6"/>
    <n v="4"/>
    <n v="348.91"/>
    <n v="0.18"/>
    <x v="2"/>
    <n v="1144.4248"/>
    <n v="4"/>
    <n v="348.91"/>
    <n v="0.18"/>
    <n v="1144.4248"/>
  </r>
  <r>
    <x v="23"/>
    <x v="6"/>
    <n v="3"/>
    <n v="462.75"/>
    <n v="0.22"/>
    <x v="2"/>
    <n v="1082.835"/>
    <n v="3"/>
    <n v="462.75"/>
    <n v="0.22"/>
    <n v="1082.835"/>
  </r>
  <r>
    <x v="23"/>
    <x v="1"/>
    <n v="1"/>
    <n v="402.47"/>
    <n v="0.19"/>
    <x v="2"/>
    <n v="326.00070000000011"/>
    <n v="1"/>
    <n v="402.47"/>
    <n v="0.19"/>
    <n v="326.00070000000011"/>
  </r>
  <r>
    <x v="23"/>
    <x v="8"/>
    <n v="1"/>
    <n v="74.290000000000006"/>
    <n v="0.3"/>
    <x v="1"/>
    <n v="52.003"/>
    <n v="1"/>
    <n v="74.290000000000006"/>
    <n v="0.3"/>
    <n v="52.003"/>
  </r>
  <r>
    <x v="23"/>
    <x v="6"/>
    <n v="3"/>
    <n v="657.24"/>
    <n v="0.18"/>
    <x v="2"/>
    <n v="1616.8104000000001"/>
    <n v="3"/>
    <n v="657.24"/>
    <n v="0.18"/>
    <n v="1616.8104000000001"/>
  </r>
  <r>
    <x v="23"/>
    <x v="18"/>
    <n v="4"/>
    <n v="785.41"/>
    <n v="0.13"/>
    <x v="1"/>
    <n v="2733.2267999999999"/>
    <n v="4"/>
    <n v="785.41"/>
    <n v="0.13"/>
    <n v="2733.2267999999999"/>
  </r>
  <r>
    <x v="23"/>
    <x v="18"/>
    <n v="1"/>
    <n v="830.42"/>
    <n v="0.26"/>
    <x v="1"/>
    <n v="614.51080000000002"/>
    <n v="1"/>
    <n v="830.42"/>
    <n v="0.26"/>
    <n v="614.51080000000002"/>
  </r>
  <r>
    <x v="23"/>
    <x v="2"/>
    <n v="3"/>
    <n v="604.66"/>
    <n v="0.18"/>
    <x v="1"/>
    <n v="1487.4636"/>
    <n v="3"/>
    <n v="604.66"/>
    <n v="0.18"/>
    <n v="1487.4636"/>
  </r>
  <r>
    <x v="23"/>
    <x v="0"/>
    <n v="4"/>
    <n v="625.13"/>
    <n v="0.06"/>
    <x v="0"/>
    <n v="2350.4888000000001"/>
    <n v="4"/>
    <n v="625.13"/>
    <n v="0.06"/>
    <n v="2350.4888000000001"/>
  </r>
  <r>
    <x v="23"/>
    <x v="15"/>
    <n v="2"/>
    <n v="594.63"/>
    <n v="0.12"/>
    <x v="0"/>
    <n v="1046.5488"/>
    <n v="2"/>
    <n v="594.63"/>
    <n v="0.12"/>
    <n v="1046.5488"/>
  </r>
  <r>
    <x v="23"/>
    <x v="19"/>
    <n v="3"/>
    <n v="476.1"/>
    <n v="0.05"/>
    <x v="1"/>
    <n v="1356.885"/>
    <n v="3"/>
    <n v="476.1"/>
    <n v="0.05"/>
    <n v="1356.885"/>
  </r>
  <r>
    <x v="24"/>
    <x v="13"/>
    <n v="1"/>
    <n v="135.78"/>
    <n v="0.14000000000000001"/>
    <x v="2"/>
    <n v="116.77079999999999"/>
    <n v="1"/>
    <n v="135.78"/>
    <n v="0.14000000000000001"/>
    <n v="116.77079999999999"/>
  </r>
  <r>
    <x v="24"/>
    <x v="6"/>
    <n v="1"/>
    <n v="998.19"/>
    <n v="0.2"/>
    <x v="0"/>
    <n v="798.55200000000013"/>
    <n v="1"/>
    <n v="998.19"/>
    <n v="0.2"/>
    <n v="798.55200000000013"/>
  </r>
  <r>
    <x v="24"/>
    <x v="11"/>
    <n v="1"/>
    <n v="790.73"/>
    <n v="0.24"/>
    <x v="2"/>
    <n v="600.95479999999998"/>
    <n v="1"/>
    <n v="790.73"/>
    <n v="0.24"/>
    <n v="600.95479999999998"/>
  </r>
  <r>
    <x v="24"/>
    <x v="0"/>
    <n v="3"/>
    <n v="330.04"/>
    <n v="0.2"/>
    <x v="0"/>
    <n v="792.09600000000012"/>
    <n v="3"/>
    <n v="330.04"/>
    <n v="0.2"/>
    <n v="792.09600000000012"/>
  </r>
  <r>
    <x v="24"/>
    <x v="1"/>
    <n v="1"/>
    <n v="703.16"/>
    <n v="0.28999999999999998"/>
    <x v="0"/>
    <n v="499.24360000000001"/>
    <n v="1"/>
    <n v="703.16"/>
    <n v="0.28999999999999998"/>
    <n v="499.24360000000001"/>
  </r>
  <r>
    <x v="24"/>
    <x v="12"/>
    <n v="1"/>
    <n v="649.22"/>
    <n v="0.03"/>
    <x v="1"/>
    <n v="629.74340000000007"/>
    <n v="1"/>
    <n v="649.22"/>
    <n v="0.03"/>
    <n v="629.74340000000007"/>
  </r>
  <r>
    <x v="24"/>
    <x v="5"/>
    <n v="3"/>
    <n v="272.27"/>
    <n v="0.01"/>
    <x v="0"/>
    <n v="808.64189999999996"/>
    <n v="3"/>
    <n v="272.27"/>
    <n v="0.01"/>
    <n v="808.64189999999996"/>
  </r>
  <r>
    <x v="24"/>
    <x v="10"/>
    <n v="2"/>
    <n v="47.86"/>
    <n v="0.03"/>
    <x v="2"/>
    <n v="92.848399999999998"/>
    <n v="2"/>
    <n v="47.86"/>
    <n v="0.03"/>
    <n v="92.848399999999998"/>
  </r>
  <r>
    <x v="24"/>
    <x v="13"/>
    <n v="2"/>
    <n v="723.75"/>
    <n v="0.03"/>
    <x v="2"/>
    <n v="1404.075"/>
    <n v="2"/>
    <n v="723.75"/>
    <n v="0.03"/>
    <n v="1404.075"/>
  </r>
  <r>
    <x v="24"/>
    <x v="5"/>
    <n v="4"/>
    <n v="153.94999999999999"/>
    <n v="0.11"/>
    <x v="2"/>
    <n v="548.06200000000001"/>
    <n v="4"/>
    <n v="153.94999999999999"/>
    <n v="0.11"/>
    <n v="548.06200000000001"/>
  </r>
  <r>
    <x v="24"/>
    <x v="15"/>
    <n v="4"/>
    <n v="629.04999999999995"/>
    <n v="0.26"/>
    <x v="0"/>
    <n v="1861.9880000000001"/>
    <n v="4"/>
    <n v="629.04999999999995"/>
    <n v="0.26"/>
    <n v="1861.9880000000001"/>
  </r>
  <r>
    <x v="24"/>
    <x v="3"/>
    <n v="1"/>
    <n v="350.67"/>
    <n v="0.22"/>
    <x v="2"/>
    <n v="273.52260000000001"/>
    <n v="1"/>
    <n v="350.67"/>
    <n v="0.22"/>
    <n v="273.52260000000001"/>
  </r>
  <r>
    <x v="24"/>
    <x v="12"/>
    <n v="4"/>
    <n v="998.2"/>
    <n v="0.15"/>
    <x v="0"/>
    <n v="3393.88"/>
    <n v="4"/>
    <n v="998.2"/>
    <n v="0.15"/>
    <n v="3393.88"/>
  </r>
  <r>
    <x v="24"/>
    <x v="1"/>
    <n v="1"/>
    <n v="101.84"/>
    <n v="0.17"/>
    <x v="0"/>
    <n v="84.527199999999993"/>
    <n v="1"/>
    <n v="101.84"/>
    <n v="0.17"/>
    <n v="84.527199999999993"/>
  </r>
  <r>
    <x v="24"/>
    <x v="4"/>
    <n v="2"/>
    <n v="379.28"/>
    <n v="0.26"/>
    <x v="0"/>
    <n v="561.33439999999996"/>
    <n v="2"/>
    <n v="379.28"/>
    <n v="0.26"/>
    <n v="561.33439999999996"/>
  </r>
  <r>
    <x v="24"/>
    <x v="2"/>
    <n v="1"/>
    <n v="637.39"/>
    <n v="0.22"/>
    <x v="2"/>
    <n v="497.16419999999999"/>
    <n v="1"/>
    <n v="637.39"/>
    <n v="0.22"/>
    <n v="497.16419999999999"/>
  </r>
  <r>
    <x v="24"/>
    <x v="11"/>
    <n v="1"/>
    <n v="788.45"/>
    <n v="0.28999999999999998"/>
    <x v="2"/>
    <n v="559.79949999999997"/>
    <n v="1"/>
    <n v="788.45"/>
    <n v="0.28999999999999998"/>
    <n v="559.79949999999997"/>
  </r>
  <r>
    <x v="24"/>
    <x v="16"/>
    <n v="1"/>
    <n v="563.01"/>
    <n v="0.1"/>
    <x v="0"/>
    <n v="506.709"/>
    <n v="1"/>
    <n v="563.01"/>
    <n v="0.1"/>
    <n v="506.709"/>
  </r>
  <r>
    <x v="25"/>
    <x v="10"/>
    <n v="1"/>
    <n v="198.83"/>
    <n v="0.09"/>
    <x v="1"/>
    <n v="180.93530000000001"/>
    <n v="1"/>
    <n v="198.83"/>
    <n v="0.09"/>
    <n v="180.93530000000001"/>
  </r>
  <r>
    <x v="25"/>
    <x v="3"/>
    <n v="2"/>
    <n v="872.93"/>
    <n v="0.28999999999999998"/>
    <x v="1"/>
    <n v="1239.5606"/>
    <n v="2"/>
    <n v="872.93"/>
    <n v="0.28999999999999998"/>
    <n v="1239.5606"/>
  </r>
  <r>
    <x v="25"/>
    <x v="6"/>
    <n v="2"/>
    <n v="916.49"/>
    <n v="0.3"/>
    <x v="1"/>
    <n v="1283.086"/>
    <n v="2"/>
    <n v="916.49"/>
    <n v="0.3"/>
    <n v="1283.086"/>
  </r>
  <r>
    <x v="25"/>
    <x v="9"/>
    <n v="3"/>
    <n v="455.82"/>
    <n v="0.01"/>
    <x v="2"/>
    <n v="1353.7854"/>
    <n v="3"/>
    <n v="455.82"/>
    <n v="0.01"/>
    <n v="1353.7854"/>
  </r>
  <r>
    <x v="25"/>
    <x v="10"/>
    <n v="2"/>
    <n v="780.05"/>
    <n v="0.12"/>
    <x v="1"/>
    <n v="1372.8879999999999"/>
    <n v="2"/>
    <n v="780.05"/>
    <n v="0.12"/>
    <n v="1372.8879999999999"/>
  </r>
  <r>
    <x v="25"/>
    <x v="3"/>
    <n v="1"/>
    <n v="659.27"/>
    <n v="0.15"/>
    <x v="2"/>
    <n v="560.37950000000001"/>
    <n v="1"/>
    <n v="659.27"/>
    <n v="0.15"/>
    <n v="560.37950000000001"/>
  </r>
  <r>
    <x v="25"/>
    <x v="5"/>
    <n v="4"/>
    <n v="681.08"/>
    <n v="0"/>
    <x v="2"/>
    <n v="2724.32"/>
    <n v="4"/>
    <n v="681.08"/>
    <n v="0"/>
    <n v="2724.32"/>
  </r>
  <r>
    <x v="25"/>
    <x v="7"/>
    <n v="4"/>
    <n v="471.89"/>
    <n v="0.12"/>
    <x v="1"/>
    <n v="1661.0527999999999"/>
    <n v="4"/>
    <n v="471.89"/>
    <n v="0.12"/>
    <n v="1661.0527999999999"/>
  </r>
  <r>
    <x v="25"/>
    <x v="17"/>
    <n v="2"/>
    <n v="671.69"/>
    <n v="0.19"/>
    <x v="0"/>
    <n v="1088.1378"/>
    <n v="2"/>
    <n v="671.69"/>
    <n v="0.19"/>
    <n v="1088.1378"/>
  </r>
  <r>
    <x v="25"/>
    <x v="4"/>
    <n v="1"/>
    <n v="36.799999999999997"/>
    <n v="0.18"/>
    <x v="0"/>
    <n v="30.175999999999998"/>
    <n v="1"/>
    <n v="36.799999999999997"/>
    <n v="0.18"/>
    <n v="30.175999999999998"/>
  </r>
  <r>
    <x v="25"/>
    <x v="8"/>
    <n v="3"/>
    <n v="108.14"/>
    <n v="0.19"/>
    <x v="1"/>
    <n v="262.78019999999998"/>
    <n v="3"/>
    <n v="108.14"/>
    <n v="0.19"/>
    <n v="262.78019999999998"/>
  </r>
  <r>
    <x v="25"/>
    <x v="10"/>
    <n v="3"/>
    <n v="465.4"/>
    <n v="0.28999999999999998"/>
    <x v="1"/>
    <n v="991.30199999999979"/>
    <n v="3"/>
    <n v="465.4"/>
    <n v="0.28999999999999998"/>
    <n v="991.30199999999979"/>
  </r>
  <r>
    <x v="25"/>
    <x v="1"/>
    <n v="3"/>
    <n v="938.68"/>
    <n v="0.14000000000000001"/>
    <x v="0"/>
    <n v="2421.7944000000002"/>
    <n v="3"/>
    <n v="938.68"/>
    <n v="0.14000000000000001"/>
    <n v="2421.7944000000002"/>
  </r>
  <r>
    <x v="25"/>
    <x v="16"/>
    <n v="4"/>
    <n v="540.69000000000005"/>
    <n v="0.09"/>
    <x v="1"/>
    <n v="1968.1116"/>
    <n v="4"/>
    <n v="540.69000000000005"/>
    <n v="0.09"/>
    <n v="1968.1116"/>
  </r>
  <r>
    <x v="25"/>
    <x v="0"/>
    <n v="4"/>
    <n v="538.73"/>
    <n v="0.03"/>
    <x v="0"/>
    <n v="2090.2723999999998"/>
    <n v="4"/>
    <n v="538.73"/>
    <n v="0.03"/>
    <n v="2090.2723999999998"/>
  </r>
  <r>
    <x v="25"/>
    <x v="11"/>
    <n v="3"/>
    <n v="826.15"/>
    <n v="0"/>
    <x v="2"/>
    <n v="2478.4499999999998"/>
    <n v="3"/>
    <n v="826.15"/>
    <n v="0"/>
    <n v="2478.4499999999998"/>
  </r>
  <r>
    <x v="25"/>
    <x v="0"/>
    <n v="3"/>
    <n v="653.59"/>
    <n v="0.17"/>
    <x v="1"/>
    <n v="1627.4391000000001"/>
    <n v="3"/>
    <n v="653.59"/>
    <n v="0.17"/>
    <n v="1627.4391000000001"/>
  </r>
  <r>
    <x v="25"/>
    <x v="9"/>
    <n v="4"/>
    <n v="327.25"/>
    <n v="0.13"/>
    <x v="1"/>
    <n v="1138.83"/>
    <n v="4"/>
    <n v="327.25"/>
    <n v="0.13"/>
    <n v="1138.83"/>
  </r>
  <r>
    <x v="25"/>
    <x v="17"/>
    <n v="2"/>
    <n v="46.39"/>
    <n v="7.0000000000000007E-2"/>
    <x v="0"/>
    <n v="86.285399999999996"/>
    <n v="2"/>
    <n v="46.39"/>
    <n v="7.0000000000000007E-2"/>
    <n v="86.285399999999996"/>
  </r>
  <r>
    <x v="25"/>
    <x v="10"/>
    <n v="2"/>
    <n v="613.47"/>
    <n v="0.02"/>
    <x v="2"/>
    <n v="1202.4012"/>
    <n v="2"/>
    <n v="613.47"/>
    <n v="0.02"/>
    <n v="1202.4012"/>
  </r>
  <r>
    <x v="25"/>
    <x v="15"/>
    <n v="2"/>
    <n v="938.6"/>
    <n v="0.04"/>
    <x v="2"/>
    <n v="1802.1120000000001"/>
    <n v="2"/>
    <n v="938.6"/>
    <n v="0.04"/>
    <n v="1802.1120000000001"/>
  </r>
  <r>
    <x v="25"/>
    <x v="13"/>
    <n v="4"/>
    <n v="862.25"/>
    <n v="0.28000000000000003"/>
    <x v="2"/>
    <n v="2483.2800000000002"/>
    <n v="4"/>
    <n v="862.25"/>
    <n v="0.28000000000000003"/>
    <n v="2483.2800000000002"/>
  </r>
  <r>
    <x v="25"/>
    <x v="17"/>
    <n v="2"/>
    <n v="695.02"/>
    <n v="0.3"/>
    <x v="1"/>
    <n v="973.02799999999991"/>
    <n v="2"/>
    <n v="695.02"/>
    <n v="0.3"/>
    <n v="973.02799999999991"/>
  </r>
  <r>
    <x v="25"/>
    <x v="8"/>
    <n v="2"/>
    <n v="31.28"/>
    <n v="0.2"/>
    <x v="1"/>
    <n v="50.048000000000002"/>
    <n v="2"/>
    <n v="31.28"/>
    <n v="0.2"/>
    <n v="50.048000000000002"/>
  </r>
  <r>
    <x v="26"/>
    <x v="15"/>
    <n v="1"/>
    <n v="488.31"/>
    <n v="0.03"/>
    <x v="2"/>
    <n v="473.66070000000002"/>
    <n v="1"/>
    <n v="488.31"/>
    <n v="0.03"/>
    <n v="473.66070000000002"/>
  </r>
  <r>
    <x v="26"/>
    <x v="5"/>
    <n v="3"/>
    <n v="601.92999999999995"/>
    <n v="0.14000000000000001"/>
    <x v="0"/>
    <n v="1552.9793999999999"/>
    <n v="3"/>
    <n v="601.92999999999995"/>
    <n v="0.14000000000000001"/>
    <n v="1552.9793999999999"/>
  </r>
  <r>
    <x v="26"/>
    <x v="6"/>
    <n v="4"/>
    <n v="315.95"/>
    <n v="0.19"/>
    <x v="1"/>
    <n v="1023.678"/>
    <n v="4"/>
    <n v="315.95"/>
    <n v="0.19"/>
    <n v="1023.678"/>
  </r>
  <r>
    <x v="26"/>
    <x v="14"/>
    <n v="3"/>
    <n v="622.72"/>
    <n v="0.04"/>
    <x v="0"/>
    <n v="1793.4336000000001"/>
    <n v="3"/>
    <n v="622.72"/>
    <n v="0.04"/>
    <n v="1793.4336000000001"/>
  </r>
  <r>
    <x v="26"/>
    <x v="3"/>
    <n v="3"/>
    <n v="182.91"/>
    <n v="0.28999999999999998"/>
    <x v="0"/>
    <n v="389.59829999999999"/>
    <n v="3"/>
    <n v="182.91"/>
    <n v="0.28999999999999998"/>
    <n v="389.59829999999999"/>
  </r>
  <r>
    <x v="26"/>
    <x v="4"/>
    <n v="2"/>
    <n v="732.67"/>
    <n v="0.24"/>
    <x v="2"/>
    <n v="1113.6584"/>
    <n v="2"/>
    <n v="732.67"/>
    <n v="0.24"/>
    <n v="1113.6584"/>
  </r>
  <r>
    <x v="26"/>
    <x v="8"/>
    <n v="1"/>
    <n v="223.25"/>
    <n v="0.28999999999999998"/>
    <x v="0"/>
    <n v="158.50749999999999"/>
    <n v="1"/>
    <n v="223.25"/>
    <n v="0.28999999999999998"/>
    <n v="158.50749999999999"/>
  </r>
  <r>
    <x v="26"/>
    <x v="5"/>
    <n v="3"/>
    <n v="918.76"/>
    <n v="0.2"/>
    <x v="2"/>
    <n v="2205.0239999999999"/>
    <n v="3"/>
    <n v="918.76"/>
    <n v="0.2"/>
    <n v="2205.0239999999999"/>
  </r>
  <r>
    <x v="26"/>
    <x v="14"/>
    <n v="4"/>
    <n v="303.56"/>
    <n v="0.2"/>
    <x v="1"/>
    <n v="971.39200000000005"/>
    <n v="4"/>
    <n v="303.56"/>
    <n v="0.2"/>
    <n v="971.39200000000005"/>
  </r>
  <r>
    <x v="27"/>
    <x v="19"/>
    <n v="2"/>
    <n v="873.17"/>
    <n v="0.23"/>
    <x v="2"/>
    <n v="1344.6818000000001"/>
    <n v="2"/>
    <n v="873.17"/>
    <n v="0.23"/>
    <n v="1344.6818000000001"/>
  </r>
  <r>
    <x v="27"/>
    <x v="18"/>
    <n v="4"/>
    <n v="735.32"/>
    <n v="0.06"/>
    <x v="1"/>
    <n v="2764.8031999999998"/>
    <n v="4"/>
    <n v="735.32"/>
    <n v="0.06"/>
    <n v="2764.8031999999998"/>
  </r>
  <r>
    <x v="27"/>
    <x v="3"/>
    <n v="3"/>
    <n v="863.11"/>
    <n v="0.28000000000000003"/>
    <x v="2"/>
    <n v="1864.3176000000001"/>
    <n v="3"/>
    <n v="863.11"/>
    <n v="0.28000000000000003"/>
    <n v="1864.3176000000001"/>
  </r>
  <r>
    <x v="27"/>
    <x v="17"/>
    <n v="2"/>
    <n v="350.12"/>
    <n v="0.12"/>
    <x v="1"/>
    <n v="616.21119999999996"/>
    <n v="2"/>
    <n v="350.12"/>
    <n v="0.12"/>
    <n v="616.21119999999996"/>
  </r>
  <r>
    <x v="27"/>
    <x v="16"/>
    <n v="2"/>
    <n v="401.5"/>
    <n v="0.18"/>
    <x v="0"/>
    <n v="658.46"/>
    <n v="2"/>
    <n v="401.5"/>
    <n v="0.18"/>
    <n v="658.46"/>
  </r>
  <r>
    <x v="27"/>
    <x v="18"/>
    <n v="3"/>
    <n v="53.92"/>
    <n v="0.15"/>
    <x v="2"/>
    <n v="137.49600000000001"/>
    <n v="3"/>
    <n v="53.92"/>
    <n v="0.15"/>
    <n v="137.49600000000001"/>
  </r>
  <r>
    <x v="27"/>
    <x v="5"/>
    <n v="1"/>
    <n v="885.72"/>
    <n v="0.15"/>
    <x v="0"/>
    <n v="752.86199999999997"/>
    <n v="1"/>
    <n v="885.72"/>
    <n v="0.15"/>
    <n v="752.86199999999997"/>
  </r>
  <r>
    <x v="27"/>
    <x v="6"/>
    <n v="2"/>
    <n v="974.35"/>
    <n v="0.15"/>
    <x v="0"/>
    <n v="1656.395"/>
    <n v="2"/>
    <n v="974.35"/>
    <n v="0.15"/>
    <n v="1656.395"/>
  </r>
  <r>
    <x v="27"/>
    <x v="13"/>
    <n v="1"/>
    <n v="827.91"/>
    <n v="0.21"/>
    <x v="2"/>
    <n v="654.0489"/>
    <n v="1"/>
    <n v="827.91"/>
    <n v="0.21"/>
    <n v="654.0489"/>
  </r>
  <r>
    <x v="27"/>
    <x v="10"/>
    <n v="2"/>
    <n v="379.78"/>
    <n v="0.2"/>
    <x v="0"/>
    <n v="607.64800000000002"/>
    <n v="2"/>
    <n v="379.78"/>
    <n v="0.2"/>
    <n v="607.64800000000002"/>
  </r>
  <r>
    <x v="27"/>
    <x v="8"/>
    <n v="2"/>
    <n v="667.17"/>
    <n v="0.1"/>
    <x v="2"/>
    <n v="1200.9059999999999"/>
    <n v="2"/>
    <n v="667.17"/>
    <n v="0.1"/>
    <n v="1200.9059999999999"/>
  </r>
  <r>
    <x v="27"/>
    <x v="9"/>
    <n v="2"/>
    <n v="892.06"/>
    <n v="0.08"/>
    <x v="0"/>
    <n v="1641.3904"/>
    <n v="2"/>
    <n v="892.06"/>
    <n v="0.08"/>
    <n v="1641.3904"/>
  </r>
  <r>
    <x v="27"/>
    <x v="6"/>
    <n v="1"/>
    <n v="409.41"/>
    <n v="0.13"/>
    <x v="2"/>
    <n v="356.18669999999997"/>
    <n v="1"/>
    <n v="409.41"/>
    <n v="0.13"/>
    <n v="356.18669999999997"/>
  </r>
  <r>
    <x v="27"/>
    <x v="3"/>
    <n v="3"/>
    <n v="623.82000000000005"/>
    <n v="0.13"/>
    <x v="1"/>
    <n v="1628.1702"/>
    <n v="3"/>
    <n v="623.82000000000005"/>
    <n v="0.13"/>
    <n v="1628.1702"/>
  </r>
  <r>
    <x v="27"/>
    <x v="12"/>
    <n v="2"/>
    <n v="159.93"/>
    <n v="0.2"/>
    <x v="1"/>
    <n v="255.88800000000001"/>
    <n v="2"/>
    <n v="159.93"/>
    <n v="0.2"/>
    <n v="255.88800000000001"/>
  </r>
  <r>
    <x v="27"/>
    <x v="9"/>
    <n v="4"/>
    <n v="885.57"/>
    <n v="0.27"/>
    <x v="0"/>
    <n v="2585.8643999999999"/>
    <n v="4"/>
    <n v="885.57"/>
    <n v="0.27"/>
    <n v="2585.8643999999999"/>
  </r>
  <r>
    <x v="27"/>
    <x v="4"/>
    <n v="4"/>
    <n v="695.97"/>
    <n v="0.02"/>
    <x v="0"/>
    <n v="2728.2024000000001"/>
    <n v="4"/>
    <n v="695.97"/>
    <n v="0.02"/>
    <n v="2728.2024000000001"/>
  </r>
  <r>
    <x v="27"/>
    <x v="12"/>
    <n v="1"/>
    <n v="718.99"/>
    <n v="0.08"/>
    <x v="2"/>
    <n v="661.47080000000005"/>
    <n v="1"/>
    <n v="718.99"/>
    <n v="0.08"/>
    <n v="661.47080000000005"/>
  </r>
  <r>
    <x v="27"/>
    <x v="9"/>
    <n v="4"/>
    <n v="62.25"/>
    <n v="0.11"/>
    <x v="2"/>
    <n v="221.61"/>
    <n v="4"/>
    <n v="62.25"/>
    <n v="0.11"/>
    <n v="221.61"/>
  </r>
  <r>
    <x v="27"/>
    <x v="15"/>
    <n v="1"/>
    <n v="339.7"/>
    <n v="0.1"/>
    <x v="0"/>
    <n v="305.73"/>
    <n v="1"/>
    <n v="339.7"/>
    <n v="0.1"/>
    <n v="305.73"/>
  </r>
  <r>
    <x v="27"/>
    <x v="7"/>
    <n v="1"/>
    <n v="255.02"/>
    <n v="0.3"/>
    <x v="0"/>
    <n v="178.51400000000001"/>
    <n v="1"/>
    <n v="255.02"/>
    <n v="0.3"/>
    <n v="178.51400000000001"/>
  </r>
  <r>
    <x v="27"/>
    <x v="8"/>
    <n v="1"/>
    <n v="161.16999999999999"/>
    <n v="0.05"/>
    <x v="0"/>
    <n v="153.11150000000001"/>
    <n v="1"/>
    <n v="161.16999999999999"/>
    <n v="0.05"/>
    <n v="153.11150000000001"/>
  </r>
  <r>
    <x v="27"/>
    <x v="3"/>
    <n v="3"/>
    <n v="858.81"/>
    <n v="7.0000000000000007E-2"/>
    <x v="0"/>
    <n v="2396.0799000000002"/>
    <n v="3"/>
    <n v="858.81"/>
    <n v="7.0000000000000007E-2"/>
    <n v="2396.0799000000002"/>
  </r>
  <r>
    <x v="28"/>
    <x v="1"/>
    <n v="2"/>
    <n v="316.89999999999998"/>
    <n v="0.3"/>
    <x v="2"/>
    <n v="443.66"/>
    <n v="2"/>
    <n v="316.89999999999998"/>
    <n v="0.3"/>
    <n v="443.66"/>
  </r>
  <r>
    <x v="28"/>
    <x v="12"/>
    <n v="2"/>
    <n v="833.7"/>
    <n v="0.06"/>
    <x v="2"/>
    <n v="1567.356"/>
    <n v="2"/>
    <n v="833.7"/>
    <n v="0.06"/>
    <n v="1567.356"/>
  </r>
  <r>
    <x v="28"/>
    <x v="5"/>
    <n v="4"/>
    <n v="925.19"/>
    <n v="0.19"/>
    <x v="2"/>
    <n v="2997.615600000001"/>
    <n v="4"/>
    <n v="925.19"/>
    <n v="0.19"/>
    <n v="2997.615600000001"/>
  </r>
  <r>
    <x v="28"/>
    <x v="1"/>
    <n v="4"/>
    <n v="450.12"/>
    <n v="0.28999999999999998"/>
    <x v="1"/>
    <n v="1278.3407999999999"/>
    <n v="4"/>
    <n v="450.12"/>
    <n v="0.28999999999999998"/>
    <n v="1278.3407999999999"/>
  </r>
  <r>
    <x v="28"/>
    <x v="12"/>
    <n v="1"/>
    <n v="152.16999999999999"/>
    <n v="0.28000000000000003"/>
    <x v="1"/>
    <n v="109.5624"/>
    <n v="1"/>
    <n v="152.16999999999999"/>
    <n v="0.28000000000000003"/>
    <n v="109.5624"/>
  </r>
  <r>
    <x v="28"/>
    <x v="19"/>
    <n v="4"/>
    <n v="741.88"/>
    <n v="0.02"/>
    <x v="1"/>
    <n v="2908.1696000000002"/>
    <n v="4"/>
    <n v="741.88"/>
    <n v="0.02"/>
    <n v="2908.1696000000002"/>
  </r>
  <r>
    <x v="28"/>
    <x v="6"/>
    <n v="2"/>
    <n v="597.07000000000005"/>
    <n v="0.28000000000000003"/>
    <x v="2"/>
    <n v="859.7808"/>
    <n v="2"/>
    <n v="597.07000000000005"/>
    <n v="0.28000000000000003"/>
    <n v="859.7808"/>
  </r>
  <r>
    <x v="28"/>
    <x v="1"/>
    <n v="4"/>
    <n v="362.81"/>
    <n v="0.21"/>
    <x v="1"/>
    <n v="1146.4795999999999"/>
    <n v="4"/>
    <n v="362.81"/>
    <n v="0.21"/>
    <n v="1146.4795999999999"/>
  </r>
  <r>
    <x v="28"/>
    <x v="3"/>
    <n v="4"/>
    <n v="931.26"/>
    <n v="0.04"/>
    <x v="0"/>
    <n v="3576.0383999999999"/>
    <n v="4"/>
    <n v="931.26"/>
    <n v="0.04"/>
    <n v="3576.0383999999999"/>
  </r>
  <r>
    <x v="28"/>
    <x v="5"/>
    <n v="2"/>
    <n v="56.91"/>
    <n v="0.08"/>
    <x v="1"/>
    <n v="104.7144"/>
    <n v="2"/>
    <n v="56.91"/>
    <n v="0.08"/>
    <n v="104.7144"/>
  </r>
  <r>
    <x v="28"/>
    <x v="16"/>
    <n v="4"/>
    <n v="745.51"/>
    <n v="0.05"/>
    <x v="0"/>
    <n v="2832.9380000000001"/>
    <n v="4"/>
    <n v="745.51"/>
    <n v="0.05"/>
    <n v="2832.9380000000001"/>
  </r>
  <r>
    <x v="28"/>
    <x v="4"/>
    <n v="3"/>
    <n v="35.159999999999997"/>
    <n v="0.04"/>
    <x v="1"/>
    <n v="101.2608"/>
    <n v="3"/>
    <n v="35.159999999999997"/>
    <n v="0.04"/>
    <n v="101.2608"/>
  </r>
  <r>
    <x v="28"/>
    <x v="13"/>
    <n v="2"/>
    <n v="414.18"/>
    <n v="0.25"/>
    <x v="2"/>
    <n v="621.27"/>
    <n v="2"/>
    <n v="414.18"/>
    <n v="0.25"/>
    <n v="621.27"/>
  </r>
  <r>
    <x v="28"/>
    <x v="17"/>
    <n v="4"/>
    <n v="953.98"/>
    <n v="0.16"/>
    <x v="0"/>
    <n v="3205.3728000000001"/>
    <n v="4"/>
    <n v="953.98"/>
    <n v="0.16"/>
    <n v="3205.3728000000001"/>
  </r>
  <r>
    <x v="28"/>
    <x v="3"/>
    <n v="3"/>
    <n v="336.17"/>
    <n v="0.04"/>
    <x v="1"/>
    <n v="968.16959999999995"/>
    <n v="3"/>
    <n v="336.17"/>
    <n v="0.04"/>
    <n v="968.16959999999995"/>
  </r>
  <r>
    <x v="28"/>
    <x v="1"/>
    <n v="4"/>
    <n v="115.42"/>
    <n v="0.03"/>
    <x v="1"/>
    <n v="447.82960000000003"/>
    <n v="4"/>
    <n v="115.42"/>
    <n v="0.03"/>
    <n v="447.82960000000003"/>
  </r>
  <r>
    <x v="28"/>
    <x v="2"/>
    <n v="4"/>
    <n v="36.72"/>
    <n v="7.0000000000000007E-2"/>
    <x v="1"/>
    <n v="136.5984"/>
    <n v="4"/>
    <n v="36.72"/>
    <n v="7.0000000000000007E-2"/>
    <n v="136.5984"/>
  </r>
  <r>
    <x v="28"/>
    <x v="13"/>
    <n v="1"/>
    <n v="164.73"/>
    <n v="0.12"/>
    <x v="2"/>
    <n v="144.9624"/>
    <n v="1"/>
    <n v="164.73"/>
    <n v="0.12"/>
    <n v="144.9624"/>
  </r>
  <r>
    <x v="28"/>
    <x v="15"/>
    <n v="3"/>
    <n v="848.48"/>
    <n v="0"/>
    <x v="1"/>
    <n v="2545.44"/>
    <n v="3"/>
    <n v="848.48"/>
    <n v="0"/>
    <n v="2545.44"/>
  </r>
  <r>
    <x v="28"/>
    <x v="8"/>
    <n v="2"/>
    <n v="696.61"/>
    <n v="0.17"/>
    <x v="2"/>
    <n v="1156.3725999999999"/>
    <n v="2"/>
    <n v="696.61"/>
    <n v="0.17"/>
    <n v="1156.3725999999999"/>
  </r>
  <r>
    <x v="28"/>
    <x v="2"/>
    <n v="1"/>
    <n v="168.29"/>
    <n v="0.05"/>
    <x v="2"/>
    <n v="159.87549999999999"/>
    <n v="1"/>
    <n v="168.29"/>
    <n v="0.05"/>
    <n v="159.87549999999999"/>
  </r>
  <r>
    <x v="28"/>
    <x v="6"/>
    <n v="2"/>
    <n v="166.26"/>
    <n v="0.14000000000000001"/>
    <x v="2"/>
    <n v="285.96719999999999"/>
    <n v="2"/>
    <n v="166.26"/>
    <n v="0.14000000000000001"/>
    <n v="285.96719999999999"/>
  </r>
  <r>
    <x v="28"/>
    <x v="14"/>
    <n v="4"/>
    <n v="94.13"/>
    <n v="0.04"/>
    <x v="1"/>
    <n v="361.45920000000001"/>
    <n v="4"/>
    <n v="94.13"/>
    <n v="0.04"/>
    <n v="361.45920000000001"/>
  </r>
  <r>
    <x v="28"/>
    <x v="0"/>
    <n v="4"/>
    <n v="349.07"/>
    <n v="0.28000000000000003"/>
    <x v="0"/>
    <n v="1005.3216"/>
    <n v="4"/>
    <n v="349.07"/>
    <n v="0.28000000000000003"/>
    <n v="1005.3216"/>
  </r>
  <r>
    <x v="28"/>
    <x v="5"/>
    <n v="2"/>
    <n v="511.7"/>
    <n v="0.12"/>
    <x v="1"/>
    <n v="900.59199999999998"/>
    <n v="2"/>
    <n v="511.7"/>
    <n v="0.12"/>
    <n v="900.59199999999998"/>
  </r>
  <r>
    <x v="28"/>
    <x v="19"/>
    <n v="1"/>
    <n v="905.5"/>
    <n v="0.28999999999999998"/>
    <x v="1"/>
    <n v="642.90499999999997"/>
    <n v="1"/>
    <n v="905.5"/>
    <n v="0.28999999999999998"/>
    <n v="642.90499999999997"/>
  </r>
  <r>
    <x v="28"/>
    <x v="13"/>
    <n v="1"/>
    <n v="324.56"/>
    <n v="0.03"/>
    <x v="1"/>
    <n v="314.82319999999999"/>
    <n v="1"/>
    <n v="324.56"/>
    <n v="0.03"/>
    <n v="314.82319999999999"/>
  </r>
  <r>
    <x v="28"/>
    <x v="8"/>
    <n v="2"/>
    <n v="223.73"/>
    <n v="0.11"/>
    <x v="2"/>
    <n v="398.23939999999999"/>
    <n v="2"/>
    <n v="223.73"/>
    <n v="0.11"/>
    <n v="398.23939999999999"/>
  </r>
  <r>
    <x v="28"/>
    <x v="6"/>
    <n v="3"/>
    <n v="109.5"/>
    <n v="0.06"/>
    <x v="1"/>
    <n v="308.79000000000002"/>
    <n v="3"/>
    <n v="109.5"/>
    <n v="0.06"/>
    <n v="308.79000000000002"/>
  </r>
  <r>
    <x v="28"/>
    <x v="1"/>
    <n v="2"/>
    <n v="858.15"/>
    <n v="0.03"/>
    <x v="0"/>
    <n v="1664.8109999999999"/>
    <n v="2"/>
    <n v="858.15"/>
    <n v="0.03"/>
    <n v="1664.8109999999999"/>
  </r>
  <r>
    <x v="28"/>
    <x v="0"/>
    <n v="3"/>
    <n v="570.12"/>
    <n v="0.12"/>
    <x v="2"/>
    <n v="1505.1168"/>
    <n v="3"/>
    <n v="570.12"/>
    <n v="0.12"/>
    <n v="1505.1168"/>
  </r>
  <r>
    <x v="29"/>
    <x v="14"/>
    <n v="1"/>
    <n v="996.48"/>
    <n v="7.0000000000000007E-2"/>
    <x v="1"/>
    <n v="926.7263999999999"/>
    <n v="1"/>
    <n v="996.48"/>
    <n v="7.0000000000000007E-2"/>
    <n v="926.7263999999999"/>
  </r>
  <r>
    <x v="29"/>
    <x v="3"/>
    <n v="1"/>
    <n v="222.94"/>
    <n v="0.19"/>
    <x v="0"/>
    <n v="180.5814"/>
    <n v="1"/>
    <n v="222.94"/>
    <n v="0.19"/>
    <n v="180.5814"/>
  </r>
  <r>
    <x v="29"/>
    <x v="11"/>
    <n v="2"/>
    <n v="355.3"/>
    <m/>
    <x v="2"/>
    <n v="589.798"/>
    <n v="2"/>
    <n v="355.3"/>
    <n v="0.17000000000000004"/>
    <n v="589.798"/>
  </r>
  <r>
    <x v="29"/>
    <x v="17"/>
    <n v="1"/>
    <n v="213.69"/>
    <n v="0.28000000000000003"/>
    <x v="1"/>
    <n v="153.85679999999999"/>
    <n v="1"/>
    <n v="213.69"/>
    <n v="0.28000000000000003"/>
    <n v="153.85679999999999"/>
  </r>
  <r>
    <x v="29"/>
    <x v="12"/>
    <n v="1"/>
    <n v="763.34"/>
    <n v="0.11"/>
    <x v="1"/>
    <n v="679.37260000000003"/>
    <n v="1"/>
    <n v="763.34"/>
    <n v="0.11"/>
    <n v="679.37260000000003"/>
  </r>
  <r>
    <x v="29"/>
    <x v="15"/>
    <n v="2"/>
    <n v="157.18"/>
    <n v="0.15"/>
    <x v="0"/>
    <n v="267.20600000000002"/>
    <n v="2"/>
    <n v="157.18"/>
    <n v="0.15"/>
    <n v="267.20600000000002"/>
  </r>
  <r>
    <x v="29"/>
    <x v="14"/>
    <n v="3"/>
    <n v="471.31"/>
    <n v="0"/>
    <x v="2"/>
    <n v="1413.93"/>
    <n v="3"/>
    <n v="471.31"/>
    <n v="0"/>
    <n v="1413.93"/>
  </r>
  <r>
    <x v="29"/>
    <x v="19"/>
    <n v="2"/>
    <n v="961.68"/>
    <n v="0.27"/>
    <x v="2"/>
    <n v="1404.0527999999999"/>
    <n v="2"/>
    <n v="961.68"/>
    <n v="0.27"/>
    <n v="1404.0527999999999"/>
  </r>
  <r>
    <x v="29"/>
    <x v="12"/>
    <n v="4"/>
    <n v="328.27"/>
    <n v="0.09"/>
    <x v="2"/>
    <n v="1194.9028000000001"/>
    <n v="4"/>
    <n v="328.27"/>
    <n v="0.09"/>
    <n v="1194.9028000000001"/>
  </r>
  <r>
    <x v="29"/>
    <x v="8"/>
    <n v="4"/>
    <n v="642.04999999999995"/>
    <n v="0.25"/>
    <x v="0"/>
    <n v="1926.15"/>
    <n v="4"/>
    <n v="642.04999999999995"/>
    <n v="0.25"/>
    <n v="1926.15"/>
  </r>
  <r>
    <x v="29"/>
    <x v="2"/>
    <n v="4"/>
    <n v="185.67"/>
    <n v="0.21"/>
    <x v="2"/>
    <n v="586.71719999999993"/>
    <n v="4"/>
    <n v="185.67"/>
    <n v="0.21"/>
    <n v="586.71719999999993"/>
  </r>
  <r>
    <x v="29"/>
    <x v="5"/>
    <n v="2"/>
    <n v="326.85000000000002"/>
    <n v="0.17"/>
    <x v="1"/>
    <n v="542.57100000000003"/>
    <n v="2"/>
    <n v="326.85000000000002"/>
    <n v="0.17"/>
    <n v="542.57100000000003"/>
  </r>
  <r>
    <x v="29"/>
    <x v="17"/>
    <n v="3"/>
    <n v="341.51"/>
    <n v="0.22"/>
    <x v="1"/>
    <n v="799.13340000000005"/>
    <n v="3"/>
    <n v="341.51"/>
    <n v="0.22"/>
    <n v="799.13340000000005"/>
  </r>
  <r>
    <x v="29"/>
    <x v="0"/>
    <n v="4"/>
    <n v="480.75"/>
    <n v="0.02"/>
    <x v="0"/>
    <n v="1884.54"/>
    <n v="4"/>
    <n v="480.75"/>
    <n v="0.02"/>
    <n v="1884.54"/>
  </r>
  <r>
    <x v="29"/>
    <x v="2"/>
    <n v="1"/>
    <n v="617.4"/>
    <n v="0.21"/>
    <x v="0"/>
    <n v="487.74599999999998"/>
    <n v="1"/>
    <n v="617.4"/>
    <n v="0.21"/>
    <n v="487.74599999999998"/>
  </r>
  <r>
    <x v="29"/>
    <x v="18"/>
    <n v="2"/>
    <n v="873.94"/>
    <n v="0.14000000000000001"/>
    <x v="1"/>
    <n v="1503.1768"/>
    <n v="2"/>
    <n v="873.94"/>
    <n v="0.14000000000000001"/>
    <n v="1503.1768"/>
  </r>
  <r>
    <x v="29"/>
    <x v="14"/>
    <n v="2"/>
    <n v="338.81"/>
    <n v="7.0000000000000007E-2"/>
    <x v="1"/>
    <n v="630.1866"/>
    <n v="2"/>
    <n v="338.81"/>
    <n v="7.0000000000000007E-2"/>
    <n v="630.1866"/>
  </r>
  <r>
    <x v="29"/>
    <x v="16"/>
    <n v="3"/>
    <n v="585.54999999999995"/>
    <n v="0.14000000000000001"/>
    <x v="1"/>
    <n v="1510.7190000000001"/>
    <n v="3"/>
    <n v="585.54999999999995"/>
    <n v="0.14000000000000001"/>
    <n v="1510.7190000000001"/>
  </r>
  <r>
    <x v="29"/>
    <x v="0"/>
    <n v="3"/>
    <n v="875.99"/>
    <n v="0.09"/>
    <x v="2"/>
    <n v="2391.4526999999998"/>
    <n v="3"/>
    <n v="875.99"/>
    <n v="0.09"/>
    <n v="2391.4526999999998"/>
  </r>
  <r>
    <x v="30"/>
    <x v="6"/>
    <n v="2.9999999999999996"/>
    <n v="871.34"/>
    <n v="0.04"/>
    <x v="1"/>
    <n v="2509.4591999999998"/>
    <n v="2.9999999999999996"/>
    <n v="871.34"/>
    <n v="0.04"/>
    <n v="2509.4591999999998"/>
  </r>
  <r>
    <x v="30"/>
    <x v="0"/>
    <n v="3"/>
    <n v="237.24"/>
    <n v="0.24"/>
    <x v="2"/>
    <n v="540.90719999999999"/>
    <n v="3"/>
    <n v="237.24"/>
    <n v="0.24"/>
    <n v="540.90719999999999"/>
  </r>
  <r>
    <x v="30"/>
    <x v="9"/>
    <n v="3"/>
    <n v="584.41"/>
    <n v="0"/>
    <x v="1"/>
    <n v="1753.23"/>
    <n v="3"/>
    <n v="584.41"/>
    <n v="0"/>
    <n v="1753.23"/>
  </r>
  <r>
    <x v="30"/>
    <x v="5"/>
    <n v="3"/>
    <n v="399.42"/>
    <n v="0.02"/>
    <x v="0"/>
    <n v="1174.2947999999999"/>
    <n v="3"/>
    <n v="399.42"/>
    <n v="0.02"/>
    <n v="1174.2947999999999"/>
  </r>
  <r>
    <x v="30"/>
    <x v="7"/>
    <n v="1"/>
    <n v="850.83"/>
    <n v="0.28000000000000003"/>
    <x v="2"/>
    <n v="612.59760000000006"/>
    <n v="1"/>
    <n v="850.83"/>
    <n v="0.28000000000000003"/>
    <n v="612.59760000000006"/>
  </r>
  <r>
    <x v="30"/>
    <x v="12"/>
    <n v="2"/>
    <n v="992.55"/>
    <n v="0.28000000000000003"/>
    <x v="0"/>
    <n v="1429.2719999999999"/>
    <n v="2"/>
    <n v="992.55"/>
    <n v="0.28000000000000003"/>
    <n v="1429.2719999999999"/>
  </r>
  <r>
    <x v="30"/>
    <x v="3"/>
    <n v="2"/>
    <n v="637.55999999999995"/>
    <n v="0.05"/>
    <x v="1"/>
    <n v="1211.364"/>
    <n v="2"/>
    <n v="637.55999999999995"/>
    <n v="0.05"/>
    <n v="1211.364"/>
  </r>
  <r>
    <x v="30"/>
    <x v="0"/>
    <n v="1"/>
    <n v="579.69000000000005"/>
    <n v="0.02"/>
    <x v="0"/>
    <n v="568.09620000000007"/>
    <n v="1"/>
    <n v="579.69000000000005"/>
    <n v="0.02"/>
    <n v="568.09620000000007"/>
  </r>
  <r>
    <x v="30"/>
    <x v="2"/>
    <n v="1"/>
    <n v="514.65"/>
    <n v="0.18"/>
    <x v="0"/>
    <n v="422.01299999999998"/>
    <n v="1"/>
    <n v="514.65"/>
    <n v="0.18"/>
    <n v="422.01299999999998"/>
  </r>
  <r>
    <x v="30"/>
    <x v="0"/>
    <n v="4"/>
    <n v="271.04000000000002"/>
    <n v="0.12"/>
    <x v="1"/>
    <n v="954.06080000000009"/>
    <n v="4"/>
    <n v="271.04000000000002"/>
    <n v="0.12"/>
    <n v="954.06080000000009"/>
  </r>
  <r>
    <x v="30"/>
    <x v="13"/>
    <n v="3"/>
    <n v="120.67"/>
    <n v="0.08"/>
    <x v="1"/>
    <n v="333.04919999999998"/>
    <n v="3"/>
    <n v="120.67"/>
    <n v="0.08"/>
    <n v="333.04919999999998"/>
  </r>
  <r>
    <x v="30"/>
    <x v="6"/>
    <n v="2"/>
    <n v="117.34"/>
    <n v="0.09"/>
    <x v="2"/>
    <n v="213.55879999999999"/>
    <n v="2"/>
    <n v="117.34"/>
    <n v="0.09"/>
    <n v="213.55879999999999"/>
  </r>
  <r>
    <x v="30"/>
    <x v="19"/>
    <n v="1"/>
    <n v="887.38"/>
    <n v="0.01"/>
    <x v="1"/>
    <n v="878.50620000000004"/>
    <n v="1"/>
    <n v="887.38"/>
    <n v="0.01"/>
    <n v="878.50620000000004"/>
  </r>
  <r>
    <x v="30"/>
    <x v="5"/>
    <n v="3"/>
    <n v="811.45"/>
    <n v="0.26"/>
    <x v="0"/>
    <n v="1801.4190000000001"/>
    <n v="3"/>
    <n v="811.45"/>
    <n v="0.26"/>
    <n v="1801.4190000000001"/>
  </r>
  <r>
    <x v="30"/>
    <x v="18"/>
    <n v="2"/>
    <n v="208.09"/>
    <n v="0.27"/>
    <x v="0"/>
    <n v="303.81139999999999"/>
    <n v="2"/>
    <n v="208.09"/>
    <n v="0.27"/>
    <n v="303.81139999999999"/>
  </r>
  <r>
    <x v="30"/>
    <x v="19"/>
    <n v="2"/>
    <n v="324.18"/>
    <n v="0.06"/>
    <x v="1"/>
    <n v="609.45839999999998"/>
    <n v="2"/>
    <n v="324.18"/>
    <n v="0.06"/>
    <n v="609.45839999999998"/>
  </r>
  <r>
    <x v="30"/>
    <x v="2"/>
    <n v="1"/>
    <n v="377.52"/>
    <n v="0.15"/>
    <x v="0"/>
    <n v="320.892"/>
    <n v="1"/>
    <n v="377.52"/>
    <n v="0.15"/>
    <n v="320.892"/>
  </r>
  <r>
    <x v="31"/>
    <x v="19"/>
    <n v="4"/>
    <n v="747.01"/>
    <n v="0.13"/>
    <x v="2"/>
    <n v="2599.5947999999999"/>
    <n v="4"/>
    <n v="747.01"/>
    <n v="0.13"/>
    <n v="2599.5947999999999"/>
  </r>
  <r>
    <x v="31"/>
    <x v="13"/>
    <n v="3"/>
    <n v="995.38"/>
    <n v="0.1"/>
    <x v="2"/>
    <n v="2687.5259999999998"/>
    <n v="3"/>
    <n v="995.38"/>
    <n v="0.1"/>
    <n v="2687.5259999999998"/>
  </r>
  <r>
    <x v="31"/>
    <x v="4"/>
    <n v="3"/>
    <n v="361.11"/>
    <n v="0.06"/>
    <x v="0"/>
    <n v="1018.3302"/>
    <n v="3"/>
    <n v="361.11"/>
    <n v="0.06"/>
    <n v="1018.3302"/>
  </r>
  <r>
    <x v="31"/>
    <x v="1"/>
    <n v="1"/>
    <n v="628.98"/>
    <n v="0.03"/>
    <x v="1"/>
    <n v="610.11059999999998"/>
    <n v="1"/>
    <n v="628.98"/>
    <n v="0.03"/>
    <n v="610.11059999999998"/>
  </r>
  <r>
    <x v="31"/>
    <x v="2"/>
    <n v="4"/>
    <n v="482.06"/>
    <n v="7.0000000000000007E-2"/>
    <x v="2"/>
    <n v="1793.2632000000001"/>
    <n v="4"/>
    <n v="482.06"/>
    <n v="7.0000000000000007E-2"/>
    <n v="1793.2632000000001"/>
  </r>
  <r>
    <x v="31"/>
    <x v="14"/>
    <n v="4"/>
    <n v="747.56"/>
    <n v="0.09"/>
    <x v="1"/>
    <n v="2721.1183999999998"/>
    <n v="4"/>
    <n v="747.56"/>
    <n v="0.09"/>
    <n v="2721.1183999999998"/>
  </r>
  <r>
    <x v="31"/>
    <x v="18"/>
    <n v="1"/>
    <n v="546.20000000000005"/>
    <n v="0.22"/>
    <x v="2"/>
    <n v="426.03600000000012"/>
    <n v="1"/>
    <n v="546.20000000000005"/>
    <n v="0.22"/>
    <n v="426.03600000000012"/>
  </r>
  <r>
    <x v="31"/>
    <x v="19"/>
    <n v="3"/>
    <n v="416.01"/>
    <n v="0.02"/>
    <x v="0"/>
    <n v="1223.0694000000001"/>
    <n v="3"/>
    <n v="416.01"/>
    <n v="0.02"/>
    <n v="1223.0694000000001"/>
  </r>
  <r>
    <x v="31"/>
    <x v="18"/>
    <n v="3"/>
    <n v="338.79"/>
    <n v="0.01"/>
    <x v="0"/>
    <n v="1006.2063000000001"/>
    <n v="3"/>
    <n v="338.79"/>
    <n v="0.01"/>
    <n v="1006.2063000000001"/>
  </r>
  <r>
    <x v="31"/>
    <x v="13"/>
    <n v="3"/>
    <n v="917.64"/>
    <n v="0.24"/>
    <x v="2"/>
    <n v="2092.2192"/>
    <n v="3"/>
    <n v="917.64"/>
    <n v="0.24"/>
    <n v="2092.2192"/>
  </r>
  <r>
    <x v="31"/>
    <x v="1"/>
    <n v="2"/>
    <n v="472.08"/>
    <n v="7.0000000000000007E-2"/>
    <x v="0"/>
    <n v="878.0687999999999"/>
    <n v="2"/>
    <n v="472.08"/>
    <n v="7.0000000000000007E-2"/>
    <n v="878.0687999999999"/>
  </r>
  <r>
    <x v="31"/>
    <x v="2"/>
    <n v="3"/>
    <n v="346.77"/>
    <n v="0.18"/>
    <x v="2"/>
    <n v="853.05420000000004"/>
    <n v="3"/>
    <n v="346.77"/>
    <n v="0.18"/>
    <n v="853.05420000000004"/>
  </r>
  <r>
    <x v="31"/>
    <x v="12"/>
    <n v="2"/>
    <n v="365.91"/>
    <n v="0.14000000000000001"/>
    <x v="1"/>
    <n v="629.36520000000007"/>
    <n v="2"/>
    <n v="365.91"/>
    <n v="0.14000000000000001"/>
    <n v="629.36520000000007"/>
  </r>
  <r>
    <x v="31"/>
    <x v="9"/>
    <n v="4"/>
    <n v="122.87"/>
    <n v="0.13"/>
    <x v="0"/>
    <n v="427.58760000000001"/>
    <n v="4"/>
    <n v="122.87"/>
    <n v="0.13"/>
    <n v="427.58760000000001"/>
  </r>
  <r>
    <x v="31"/>
    <x v="8"/>
    <n v="4"/>
    <n v="184.57"/>
    <n v="0.28000000000000003"/>
    <x v="0"/>
    <n v="531.5616"/>
    <n v="4"/>
    <n v="184.57"/>
    <n v="0.28000000000000003"/>
    <n v="531.5616"/>
  </r>
  <r>
    <x v="31"/>
    <x v="0"/>
    <n v="4"/>
    <n v="923.14"/>
    <n v="0.15"/>
    <x v="0"/>
    <n v="3138.6759999999999"/>
    <n v="4"/>
    <n v="923.14"/>
    <n v="0.15"/>
    <n v="3138.6759999999999"/>
  </r>
  <r>
    <x v="31"/>
    <x v="17"/>
    <n v="4"/>
    <n v="85.62"/>
    <n v="0.28000000000000003"/>
    <x v="1"/>
    <n v="246.5856"/>
    <n v="4"/>
    <n v="85.62"/>
    <n v="0.28000000000000003"/>
    <n v="246.5856"/>
  </r>
  <r>
    <x v="31"/>
    <x v="2"/>
    <n v="2"/>
    <n v="606.35"/>
    <n v="0.16"/>
    <x v="1"/>
    <n v="1018.668"/>
    <n v="2"/>
    <n v="606.35"/>
    <n v="0.16"/>
    <n v="1018.668"/>
  </r>
  <r>
    <x v="31"/>
    <x v="1"/>
    <n v="4"/>
    <n v="21.12"/>
    <n v="0.18"/>
    <x v="1"/>
    <n v="69.273600000000002"/>
    <n v="4"/>
    <n v="21.12"/>
    <n v="0.18"/>
    <n v="69.273600000000002"/>
  </r>
  <r>
    <x v="31"/>
    <x v="15"/>
    <n v="1"/>
    <n v="438.41"/>
    <n v="0.09"/>
    <x v="0"/>
    <n v="398.95310000000012"/>
    <n v="1"/>
    <n v="438.41"/>
    <n v="0.09"/>
    <n v="398.95310000000012"/>
  </r>
  <r>
    <x v="31"/>
    <x v="10"/>
    <n v="3"/>
    <n v="145.25"/>
    <n v="0.24"/>
    <x v="2"/>
    <n v="331.17"/>
    <n v="3"/>
    <n v="145.25"/>
    <n v="0.24"/>
    <n v="331.17"/>
  </r>
  <r>
    <x v="31"/>
    <x v="14"/>
    <n v="4"/>
    <n v="332.97"/>
    <n v="0.28000000000000003"/>
    <x v="0"/>
    <n v="958.95360000000005"/>
    <n v="4"/>
    <n v="332.97"/>
    <n v="0.28000000000000003"/>
    <n v="958.95360000000005"/>
  </r>
  <r>
    <x v="31"/>
    <x v="8"/>
    <n v="3"/>
    <n v="281.95999999999998"/>
    <n v="0.01"/>
    <x v="1"/>
    <n v="837.42119999999989"/>
    <n v="3"/>
    <n v="281.95999999999998"/>
    <n v="0.01"/>
    <n v="837.42119999999989"/>
  </r>
  <r>
    <x v="31"/>
    <x v="2"/>
    <n v="2"/>
    <n v="78.27"/>
    <n v="0.28999999999999998"/>
    <x v="1"/>
    <n v="111.1434"/>
    <n v="2"/>
    <n v="78.27"/>
    <n v="0.28999999999999998"/>
    <n v="111.1434"/>
  </r>
  <r>
    <x v="31"/>
    <x v="2"/>
    <n v="2"/>
    <n v="985.79"/>
    <n v="0.04"/>
    <x v="2"/>
    <n v="1892.7167999999999"/>
    <n v="2"/>
    <n v="985.79"/>
    <n v="0.04"/>
    <n v="1892.7167999999999"/>
  </r>
  <r>
    <x v="31"/>
    <x v="7"/>
    <n v="4"/>
    <n v="746.36"/>
    <n v="0.02"/>
    <x v="0"/>
    <n v="2925.7312000000002"/>
    <n v="4"/>
    <n v="746.36"/>
    <n v="0.02"/>
    <n v="2925.7312000000002"/>
  </r>
  <r>
    <x v="31"/>
    <x v="9"/>
    <n v="4"/>
    <n v="442.87"/>
    <n v="0.08"/>
    <x v="0"/>
    <n v="1629.7616"/>
    <n v="4"/>
    <n v="442.87"/>
    <n v="0.08"/>
    <n v="1629.7616"/>
  </r>
  <r>
    <x v="31"/>
    <x v="0"/>
    <n v="3"/>
    <n v="204.17"/>
    <n v="0.1"/>
    <x v="2"/>
    <n v="551.25900000000001"/>
    <n v="3"/>
    <n v="204.17"/>
    <n v="0.1"/>
    <n v="551.25900000000001"/>
  </r>
  <r>
    <x v="31"/>
    <x v="6"/>
    <n v="3"/>
    <n v="765.12"/>
    <n v="0.18"/>
    <x v="0"/>
    <n v="1882.1952000000001"/>
    <n v="3"/>
    <n v="765.12"/>
    <n v="0.18"/>
    <n v="1882.1952000000001"/>
  </r>
  <r>
    <x v="32"/>
    <x v="16"/>
    <n v="1"/>
    <n v="553.82000000000005"/>
    <n v="0.09"/>
    <x v="0"/>
    <n v="503.97620000000012"/>
    <n v="1"/>
    <n v="553.82000000000005"/>
    <n v="0.09"/>
    <n v="503.97620000000012"/>
  </r>
  <r>
    <x v="32"/>
    <x v="19"/>
    <n v="2"/>
    <n v="217.83"/>
    <n v="0.14000000000000001"/>
    <x v="2"/>
    <n v="374.66759999999999"/>
    <n v="2"/>
    <n v="217.83"/>
    <n v="0.14000000000000001"/>
    <n v="374.66759999999999"/>
  </r>
  <r>
    <x v="32"/>
    <x v="12"/>
    <n v="4"/>
    <n v="766.03"/>
    <n v="0.28999999999999998"/>
    <x v="2"/>
    <n v="2175.5252"/>
    <n v="4"/>
    <n v="766.03"/>
    <n v="0.28999999999999998"/>
    <n v="2175.5252"/>
  </r>
  <r>
    <x v="32"/>
    <x v="14"/>
    <n v="4"/>
    <n v="619.74"/>
    <n v="0.13"/>
    <x v="1"/>
    <n v="2156.6952000000001"/>
    <n v="4"/>
    <n v="619.74"/>
    <n v="0.13"/>
    <n v="2156.6952000000001"/>
  </r>
  <r>
    <x v="32"/>
    <x v="12"/>
    <n v="4"/>
    <n v="960.38"/>
    <n v="0.15"/>
    <x v="1"/>
    <n v="3265.2919999999999"/>
    <n v="4"/>
    <n v="960.38"/>
    <n v="0.15"/>
    <n v="3265.2919999999999"/>
  </r>
  <r>
    <x v="32"/>
    <x v="3"/>
    <n v="2"/>
    <n v="839.24"/>
    <n v="0.21"/>
    <x v="2"/>
    <n v="1325.9992"/>
    <n v="2"/>
    <n v="839.24"/>
    <n v="0.21"/>
    <n v="1325.9992"/>
  </r>
  <r>
    <x v="32"/>
    <x v="9"/>
    <n v="3"/>
    <n v="134.58000000000001"/>
    <n v="0.04"/>
    <x v="1"/>
    <n v="387.59039999999999"/>
    <n v="3"/>
    <n v="134.58000000000001"/>
    <n v="0.04"/>
    <n v="387.59039999999999"/>
  </r>
  <r>
    <x v="32"/>
    <x v="2"/>
    <n v="2"/>
    <n v="358.45"/>
    <n v="7.0000000000000007E-2"/>
    <x v="1"/>
    <n v="666.71699999999998"/>
    <n v="2"/>
    <n v="358.45"/>
    <n v="7.0000000000000007E-2"/>
    <n v="666.71699999999998"/>
  </r>
  <r>
    <x v="32"/>
    <x v="7"/>
    <n v="2"/>
    <n v="833.64"/>
    <n v="0.24"/>
    <x v="2"/>
    <n v="1267.1328000000001"/>
    <n v="2"/>
    <n v="833.64"/>
    <n v="0.24"/>
    <n v="1267.1328000000001"/>
  </r>
  <r>
    <x v="32"/>
    <x v="2"/>
    <n v="3"/>
    <n v="179.7"/>
    <n v="0.17"/>
    <x v="1"/>
    <n v="447.45299999999992"/>
    <n v="3"/>
    <n v="179.7"/>
    <n v="0.17"/>
    <n v="447.45299999999992"/>
  </r>
  <r>
    <x v="32"/>
    <x v="13"/>
    <n v="3"/>
    <n v="649.78"/>
    <n v="0.1"/>
    <x v="2"/>
    <n v="1754.4059999999999"/>
    <n v="3"/>
    <n v="649.78"/>
    <n v="0.1"/>
    <n v="1754.4059999999999"/>
  </r>
  <r>
    <x v="32"/>
    <x v="8"/>
    <n v="4"/>
    <n v="132.88999999999999"/>
    <n v="0.12"/>
    <x v="0"/>
    <n v="467.77280000000002"/>
    <n v="4"/>
    <n v="132.88999999999999"/>
    <n v="0.12"/>
    <n v="467.77280000000002"/>
  </r>
  <r>
    <x v="32"/>
    <x v="7"/>
    <n v="4"/>
    <n v="867.19"/>
    <n v="7.0000000000000007E-2"/>
    <x v="1"/>
    <n v="3225.9468000000002"/>
    <n v="4"/>
    <n v="867.19"/>
    <n v="7.0000000000000007E-2"/>
    <n v="3225.9468000000002"/>
  </r>
  <r>
    <x v="32"/>
    <x v="7"/>
    <n v="2"/>
    <n v="574.58000000000004"/>
    <n v="0.06"/>
    <x v="0"/>
    <n v="1080.2103999999999"/>
    <n v="2"/>
    <n v="574.58000000000004"/>
    <n v="0.06"/>
    <n v="1080.2103999999999"/>
  </r>
  <r>
    <x v="32"/>
    <x v="3"/>
    <n v="4"/>
    <n v="347.82"/>
    <n v="0.02"/>
    <x v="1"/>
    <n v="1363.4544000000001"/>
    <n v="4"/>
    <n v="347.82"/>
    <n v="0.02"/>
    <n v="1363.4544000000001"/>
  </r>
  <r>
    <x v="32"/>
    <x v="6"/>
    <n v="1"/>
    <n v="40.25"/>
    <n v="0.1"/>
    <x v="2"/>
    <n v="36.225000000000001"/>
    <n v="1"/>
    <n v="40.25"/>
    <n v="0.1"/>
    <n v="36.225000000000001"/>
  </r>
  <r>
    <x v="32"/>
    <x v="8"/>
    <n v="2"/>
    <n v="235.39"/>
    <n v="0.27"/>
    <x v="1"/>
    <n v="343.6694"/>
    <n v="2"/>
    <n v="235.39"/>
    <n v="0.27"/>
    <n v="343.6694"/>
  </r>
  <r>
    <x v="32"/>
    <x v="6"/>
    <n v="2"/>
    <n v="999.08"/>
    <n v="0.3"/>
    <x v="2"/>
    <n v="1398.712"/>
    <n v="2"/>
    <n v="999.08"/>
    <n v="0.3"/>
    <n v="1398.712"/>
  </r>
  <r>
    <x v="32"/>
    <x v="3"/>
    <n v="3"/>
    <n v="453.19"/>
    <n v="0.08"/>
    <x v="1"/>
    <n v="1250.8044"/>
    <n v="3"/>
    <n v="453.19"/>
    <n v="0.08"/>
    <n v="1250.8044"/>
  </r>
  <r>
    <x v="32"/>
    <x v="6"/>
    <n v="1"/>
    <n v="228.69"/>
    <n v="0.14000000000000001"/>
    <x v="0"/>
    <n v="196.67339999999999"/>
    <n v="1"/>
    <n v="228.69"/>
    <n v="0.14000000000000001"/>
    <n v="196.67339999999999"/>
  </r>
  <r>
    <x v="32"/>
    <x v="14"/>
    <n v="2"/>
    <n v="960.81"/>
    <n v="0.28000000000000003"/>
    <x v="2"/>
    <n v="1383.5663999999999"/>
    <n v="2"/>
    <n v="960.81"/>
    <n v="0.28000000000000003"/>
    <n v="1383.5663999999999"/>
  </r>
  <r>
    <x v="32"/>
    <x v="14"/>
    <n v="1"/>
    <n v="21.14"/>
    <n v="0.06"/>
    <x v="1"/>
    <n v="19.871600000000001"/>
    <n v="1"/>
    <n v="21.14"/>
    <n v="0.06"/>
    <n v="19.871600000000001"/>
  </r>
  <r>
    <x v="32"/>
    <x v="4"/>
    <n v="4"/>
    <n v="247.55"/>
    <n v="0.05"/>
    <x v="0"/>
    <n v="940.69"/>
    <n v="4"/>
    <n v="247.55"/>
    <n v="0.05"/>
    <n v="940.69"/>
  </r>
  <r>
    <x v="32"/>
    <x v="11"/>
    <n v="3"/>
    <n v="410.04"/>
    <n v="0.09"/>
    <x v="1"/>
    <n v="1119.4092000000001"/>
    <n v="3"/>
    <n v="410.04"/>
    <n v="0.09"/>
    <n v="1119.4092000000001"/>
  </r>
  <r>
    <x v="32"/>
    <x v="0"/>
    <n v="1"/>
    <n v="91.38"/>
    <n v="0.14000000000000001"/>
    <x v="0"/>
    <n v="78.586799999999997"/>
    <n v="1"/>
    <n v="91.38"/>
    <n v="0.14000000000000001"/>
    <n v="78.586799999999997"/>
  </r>
  <r>
    <x v="33"/>
    <x v="15"/>
    <n v="4"/>
    <n v="286.92"/>
    <n v="0.17"/>
    <x v="0"/>
    <n v="952.57439999999997"/>
    <n v="4"/>
    <n v="286.92"/>
    <n v="0.17"/>
    <n v="952.57439999999997"/>
  </r>
  <r>
    <x v="33"/>
    <x v="5"/>
    <n v="2"/>
    <n v="559.23"/>
    <n v="0.25"/>
    <x v="1"/>
    <n v="838.84500000000003"/>
    <n v="2"/>
    <n v="559.23"/>
    <n v="0.25"/>
    <n v="838.84500000000003"/>
  </r>
  <r>
    <x v="33"/>
    <x v="13"/>
    <n v="1"/>
    <n v="165"/>
    <n v="0.3"/>
    <x v="1"/>
    <n v="115.5"/>
    <n v="1"/>
    <n v="165"/>
    <n v="0.3"/>
    <n v="115.5"/>
  </r>
  <r>
    <x v="33"/>
    <x v="14"/>
    <n v="3"/>
    <n v="954.29"/>
    <n v="0.27"/>
    <x v="0"/>
    <n v="2089.8951000000002"/>
    <n v="3"/>
    <n v="954.29"/>
    <n v="0.27"/>
    <n v="2089.8951000000002"/>
  </r>
  <r>
    <x v="33"/>
    <x v="11"/>
    <n v="2"/>
    <n v="999.89"/>
    <n v="0.09"/>
    <x v="0"/>
    <n v="1819.7998"/>
    <n v="2"/>
    <n v="999.89"/>
    <n v="0.09"/>
    <n v="1819.7998"/>
  </r>
  <r>
    <x v="33"/>
    <x v="0"/>
    <n v="4"/>
    <n v="139.94"/>
    <n v="0.24"/>
    <x v="0"/>
    <n v="425.41759999999999"/>
    <n v="4"/>
    <n v="139.94"/>
    <n v="0.24"/>
    <n v="425.41759999999999"/>
  </r>
  <r>
    <x v="33"/>
    <x v="14"/>
    <n v="1"/>
    <n v="770.87"/>
    <n v="0.1"/>
    <x v="1"/>
    <n v="693.78300000000002"/>
    <n v="1"/>
    <n v="770.87"/>
    <n v="0.1"/>
    <n v="693.78300000000002"/>
  </r>
  <r>
    <x v="33"/>
    <x v="2"/>
    <n v="4"/>
    <n v="284.44"/>
    <n v="0.02"/>
    <x v="0"/>
    <n v="1115.0047999999999"/>
    <n v="4"/>
    <n v="284.44"/>
    <n v="0.02"/>
    <n v="1115.0047999999999"/>
  </r>
  <r>
    <x v="33"/>
    <x v="2"/>
    <n v="2"/>
    <n v="507.66"/>
    <n v="0"/>
    <x v="1"/>
    <n v="1015.32"/>
    <n v="2"/>
    <n v="507.66"/>
    <n v="0"/>
    <n v="1015.32"/>
  </r>
  <r>
    <x v="33"/>
    <x v="0"/>
    <n v="3"/>
    <n v="700.43"/>
    <n v="0.01"/>
    <x v="1"/>
    <n v="2080.2770999999998"/>
    <n v="3"/>
    <n v="700.43"/>
    <n v="0.01"/>
    <n v="2080.2770999999998"/>
  </r>
  <r>
    <x v="33"/>
    <x v="18"/>
    <n v="2"/>
    <n v="925.78"/>
    <n v="0.14000000000000001"/>
    <x v="1"/>
    <n v="1592.3416"/>
    <n v="2"/>
    <n v="925.78"/>
    <n v="0.14000000000000001"/>
    <n v="1592.3416"/>
  </r>
  <r>
    <x v="33"/>
    <x v="17"/>
    <n v="2"/>
    <n v="673.02"/>
    <n v="0.11"/>
    <x v="2"/>
    <n v="1197.9756"/>
    <n v="2"/>
    <n v="673.02"/>
    <n v="0.11"/>
    <n v="1197.9756"/>
  </r>
  <r>
    <x v="33"/>
    <x v="3"/>
    <n v="1"/>
    <n v="623.88"/>
    <n v="0.25"/>
    <x v="0"/>
    <n v="467.91"/>
    <n v="1"/>
    <n v="623.88"/>
    <n v="0.25"/>
    <n v="467.91"/>
  </r>
  <r>
    <x v="33"/>
    <x v="18"/>
    <n v="1"/>
    <n v="529.84"/>
    <n v="0.13"/>
    <x v="2"/>
    <n v="460.96080000000001"/>
    <n v="1"/>
    <n v="529.84"/>
    <n v="0.13"/>
    <n v="460.96080000000001"/>
  </r>
  <r>
    <x v="33"/>
    <x v="6"/>
    <n v="2"/>
    <n v="986.73"/>
    <n v="0.05"/>
    <x v="2"/>
    <n v="1874.787"/>
    <n v="2"/>
    <n v="986.73"/>
    <n v="0.05"/>
    <n v="1874.787"/>
  </r>
  <r>
    <x v="33"/>
    <x v="17"/>
    <n v="3"/>
    <n v="529.89"/>
    <n v="0.21"/>
    <x v="0"/>
    <n v="1255.8393000000001"/>
    <n v="3"/>
    <n v="529.89"/>
    <n v="0.21"/>
    <n v="1255.8393000000001"/>
  </r>
  <r>
    <x v="33"/>
    <x v="4"/>
    <n v="3"/>
    <n v="717.81"/>
    <n v="0.17"/>
    <x v="1"/>
    <n v="1787.3469"/>
    <n v="3"/>
    <n v="717.81"/>
    <n v="0.17"/>
    <n v="1787.3469"/>
  </r>
  <r>
    <x v="33"/>
    <x v="5"/>
    <n v="4"/>
    <n v="983.38"/>
    <n v="0.25"/>
    <x v="1"/>
    <n v="2950.14"/>
    <n v="4"/>
    <n v="983.38"/>
    <n v="0.25"/>
    <n v="2950.14"/>
  </r>
  <r>
    <x v="33"/>
    <x v="0"/>
    <n v="4"/>
    <n v="708.19"/>
    <n v="0.1"/>
    <x v="2"/>
    <n v="2549.4839999999999"/>
    <n v="4"/>
    <n v="708.19"/>
    <n v="0.1"/>
    <n v="2549.4839999999999"/>
  </r>
  <r>
    <x v="33"/>
    <x v="5"/>
    <n v="4"/>
    <n v="995.4"/>
    <n v="0.27"/>
    <x v="0"/>
    <n v="2906.5680000000002"/>
    <n v="4"/>
    <n v="995.4"/>
    <n v="0.27"/>
    <n v="2906.5680000000002"/>
  </r>
  <r>
    <x v="33"/>
    <x v="8"/>
    <n v="3"/>
    <n v="836.27"/>
    <n v="0.16"/>
    <x v="0"/>
    <n v="2107.4004"/>
    <n v="3"/>
    <n v="836.27"/>
    <n v="0.16"/>
    <n v="2107.4004"/>
  </r>
  <r>
    <x v="33"/>
    <x v="19"/>
    <n v="3"/>
    <n v="158.27000000000001"/>
    <n v="0.24"/>
    <x v="1"/>
    <n v="360.85559999999998"/>
    <n v="3"/>
    <n v="158.27000000000001"/>
    <n v="0.24"/>
    <n v="360.85559999999998"/>
  </r>
  <r>
    <x v="33"/>
    <x v="11"/>
    <n v="3"/>
    <n v="824.75"/>
    <n v="0.23"/>
    <x v="0"/>
    <n v="1905.1724999999999"/>
    <n v="3"/>
    <n v="824.75"/>
    <n v="0.23"/>
    <n v="1905.1724999999999"/>
  </r>
  <r>
    <x v="33"/>
    <x v="13"/>
    <n v="4"/>
    <n v="278.70999999999998"/>
    <n v="0.2"/>
    <x v="2"/>
    <n v="891.87199999999996"/>
    <n v="4"/>
    <n v="278.70999999999998"/>
    <n v="0.2"/>
    <n v="891.87199999999996"/>
  </r>
  <r>
    <x v="33"/>
    <x v="8"/>
    <n v="2"/>
    <n v="768.08"/>
    <n v="0.26"/>
    <x v="2"/>
    <n v="1136.7583999999999"/>
    <n v="2"/>
    <n v="768.08"/>
    <n v="0.26"/>
    <n v="1136.7583999999999"/>
  </r>
  <r>
    <x v="33"/>
    <x v="7"/>
    <n v="1"/>
    <n v="405.8"/>
    <n v="0.11"/>
    <x v="2"/>
    <n v="361.16199999999998"/>
    <n v="1"/>
    <n v="405.8"/>
    <n v="0.11"/>
    <n v="361.16199999999998"/>
  </r>
  <r>
    <x v="33"/>
    <x v="13"/>
    <n v="3"/>
    <n v="590.30999999999995"/>
    <n v="0.17"/>
    <x v="2"/>
    <n v="1469.8719000000001"/>
    <n v="3"/>
    <n v="590.30999999999995"/>
    <n v="0.17"/>
    <n v="1469.8719000000001"/>
  </r>
  <r>
    <x v="33"/>
    <x v="16"/>
    <n v="1"/>
    <n v="702.27"/>
    <n v="0.17"/>
    <x v="1"/>
    <n v="582.88409999999999"/>
    <n v="1"/>
    <n v="702.27"/>
    <n v="0.17"/>
    <n v="582.88409999999999"/>
  </r>
  <r>
    <x v="33"/>
    <x v="14"/>
    <n v="4"/>
    <n v="721.54"/>
    <n v="0.21"/>
    <x v="0"/>
    <n v="2280.0664000000002"/>
    <n v="4"/>
    <n v="721.54"/>
    <n v="0.21"/>
    <n v="2280.0664000000002"/>
  </r>
  <r>
    <x v="33"/>
    <x v="7"/>
    <n v="3"/>
    <n v="343.97"/>
    <n v="0.04"/>
    <x v="1"/>
    <n v="990.6336"/>
    <n v="3"/>
    <n v="343.97"/>
    <n v="0.04"/>
    <n v="990.6336"/>
  </r>
  <r>
    <x v="33"/>
    <x v="15"/>
    <n v="4"/>
    <n v="352.72"/>
    <n v="0.25"/>
    <x v="0"/>
    <n v="1058.1600000000001"/>
    <n v="4"/>
    <n v="352.72"/>
    <n v="0.25"/>
    <n v="1058.1600000000001"/>
  </r>
  <r>
    <x v="33"/>
    <x v="19"/>
    <n v="1"/>
    <n v="609.29"/>
    <n v="0.15"/>
    <x v="0"/>
    <n v="517.89649999999995"/>
    <n v="1"/>
    <n v="609.29"/>
    <n v="0.15"/>
    <n v="517.89649999999995"/>
  </r>
  <r>
    <x v="34"/>
    <x v="4"/>
    <n v="3"/>
    <n v="620.22"/>
    <n v="0.04"/>
    <x v="0"/>
    <n v="1786.2336"/>
    <n v="3"/>
    <n v="620.22"/>
    <n v="0.04"/>
    <n v="1786.2336"/>
  </r>
  <r>
    <x v="34"/>
    <x v="9"/>
    <n v="4"/>
    <n v="603.30999999999995"/>
    <n v="0.15"/>
    <x v="0"/>
    <n v="2051.2539999999999"/>
    <n v="4"/>
    <n v="603.30999999999995"/>
    <n v="0.15"/>
    <n v="2051.2539999999999"/>
  </r>
  <r>
    <x v="34"/>
    <x v="11"/>
    <n v="2"/>
    <n v="409"/>
    <n v="0.17"/>
    <x v="0"/>
    <n v="678.93999999999994"/>
    <n v="2"/>
    <n v="409"/>
    <n v="0.17"/>
    <n v="678.93999999999994"/>
  </r>
  <r>
    <x v="34"/>
    <x v="0"/>
    <n v="1"/>
    <n v="728.84"/>
    <n v="0.28000000000000003"/>
    <x v="2"/>
    <n v="524.76480000000004"/>
    <n v="1"/>
    <n v="728.84"/>
    <n v="0.28000000000000003"/>
    <n v="524.76480000000004"/>
  </r>
  <r>
    <x v="34"/>
    <x v="2"/>
    <n v="4"/>
    <n v="723.44"/>
    <n v="0.14000000000000001"/>
    <x v="2"/>
    <n v="2488.6336000000001"/>
    <n v="4"/>
    <n v="723.44"/>
    <n v="0.14000000000000001"/>
    <n v="2488.6336000000001"/>
  </r>
  <r>
    <x v="34"/>
    <x v="17"/>
    <n v="3"/>
    <n v="217.22"/>
    <n v="0.06"/>
    <x v="2"/>
    <n v="612.56039999999996"/>
    <n v="3"/>
    <n v="217.22"/>
    <n v="0.06"/>
    <n v="612.56039999999996"/>
  </r>
  <r>
    <x v="34"/>
    <x v="14"/>
    <n v="1"/>
    <n v="221.7"/>
    <n v="0.04"/>
    <x v="0"/>
    <n v="212.83199999999999"/>
    <n v="1"/>
    <n v="221.7"/>
    <n v="0.04"/>
    <n v="212.83199999999999"/>
  </r>
  <r>
    <x v="34"/>
    <x v="13"/>
    <n v="1"/>
    <n v="769.4"/>
    <n v="0.16"/>
    <x v="0"/>
    <n v="646.29599999999994"/>
    <n v="1"/>
    <n v="769.4"/>
    <n v="0.16"/>
    <n v="646.29599999999994"/>
  </r>
  <r>
    <x v="34"/>
    <x v="3"/>
    <n v="1"/>
    <n v="227.28"/>
    <n v="0.13"/>
    <x v="1"/>
    <n v="197.7336"/>
    <n v="1"/>
    <n v="227.28"/>
    <n v="0.13"/>
    <n v="197.7336"/>
  </r>
  <r>
    <x v="34"/>
    <x v="18"/>
    <n v="3"/>
    <n v="408.99"/>
    <n v="0.27"/>
    <x v="2"/>
    <n v="895.68809999999996"/>
    <n v="3"/>
    <n v="408.99"/>
    <n v="0.27"/>
    <n v="895.68809999999996"/>
  </r>
  <r>
    <x v="34"/>
    <x v="3"/>
    <n v="2"/>
    <n v="892.88"/>
    <n v="0.17"/>
    <x v="2"/>
    <n v="1482.1808000000001"/>
    <n v="2"/>
    <n v="892.88"/>
    <n v="0.17"/>
    <n v="1482.1808000000001"/>
  </r>
  <r>
    <x v="34"/>
    <x v="6"/>
    <n v="2"/>
    <n v="409.26"/>
    <n v="0.1"/>
    <x v="2"/>
    <n v="736.66800000000001"/>
    <n v="2"/>
    <n v="409.26"/>
    <n v="0.1"/>
    <n v="736.66800000000001"/>
  </r>
  <r>
    <x v="34"/>
    <x v="4"/>
    <n v="1"/>
    <n v="492.05"/>
    <n v="0.27"/>
    <x v="0"/>
    <n v="359.19650000000001"/>
    <n v="1"/>
    <n v="492.05"/>
    <n v="0.27"/>
    <n v="359.19650000000001"/>
  </r>
  <r>
    <x v="34"/>
    <x v="4"/>
    <n v="3"/>
    <n v="698.14"/>
    <n v="0.04"/>
    <x v="2"/>
    <n v="2010.6432"/>
    <n v="3"/>
    <n v="698.14"/>
    <n v="0.04"/>
    <n v="2010.6432"/>
  </r>
  <r>
    <x v="34"/>
    <x v="17"/>
    <n v="4"/>
    <n v="299.45999999999998"/>
    <n v="0.18"/>
    <x v="1"/>
    <n v="982.22879999999998"/>
    <n v="4"/>
    <n v="299.45999999999998"/>
    <n v="0.18"/>
    <n v="982.22879999999998"/>
  </r>
  <r>
    <x v="35"/>
    <x v="10"/>
    <n v="4"/>
    <n v="428.09"/>
    <n v="7.0000000000000007E-2"/>
    <x v="0"/>
    <n v="1592.4947999999999"/>
    <n v="4"/>
    <n v="428.09"/>
    <n v="7.0000000000000007E-2"/>
    <n v="1592.4947999999999"/>
  </r>
  <r>
    <x v="35"/>
    <x v="11"/>
    <n v="3"/>
    <n v="334.6"/>
    <n v="0.11"/>
    <x v="2"/>
    <n v="893.38200000000006"/>
    <n v="3"/>
    <n v="334.6"/>
    <n v="0.11"/>
    <n v="893.38200000000006"/>
  </r>
  <r>
    <x v="35"/>
    <x v="13"/>
    <n v="2"/>
    <n v="74.63"/>
    <n v="0.01"/>
    <x v="2"/>
    <n v="147.76740000000001"/>
    <n v="2"/>
    <n v="74.63"/>
    <n v="0.01"/>
    <n v="147.76740000000001"/>
  </r>
  <r>
    <x v="35"/>
    <x v="3"/>
    <n v="3"/>
    <n v="551.22"/>
    <n v="0.12"/>
    <x v="2"/>
    <n v="1455.2208000000001"/>
    <n v="3"/>
    <n v="551.22"/>
    <n v="0.12"/>
    <n v="1455.2208000000001"/>
  </r>
  <r>
    <x v="35"/>
    <x v="5"/>
    <n v="4"/>
    <n v="753.49"/>
    <n v="0.26"/>
    <x v="1"/>
    <n v="2230.3303999999998"/>
    <n v="4"/>
    <n v="753.49"/>
    <n v="0.26"/>
    <n v="2230.3303999999998"/>
  </r>
  <r>
    <x v="35"/>
    <x v="3"/>
    <n v="4"/>
    <n v="502.95"/>
    <n v="0.14000000000000001"/>
    <x v="1"/>
    <n v="1730.1479999999999"/>
    <n v="4"/>
    <n v="502.95"/>
    <n v="0.14000000000000001"/>
    <n v="1730.1479999999999"/>
  </r>
  <r>
    <x v="35"/>
    <x v="0"/>
    <n v="4"/>
    <n v="609.05999999999995"/>
    <n v="0.22"/>
    <x v="1"/>
    <n v="1900.2672"/>
    <n v="4"/>
    <n v="609.05999999999995"/>
    <n v="0.22"/>
    <n v="1900.2672"/>
  </r>
  <r>
    <x v="35"/>
    <x v="14"/>
    <n v="4"/>
    <n v="95.06"/>
    <n v="0.03"/>
    <x v="0"/>
    <n v="368.83280000000002"/>
    <n v="4"/>
    <n v="95.06"/>
    <n v="0.03"/>
    <n v="368.83280000000002"/>
  </r>
  <r>
    <x v="35"/>
    <x v="8"/>
    <n v="1"/>
    <n v="517.82000000000005"/>
    <n v="0.28999999999999998"/>
    <x v="0"/>
    <n v="367.65219999999999"/>
    <n v="1"/>
    <n v="517.82000000000005"/>
    <n v="0.28999999999999998"/>
    <n v="367.65219999999999"/>
  </r>
  <r>
    <x v="35"/>
    <x v="16"/>
    <n v="3"/>
    <n v="174.57"/>
    <n v="0"/>
    <x v="2"/>
    <n v="523.71"/>
    <n v="3"/>
    <n v="174.57"/>
    <n v="0"/>
    <n v="523.71"/>
  </r>
  <r>
    <x v="35"/>
    <x v="2"/>
    <n v="3"/>
    <n v="490.02"/>
    <n v="0.26"/>
    <x v="0"/>
    <n v="1087.8444"/>
    <n v="3"/>
    <n v="490.02"/>
    <n v="0.26"/>
    <n v="1087.8444"/>
  </r>
  <r>
    <x v="35"/>
    <x v="15"/>
    <n v="2"/>
    <n v="994.29"/>
    <n v="0.01"/>
    <x v="2"/>
    <n v="1968.6941999999999"/>
    <n v="2"/>
    <n v="994.29"/>
    <n v="0.01"/>
    <n v="1968.6941999999999"/>
  </r>
  <r>
    <x v="35"/>
    <x v="19"/>
    <n v="1"/>
    <n v="70.52"/>
    <n v="0.08"/>
    <x v="1"/>
    <n v="64.878399999999999"/>
    <n v="1"/>
    <n v="70.52"/>
    <n v="0.08"/>
    <n v="64.878399999999999"/>
  </r>
  <r>
    <x v="35"/>
    <x v="17"/>
    <n v="2"/>
    <n v="356.28"/>
    <n v="0.11"/>
    <x v="1"/>
    <n v="634.17840000000001"/>
    <n v="2"/>
    <n v="356.28"/>
    <n v="0.11"/>
    <n v="634.17840000000001"/>
  </r>
  <r>
    <x v="35"/>
    <x v="15"/>
    <n v="3"/>
    <n v="765.21"/>
    <n v="0.14000000000000001"/>
    <x v="1"/>
    <n v="1974.2418"/>
    <n v="3"/>
    <n v="765.21"/>
    <n v="0.14000000000000001"/>
    <n v="1974.2418"/>
  </r>
  <r>
    <x v="35"/>
    <x v="17"/>
    <n v="1"/>
    <n v="470.34"/>
    <n v="0.18"/>
    <x v="1"/>
    <n v="385.67880000000002"/>
    <n v="1"/>
    <n v="470.34"/>
    <n v="0.18"/>
    <n v="385.67880000000002"/>
  </r>
  <r>
    <x v="35"/>
    <x v="7"/>
    <n v="3"/>
    <n v="62.03"/>
    <n v="0.01"/>
    <x v="1"/>
    <n v="184.22909999999999"/>
    <n v="3"/>
    <n v="62.03"/>
    <n v="0.01"/>
    <n v="184.22909999999999"/>
  </r>
  <r>
    <x v="35"/>
    <x v="12"/>
    <n v="1"/>
    <n v="312.81"/>
    <n v="0.14000000000000001"/>
    <x v="2"/>
    <n v="269.01659999999998"/>
    <n v="1"/>
    <n v="312.81"/>
    <n v="0.14000000000000001"/>
    <n v="269.01659999999998"/>
  </r>
  <r>
    <x v="35"/>
    <x v="11"/>
    <n v="4"/>
    <n v="54.4"/>
    <n v="0.22"/>
    <x v="0"/>
    <n v="169.72800000000001"/>
    <n v="4"/>
    <n v="54.4"/>
    <n v="0.22"/>
    <n v="169.72800000000001"/>
  </r>
  <r>
    <x v="35"/>
    <x v="17"/>
    <n v="4"/>
    <n v="38.380000000000003"/>
    <n v="0.16"/>
    <x v="1"/>
    <n v="128.95679999999999"/>
    <n v="4"/>
    <n v="38.380000000000003"/>
    <n v="0.16"/>
    <n v="128.95679999999999"/>
  </r>
  <r>
    <x v="35"/>
    <x v="6"/>
    <n v="2"/>
    <n v="26.36"/>
    <n v="0.03"/>
    <x v="1"/>
    <n v="51.138399999999997"/>
    <n v="2"/>
    <n v="26.36"/>
    <n v="0.03"/>
    <n v="51.138399999999997"/>
  </r>
  <r>
    <x v="36"/>
    <x v="3"/>
    <n v="4"/>
    <n v="982.45"/>
    <n v="0.2"/>
    <x v="2"/>
    <n v="3143.84"/>
    <n v="4"/>
    <n v="982.45"/>
    <n v="0.2"/>
    <n v="3143.84"/>
  </r>
  <r>
    <x v="36"/>
    <x v="3"/>
    <n v="1"/>
    <n v="640.54999999999995"/>
    <n v="0.25"/>
    <x v="0"/>
    <n v="480.41250000000002"/>
    <n v="1"/>
    <n v="640.54999999999995"/>
    <n v="0.25"/>
    <n v="480.41250000000002"/>
  </r>
  <r>
    <x v="36"/>
    <x v="7"/>
    <n v="4"/>
    <n v="108.55"/>
    <n v="0.18"/>
    <x v="2"/>
    <n v="356.04399999999998"/>
    <n v="4"/>
    <n v="108.55"/>
    <n v="0.18"/>
    <n v="356.04399999999998"/>
  </r>
  <r>
    <x v="36"/>
    <x v="6"/>
    <n v="3"/>
    <n v="771.7"/>
    <n v="0.05"/>
    <x v="1"/>
    <n v="2199.3449999999998"/>
    <n v="3"/>
    <n v="771.7"/>
    <n v="0.05"/>
    <n v="2199.3449999999998"/>
  </r>
  <r>
    <x v="36"/>
    <x v="4"/>
    <n v="3"/>
    <n v="482.58"/>
    <n v="0.28000000000000003"/>
    <x v="2"/>
    <n v="1042.3728000000001"/>
    <n v="3"/>
    <n v="482.58"/>
    <n v="0.28000000000000003"/>
    <n v="1042.3728000000001"/>
  </r>
  <r>
    <x v="36"/>
    <x v="6"/>
    <n v="4"/>
    <n v="682.11"/>
    <n v="0.14000000000000001"/>
    <x v="0"/>
    <n v="2346.4584"/>
    <n v="4"/>
    <n v="682.11"/>
    <n v="0.14000000000000001"/>
    <n v="2346.4584"/>
  </r>
  <r>
    <x v="36"/>
    <x v="18"/>
    <n v="2"/>
    <n v="555.54999999999995"/>
    <n v="0.14000000000000001"/>
    <x v="0"/>
    <n v="955.54599999999994"/>
    <n v="2"/>
    <n v="555.54999999999995"/>
    <n v="0.14000000000000001"/>
    <n v="955.54599999999994"/>
  </r>
  <r>
    <x v="36"/>
    <x v="13"/>
    <n v="3"/>
    <n v="28.69"/>
    <n v="0.02"/>
    <x v="0"/>
    <n v="84.348600000000005"/>
    <n v="3"/>
    <n v="28.69"/>
    <n v="0.02"/>
    <n v="84.348600000000005"/>
  </r>
  <r>
    <x v="36"/>
    <x v="17"/>
    <n v="2"/>
    <n v="602.54999999999995"/>
    <n v="0.23"/>
    <x v="1"/>
    <n v="927.92699999999991"/>
    <n v="2"/>
    <n v="602.54999999999995"/>
    <n v="0.23"/>
    <n v="927.92699999999991"/>
  </r>
  <r>
    <x v="36"/>
    <x v="18"/>
    <n v="1"/>
    <n v="409.03"/>
    <n v="0.25"/>
    <x v="1"/>
    <n v="306.77249999999998"/>
    <n v="1"/>
    <n v="409.03"/>
    <n v="0.25"/>
    <n v="306.77249999999998"/>
  </r>
  <r>
    <x v="36"/>
    <x v="16"/>
    <n v="2"/>
    <n v="20.47"/>
    <n v="0.12"/>
    <x v="1"/>
    <n v="36.027200000000001"/>
    <n v="2"/>
    <n v="20.47"/>
    <n v="0.12"/>
    <n v="36.027200000000001"/>
  </r>
  <r>
    <x v="36"/>
    <x v="0"/>
    <n v="2"/>
    <n v="871.43"/>
    <n v="0.05"/>
    <x v="0"/>
    <n v="1655.7170000000001"/>
    <n v="2"/>
    <n v="871.43"/>
    <n v="0.05"/>
    <n v="1655.7170000000001"/>
  </r>
  <r>
    <x v="36"/>
    <x v="14"/>
    <n v="2"/>
    <n v="581.19000000000005"/>
    <n v="7.0000000000000007E-2"/>
    <x v="1"/>
    <n v="1081.0134"/>
    <n v="2"/>
    <n v="581.19000000000005"/>
    <n v="7.0000000000000007E-2"/>
    <n v="1081.0134"/>
  </r>
  <r>
    <x v="36"/>
    <x v="9"/>
    <n v="2"/>
    <n v="392.45"/>
    <n v="0.04"/>
    <x v="2"/>
    <n v="753.50399999999991"/>
    <n v="2"/>
    <n v="392.45"/>
    <n v="0.04"/>
    <n v="753.50399999999991"/>
  </r>
  <r>
    <x v="36"/>
    <x v="4"/>
    <n v="3"/>
    <n v="239.54"/>
    <n v="0.28999999999999998"/>
    <x v="1"/>
    <n v="510.22019999999998"/>
    <n v="3"/>
    <n v="239.54"/>
    <n v="0.28999999999999998"/>
    <n v="510.22019999999998"/>
  </r>
  <r>
    <x v="36"/>
    <x v="9"/>
    <n v="2"/>
    <n v="56.52"/>
    <n v="0.17"/>
    <x v="2"/>
    <n v="93.8232"/>
    <n v="2"/>
    <n v="56.52"/>
    <n v="0.17"/>
    <n v="93.8232"/>
  </r>
  <r>
    <x v="36"/>
    <x v="0"/>
    <n v="3"/>
    <n v="146.71"/>
    <n v="0.28000000000000003"/>
    <x v="0"/>
    <n v="316.89359999999999"/>
    <n v="3"/>
    <n v="146.71"/>
    <n v="0.28000000000000003"/>
    <n v="316.89359999999999"/>
  </r>
  <r>
    <x v="37"/>
    <x v="0"/>
    <n v="4"/>
    <n v="239.83"/>
    <n v="0.08"/>
    <x v="0"/>
    <n v="882.57440000000008"/>
    <n v="4"/>
    <n v="239.83"/>
    <n v="0.08"/>
    <n v="882.57440000000008"/>
  </r>
  <r>
    <x v="37"/>
    <x v="2"/>
    <n v="3"/>
    <n v="553.12"/>
    <n v="0.28000000000000003"/>
    <x v="1"/>
    <n v="1194.7392"/>
    <n v="3"/>
    <n v="553.12"/>
    <n v="0.28000000000000003"/>
    <n v="1194.7392"/>
  </r>
  <r>
    <x v="37"/>
    <x v="11"/>
    <n v="2"/>
    <n v="42.97"/>
    <n v="0.18"/>
    <x v="2"/>
    <n v="70.470799999999997"/>
    <n v="2"/>
    <n v="42.97"/>
    <n v="0.18"/>
    <n v="70.470799999999997"/>
  </r>
  <r>
    <x v="37"/>
    <x v="0"/>
    <n v="4"/>
    <n v="727.49"/>
    <n v="0.11"/>
    <x v="0"/>
    <n v="2589.8643999999999"/>
    <n v="4"/>
    <n v="727.49"/>
    <n v="0.11"/>
    <n v="2589.8643999999999"/>
  </r>
  <r>
    <x v="37"/>
    <x v="19"/>
    <n v="1"/>
    <n v="878.84"/>
    <n v="0.28000000000000003"/>
    <x v="1"/>
    <n v="632.76480000000004"/>
    <n v="1"/>
    <n v="878.84"/>
    <n v="0.28000000000000003"/>
    <n v="632.76480000000004"/>
  </r>
  <r>
    <x v="37"/>
    <x v="12"/>
    <n v="4"/>
    <n v="758.27"/>
    <n v="0.05"/>
    <x v="2"/>
    <n v="2881.4259999999999"/>
    <n v="4"/>
    <n v="758.27"/>
    <n v="0.05"/>
    <n v="2881.4259999999999"/>
  </r>
  <r>
    <x v="37"/>
    <x v="7"/>
    <n v="2"/>
    <n v="567.95000000000005"/>
    <n v="0.12"/>
    <x v="2"/>
    <n v="999.5920000000001"/>
    <n v="2"/>
    <n v="567.95000000000005"/>
    <n v="0.12"/>
    <n v="999.5920000000001"/>
  </r>
  <r>
    <x v="37"/>
    <x v="19"/>
    <n v="3"/>
    <n v="846.19"/>
    <n v="0.09"/>
    <x v="1"/>
    <n v="2310.0987"/>
    <n v="3"/>
    <n v="846.19"/>
    <n v="0.09"/>
    <n v="2310.0987"/>
  </r>
  <r>
    <x v="37"/>
    <x v="17"/>
    <n v="2"/>
    <n v="953.26"/>
    <n v="0.1"/>
    <x v="1"/>
    <n v="1715.8679999999999"/>
    <n v="2"/>
    <n v="953.26"/>
    <n v="0.1"/>
    <n v="1715.8679999999999"/>
  </r>
  <r>
    <x v="37"/>
    <x v="13"/>
    <n v="2"/>
    <n v="705.61"/>
    <n v="0.28000000000000003"/>
    <x v="0"/>
    <n v="1016.0784"/>
    <n v="2"/>
    <n v="705.61"/>
    <n v="0.28000000000000003"/>
    <n v="1016.0784"/>
  </r>
  <r>
    <x v="37"/>
    <x v="5"/>
    <n v="1"/>
    <n v="913.98"/>
    <n v="0.27"/>
    <x v="2"/>
    <n v="667.20539999999994"/>
    <n v="1"/>
    <n v="913.98"/>
    <n v="0.27"/>
    <n v="667.20539999999994"/>
  </r>
  <r>
    <x v="37"/>
    <x v="6"/>
    <n v="4"/>
    <n v="194.36"/>
    <n v="0.18"/>
    <x v="1"/>
    <n v="637.50080000000014"/>
    <n v="4"/>
    <n v="194.36"/>
    <n v="0.18"/>
    <n v="637.50080000000014"/>
  </r>
  <r>
    <x v="37"/>
    <x v="2"/>
    <n v="3"/>
    <n v="94.55"/>
    <n v="0.13"/>
    <x v="1"/>
    <n v="246.77549999999999"/>
    <n v="3"/>
    <n v="94.55"/>
    <n v="0.13"/>
    <n v="246.77549999999999"/>
  </r>
  <r>
    <x v="37"/>
    <x v="19"/>
    <n v="2"/>
    <n v="700.95"/>
    <n v="0.18"/>
    <x v="0"/>
    <n v="1149.558"/>
    <n v="2"/>
    <n v="700.95"/>
    <n v="0.18"/>
    <n v="1149.558"/>
  </r>
  <r>
    <x v="37"/>
    <x v="9"/>
    <n v="4"/>
    <n v="150.47999999999999"/>
    <n v="0.09"/>
    <x v="0"/>
    <n v="547.74720000000002"/>
    <n v="4"/>
    <n v="150.47999999999999"/>
    <n v="0.09"/>
    <n v="547.74720000000002"/>
  </r>
  <r>
    <x v="37"/>
    <x v="1"/>
    <n v="1"/>
    <n v="653.91"/>
    <n v="0.3"/>
    <x v="2"/>
    <n v="457.73700000000002"/>
    <n v="1"/>
    <n v="653.91"/>
    <n v="0.3"/>
    <n v="457.73700000000002"/>
  </r>
  <r>
    <x v="37"/>
    <x v="3"/>
    <n v="1"/>
    <n v="361.09"/>
    <n v="0.06"/>
    <x v="2"/>
    <n v="339.42459999999988"/>
    <n v="1"/>
    <n v="361.09"/>
    <n v="0.06"/>
    <n v="339.42459999999988"/>
  </r>
  <r>
    <x v="37"/>
    <x v="0"/>
    <n v="3"/>
    <n v="779.5"/>
    <n v="0.02"/>
    <x v="0"/>
    <n v="2291.73"/>
    <n v="3"/>
    <n v="779.5"/>
    <n v="0.02"/>
    <n v="2291.73"/>
  </r>
  <r>
    <x v="37"/>
    <x v="14"/>
    <n v="3"/>
    <n v="605.83000000000004"/>
    <n v="0.28000000000000003"/>
    <x v="1"/>
    <n v="1308.5927999999999"/>
    <n v="3"/>
    <n v="605.83000000000004"/>
    <n v="0.28000000000000003"/>
    <n v="1308.5927999999999"/>
  </r>
  <r>
    <x v="37"/>
    <x v="13"/>
    <n v="2"/>
    <n v="271.88"/>
    <n v="0.11"/>
    <x v="1"/>
    <n v="483.94639999999998"/>
    <n v="2"/>
    <n v="271.88"/>
    <n v="0.11"/>
    <n v="483.94639999999998"/>
  </r>
  <r>
    <x v="37"/>
    <x v="4"/>
    <n v="3"/>
    <n v="41.97"/>
    <n v="0.03"/>
    <x v="1"/>
    <n v="122.1327"/>
    <n v="3"/>
    <n v="41.97"/>
    <n v="0.03"/>
    <n v="122.1327"/>
  </r>
  <r>
    <x v="38"/>
    <x v="17"/>
    <n v="1"/>
    <n v="589.55999999999995"/>
    <n v="0.22"/>
    <x v="0"/>
    <n v="459.85680000000002"/>
    <n v="1"/>
    <n v="589.55999999999995"/>
    <n v="0.22"/>
    <n v="459.85680000000002"/>
  </r>
  <r>
    <x v="38"/>
    <x v="14"/>
    <n v="2"/>
    <n v="209.32"/>
    <n v="0.23"/>
    <x v="1"/>
    <n v="322.3528"/>
    <n v="2"/>
    <n v="209.32"/>
    <n v="0.23"/>
    <n v="322.3528"/>
  </r>
  <r>
    <x v="38"/>
    <x v="0"/>
    <n v="3"/>
    <n v="112.26"/>
    <n v="0.11"/>
    <x v="0"/>
    <n v="299.73419999999999"/>
    <n v="3"/>
    <n v="112.26"/>
    <n v="0.11"/>
    <n v="299.73419999999999"/>
  </r>
  <r>
    <x v="38"/>
    <x v="5"/>
    <n v="3"/>
    <n v="307.48"/>
    <n v="0.24"/>
    <x v="0"/>
    <n v="701.0544000000001"/>
    <n v="3"/>
    <n v="307.48"/>
    <n v="0.24"/>
    <n v="701.0544000000001"/>
  </r>
  <r>
    <x v="38"/>
    <x v="11"/>
    <n v="3"/>
    <n v="137.77000000000001"/>
    <n v="0.26"/>
    <x v="2"/>
    <n v="305.84940000000012"/>
    <n v="3"/>
    <n v="137.77000000000001"/>
    <n v="0.26"/>
    <n v="305.84940000000012"/>
  </r>
  <r>
    <x v="38"/>
    <x v="5"/>
    <n v="1"/>
    <n v="651.30999999999995"/>
    <n v="0.24"/>
    <x v="2"/>
    <n v="494.99560000000002"/>
    <n v="1"/>
    <n v="651.30999999999995"/>
    <n v="0.24"/>
    <n v="494.99560000000002"/>
  </r>
  <r>
    <x v="38"/>
    <x v="8"/>
    <n v="3"/>
    <n v="791.75"/>
    <n v="0.28999999999999998"/>
    <x v="0"/>
    <n v="1686.4275"/>
    <n v="3"/>
    <n v="791.75"/>
    <n v="0.28999999999999998"/>
    <n v="1686.4275"/>
  </r>
  <r>
    <x v="38"/>
    <x v="0"/>
    <n v="3"/>
    <n v="924.15"/>
    <n v="0.1"/>
    <x v="2"/>
    <n v="2495.2049999999999"/>
    <n v="3"/>
    <n v="924.15"/>
    <n v="0.1"/>
    <n v="2495.2049999999999"/>
  </r>
  <r>
    <x v="38"/>
    <x v="12"/>
    <n v="1"/>
    <n v="824.32"/>
    <n v="0.18"/>
    <x v="0"/>
    <n v="675.94240000000013"/>
    <n v="1"/>
    <n v="824.32"/>
    <n v="0.18"/>
    <n v="675.94240000000013"/>
  </r>
  <r>
    <x v="38"/>
    <x v="6"/>
    <n v="2"/>
    <n v="257.77999999999997"/>
    <n v="0.05"/>
    <x v="0"/>
    <n v="489.78199999999993"/>
    <n v="2"/>
    <n v="257.77999999999997"/>
    <n v="0.05"/>
    <n v="489.78199999999993"/>
  </r>
  <r>
    <x v="38"/>
    <x v="0"/>
    <n v="3"/>
    <n v="518.35"/>
    <n v="0.21"/>
    <x v="1"/>
    <n v="1228.4894999999999"/>
    <n v="3"/>
    <n v="518.35"/>
    <n v="0.21"/>
    <n v="1228.4894999999999"/>
  </r>
  <r>
    <x v="38"/>
    <x v="17"/>
    <n v="4"/>
    <n v="975.47"/>
    <n v="0.04"/>
    <x v="0"/>
    <n v="3745.8047999999999"/>
    <n v="4"/>
    <n v="975.47"/>
    <n v="0.04"/>
    <n v="3745.8047999999999"/>
  </r>
  <r>
    <x v="38"/>
    <x v="9"/>
    <n v="1"/>
    <n v="661.77"/>
    <n v="0.03"/>
    <x v="2"/>
    <n v="641.91689999999994"/>
    <n v="1"/>
    <n v="661.77"/>
    <n v="0.03"/>
    <n v="641.91689999999994"/>
  </r>
  <r>
    <x v="38"/>
    <x v="15"/>
    <n v="1"/>
    <n v="135.87"/>
    <n v="0.23"/>
    <x v="2"/>
    <n v="104.6199"/>
    <n v="1"/>
    <n v="135.87"/>
    <n v="0.23"/>
    <n v="104.6199"/>
  </r>
  <r>
    <x v="38"/>
    <x v="6"/>
    <n v="4"/>
    <n v="639.05999999999995"/>
    <n v="0.12"/>
    <x v="2"/>
    <n v="2249.4911999999999"/>
    <n v="4"/>
    <n v="639.05999999999995"/>
    <n v="0.12"/>
    <n v="2249.4911999999999"/>
  </r>
  <r>
    <x v="38"/>
    <x v="17"/>
    <n v="3"/>
    <n v="962.98"/>
    <n v="0.21"/>
    <x v="0"/>
    <n v="2282.2626"/>
    <n v="3"/>
    <n v="962.98"/>
    <n v="0.21"/>
    <n v="2282.2626"/>
  </r>
  <r>
    <x v="38"/>
    <x v="2"/>
    <n v="2"/>
    <n v="536.61"/>
    <n v="0.14000000000000001"/>
    <x v="0"/>
    <n v="922.9692"/>
    <n v="2"/>
    <n v="536.61"/>
    <n v="0.14000000000000001"/>
    <n v="922.9692"/>
  </r>
  <r>
    <x v="38"/>
    <x v="4"/>
    <n v="2"/>
    <n v="521.44000000000005"/>
    <n v="0.25"/>
    <x v="1"/>
    <n v="782.16000000000008"/>
    <n v="2"/>
    <n v="521.44000000000005"/>
    <n v="0.25"/>
    <n v="782.16000000000008"/>
  </r>
  <r>
    <x v="38"/>
    <x v="16"/>
    <n v="3"/>
    <n v="56.17"/>
    <n v="0.01"/>
    <x v="1"/>
    <n v="166.82490000000001"/>
    <n v="3"/>
    <n v="56.17"/>
    <n v="0.01"/>
    <n v="166.82490000000001"/>
  </r>
  <r>
    <x v="38"/>
    <x v="16"/>
    <n v="2"/>
    <n v="549.91999999999996"/>
    <n v="0.28000000000000003"/>
    <x v="0"/>
    <n v="791.88479999999993"/>
    <n v="2"/>
    <n v="549.91999999999996"/>
    <n v="0.28000000000000003"/>
    <n v="791.88479999999993"/>
  </r>
  <r>
    <x v="38"/>
    <x v="5"/>
    <n v="3"/>
    <n v="523.66"/>
    <n v="0.27"/>
    <x v="2"/>
    <n v="1146.8154"/>
    <n v="3"/>
    <n v="523.66"/>
    <n v="0.27"/>
    <n v="1146.8154"/>
  </r>
  <r>
    <x v="38"/>
    <x v="13"/>
    <n v="2"/>
    <n v="249.02"/>
    <n v="0.01"/>
    <x v="1"/>
    <n v="493.05959999999999"/>
    <n v="2"/>
    <n v="249.02"/>
    <n v="0.01"/>
    <n v="493.05959999999999"/>
  </r>
  <r>
    <x v="39"/>
    <x v="3"/>
    <n v="1"/>
    <n v="517.13"/>
    <n v="0.28000000000000003"/>
    <x v="0"/>
    <n v="372.33359999999999"/>
    <n v="1"/>
    <n v="517.13"/>
    <n v="0.28000000000000003"/>
    <n v="372.33359999999999"/>
  </r>
  <r>
    <x v="39"/>
    <x v="13"/>
    <n v="1"/>
    <n v="541.24"/>
    <n v="0.03"/>
    <x v="2"/>
    <n v="525.00279999999998"/>
    <n v="1"/>
    <n v="541.24"/>
    <n v="0.03"/>
    <n v="525.00279999999998"/>
  </r>
  <r>
    <x v="39"/>
    <x v="17"/>
    <n v="1"/>
    <n v="459.42"/>
    <n v="0.28000000000000003"/>
    <x v="1"/>
    <n v="330.7824"/>
    <n v="1"/>
    <n v="459.42"/>
    <n v="0.28000000000000003"/>
    <n v="330.7824"/>
  </r>
  <r>
    <x v="39"/>
    <x v="11"/>
    <n v="1"/>
    <n v="230.53"/>
    <n v="0.06"/>
    <x v="1"/>
    <n v="216.69820000000001"/>
    <n v="1"/>
    <n v="230.53"/>
    <n v="0.06"/>
    <n v="216.69820000000001"/>
  </r>
  <r>
    <x v="39"/>
    <x v="1"/>
    <n v="1"/>
    <n v="442.36"/>
    <n v="0.14000000000000001"/>
    <x v="0"/>
    <n v="380.42959999999999"/>
    <n v="1"/>
    <n v="442.36"/>
    <n v="0.14000000000000001"/>
    <n v="380.42959999999999"/>
  </r>
  <r>
    <x v="39"/>
    <x v="9"/>
    <n v="2"/>
    <n v="156.72999999999999"/>
    <n v="0.18"/>
    <x v="1"/>
    <n v="257.03719999999998"/>
    <n v="2"/>
    <n v="156.72999999999999"/>
    <n v="0.18"/>
    <n v="257.03719999999998"/>
  </r>
  <r>
    <x v="39"/>
    <x v="15"/>
    <n v="4"/>
    <n v="415.02"/>
    <n v="0.01"/>
    <x v="2"/>
    <n v="1643.4792"/>
    <n v="4"/>
    <n v="415.02"/>
    <n v="0.01"/>
    <n v="1643.4792"/>
  </r>
  <r>
    <x v="39"/>
    <x v="5"/>
    <n v="1"/>
    <n v="34.51"/>
    <n v="0.04"/>
    <x v="1"/>
    <n v="33.129600000000003"/>
    <n v="1"/>
    <n v="34.51"/>
    <n v="0.04"/>
    <n v="33.129600000000003"/>
  </r>
  <r>
    <x v="39"/>
    <x v="0"/>
    <n v="3"/>
    <n v="961.4"/>
    <n v="0.02"/>
    <x v="2"/>
    <n v="2826.5160000000001"/>
    <n v="3"/>
    <n v="961.4"/>
    <n v="0.02"/>
    <n v="2826.5160000000001"/>
  </r>
  <r>
    <x v="39"/>
    <x v="4"/>
    <n v="1"/>
    <n v="793.21"/>
    <n v="0.09"/>
    <x v="0"/>
    <n v="721.8211"/>
    <n v="1"/>
    <n v="793.21"/>
    <n v="0.09"/>
    <n v="721.8211"/>
  </r>
  <r>
    <x v="39"/>
    <x v="4"/>
    <n v="4"/>
    <n v="530.45000000000005"/>
    <n v="0.13"/>
    <x v="0"/>
    <n v="1845.9659999999999"/>
    <n v="4"/>
    <n v="530.45000000000005"/>
    <n v="0.13"/>
    <n v="1845.9659999999999"/>
  </r>
  <r>
    <x v="39"/>
    <x v="12"/>
    <n v="1"/>
    <n v="62.38"/>
    <n v="0.08"/>
    <x v="1"/>
    <n v="57.389600000000002"/>
    <n v="1"/>
    <n v="62.38"/>
    <n v="0.08"/>
    <n v="57.389600000000002"/>
  </r>
  <r>
    <x v="39"/>
    <x v="6"/>
    <n v="4"/>
    <n v="791.65"/>
    <n v="0.06"/>
    <x v="1"/>
    <n v="2976.6039999999998"/>
    <n v="4"/>
    <n v="791.65"/>
    <n v="0.06"/>
    <n v="2976.6039999999998"/>
  </r>
  <r>
    <x v="39"/>
    <x v="0"/>
    <n v="3"/>
    <n v="884.46"/>
    <n v="0.25"/>
    <x v="0"/>
    <n v="1990.0350000000001"/>
    <n v="3"/>
    <n v="884.46"/>
    <n v="0.25"/>
    <n v="1990.0350000000001"/>
  </r>
  <r>
    <x v="40"/>
    <x v="13"/>
    <n v="2"/>
    <n v="556.42999999999995"/>
    <n v="0.13"/>
    <x v="0"/>
    <n v="968.18819999999994"/>
    <n v="2"/>
    <n v="556.42999999999995"/>
    <n v="0.13"/>
    <n v="968.18819999999994"/>
  </r>
  <r>
    <x v="40"/>
    <x v="19"/>
    <n v="2"/>
    <n v="522.16999999999996"/>
    <n v="0.27"/>
    <x v="0"/>
    <n v="762.36819999999989"/>
    <n v="2"/>
    <n v="522.16999999999996"/>
    <n v="0.27"/>
    <n v="762.36819999999989"/>
  </r>
  <r>
    <x v="40"/>
    <x v="6"/>
    <n v="3"/>
    <n v="499.12"/>
    <n v="0.05"/>
    <x v="2"/>
    <n v="1422.492"/>
    <n v="3"/>
    <n v="499.12"/>
    <n v="0.05"/>
    <n v="1422.492"/>
  </r>
  <r>
    <x v="40"/>
    <x v="8"/>
    <n v="1"/>
    <n v="496.19"/>
    <n v="0.08"/>
    <x v="1"/>
    <n v="456.4948"/>
    <n v="1"/>
    <n v="496.19"/>
    <n v="0.08"/>
    <n v="456.4948"/>
  </r>
  <r>
    <x v="40"/>
    <x v="1"/>
    <n v="1"/>
    <n v="853.12"/>
    <n v="0.19"/>
    <x v="1"/>
    <n v="691.02719999999999"/>
    <n v="1"/>
    <n v="853.12"/>
    <n v="0.19"/>
    <n v="691.02719999999999"/>
  </r>
  <r>
    <x v="40"/>
    <x v="8"/>
    <n v="3"/>
    <n v="674.66"/>
    <n v="0.23"/>
    <x v="0"/>
    <n v="1558.4646"/>
    <n v="3"/>
    <n v="674.66"/>
    <n v="0.23"/>
    <n v="1558.4646"/>
  </r>
  <r>
    <x v="40"/>
    <x v="3"/>
    <n v="3"/>
    <n v="144.66999999999999"/>
    <n v="0.28999999999999998"/>
    <x v="1"/>
    <n v="308.14710000000002"/>
    <n v="3"/>
    <n v="144.66999999999999"/>
    <n v="0.28999999999999998"/>
    <n v="308.14710000000002"/>
  </r>
  <r>
    <x v="40"/>
    <x v="5"/>
    <n v="2"/>
    <n v="825.04"/>
    <n v="0.2"/>
    <x v="0"/>
    <n v="1320.0640000000001"/>
    <n v="2"/>
    <n v="825.04"/>
    <n v="0.2"/>
    <n v="1320.0640000000001"/>
  </r>
  <r>
    <x v="40"/>
    <x v="15"/>
    <n v="3"/>
    <n v="876.01"/>
    <n v="0.2"/>
    <x v="0"/>
    <n v="2102.424"/>
    <n v="3"/>
    <n v="876.01"/>
    <n v="0.2"/>
    <n v="2102.424"/>
  </r>
  <r>
    <x v="40"/>
    <x v="19"/>
    <n v="2"/>
    <n v="905.47"/>
    <n v="0.2"/>
    <x v="1"/>
    <n v="1448.752"/>
    <n v="2"/>
    <n v="905.47"/>
    <n v="0.2"/>
    <n v="1448.752"/>
  </r>
  <r>
    <x v="40"/>
    <x v="0"/>
    <n v="2"/>
    <n v="732.37"/>
    <n v="0.22"/>
    <x v="1"/>
    <n v="1142.4972"/>
    <n v="2"/>
    <n v="732.37"/>
    <n v="0.22"/>
    <n v="1142.4972"/>
  </r>
  <r>
    <x v="40"/>
    <x v="17"/>
    <n v="1"/>
    <n v="459.89"/>
    <n v="0.18"/>
    <x v="1"/>
    <n v="377.10980000000001"/>
    <n v="1"/>
    <n v="459.89"/>
    <n v="0.18"/>
    <n v="377.10980000000001"/>
  </r>
  <r>
    <x v="40"/>
    <x v="10"/>
    <n v="4"/>
    <n v="557.51"/>
    <n v="0.11"/>
    <x v="0"/>
    <n v="1984.7356"/>
    <n v="4"/>
    <n v="557.51"/>
    <n v="0.11"/>
    <n v="1984.7356"/>
  </r>
  <r>
    <x v="40"/>
    <x v="7"/>
    <n v="2"/>
    <n v="984.96"/>
    <n v="0.16"/>
    <x v="2"/>
    <n v="1654.7328"/>
    <n v="2"/>
    <n v="984.96"/>
    <n v="0.16"/>
    <n v="1654.7328"/>
  </r>
  <r>
    <x v="40"/>
    <x v="19"/>
    <n v="3"/>
    <n v="201.05"/>
    <n v="0.23"/>
    <x v="2"/>
    <n v="464.42550000000011"/>
    <n v="3"/>
    <n v="201.05"/>
    <n v="0.23"/>
    <n v="464.42550000000011"/>
  </r>
  <r>
    <x v="40"/>
    <x v="16"/>
    <n v="2"/>
    <n v="336.97"/>
    <n v="0.14000000000000001"/>
    <x v="2"/>
    <n v="579.58840000000009"/>
    <n v="2"/>
    <n v="336.97"/>
    <n v="0.14000000000000001"/>
    <n v="579.58840000000009"/>
  </r>
  <r>
    <x v="40"/>
    <x v="13"/>
    <n v="1"/>
    <n v="183.47"/>
    <n v="0.17"/>
    <x v="2"/>
    <n v="152.2801"/>
    <n v="1"/>
    <n v="183.47"/>
    <n v="0.17"/>
    <n v="152.2801"/>
  </r>
  <r>
    <x v="41"/>
    <x v="3"/>
    <n v="1"/>
    <n v="773.57"/>
    <n v="0.05"/>
    <x v="1"/>
    <n v="734.89150000000006"/>
    <n v="1"/>
    <n v="773.57"/>
    <n v="0.05"/>
    <n v="734.89150000000006"/>
  </r>
  <r>
    <x v="41"/>
    <x v="5"/>
    <n v="3"/>
    <n v="479.63"/>
    <n v="0.3"/>
    <x v="2"/>
    <n v="1007.223"/>
    <n v="3"/>
    <n v="479.63"/>
    <n v="0.3"/>
    <n v="1007.223"/>
  </r>
  <r>
    <x v="41"/>
    <x v="4"/>
    <n v="1"/>
    <n v="547.09"/>
    <n v="0.01"/>
    <x v="2"/>
    <n v="541.6191"/>
    <n v="1"/>
    <n v="547.09"/>
    <n v="0.01"/>
    <n v="541.6191"/>
  </r>
  <r>
    <x v="41"/>
    <x v="4"/>
    <n v="1"/>
    <n v="580.76"/>
    <n v="0.1"/>
    <x v="1"/>
    <n v="522.68399999999997"/>
    <n v="1"/>
    <n v="580.76"/>
    <n v="0.1"/>
    <n v="522.68399999999997"/>
  </r>
  <r>
    <x v="41"/>
    <x v="17"/>
    <n v="1"/>
    <n v="804.9"/>
    <n v="0.03"/>
    <x v="2"/>
    <n v="780.75299999999993"/>
    <n v="1"/>
    <n v="804.9"/>
    <n v="0.03"/>
    <n v="780.75299999999993"/>
  </r>
  <r>
    <x v="41"/>
    <x v="12"/>
    <n v="4"/>
    <n v="344.12"/>
    <n v="0.25"/>
    <x v="2"/>
    <n v="1032.3599999999999"/>
    <n v="4"/>
    <n v="344.12"/>
    <n v="0.25"/>
    <n v="1032.3599999999999"/>
  </r>
  <r>
    <x v="41"/>
    <x v="11"/>
    <n v="1"/>
    <n v="669.53"/>
    <n v="0.2"/>
    <x v="0"/>
    <n v="535.62400000000002"/>
    <n v="1"/>
    <n v="669.53"/>
    <n v="0.2"/>
    <n v="535.62400000000002"/>
  </r>
  <r>
    <x v="41"/>
    <x v="6"/>
    <n v="1"/>
    <n v="83.83"/>
    <n v="0.05"/>
    <x v="0"/>
    <n v="79.638499999999993"/>
    <n v="1"/>
    <n v="83.83"/>
    <n v="0.05"/>
    <n v="79.638499999999993"/>
  </r>
  <r>
    <x v="41"/>
    <x v="3"/>
    <n v="1"/>
    <n v="708.88"/>
    <n v="0.09"/>
    <x v="0"/>
    <n v="645.08080000000007"/>
    <n v="1"/>
    <n v="708.88"/>
    <n v="0.09"/>
    <n v="645.08080000000007"/>
  </r>
  <r>
    <x v="41"/>
    <x v="18"/>
    <n v="4"/>
    <n v="354.12"/>
    <n v="0.06"/>
    <x v="2"/>
    <n v="1331.4911999999999"/>
    <n v="4"/>
    <n v="354.12"/>
    <n v="0.06"/>
    <n v="1331.4911999999999"/>
  </r>
  <r>
    <x v="41"/>
    <x v="4"/>
    <n v="4"/>
    <n v="608.97"/>
    <n v="0.14000000000000001"/>
    <x v="1"/>
    <n v="2094.8568"/>
    <n v="4"/>
    <n v="608.97"/>
    <n v="0.14000000000000001"/>
    <n v="2094.8568"/>
  </r>
  <r>
    <x v="41"/>
    <x v="0"/>
    <n v="4"/>
    <n v="442.54"/>
    <n v="0.06"/>
    <x v="0"/>
    <n v="1663.9503999999999"/>
    <n v="4"/>
    <n v="442.54"/>
    <n v="0.06"/>
    <n v="1663.9503999999999"/>
  </r>
  <r>
    <x v="41"/>
    <x v="13"/>
    <n v="2"/>
    <n v="213.69"/>
    <n v="0.28000000000000003"/>
    <x v="2"/>
    <n v="307.71359999999999"/>
    <n v="2"/>
    <n v="213.69"/>
    <n v="0.28000000000000003"/>
    <n v="307.71359999999999"/>
  </r>
  <r>
    <x v="41"/>
    <x v="1"/>
    <n v="2"/>
    <n v="780.9"/>
    <n v="0.24"/>
    <x v="2"/>
    <n v="1186.9680000000001"/>
    <n v="2"/>
    <n v="780.9"/>
    <n v="0.24"/>
    <n v="1186.9680000000001"/>
  </r>
  <r>
    <x v="41"/>
    <x v="11"/>
    <n v="2"/>
    <n v="71.48"/>
    <n v="0.14000000000000001"/>
    <x v="1"/>
    <n v="122.9456"/>
    <n v="2"/>
    <n v="71.48"/>
    <n v="0.14000000000000001"/>
    <n v="122.9456"/>
  </r>
  <r>
    <x v="41"/>
    <x v="8"/>
    <n v="4"/>
    <n v="614.99"/>
    <n v="0.16"/>
    <x v="2"/>
    <n v="2066.3663999999999"/>
    <n v="4"/>
    <n v="614.99"/>
    <n v="0.16"/>
    <n v="2066.3663999999999"/>
  </r>
  <r>
    <x v="41"/>
    <x v="15"/>
    <n v="4"/>
    <n v="837.34"/>
    <n v="0.05"/>
    <x v="2"/>
    <n v="3181.8919999999998"/>
    <n v="4"/>
    <n v="837.34"/>
    <n v="0.05"/>
    <n v="3181.8919999999998"/>
  </r>
  <r>
    <x v="41"/>
    <x v="0"/>
    <n v="1"/>
    <n v="681.72"/>
    <n v="0.11"/>
    <x v="2"/>
    <n v="606.73080000000004"/>
    <n v="1"/>
    <n v="681.72"/>
    <n v="0.11"/>
    <n v="606.73080000000004"/>
  </r>
  <r>
    <x v="41"/>
    <x v="2"/>
    <n v="2"/>
    <n v="143.79"/>
    <n v="0.1"/>
    <x v="2"/>
    <n v="258.822"/>
    <n v="2"/>
    <n v="143.79"/>
    <n v="0.1"/>
    <n v="258.822"/>
  </r>
  <r>
    <x v="41"/>
    <x v="6"/>
    <n v="2"/>
    <n v="152.25"/>
    <n v="0.13"/>
    <x v="0"/>
    <n v="264.91500000000002"/>
    <n v="2"/>
    <n v="152.25"/>
    <n v="0.13"/>
    <n v="264.91500000000002"/>
  </r>
  <r>
    <x v="41"/>
    <x v="5"/>
    <n v="1"/>
    <n v="695.26"/>
    <n v="0.23"/>
    <x v="2"/>
    <n v="535.35019999999997"/>
    <n v="1"/>
    <n v="695.26"/>
    <n v="0.23"/>
    <n v="535.35019999999997"/>
  </r>
  <r>
    <x v="41"/>
    <x v="19"/>
    <n v="2"/>
    <n v="157.91"/>
    <n v="0.09"/>
    <x v="1"/>
    <n v="287.39620000000002"/>
    <n v="2"/>
    <n v="157.91"/>
    <n v="0.09"/>
    <n v="287.39620000000002"/>
  </r>
  <r>
    <x v="41"/>
    <x v="15"/>
    <n v="2"/>
    <n v="216.02"/>
    <n v="0.25"/>
    <x v="0"/>
    <n v="324.02999999999997"/>
    <n v="2"/>
    <n v="216.02"/>
    <n v="0.25"/>
    <n v="324.02999999999997"/>
  </r>
  <r>
    <x v="41"/>
    <x v="10"/>
    <n v="1"/>
    <n v="209.7"/>
    <n v="0.2"/>
    <x v="2"/>
    <n v="167.76"/>
    <n v="1"/>
    <n v="209.7"/>
    <n v="0.2"/>
    <n v="167.76"/>
  </r>
  <r>
    <x v="41"/>
    <x v="7"/>
    <n v="1"/>
    <n v="588.53"/>
    <n v="0.1"/>
    <x v="0"/>
    <n v="529.67700000000002"/>
    <n v="1"/>
    <n v="588.53"/>
    <n v="0.1"/>
    <n v="529.67700000000002"/>
  </r>
  <r>
    <x v="41"/>
    <x v="11"/>
    <n v="1"/>
    <n v="780.24"/>
    <n v="0.04"/>
    <x v="1"/>
    <n v="749.03039999999999"/>
    <n v="1"/>
    <n v="780.24"/>
    <n v="0.04"/>
    <n v="749.03039999999999"/>
  </r>
  <r>
    <x v="41"/>
    <x v="3"/>
    <n v="4"/>
    <n v="569.36"/>
    <n v="0.27"/>
    <x v="2"/>
    <n v="1662.5311999999999"/>
    <n v="4"/>
    <n v="569.36"/>
    <n v="0.27"/>
    <n v="1662.5311999999999"/>
  </r>
  <r>
    <x v="41"/>
    <x v="18"/>
    <n v="2"/>
    <n v="635.80999999999995"/>
    <n v="0.13"/>
    <x v="2"/>
    <n v="1106.3094000000001"/>
    <n v="2"/>
    <n v="635.80999999999995"/>
    <n v="0.13"/>
    <n v="1106.3094000000001"/>
  </r>
  <r>
    <x v="42"/>
    <x v="7"/>
    <n v="2"/>
    <n v="680.16"/>
    <n v="0.28000000000000003"/>
    <x v="0"/>
    <n v="979.43039999999996"/>
    <n v="2"/>
    <n v="680.16"/>
    <n v="0.28000000000000003"/>
    <n v="979.43039999999996"/>
  </r>
  <r>
    <x v="42"/>
    <x v="19"/>
    <n v="1"/>
    <n v="503.95"/>
    <n v="0.26"/>
    <x v="1"/>
    <n v="372.923"/>
    <n v="1"/>
    <n v="503.95"/>
    <n v="0.26"/>
    <n v="372.923"/>
  </r>
  <r>
    <x v="42"/>
    <x v="1"/>
    <n v="3"/>
    <n v="64.2"/>
    <n v="0.08"/>
    <x v="1"/>
    <n v="177.19200000000001"/>
    <n v="3"/>
    <n v="64.2"/>
    <n v="0.08"/>
    <n v="177.19200000000001"/>
  </r>
  <r>
    <x v="42"/>
    <x v="11"/>
    <n v="3"/>
    <n v="843.44"/>
    <n v="0.22"/>
    <x v="0"/>
    <n v="1973.6496"/>
    <n v="3"/>
    <n v="843.44"/>
    <n v="0.22"/>
    <n v="1973.6496"/>
  </r>
  <r>
    <x v="42"/>
    <x v="4"/>
    <n v="1"/>
    <n v="169.69"/>
    <n v="0.22"/>
    <x v="0"/>
    <n v="132.35820000000001"/>
    <n v="1"/>
    <n v="169.69"/>
    <n v="0.22"/>
    <n v="132.35820000000001"/>
  </r>
  <r>
    <x v="42"/>
    <x v="2"/>
    <n v="3"/>
    <n v="79.77"/>
    <n v="0.09"/>
    <x v="0"/>
    <n v="217.77209999999999"/>
    <n v="3"/>
    <n v="79.77"/>
    <n v="0.09"/>
    <n v="217.77209999999999"/>
  </r>
  <r>
    <x v="42"/>
    <x v="3"/>
    <n v="2"/>
    <n v="274.08999999999997"/>
    <n v="0.13"/>
    <x v="2"/>
    <n v="476.91660000000002"/>
    <n v="2"/>
    <n v="274.08999999999997"/>
    <n v="0.13"/>
    <n v="476.91660000000002"/>
  </r>
  <r>
    <x v="42"/>
    <x v="9"/>
    <n v="4"/>
    <n v="189.07"/>
    <n v="0.1"/>
    <x v="1"/>
    <n v="680.65200000000004"/>
    <n v="4"/>
    <n v="189.07"/>
    <n v="0.1"/>
    <n v="680.65200000000004"/>
  </r>
  <r>
    <x v="42"/>
    <x v="14"/>
    <n v="2"/>
    <n v="591.33000000000004"/>
    <n v="0.24"/>
    <x v="0"/>
    <n v="898.8216000000001"/>
    <n v="2"/>
    <n v="591.33000000000004"/>
    <n v="0.24"/>
    <n v="898.8216000000001"/>
  </r>
  <r>
    <x v="42"/>
    <x v="13"/>
    <n v="1"/>
    <n v="713.63"/>
    <n v="0.28000000000000003"/>
    <x v="1"/>
    <n v="513.81359999999995"/>
    <n v="1"/>
    <n v="713.63"/>
    <n v="0.28000000000000003"/>
    <n v="513.81359999999995"/>
  </r>
  <r>
    <x v="42"/>
    <x v="19"/>
    <n v="4"/>
    <n v="92.35"/>
    <n v="0.15"/>
    <x v="0"/>
    <n v="313.99"/>
    <n v="4"/>
    <n v="92.35"/>
    <n v="0.15"/>
    <n v="313.99"/>
  </r>
  <r>
    <x v="42"/>
    <x v="11"/>
    <n v="3"/>
    <n v="469.33"/>
    <n v="0.14000000000000001"/>
    <x v="2"/>
    <n v="1210.8714"/>
    <n v="3"/>
    <n v="469.33"/>
    <n v="0.14000000000000001"/>
    <n v="1210.8714"/>
  </r>
  <r>
    <x v="43"/>
    <x v="14"/>
    <n v="4"/>
    <n v="950.04"/>
    <n v="0.13"/>
    <x v="2"/>
    <n v="3306.1392000000001"/>
    <n v="4"/>
    <n v="950.04"/>
    <n v="0.13"/>
    <n v="3306.1392000000001"/>
  </r>
  <r>
    <x v="43"/>
    <x v="11"/>
    <n v="1"/>
    <n v="345.06"/>
    <n v="0.13"/>
    <x v="1"/>
    <n v="300.2022"/>
    <n v="1"/>
    <n v="345.06"/>
    <n v="0.13"/>
    <n v="300.2022"/>
  </r>
  <r>
    <x v="43"/>
    <x v="1"/>
    <n v="1"/>
    <n v="775.84"/>
    <n v="0.26"/>
    <x v="0"/>
    <n v="574.12160000000006"/>
    <n v="1"/>
    <n v="775.84"/>
    <n v="0.26"/>
    <n v="574.12160000000006"/>
  </r>
  <r>
    <x v="43"/>
    <x v="18"/>
    <n v="3"/>
    <n v="449.88"/>
    <n v="0.1"/>
    <x v="2"/>
    <n v="1214.6759999999999"/>
    <n v="3"/>
    <n v="449.88"/>
    <n v="0.1"/>
    <n v="1214.6759999999999"/>
  </r>
  <r>
    <x v="43"/>
    <x v="9"/>
    <n v="3"/>
    <n v="807.95"/>
    <n v="0.1"/>
    <x v="2"/>
    <n v="2181.4650000000011"/>
    <n v="3"/>
    <n v="807.95"/>
    <n v="0.1"/>
    <n v="2181.4650000000011"/>
  </r>
  <r>
    <x v="43"/>
    <x v="11"/>
    <n v="4"/>
    <n v="395.45"/>
    <n v="0.01"/>
    <x v="0"/>
    <n v="1565.982"/>
    <n v="4"/>
    <n v="395.45"/>
    <n v="0.01"/>
    <n v="1565.982"/>
  </r>
  <r>
    <x v="43"/>
    <x v="11"/>
    <n v="1"/>
    <n v="301.24"/>
    <n v="0.11"/>
    <x v="2"/>
    <n v="268.10359999999997"/>
    <n v="1"/>
    <n v="301.24"/>
    <n v="0.11"/>
    <n v="268.10359999999997"/>
  </r>
  <r>
    <x v="43"/>
    <x v="10"/>
    <n v="4"/>
    <n v="751.63"/>
    <n v="0.28000000000000003"/>
    <x v="1"/>
    <n v="2164.6943999999999"/>
    <n v="4"/>
    <n v="751.63"/>
    <n v="0.28000000000000003"/>
    <n v="2164.6943999999999"/>
  </r>
  <r>
    <x v="43"/>
    <x v="18"/>
    <n v="3"/>
    <n v="566.16"/>
    <n v="0.05"/>
    <x v="2"/>
    <n v="1613.556"/>
    <n v="3"/>
    <n v="566.16"/>
    <n v="0.05"/>
    <n v="1613.556"/>
  </r>
  <r>
    <x v="43"/>
    <x v="12"/>
    <n v="4"/>
    <n v="826.55"/>
    <n v="0.28000000000000003"/>
    <x v="0"/>
    <n v="2380.4639999999999"/>
    <n v="4"/>
    <n v="826.55"/>
    <n v="0.28000000000000003"/>
    <n v="2380.4639999999999"/>
  </r>
  <r>
    <x v="43"/>
    <x v="17"/>
    <n v="4"/>
    <n v="106.23"/>
    <n v="0.28000000000000003"/>
    <x v="1"/>
    <n v="305.94240000000002"/>
    <n v="4"/>
    <n v="106.23"/>
    <n v="0.28000000000000003"/>
    <n v="305.94240000000002"/>
  </r>
  <r>
    <x v="43"/>
    <x v="18"/>
    <n v="1"/>
    <n v="161.80000000000001"/>
    <n v="0.24"/>
    <x v="2"/>
    <n v="122.968"/>
    <n v="1"/>
    <n v="161.80000000000001"/>
    <n v="0.24"/>
    <n v="122.968"/>
  </r>
  <r>
    <x v="43"/>
    <x v="13"/>
    <n v="2"/>
    <n v="875.2"/>
    <n v="0.19"/>
    <x v="0"/>
    <n v="1417.8240000000001"/>
    <n v="2"/>
    <n v="875.2"/>
    <n v="0.19"/>
    <n v="1417.8240000000001"/>
  </r>
  <r>
    <x v="43"/>
    <x v="16"/>
    <n v="1"/>
    <n v="340.9"/>
    <n v="0.28999999999999998"/>
    <x v="0"/>
    <n v="242.03899999999999"/>
    <n v="1"/>
    <n v="340.9"/>
    <n v="0.28999999999999998"/>
    <n v="242.03899999999999"/>
  </r>
  <r>
    <x v="43"/>
    <x v="2"/>
    <n v="2"/>
    <n v="271.39999999999998"/>
    <n v="0.17"/>
    <x v="2"/>
    <n v="450.52399999999989"/>
    <n v="2"/>
    <n v="271.39999999999998"/>
    <n v="0.17"/>
    <n v="450.52399999999989"/>
  </r>
  <r>
    <x v="43"/>
    <x v="6"/>
    <n v="2"/>
    <n v="636.51"/>
    <n v="0.25"/>
    <x v="0"/>
    <n v="954.76499999999999"/>
    <n v="2"/>
    <n v="636.51"/>
    <n v="0.25"/>
    <n v="954.76499999999999"/>
  </r>
  <r>
    <x v="43"/>
    <x v="3"/>
    <n v="2"/>
    <n v="204.89"/>
    <n v="0.24"/>
    <x v="0"/>
    <n v="311.43279999999999"/>
    <n v="2"/>
    <n v="204.89"/>
    <n v="0.24"/>
    <n v="311.43279999999999"/>
  </r>
  <r>
    <x v="43"/>
    <x v="7"/>
    <n v="1"/>
    <n v="994.63"/>
    <n v="0.28000000000000003"/>
    <x v="0"/>
    <n v="716.1336"/>
    <n v="1"/>
    <n v="994.63"/>
    <n v="0.28000000000000003"/>
    <n v="716.1336"/>
  </r>
  <r>
    <x v="43"/>
    <x v="2"/>
    <n v="3"/>
    <n v="855.96"/>
    <n v="0.28999999999999998"/>
    <x v="1"/>
    <n v="1823.1948"/>
    <n v="3"/>
    <n v="855.96"/>
    <n v="0.28999999999999998"/>
    <n v="1823.1948"/>
  </r>
  <r>
    <x v="43"/>
    <x v="8"/>
    <n v="1"/>
    <n v="135.13"/>
    <n v="0.04"/>
    <x v="0"/>
    <n v="129.72479999999999"/>
    <n v="1"/>
    <n v="135.13"/>
    <n v="0.04"/>
    <n v="129.72479999999999"/>
  </r>
  <r>
    <x v="43"/>
    <x v="6"/>
    <n v="1"/>
    <n v="841.53"/>
    <n v="0.15"/>
    <x v="0"/>
    <n v="715.30049999999994"/>
    <n v="1"/>
    <n v="841.53"/>
    <n v="0.15"/>
    <n v="715.30049999999994"/>
  </r>
  <r>
    <x v="44"/>
    <x v="0"/>
    <n v="4"/>
    <n v="914.05"/>
    <n v="0.25"/>
    <x v="0"/>
    <n v="2742.15"/>
    <n v="4"/>
    <n v="914.05"/>
    <n v="0.25"/>
    <n v="2742.15"/>
  </r>
  <r>
    <x v="44"/>
    <x v="13"/>
    <n v="2"/>
    <n v="559.71"/>
    <n v="0.3"/>
    <x v="1"/>
    <n v="783.59400000000005"/>
    <n v="2"/>
    <n v="559.71"/>
    <n v="0.3"/>
    <n v="783.59400000000005"/>
  </r>
  <r>
    <x v="44"/>
    <x v="19"/>
    <n v="2"/>
    <n v="921.52"/>
    <n v="0"/>
    <x v="2"/>
    <n v="1843.04"/>
    <n v="2"/>
    <n v="921.52"/>
    <n v="0"/>
    <n v="1843.04"/>
  </r>
  <r>
    <x v="44"/>
    <x v="13"/>
    <n v="1"/>
    <n v="325.08"/>
    <n v="0.26"/>
    <x v="2"/>
    <n v="240.5592"/>
    <n v="1"/>
    <n v="325.08"/>
    <n v="0.26"/>
    <n v="240.5592"/>
  </r>
  <r>
    <x v="44"/>
    <x v="10"/>
    <n v="3"/>
    <n v="958.15"/>
    <n v="0.24"/>
    <x v="1"/>
    <n v="2184.5819999999999"/>
    <n v="3"/>
    <n v="958.15"/>
    <n v="0.24"/>
    <n v="2184.5819999999999"/>
  </r>
  <r>
    <x v="44"/>
    <x v="11"/>
    <n v="4"/>
    <n v="829.36"/>
    <n v="0.11"/>
    <x v="2"/>
    <n v="2952.5216"/>
    <n v="4"/>
    <n v="829.36"/>
    <n v="0.11"/>
    <n v="2952.5216"/>
  </r>
  <r>
    <x v="44"/>
    <x v="2"/>
    <n v="2"/>
    <n v="955.66"/>
    <n v="0.28999999999999998"/>
    <x v="1"/>
    <n v="1357.0372"/>
    <n v="2"/>
    <n v="955.66"/>
    <n v="0.28999999999999998"/>
    <n v="1357.0372"/>
  </r>
  <r>
    <x v="44"/>
    <x v="3"/>
    <n v="1"/>
    <n v="540.1"/>
    <n v="0.22"/>
    <x v="0"/>
    <n v="421.27800000000002"/>
    <n v="1"/>
    <n v="540.1"/>
    <n v="0.22"/>
    <n v="421.27800000000002"/>
  </r>
  <r>
    <x v="44"/>
    <x v="16"/>
    <n v="1"/>
    <n v="678.9"/>
    <n v="0.17"/>
    <x v="0"/>
    <n v="563.48699999999997"/>
    <n v="1"/>
    <n v="678.9"/>
    <n v="0.17"/>
    <n v="563.48699999999997"/>
  </r>
  <r>
    <x v="44"/>
    <x v="15"/>
    <n v="3"/>
    <n v="803.31"/>
    <n v="0.1"/>
    <x v="2"/>
    <n v="2168.9369999999999"/>
    <n v="3"/>
    <n v="803.31"/>
    <n v="0.1"/>
    <n v="2168.9369999999999"/>
  </r>
  <r>
    <x v="44"/>
    <x v="18"/>
    <n v="2"/>
    <n v="620.71"/>
    <n v="0.27"/>
    <x v="0"/>
    <n v="906.23660000000007"/>
    <n v="2"/>
    <n v="620.71"/>
    <n v="0.27"/>
    <n v="906.23660000000007"/>
  </r>
  <r>
    <x v="44"/>
    <x v="8"/>
    <n v="3"/>
    <n v="225.14"/>
    <n v="0.15"/>
    <x v="1"/>
    <n v="574.10699999999997"/>
    <n v="3"/>
    <n v="225.14"/>
    <n v="0.15"/>
    <n v="574.10699999999997"/>
  </r>
  <r>
    <x v="44"/>
    <x v="2"/>
    <n v="3"/>
    <n v="847.44"/>
    <n v="0.17"/>
    <x v="0"/>
    <n v="2110.1255999999998"/>
    <n v="3"/>
    <n v="847.44"/>
    <n v="0.17"/>
    <n v="2110.1255999999998"/>
  </r>
  <r>
    <x v="44"/>
    <x v="0"/>
    <n v="3"/>
    <n v="512.15"/>
    <n v="0.12"/>
    <x v="0"/>
    <n v="1352.076"/>
    <n v="3"/>
    <n v="512.15"/>
    <n v="0.12"/>
    <n v="1352.076"/>
  </r>
  <r>
    <x v="44"/>
    <x v="3"/>
    <n v="2"/>
    <n v="869.43"/>
    <n v="0.24"/>
    <x v="1"/>
    <n v="1321.5336"/>
    <n v="2"/>
    <n v="869.43"/>
    <n v="0.24"/>
    <n v="1321.5336"/>
  </r>
  <r>
    <x v="44"/>
    <x v="13"/>
    <n v="4"/>
    <n v="450.3"/>
    <n v="0.02"/>
    <x v="0"/>
    <n v="1765.1759999999999"/>
    <n v="4"/>
    <n v="450.3"/>
    <n v="0.02"/>
    <n v="1765.1759999999999"/>
  </r>
  <r>
    <x v="44"/>
    <x v="18"/>
    <n v="4"/>
    <n v="568.80999999999995"/>
    <n v="0.25"/>
    <x v="0"/>
    <n v="1706.43"/>
    <n v="4"/>
    <n v="568.80999999999995"/>
    <n v="0.25"/>
    <n v="1706.43"/>
  </r>
  <r>
    <x v="45"/>
    <x v="4"/>
    <n v="4"/>
    <n v="852.71"/>
    <n v="0.14000000000000001"/>
    <x v="2"/>
    <n v="2933.3224"/>
    <n v="4"/>
    <n v="852.71"/>
    <n v="0.14000000000000001"/>
    <n v="2933.3224"/>
  </r>
  <r>
    <x v="45"/>
    <x v="9"/>
    <n v="1"/>
    <n v="429.38"/>
    <n v="0.13"/>
    <x v="2"/>
    <n v="373.56060000000002"/>
    <n v="1"/>
    <n v="429.38"/>
    <n v="0.13"/>
    <n v="373.56060000000002"/>
  </r>
  <r>
    <x v="45"/>
    <x v="2"/>
    <n v="3"/>
    <n v="559.52"/>
    <n v="0.16"/>
    <x v="2"/>
    <n v="1409.9903999999999"/>
    <n v="3"/>
    <n v="559.52"/>
    <n v="0.16"/>
    <n v="1409.9903999999999"/>
  </r>
  <r>
    <x v="45"/>
    <x v="14"/>
    <n v="3"/>
    <n v="513.36"/>
    <n v="7.0000000000000007E-2"/>
    <x v="1"/>
    <n v="1432.2744"/>
    <n v="3"/>
    <n v="513.36"/>
    <n v="7.0000000000000007E-2"/>
    <n v="1432.2744"/>
  </r>
  <r>
    <x v="45"/>
    <x v="16"/>
    <n v="3"/>
    <n v="589.83000000000004"/>
    <n v="0.26"/>
    <x v="0"/>
    <n v="1309.4226000000001"/>
    <n v="3"/>
    <n v="589.83000000000004"/>
    <n v="0.26"/>
    <n v="1309.4226000000001"/>
  </r>
  <r>
    <x v="45"/>
    <x v="6"/>
    <n v="1"/>
    <n v="191.6"/>
    <n v="0.27"/>
    <x v="2"/>
    <n v="139.86799999999999"/>
    <n v="1"/>
    <n v="191.6"/>
    <n v="0.27"/>
    <n v="139.86799999999999"/>
  </r>
  <r>
    <x v="45"/>
    <x v="6"/>
    <n v="3"/>
    <n v="966.02"/>
    <n v="0.03"/>
    <x v="1"/>
    <n v="2811.1181999999999"/>
    <n v="3"/>
    <n v="966.02"/>
    <n v="0.03"/>
    <n v="2811.1181999999999"/>
  </r>
  <r>
    <x v="45"/>
    <x v="16"/>
    <n v="2"/>
    <n v="788.05"/>
    <n v="0.21"/>
    <x v="0"/>
    <n v="1245.1189999999999"/>
    <n v="2"/>
    <n v="788.05"/>
    <n v="0.21"/>
    <n v="1245.1189999999999"/>
  </r>
  <r>
    <x v="45"/>
    <x v="10"/>
    <n v="2"/>
    <n v="516.02"/>
    <n v="0.19"/>
    <x v="1"/>
    <n v="835.95240000000001"/>
    <n v="2"/>
    <n v="516.02"/>
    <n v="0.19"/>
    <n v="835.95240000000001"/>
  </r>
  <r>
    <x v="45"/>
    <x v="7"/>
    <n v="1"/>
    <n v="38.880000000000003"/>
    <n v="0.16"/>
    <x v="1"/>
    <n v="32.659199999999998"/>
    <n v="1"/>
    <n v="38.880000000000003"/>
    <n v="0.16"/>
    <n v="32.659199999999998"/>
  </r>
  <r>
    <x v="45"/>
    <x v="1"/>
    <n v="2"/>
    <n v="530.54"/>
    <n v="0.28000000000000003"/>
    <x v="1"/>
    <n v="763.97759999999994"/>
    <n v="2"/>
    <n v="530.54"/>
    <n v="0.28000000000000003"/>
    <n v="763.97759999999994"/>
  </r>
  <r>
    <x v="45"/>
    <x v="0"/>
    <n v="3"/>
    <n v="120.77"/>
    <n v="0.28999999999999998"/>
    <x v="2"/>
    <n v="257.24009999999998"/>
    <n v="3"/>
    <n v="120.77"/>
    <n v="0.28999999999999998"/>
    <n v="257.24009999999998"/>
  </r>
  <r>
    <x v="45"/>
    <x v="10"/>
    <n v="2"/>
    <n v="824.91"/>
    <n v="0.09"/>
    <x v="0"/>
    <n v="1501.3362"/>
    <n v="2"/>
    <n v="824.91"/>
    <n v="0.09"/>
    <n v="1501.3362"/>
  </r>
  <r>
    <x v="45"/>
    <x v="11"/>
    <n v="4"/>
    <n v="796.89"/>
    <n v="0.17"/>
    <x v="0"/>
    <n v="2645.6747999999998"/>
    <n v="4"/>
    <n v="796.89"/>
    <n v="0.17"/>
    <n v="2645.6747999999998"/>
  </r>
  <r>
    <x v="45"/>
    <x v="19"/>
    <n v="4"/>
    <n v="477.83"/>
    <n v="0.05"/>
    <x v="1"/>
    <n v="1815.7539999999999"/>
    <n v="4"/>
    <n v="477.83"/>
    <n v="0.05"/>
    <n v="1815.7539999999999"/>
  </r>
  <r>
    <x v="45"/>
    <x v="5"/>
    <n v="1"/>
    <n v="47.47"/>
    <n v="0.28000000000000003"/>
    <x v="0"/>
    <n v="34.178400000000003"/>
    <n v="1"/>
    <n v="47.47"/>
    <n v="0.28000000000000003"/>
    <n v="34.178400000000003"/>
  </r>
  <r>
    <x v="45"/>
    <x v="16"/>
    <n v="2"/>
    <n v="344.16"/>
    <n v="0.09"/>
    <x v="2"/>
    <n v="626.37120000000004"/>
    <n v="2"/>
    <n v="344.16"/>
    <n v="0.09"/>
    <n v="626.37120000000004"/>
  </r>
  <r>
    <x v="45"/>
    <x v="5"/>
    <n v="2"/>
    <n v="227.95"/>
    <n v="0.24"/>
    <x v="1"/>
    <n v="346.48399999999998"/>
    <n v="2"/>
    <n v="227.95"/>
    <n v="0.24"/>
    <n v="346.48399999999998"/>
  </r>
  <r>
    <x v="46"/>
    <x v="10"/>
    <n v="1"/>
    <n v="842.9"/>
    <n v="0.06"/>
    <x v="1"/>
    <n v="792.32599999999991"/>
    <n v="1"/>
    <n v="842.9"/>
    <n v="0.06"/>
    <n v="792.32599999999991"/>
  </r>
  <r>
    <x v="46"/>
    <x v="2"/>
    <n v="2"/>
    <n v="197.76"/>
    <n v="0.04"/>
    <x v="0"/>
    <n v="379.69920000000002"/>
    <n v="2"/>
    <n v="197.76"/>
    <n v="0.04"/>
    <n v="379.69920000000002"/>
  </r>
  <r>
    <x v="46"/>
    <x v="12"/>
    <n v="1"/>
    <n v="245.85"/>
    <n v="0.18"/>
    <x v="1"/>
    <n v="201.59700000000001"/>
    <n v="1"/>
    <n v="245.85"/>
    <n v="0.18"/>
    <n v="201.59700000000001"/>
  </r>
  <r>
    <x v="46"/>
    <x v="11"/>
    <n v="1"/>
    <n v="823.26"/>
    <n v="0.27"/>
    <x v="1"/>
    <n v="600.97979999999995"/>
    <n v="1"/>
    <n v="823.26"/>
    <n v="0.27"/>
    <n v="600.97979999999995"/>
  </r>
  <r>
    <x v="46"/>
    <x v="11"/>
    <n v="1"/>
    <n v="88.92"/>
    <n v="0.19"/>
    <x v="2"/>
    <n v="72.025200000000012"/>
    <n v="1"/>
    <n v="88.92"/>
    <n v="0.19"/>
    <n v="72.025200000000012"/>
  </r>
  <r>
    <x v="46"/>
    <x v="16"/>
    <n v="2"/>
    <n v="613.23"/>
    <n v="0.15"/>
    <x v="2"/>
    <n v="1042.491"/>
    <n v="2"/>
    <n v="613.23"/>
    <n v="0.15"/>
    <n v="1042.491"/>
  </r>
  <r>
    <x v="46"/>
    <x v="19"/>
    <n v="2"/>
    <n v="660.81"/>
    <n v="0.18"/>
    <x v="0"/>
    <n v="1083.7284"/>
    <n v="2"/>
    <n v="660.81"/>
    <n v="0.18"/>
    <n v="1083.7284"/>
  </r>
  <r>
    <x v="46"/>
    <x v="4"/>
    <n v="2"/>
    <n v="85.23"/>
    <n v="0.13"/>
    <x v="0"/>
    <n v="148.30019999999999"/>
    <n v="2"/>
    <n v="85.23"/>
    <n v="0.13"/>
    <n v="148.30019999999999"/>
  </r>
  <r>
    <x v="46"/>
    <x v="9"/>
    <n v="4"/>
    <n v="280.16000000000003"/>
    <n v="0.18"/>
    <x v="1"/>
    <n v="918.92480000000012"/>
    <n v="4"/>
    <n v="280.16000000000003"/>
    <n v="0.18"/>
    <n v="918.92480000000012"/>
  </r>
  <r>
    <x v="46"/>
    <x v="16"/>
    <n v="2"/>
    <n v="42.04"/>
    <n v="7.0000000000000007E-2"/>
    <x v="0"/>
    <n v="78.194399999999987"/>
    <n v="2"/>
    <n v="42.04"/>
    <n v="7.0000000000000007E-2"/>
    <n v="78.194399999999987"/>
  </r>
  <r>
    <x v="46"/>
    <x v="3"/>
    <n v="1"/>
    <n v="498.61"/>
    <n v="0.04"/>
    <x v="2"/>
    <n v="478.66559999999998"/>
    <n v="1"/>
    <n v="498.61"/>
    <n v="0.04"/>
    <n v="478.66559999999998"/>
  </r>
  <r>
    <x v="46"/>
    <x v="11"/>
    <n v="4"/>
    <n v="694.61"/>
    <n v="0.18"/>
    <x v="1"/>
    <n v="2278.3208"/>
    <n v="4"/>
    <n v="694.61"/>
    <n v="0.18"/>
    <n v="2278.3208"/>
  </r>
  <r>
    <x v="46"/>
    <x v="15"/>
    <n v="3"/>
    <n v="326.2"/>
    <n v="0.22"/>
    <x v="1"/>
    <n v="763.30799999999999"/>
    <n v="3"/>
    <n v="326.2"/>
    <n v="0.22"/>
    <n v="763.30799999999999"/>
  </r>
  <r>
    <x v="46"/>
    <x v="5"/>
    <n v="4"/>
    <n v="594.89"/>
    <n v="0.3"/>
    <x v="2"/>
    <n v="1665.692"/>
    <n v="4"/>
    <n v="594.89"/>
    <n v="0.3"/>
    <n v="1665.692"/>
  </r>
  <r>
    <x v="46"/>
    <x v="14"/>
    <n v="2"/>
    <n v="520.45000000000005"/>
    <n v="0.11"/>
    <x v="1"/>
    <n v="926.40100000000007"/>
    <n v="2"/>
    <n v="520.45000000000005"/>
    <n v="0.11"/>
    <n v="926.40100000000007"/>
  </r>
  <r>
    <x v="46"/>
    <x v="4"/>
    <n v="3"/>
    <n v="721.94"/>
    <n v="0.26"/>
    <x v="0"/>
    <n v="1602.7067999999999"/>
    <n v="3"/>
    <n v="721.94"/>
    <n v="0.26"/>
    <n v="1602.7067999999999"/>
  </r>
  <r>
    <x v="46"/>
    <x v="5"/>
    <n v="4"/>
    <n v="943.36"/>
    <n v="0.18"/>
    <x v="2"/>
    <n v="3094.2208000000001"/>
    <n v="4"/>
    <n v="943.36"/>
    <n v="0.18"/>
    <n v="3094.2208000000001"/>
  </r>
  <r>
    <x v="46"/>
    <x v="5"/>
    <n v="3"/>
    <n v="766.47"/>
    <n v="0.18"/>
    <x v="0"/>
    <n v="1885.5162"/>
    <n v="3"/>
    <n v="766.47"/>
    <n v="0.18"/>
    <n v="1885.5162"/>
  </r>
  <r>
    <x v="47"/>
    <x v="13"/>
    <n v="3"/>
    <n v="298.35000000000002"/>
    <n v="0.05"/>
    <x v="1"/>
    <n v="850.29750000000001"/>
    <n v="3"/>
    <n v="298.35000000000002"/>
    <n v="0.05"/>
    <n v="850.29750000000001"/>
  </r>
  <r>
    <x v="47"/>
    <x v="14"/>
    <n v="3"/>
    <n v="781.39"/>
    <n v="0.12"/>
    <x v="0"/>
    <n v="2062.8696"/>
    <n v="3"/>
    <n v="781.39"/>
    <n v="0.12"/>
    <n v="2062.8696"/>
  </r>
  <r>
    <x v="47"/>
    <x v="1"/>
    <n v="1"/>
    <n v="272.2"/>
    <n v="0.3"/>
    <x v="0"/>
    <n v="190.54"/>
    <n v="1"/>
    <n v="272.2"/>
    <n v="0.3"/>
    <n v="190.54"/>
  </r>
  <r>
    <x v="47"/>
    <x v="0"/>
    <n v="3"/>
    <n v="564.94000000000005"/>
    <n v="0.22"/>
    <x v="1"/>
    <n v="1321.9595999999999"/>
    <n v="3"/>
    <n v="564.94000000000005"/>
    <n v="0.22"/>
    <n v="1321.9595999999999"/>
  </r>
  <r>
    <x v="47"/>
    <x v="12"/>
    <n v="2"/>
    <n v="573.09"/>
    <n v="0.03"/>
    <x v="1"/>
    <n v="1111.7945999999999"/>
    <n v="2"/>
    <n v="573.09"/>
    <n v="0.03"/>
    <n v="1111.7945999999999"/>
  </r>
  <r>
    <x v="47"/>
    <x v="7"/>
    <n v="3"/>
    <n v="287.70999999999998"/>
    <n v="0.03"/>
    <x v="1"/>
    <n v="837.23609999999985"/>
    <n v="3"/>
    <n v="287.70999999999998"/>
    <n v="0.03"/>
    <n v="837.23609999999985"/>
  </r>
  <r>
    <x v="47"/>
    <x v="1"/>
    <n v="1"/>
    <n v="408.66"/>
    <n v="0.13"/>
    <x v="1"/>
    <n v="355.5342"/>
    <n v="1"/>
    <n v="408.66"/>
    <n v="0.13"/>
    <n v="355.5342"/>
  </r>
  <r>
    <x v="47"/>
    <x v="10"/>
    <n v="3"/>
    <n v="918.26"/>
    <n v="0.17"/>
    <x v="1"/>
    <n v="2286.4674"/>
    <n v="3"/>
    <n v="918.26"/>
    <n v="0.17"/>
    <n v="2286.4674"/>
  </r>
  <r>
    <x v="47"/>
    <x v="13"/>
    <n v="3"/>
    <n v="461.02"/>
    <n v="0.28999999999999998"/>
    <x v="2"/>
    <n v="981.97259999999994"/>
    <n v="3"/>
    <n v="461.02"/>
    <n v="0.28999999999999998"/>
    <n v="981.97259999999994"/>
  </r>
  <r>
    <x v="47"/>
    <x v="17"/>
    <n v="2"/>
    <n v="86.72"/>
    <n v="0.28000000000000003"/>
    <x v="1"/>
    <n v="124.8768"/>
    <n v="2"/>
    <n v="86.72"/>
    <n v="0.28000000000000003"/>
    <n v="124.8768"/>
  </r>
  <r>
    <x v="47"/>
    <x v="12"/>
    <n v="1"/>
    <n v="629.09"/>
    <n v="0.02"/>
    <x v="0"/>
    <n v="616.50819999999999"/>
    <n v="1"/>
    <n v="629.09"/>
    <n v="0.02"/>
    <n v="616.50819999999999"/>
  </r>
  <r>
    <x v="47"/>
    <x v="12"/>
    <n v="4"/>
    <n v="194.39"/>
    <n v="0.25"/>
    <x v="0"/>
    <n v="583.16999999999996"/>
    <n v="4"/>
    <n v="194.39"/>
    <n v="0.25"/>
    <n v="583.16999999999996"/>
  </r>
  <r>
    <x v="47"/>
    <x v="7"/>
    <n v="4"/>
    <n v="860.78"/>
    <n v="0.03"/>
    <x v="0"/>
    <n v="3339.8263999999999"/>
    <n v="4"/>
    <n v="860.78"/>
    <n v="0.03"/>
    <n v="3339.8263999999999"/>
  </r>
  <r>
    <x v="47"/>
    <x v="14"/>
    <n v="1"/>
    <n v="891.62"/>
    <n v="0.06"/>
    <x v="2"/>
    <n v="838.12279999999998"/>
    <n v="1"/>
    <n v="891.62"/>
    <n v="0.06"/>
    <n v="838.12279999999998"/>
  </r>
  <r>
    <x v="47"/>
    <x v="2"/>
    <n v="4"/>
    <n v="581.34"/>
    <n v="0.08"/>
    <x v="0"/>
    <n v="2139.3312000000001"/>
    <n v="4"/>
    <n v="581.34"/>
    <n v="0.08"/>
    <n v="2139.3312000000001"/>
  </r>
  <r>
    <x v="48"/>
    <x v="6"/>
    <n v="3"/>
    <n v="83.7"/>
    <n v="0.24"/>
    <x v="2"/>
    <n v="190.83600000000001"/>
    <n v="3"/>
    <n v="83.7"/>
    <n v="0.24"/>
    <n v="190.83600000000001"/>
  </r>
  <r>
    <x v="48"/>
    <x v="0"/>
    <n v="1"/>
    <n v="442.27"/>
    <n v="0.06"/>
    <x v="1"/>
    <n v="415.73379999999997"/>
    <n v="1"/>
    <n v="442.27"/>
    <n v="0.06"/>
    <n v="415.73379999999997"/>
  </r>
  <r>
    <x v="48"/>
    <x v="16"/>
    <n v="4"/>
    <n v="355.64"/>
    <n v="0.16"/>
    <x v="1"/>
    <n v="1194.9503999999999"/>
    <n v="4"/>
    <n v="355.64"/>
    <n v="0.16"/>
    <n v="1194.9503999999999"/>
  </r>
  <r>
    <x v="48"/>
    <x v="6"/>
    <n v="2"/>
    <n v="810.17"/>
    <n v="0.27"/>
    <x v="0"/>
    <n v="1182.8481999999999"/>
    <n v="2"/>
    <n v="810.17"/>
    <n v="0.27"/>
    <n v="1182.8481999999999"/>
  </r>
  <r>
    <x v="48"/>
    <x v="2"/>
    <n v="4"/>
    <n v="915.17"/>
    <n v="0.19"/>
    <x v="1"/>
    <n v="2965.1507999999999"/>
    <n v="4"/>
    <n v="915.17"/>
    <n v="0.19"/>
    <n v="2965.1507999999999"/>
  </r>
  <r>
    <x v="48"/>
    <x v="10"/>
    <n v="2"/>
    <n v="295.12"/>
    <n v="0.09"/>
    <x v="1"/>
    <n v="537.11840000000007"/>
    <n v="2"/>
    <n v="295.12"/>
    <n v="0.09"/>
    <n v="537.11840000000007"/>
  </r>
  <r>
    <x v="48"/>
    <x v="16"/>
    <n v="2"/>
    <n v="576.83000000000004"/>
    <n v="0.19"/>
    <x v="2"/>
    <n v="934.46460000000013"/>
    <n v="2"/>
    <n v="576.83000000000004"/>
    <n v="0.19"/>
    <n v="934.46460000000013"/>
  </r>
  <r>
    <x v="48"/>
    <x v="12"/>
    <n v="3"/>
    <n v="593.62"/>
    <n v="0.08"/>
    <x v="0"/>
    <n v="1638.3912"/>
    <n v="3"/>
    <n v="593.62"/>
    <n v="0.08"/>
    <n v="1638.3912"/>
  </r>
  <r>
    <x v="48"/>
    <x v="17"/>
    <n v="1"/>
    <n v="73.88"/>
    <n v="0.04"/>
    <x v="0"/>
    <n v="70.924799999999991"/>
    <n v="1"/>
    <n v="73.88"/>
    <n v="0.04"/>
    <n v="70.924799999999991"/>
  </r>
  <r>
    <x v="48"/>
    <x v="10"/>
    <n v="3"/>
    <n v="70.88"/>
    <n v="0.27"/>
    <x v="1"/>
    <n v="155.22720000000001"/>
    <n v="3"/>
    <n v="70.88"/>
    <n v="0.27"/>
    <n v="155.22720000000001"/>
  </r>
  <r>
    <x v="48"/>
    <x v="9"/>
    <n v="2"/>
    <n v="441.03"/>
    <n v="0.23"/>
    <x v="1"/>
    <n v="679.18619999999999"/>
    <n v="2"/>
    <n v="441.03"/>
    <n v="0.23"/>
    <n v="679.18619999999999"/>
  </r>
  <r>
    <x v="48"/>
    <x v="17"/>
    <n v="3"/>
    <n v="634.45000000000005"/>
    <n v="0.17"/>
    <x v="2"/>
    <n v="1579.7805000000001"/>
    <n v="3"/>
    <n v="634.45000000000005"/>
    <n v="0.17"/>
    <n v="1579.7805000000001"/>
  </r>
  <r>
    <x v="48"/>
    <x v="18"/>
    <n v="2"/>
    <n v="945.92"/>
    <n v="0.19"/>
    <x v="1"/>
    <n v="1532.3904"/>
    <n v="2"/>
    <n v="945.92"/>
    <n v="0.19"/>
    <n v="1532.3904"/>
  </r>
  <r>
    <x v="48"/>
    <x v="4"/>
    <n v="4"/>
    <n v="212.75"/>
    <n v="0.11"/>
    <x v="1"/>
    <n v="757.39"/>
    <n v="4"/>
    <n v="212.75"/>
    <n v="0.11"/>
    <n v="757.39"/>
  </r>
  <r>
    <x v="49"/>
    <x v="14"/>
    <n v="2"/>
    <n v="148.96"/>
    <n v="0.03"/>
    <x v="1"/>
    <n v="288.98239999999998"/>
    <n v="2"/>
    <n v="148.96"/>
    <n v="0.03"/>
    <n v="288.98239999999998"/>
  </r>
  <r>
    <x v="49"/>
    <x v="10"/>
    <n v="3"/>
    <n v="480.06"/>
    <n v="0.01"/>
    <x v="0"/>
    <n v="1425.7782"/>
    <n v="3"/>
    <n v="480.06"/>
    <n v="0.01"/>
    <n v="1425.7782"/>
  </r>
  <r>
    <x v="49"/>
    <x v="16"/>
    <n v="3"/>
    <n v="576.52"/>
    <n v="0.22"/>
    <x v="1"/>
    <n v="1349.0568000000001"/>
    <n v="3"/>
    <n v="576.52"/>
    <n v="0.22"/>
    <n v="1349.0568000000001"/>
  </r>
  <r>
    <x v="49"/>
    <x v="16"/>
    <n v="3"/>
    <n v="214.94"/>
    <n v="0.22"/>
    <x v="1"/>
    <n v="502.95960000000002"/>
    <n v="3"/>
    <n v="214.94"/>
    <n v="0.22"/>
    <n v="502.95960000000002"/>
  </r>
  <r>
    <x v="49"/>
    <x v="5"/>
    <n v="3"/>
    <n v="155.87"/>
    <n v="0.03"/>
    <x v="1"/>
    <n v="453.58170000000001"/>
    <n v="3"/>
    <n v="155.87"/>
    <n v="0.03"/>
    <n v="453.58170000000001"/>
  </r>
  <r>
    <x v="49"/>
    <x v="2"/>
    <n v="2"/>
    <n v="314.29000000000002"/>
    <n v="0.19"/>
    <x v="1"/>
    <n v="509.14980000000008"/>
    <n v="2"/>
    <n v="314.29000000000002"/>
    <n v="0.19"/>
    <n v="509.14980000000008"/>
  </r>
  <r>
    <x v="49"/>
    <x v="0"/>
    <n v="2"/>
    <n v="568.95000000000005"/>
    <n v="0.22"/>
    <x v="0"/>
    <n v="887.56200000000013"/>
    <n v="2"/>
    <n v="568.95000000000005"/>
    <n v="0.22"/>
    <n v="887.56200000000013"/>
  </r>
  <r>
    <x v="49"/>
    <x v="13"/>
    <n v="3"/>
    <n v="269.83999999999997"/>
    <n v="0.05"/>
    <x v="2"/>
    <n v="769.04399999999998"/>
    <n v="3"/>
    <n v="269.83999999999997"/>
    <n v="0.05"/>
    <n v="769.04399999999998"/>
  </r>
  <r>
    <x v="49"/>
    <x v="9"/>
    <n v="2"/>
    <n v="664.5"/>
    <n v="0.23"/>
    <x v="0"/>
    <n v="1023.33"/>
    <n v="2"/>
    <n v="664.5"/>
    <n v="0.23"/>
    <n v="1023.33"/>
  </r>
  <r>
    <x v="49"/>
    <x v="0"/>
    <n v="2"/>
    <n v="616.36"/>
    <n v="0.12"/>
    <x v="2"/>
    <n v="1084.7936"/>
    <n v="2"/>
    <n v="616.36"/>
    <n v="0.12"/>
    <n v="1084.7936"/>
  </r>
  <r>
    <x v="49"/>
    <x v="11"/>
    <n v="4"/>
    <n v="456.32"/>
    <n v="0.22"/>
    <x v="1"/>
    <n v="1423.7184"/>
    <n v="4"/>
    <n v="456.32"/>
    <n v="0.22"/>
    <n v="1423.7184"/>
  </r>
  <r>
    <x v="49"/>
    <x v="10"/>
    <n v="1"/>
    <n v="899.09"/>
    <n v="0.2"/>
    <x v="2"/>
    <n v="719.27200000000005"/>
    <n v="1"/>
    <n v="899.09"/>
    <n v="0.2"/>
    <n v="719.27200000000005"/>
  </r>
  <r>
    <x v="49"/>
    <x v="12"/>
    <n v="1"/>
    <n v="952.73"/>
    <n v="0.17"/>
    <x v="0"/>
    <n v="790.76589999999999"/>
    <n v="1"/>
    <n v="952.73"/>
    <n v="0.17"/>
    <n v="790.76589999999999"/>
  </r>
  <r>
    <x v="49"/>
    <x v="15"/>
    <n v="3"/>
    <n v="841.47"/>
    <n v="0.15"/>
    <x v="1"/>
    <n v="2145.7485000000001"/>
    <n v="3"/>
    <n v="841.47"/>
    <n v="0.15"/>
    <n v="2145.7485000000001"/>
  </r>
  <r>
    <x v="49"/>
    <x v="2"/>
    <n v="2"/>
    <n v="842.89"/>
    <n v="0.25"/>
    <x v="1"/>
    <n v="1264.335"/>
    <n v="2"/>
    <n v="842.89"/>
    <n v="0.25"/>
    <n v="1264.335"/>
  </r>
  <r>
    <x v="50"/>
    <x v="4"/>
    <n v="3"/>
    <n v="541.99"/>
    <n v="0.24"/>
    <x v="1"/>
    <n v="1235.7372"/>
    <n v="3"/>
    <n v="541.99"/>
    <n v="0.24"/>
    <n v="1235.7372"/>
  </r>
  <r>
    <x v="50"/>
    <x v="8"/>
    <n v="2"/>
    <n v="536.84"/>
    <n v="0.09"/>
    <x v="1"/>
    <n v="977.04880000000014"/>
    <n v="2"/>
    <n v="536.84"/>
    <n v="0.09"/>
    <n v="977.04880000000014"/>
  </r>
  <r>
    <x v="50"/>
    <x v="14"/>
    <n v="4"/>
    <n v="164.04"/>
    <n v="0.26"/>
    <x v="0"/>
    <n v="485.55839999999989"/>
    <n v="4"/>
    <n v="164.04"/>
    <n v="0.26"/>
    <n v="485.55839999999989"/>
  </r>
  <r>
    <x v="50"/>
    <x v="19"/>
    <n v="1"/>
    <n v="447.16"/>
    <n v="0.22"/>
    <x v="1"/>
    <n v="348.78480000000002"/>
    <n v="1"/>
    <n v="447.16"/>
    <n v="0.22"/>
    <n v="348.78480000000002"/>
  </r>
  <r>
    <x v="50"/>
    <x v="7"/>
    <n v="1"/>
    <n v="606.01"/>
    <n v="0.04"/>
    <x v="2"/>
    <n v="581.76959999999997"/>
    <n v="1"/>
    <n v="606.01"/>
    <n v="0.04"/>
    <n v="581.76959999999997"/>
  </r>
  <r>
    <x v="50"/>
    <x v="10"/>
    <n v="3"/>
    <n v="977.55"/>
    <n v="0.02"/>
    <x v="2"/>
    <n v="2873.9969999999989"/>
    <n v="3"/>
    <n v="977.55"/>
    <n v="0.02"/>
    <n v="2873.9969999999989"/>
  </r>
  <r>
    <x v="50"/>
    <x v="15"/>
    <n v="2"/>
    <n v="355.41"/>
    <n v="0.13"/>
    <x v="1"/>
    <n v="618.41340000000002"/>
    <n v="2"/>
    <n v="355.41"/>
    <n v="0.13"/>
    <n v="618.41340000000002"/>
  </r>
  <r>
    <x v="50"/>
    <x v="15"/>
    <n v="1"/>
    <n v="389.2"/>
    <n v="0.05"/>
    <x v="0"/>
    <n v="369.74"/>
    <n v="1"/>
    <n v="389.2"/>
    <n v="0.05"/>
    <n v="369.74"/>
  </r>
  <r>
    <x v="50"/>
    <x v="16"/>
    <n v="1"/>
    <n v="692.75"/>
    <n v="0.11"/>
    <x v="1"/>
    <n v="616.54750000000001"/>
    <n v="1"/>
    <n v="692.75"/>
    <n v="0.11"/>
    <n v="616.54750000000001"/>
  </r>
  <r>
    <x v="50"/>
    <x v="10"/>
    <n v="4"/>
    <n v="250.64"/>
    <n v="0.1"/>
    <x v="2"/>
    <n v="902.30399999999997"/>
    <n v="4"/>
    <n v="250.64"/>
    <n v="0.1"/>
    <n v="902.30399999999997"/>
  </r>
  <r>
    <x v="50"/>
    <x v="4"/>
    <n v="3"/>
    <n v="582.57000000000005"/>
    <n v="0.11"/>
    <x v="2"/>
    <n v="1555.4619"/>
    <n v="3"/>
    <n v="582.57000000000005"/>
    <n v="0.11"/>
    <n v="1555.4619"/>
  </r>
  <r>
    <x v="50"/>
    <x v="17"/>
    <n v="2"/>
    <n v="528.29999999999995"/>
    <n v="0.24"/>
    <x v="0"/>
    <n v="803.01599999999996"/>
    <n v="2"/>
    <n v="528.29999999999995"/>
    <n v="0.24"/>
    <n v="803.01599999999996"/>
  </r>
  <r>
    <x v="50"/>
    <x v="4"/>
    <n v="3"/>
    <n v="261.05"/>
    <n v="0.12"/>
    <x v="2"/>
    <n v="689.17200000000014"/>
    <n v="3"/>
    <n v="261.05"/>
    <n v="0.12"/>
    <n v="689.17200000000014"/>
  </r>
  <r>
    <x v="50"/>
    <x v="14"/>
    <n v="4"/>
    <n v="705.12"/>
    <n v="0.15"/>
    <x v="2"/>
    <n v="2397.4079999999999"/>
    <n v="4"/>
    <n v="705.12"/>
    <n v="0.15"/>
    <n v="2397.4079999999999"/>
  </r>
  <r>
    <x v="50"/>
    <x v="0"/>
    <n v="2"/>
    <n v="623.20000000000005"/>
    <n v="0.14000000000000001"/>
    <x v="1"/>
    <n v="1071.904"/>
    <n v="2"/>
    <n v="623.20000000000005"/>
    <n v="0.14000000000000001"/>
    <n v="1071.904"/>
  </r>
  <r>
    <x v="50"/>
    <x v="4"/>
    <n v="3"/>
    <n v="477.05"/>
    <n v="0.05"/>
    <x v="2"/>
    <n v="1359.5925"/>
    <n v="3"/>
    <n v="477.05"/>
    <n v="0.05"/>
    <n v="1359.5925"/>
  </r>
  <r>
    <x v="50"/>
    <x v="1"/>
    <n v="3"/>
    <n v="183.44"/>
    <n v="0.28000000000000003"/>
    <x v="1"/>
    <n v="396.23039999999992"/>
    <n v="3"/>
    <n v="183.44"/>
    <n v="0.28000000000000003"/>
    <n v="396.23039999999992"/>
  </r>
  <r>
    <x v="50"/>
    <x v="8"/>
    <n v="3"/>
    <n v="789.05"/>
    <n v="0"/>
    <x v="2"/>
    <n v="2367.15"/>
    <n v="3"/>
    <n v="789.05"/>
    <n v="0"/>
    <n v="2367.15"/>
  </r>
  <r>
    <x v="50"/>
    <x v="16"/>
    <n v="2"/>
    <n v="628.83000000000004"/>
    <n v="7.0000000000000007E-2"/>
    <x v="2"/>
    <n v="1169.6238000000001"/>
    <n v="2"/>
    <n v="628.83000000000004"/>
    <n v="7.0000000000000007E-2"/>
    <n v="1169.6238000000001"/>
  </r>
  <r>
    <x v="50"/>
    <x v="12"/>
    <n v="3"/>
    <n v="676.77"/>
    <n v="0.17"/>
    <x v="2"/>
    <n v="1685.1573000000001"/>
    <n v="3"/>
    <n v="676.77"/>
    <n v="0.17"/>
    <n v="1685.1573000000001"/>
  </r>
  <r>
    <x v="50"/>
    <x v="6"/>
    <n v="1"/>
    <n v="687.91"/>
    <n v="0.25"/>
    <x v="0"/>
    <n v="515.9325"/>
    <n v="1"/>
    <n v="687.91"/>
    <n v="0.25"/>
    <n v="515.9325"/>
  </r>
  <r>
    <x v="50"/>
    <x v="3"/>
    <n v="2"/>
    <n v="700.91"/>
    <n v="0.1"/>
    <x v="2"/>
    <n v="1261.6379999999999"/>
    <n v="2"/>
    <n v="700.91"/>
    <n v="0.1"/>
    <n v="1261.6379999999999"/>
  </r>
  <r>
    <x v="50"/>
    <x v="5"/>
    <n v="1"/>
    <n v="62.26"/>
    <n v="0.03"/>
    <x v="1"/>
    <n v="60.392200000000003"/>
    <n v="1"/>
    <n v="62.26"/>
    <n v="0.03"/>
    <n v="60.392200000000003"/>
  </r>
  <r>
    <x v="50"/>
    <x v="3"/>
    <n v="3"/>
    <n v="683.74"/>
    <n v="0.24"/>
    <x v="0"/>
    <n v="1558.9272000000001"/>
    <n v="3"/>
    <n v="683.74"/>
    <n v="0.24"/>
    <n v="1558.9272000000001"/>
  </r>
  <r>
    <x v="50"/>
    <x v="17"/>
    <n v="2"/>
    <n v="810.81"/>
    <n v="0.11"/>
    <x v="1"/>
    <n v="1443.2418"/>
    <n v="2"/>
    <n v="810.81"/>
    <n v="0.11"/>
    <n v="1443.2418"/>
  </r>
  <r>
    <x v="51"/>
    <x v="16"/>
    <n v="1"/>
    <n v="83.1"/>
    <n v="0.04"/>
    <x v="2"/>
    <n v="79.775999999999996"/>
    <n v="1"/>
    <n v="83.1"/>
    <n v="0.04"/>
    <n v="79.775999999999996"/>
  </r>
  <r>
    <x v="51"/>
    <x v="0"/>
    <n v="1"/>
    <n v="79"/>
    <n v="0.04"/>
    <x v="2"/>
    <n v="75.84"/>
    <n v="1"/>
    <n v="79"/>
    <n v="0.04"/>
    <n v="75.84"/>
  </r>
  <r>
    <x v="51"/>
    <x v="9"/>
    <n v="1"/>
    <n v="222.95"/>
    <n v="0.02"/>
    <x v="2"/>
    <n v="218.49100000000001"/>
    <n v="1"/>
    <n v="222.95"/>
    <n v="0.02"/>
    <n v="218.49100000000001"/>
  </r>
  <r>
    <x v="51"/>
    <x v="19"/>
    <n v="2"/>
    <n v="911.14"/>
    <n v="0.1"/>
    <x v="0"/>
    <n v="1640.0519999999999"/>
    <n v="2"/>
    <n v="911.14"/>
    <n v="0.1"/>
    <n v="1640.0519999999999"/>
  </r>
  <r>
    <x v="51"/>
    <x v="2"/>
    <n v="1"/>
    <n v="522.85"/>
    <n v="0.12"/>
    <x v="2"/>
    <n v="460.108"/>
    <n v="1"/>
    <n v="522.85"/>
    <n v="0.12"/>
    <n v="460.108"/>
  </r>
  <r>
    <x v="51"/>
    <x v="2"/>
    <n v="2"/>
    <n v="778.56"/>
    <n v="0.11"/>
    <x v="1"/>
    <n v="1385.8368"/>
    <n v="2"/>
    <n v="778.56"/>
    <n v="0.11"/>
    <n v="1385.8368"/>
  </r>
  <r>
    <x v="51"/>
    <x v="15"/>
    <n v="1"/>
    <n v="172.04"/>
    <n v="0.04"/>
    <x v="2"/>
    <n v="165.1584"/>
    <n v="1"/>
    <n v="172.04"/>
    <n v="0.04"/>
    <n v="165.1584"/>
  </r>
  <r>
    <x v="51"/>
    <x v="12"/>
    <n v="3"/>
    <n v="599.48"/>
    <n v="0.22"/>
    <x v="2"/>
    <n v="1402.7832000000001"/>
    <n v="3"/>
    <n v="599.48"/>
    <n v="0.22"/>
    <n v="1402.7832000000001"/>
  </r>
  <r>
    <x v="51"/>
    <x v="12"/>
    <n v="1"/>
    <n v="238.24"/>
    <n v="0.12"/>
    <x v="2"/>
    <n v="209.65119999999999"/>
    <n v="1"/>
    <n v="238.24"/>
    <n v="0.12"/>
    <n v="209.65119999999999"/>
  </r>
  <r>
    <x v="51"/>
    <x v="1"/>
    <n v="4"/>
    <n v="750.26"/>
    <n v="0.01"/>
    <x v="2"/>
    <n v="2971.0295999999998"/>
    <n v="4"/>
    <n v="750.26"/>
    <n v="0.01"/>
    <n v="2971.0295999999998"/>
  </r>
  <r>
    <x v="51"/>
    <x v="17"/>
    <n v="3"/>
    <n v="471.27"/>
    <n v="0.27"/>
    <x v="1"/>
    <n v="1032.0813000000001"/>
    <n v="3"/>
    <n v="471.27"/>
    <n v="0.27"/>
    <n v="1032.0813000000001"/>
  </r>
  <r>
    <x v="51"/>
    <x v="2"/>
    <n v="1"/>
    <n v="917.26"/>
    <n v="0.05"/>
    <x v="2"/>
    <n v="871.39699999999993"/>
    <n v="1"/>
    <n v="917.26"/>
    <n v="0.05"/>
    <n v="871.39699999999993"/>
  </r>
  <r>
    <x v="51"/>
    <x v="18"/>
    <n v="1"/>
    <n v="170.68"/>
    <n v="0.13"/>
    <x v="2"/>
    <n v="148.49160000000001"/>
    <n v="1"/>
    <n v="170.68"/>
    <n v="0.13"/>
    <n v="148.49160000000001"/>
  </r>
  <r>
    <x v="51"/>
    <x v="1"/>
    <n v="4"/>
    <n v="570.38"/>
    <n v="0.26"/>
    <x v="2"/>
    <n v="1688.3248000000001"/>
    <n v="4"/>
    <n v="570.38"/>
    <n v="0.26"/>
    <n v="1688.3248000000001"/>
  </r>
  <r>
    <x v="51"/>
    <x v="13"/>
    <n v="4"/>
    <n v="73.69"/>
    <n v="0.08"/>
    <x v="0"/>
    <n v="271.17919999999998"/>
    <n v="4"/>
    <n v="73.69"/>
    <n v="0.08"/>
    <n v="271.17919999999998"/>
  </r>
  <r>
    <x v="51"/>
    <x v="14"/>
    <n v="1"/>
    <n v="846.3"/>
    <n v="0.14000000000000001"/>
    <x v="2"/>
    <n v="727.81799999999998"/>
    <n v="1"/>
    <n v="846.3"/>
    <n v="0.14000000000000001"/>
    <n v="727.81799999999998"/>
  </r>
  <r>
    <x v="51"/>
    <x v="14"/>
    <n v="1"/>
    <n v="967.76"/>
    <n v="0.09"/>
    <x v="0"/>
    <n v="880.66160000000002"/>
    <n v="1"/>
    <n v="967.76"/>
    <n v="0.09"/>
    <n v="880.66160000000002"/>
  </r>
  <r>
    <x v="51"/>
    <x v="1"/>
    <n v="4"/>
    <n v="613.16999999999996"/>
    <n v="0.26"/>
    <x v="0"/>
    <n v="1814.9831999999999"/>
    <n v="4"/>
    <n v="613.16999999999996"/>
    <n v="0.26"/>
    <n v="1814.9831999999999"/>
  </r>
  <r>
    <x v="52"/>
    <x v="5"/>
    <n v="2"/>
    <n v="785.31"/>
    <n v="0.15"/>
    <x v="2"/>
    <n v="1335.027"/>
    <n v="2"/>
    <n v="785.31"/>
    <n v="0.15"/>
    <n v="1335.027"/>
  </r>
  <r>
    <x v="52"/>
    <x v="2"/>
    <n v="4"/>
    <n v="476.28"/>
    <n v="0.17"/>
    <x v="0"/>
    <n v="1581.2496000000001"/>
    <n v="4"/>
    <n v="476.28"/>
    <n v="0.17"/>
    <n v="1581.2496000000001"/>
  </r>
  <r>
    <x v="52"/>
    <x v="9"/>
    <n v="4"/>
    <n v="119.83"/>
    <n v="0.13"/>
    <x v="0"/>
    <n v="417.00839999999999"/>
    <n v="4"/>
    <n v="119.83"/>
    <n v="0.13"/>
    <n v="417.00839999999999"/>
  </r>
  <r>
    <x v="52"/>
    <x v="4"/>
    <n v="1"/>
    <n v="862.31"/>
    <n v="0.06"/>
    <x v="0"/>
    <n v="810.57139999999993"/>
    <n v="1"/>
    <n v="862.31"/>
    <n v="0.06"/>
    <n v="810.57139999999993"/>
  </r>
  <r>
    <x v="52"/>
    <x v="6"/>
    <n v="3"/>
    <n v="600.58000000000004"/>
    <n v="0.28999999999999998"/>
    <x v="1"/>
    <n v="1279.2354"/>
    <n v="3"/>
    <n v="600.58000000000004"/>
    <n v="0.28999999999999998"/>
    <n v="1279.2354"/>
  </r>
  <r>
    <x v="52"/>
    <x v="15"/>
    <n v="4"/>
    <n v="165.37"/>
    <n v="0.28999999999999998"/>
    <x v="0"/>
    <n v="469.6508"/>
    <n v="4"/>
    <n v="165.37"/>
    <n v="0.28999999999999998"/>
    <n v="469.6508"/>
  </r>
  <r>
    <x v="52"/>
    <x v="2"/>
    <n v="4"/>
    <n v="263.58999999999997"/>
    <n v="0.04"/>
    <x v="0"/>
    <n v="1012.1856"/>
    <n v="4"/>
    <n v="263.58999999999997"/>
    <n v="0.04"/>
    <n v="1012.1856"/>
  </r>
  <r>
    <x v="52"/>
    <x v="19"/>
    <n v="3"/>
    <n v="247.41"/>
    <n v="0.05"/>
    <x v="1"/>
    <n v="705.11850000000004"/>
    <n v="3"/>
    <n v="247.41"/>
    <n v="0.05"/>
    <n v="705.11850000000004"/>
  </r>
  <r>
    <x v="52"/>
    <x v="9"/>
    <n v="2"/>
    <n v="404.08"/>
    <n v="7.0000000000000007E-2"/>
    <x v="0"/>
    <n v="751.58879999999988"/>
    <n v="2"/>
    <n v="404.08"/>
    <n v="7.0000000000000007E-2"/>
    <n v="751.58879999999988"/>
  </r>
  <r>
    <x v="52"/>
    <x v="1"/>
    <n v="2"/>
    <n v="805.08"/>
    <n v="0.27"/>
    <x v="2"/>
    <n v="1175.4168"/>
    <n v="2"/>
    <n v="805.08"/>
    <n v="0.27"/>
    <n v="1175.4168"/>
  </r>
  <r>
    <x v="52"/>
    <x v="7"/>
    <n v="3"/>
    <n v="169.43"/>
    <n v="0.19"/>
    <x v="0"/>
    <n v="411.71490000000011"/>
    <n v="3"/>
    <n v="169.43"/>
    <n v="0.19"/>
    <n v="411.71490000000011"/>
  </r>
  <r>
    <x v="52"/>
    <x v="14"/>
    <n v="3"/>
    <n v="560.52"/>
    <n v="0.17"/>
    <x v="0"/>
    <n v="1395.6948"/>
    <n v="3"/>
    <n v="560.52"/>
    <n v="0.17"/>
    <n v="1395.6948"/>
  </r>
  <r>
    <x v="52"/>
    <x v="4"/>
    <n v="3"/>
    <n v="579.26"/>
    <n v="0.19"/>
    <x v="0"/>
    <n v="1407.6017999999999"/>
    <n v="3"/>
    <n v="579.26"/>
    <n v="0.19"/>
    <n v="1407.6017999999999"/>
  </r>
  <r>
    <x v="52"/>
    <x v="19"/>
    <n v="4"/>
    <n v="827.39"/>
    <n v="0.06"/>
    <x v="1"/>
    <n v="3110.9863999999998"/>
    <n v="4"/>
    <n v="827.39"/>
    <n v="0.06"/>
    <n v="3110.9863999999998"/>
  </r>
  <r>
    <x v="52"/>
    <x v="17"/>
    <n v="1"/>
    <n v="75.8"/>
    <n v="0.28999999999999998"/>
    <x v="2"/>
    <n v="53.817999999999998"/>
    <n v="1"/>
    <n v="75.8"/>
    <n v="0.28999999999999998"/>
    <n v="53.817999999999998"/>
  </r>
  <r>
    <x v="52"/>
    <x v="17"/>
    <n v="1"/>
    <n v="772.07"/>
    <n v="0.26"/>
    <x v="2"/>
    <n v="571.33180000000004"/>
    <n v="1"/>
    <n v="772.07"/>
    <n v="0.26"/>
    <n v="571.33180000000004"/>
  </r>
  <r>
    <x v="52"/>
    <x v="1"/>
    <n v="3"/>
    <n v="753.47"/>
    <n v="0.25"/>
    <x v="2"/>
    <n v="1695.3074999999999"/>
    <n v="3"/>
    <n v="753.47"/>
    <n v="0.25"/>
    <n v="1695.3074999999999"/>
  </r>
  <r>
    <x v="52"/>
    <x v="18"/>
    <n v="3"/>
    <n v="184.67"/>
    <n v="0.03"/>
    <x v="1"/>
    <n v="537.38969999999995"/>
    <n v="3"/>
    <n v="184.67"/>
    <n v="0.03"/>
    <n v="537.38969999999995"/>
  </r>
  <r>
    <x v="52"/>
    <x v="17"/>
    <n v="3"/>
    <n v="439.21"/>
    <n v="0.28000000000000003"/>
    <x v="1"/>
    <n v="948.69359999999983"/>
    <n v="3"/>
    <n v="439.21"/>
    <n v="0.28000000000000003"/>
    <n v="948.69359999999983"/>
  </r>
  <r>
    <x v="52"/>
    <x v="6"/>
    <n v="3"/>
    <n v="442.64"/>
    <n v="0.15"/>
    <x v="1"/>
    <n v="1128.732"/>
    <n v="3"/>
    <n v="442.64"/>
    <n v="0.15"/>
    <n v="1128.732"/>
  </r>
  <r>
    <x v="52"/>
    <x v="3"/>
    <n v="2"/>
    <n v="981.35"/>
    <n v="0.16"/>
    <x v="2"/>
    <n v="1648.6679999999999"/>
    <n v="2"/>
    <n v="981.35"/>
    <n v="0.16"/>
    <n v="1648.6679999999999"/>
  </r>
  <r>
    <x v="53"/>
    <x v="5"/>
    <n v="2"/>
    <n v="267.19"/>
    <n v="7.0000000000000007E-2"/>
    <x v="0"/>
    <n v="496.97340000000003"/>
    <n v="2"/>
    <n v="267.19"/>
    <n v="7.0000000000000007E-2"/>
    <n v="496.97340000000003"/>
  </r>
  <r>
    <x v="53"/>
    <x v="1"/>
    <n v="4"/>
    <n v="689.67"/>
    <n v="0.05"/>
    <x v="1"/>
    <n v="2620.7460000000001"/>
    <n v="4"/>
    <n v="689.67"/>
    <n v="0.05"/>
    <n v="2620.7460000000001"/>
  </r>
  <r>
    <x v="53"/>
    <x v="0"/>
    <n v="3"/>
    <n v="545.1"/>
    <n v="0.08"/>
    <x v="1"/>
    <n v="1504.4760000000001"/>
    <n v="3"/>
    <n v="545.1"/>
    <n v="0.08"/>
    <n v="1504.4760000000001"/>
  </r>
  <r>
    <x v="53"/>
    <x v="6"/>
    <n v="4"/>
    <n v="488.56"/>
    <n v="0.26"/>
    <x v="1"/>
    <n v="1446.1376"/>
    <n v="4"/>
    <n v="488.56"/>
    <n v="0.26"/>
    <n v="1446.1376"/>
  </r>
  <r>
    <x v="53"/>
    <x v="4"/>
    <n v="4"/>
    <n v="995.55"/>
    <n v="0.19"/>
    <x v="2"/>
    <n v="3225.5819999999999"/>
    <n v="4"/>
    <n v="995.55"/>
    <n v="0.19"/>
    <n v="3225.5819999999999"/>
  </r>
  <r>
    <x v="53"/>
    <x v="18"/>
    <n v="4"/>
    <n v="651.36"/>
    <n v="0.13"/>
    <x v="0"/>
    <n v="2266.7328000000002"/>
    <n v="4"/>
    <n v="651.36"/>
    <n v="0.13"/>
    <n v="2266.7328000000002"/>
  </r>
  <r>
    <x v="53"/>
    <x v="18"/>
    <n v="3"/>
    <n v="628.17999999999995"/>
    <n v="0.26"/>
    <x v="0"/>
    <n v="1394.5596"/>
    <n v="3"/>
    <n v="628.17999999999995"/>
    <n v="0.26"/>
    <n v="1394.5596"/>
  </r>
  <r>
    <x v="53"/>
    <x v="3"/>
    <n v="2"/>
    <n v="218.11"/>
    <n v="0.02"/>
    <x v="1"/>
    <n v="427.49560000000002"/>
    <n v="2"/>
    <n v="218.11"/>
    <n v="0.02"/>
    <n v="427.49560000000002"/>
  </r>
  <r>
    <x v="53"/>
    <x v="4"/>
    <n v="1"/>
    <n v="38.950000000000003"/>
    <n v="0.28000000000000003"/>
    <x v="0"/>
    <n v="28.044"/>
    <n v="1"/>
    <n v="38.950000000000003"/>
    <n v="0.28000000000000003"/>
    <n v="28.044"/>
  </r>
  <r>
    <x v="53"/>
    <x v="16"/>
    <n v="3"/>
    <n v="404.5"/>
    <n v="0.22"/>
    <x v="2"/>
    <n v="946.53000000000009"/>
    <n v="3"/>
    <n v="404.5"/>
    <n v="0.22"/>
    <n v="946.53000000000009"/>
  </r>
  <r>
    <x v="53"/>
    <x v="18"/>
    <n v="2"/>
    <n v="714.21"/>
    <n v="0.14000000000000001"/>
    <x v="0"/>
    <n v="1228.4412"/>
    <n v="2"/>
    <n v="714.21"/>
    <n v="0.14000000000000001"/>
    <n v="1228.4412"/>
  </r>
  <r>
    <x v="53"/>
    <x v="6"/>
    <n v="4"/>
    <n v="64.06"/>
    <n v="0.26"/>
    <x v="0"/>
    <n v="189.61760000000001"/>
    <n v="4"/>
    <n v="64.06"/>
    <n v="0.26"/>
    <n v="189.61760000000001"/>
  </r>
  <r>
    <x v="53"/>
    <x v="10"/>
    <n v="4"/>
    <n v="559.59"/>
    <n v="0.19"/>
    <x v="1"/>
    <n v="1813.0716"/>
    <n v="4"/>
    <n v="559.59"/>
    <n v="0.19"/>
    <n v="1813.0716"/>
  </r>
  <r>
    <x v="53"/>
    <x v="4"/>
    <n v="2"/>
    <n v="422.13"/>
    <n v="0.28000000000000003"/>
    <x v="0"/>
    <n v="607.86720000000003"/>
    <n v="2"/>
    <n v="422.13"/>
    <n v="0.28000000000000003"/>
    <n v="607.86720000000003"/>
  </r>
  <r>
    <x v="53"/>
    <x v="11"/>
    <n v="3"/>
    <n v="878.62"/>
    <n v="0.05"/>
    <x v="2"/>
    <n v="2504.067"/>
    <n v="3"/>
    <n v="878.62"/>
    <n v="0.05"/>
    <n v="2504.067"/>
  </r>
  <r>
    <x v="53"/>
    <x v="9"/>
    <n v="3"/>
    <n v="223.64"/>
    <n v="0.05"/>
    <x v="0"/>
    <n v="637.37399999999991"/>
    <n v="3"/>
    <n v="223.64"/>
    <n v="0.05"/>
    <n v="637.37399999999991"/>
  </r>
  <r>
    <x v="53"/>
    <x v="9"/>
    <n v="1"/>
    <n v="120.02"/>
    <n v="0.26"/>
    <x v="0"/>
    <n v="88.814799999999991"/>
    <n v="1"/>
    <n v="120.02"/>
    <n v="0.26"/>
    <n v="88.814799999999991"/>
  </r>
  <r>
    <x v="54"/>
    <x v="10"/>
    <n v="4"/>
    <n v="794.97"/>
    <n v="0.24"/>
    <x v="2"/>
    <n v="2416.7087999999999"/>
    <n v="4"/>
    <n v="794.97"/>
    <n v="0.24"/>
    <n v="2416.7087999999999"/>
  </r>
  <r>
    <x v="54"/>
    <x v="10"/>
    <n v="2"/>
    <n v="466.27"/>
    <n v="0.11"/>
    <x v="2"/>
    <n v="829.9606"/>
    <n v="2"/>
    <n v="466.27"/>
    <n v="0.11"/>
    <n v="829.9606"/>
  </r>
  <r>
    <x v="54"/>
    <x v="1"/>
    <n v="3"/>
    <n v="666.39"/>
    <n v="0.21"/>
    <x v="1"/>
    <n v="1579.3443"/>
    <n v="3"/>
    <n v="666.39"/>
    <n v="0.21"/>
    <n v="1579.3443"/>
  </r>
  <r>
    <x v="54"/>
    <x v="4"/>
    <n v="2"/>
    <n v="250.83"/>
    <n v="0.15"/>
    <x v="2"/>
    <n v="426.411"/>
    <n v="2"/>
    <n v="250.83"/>
    <n v="0.15"/>
    <n v="426.411"/>
  </r>
  <r>
    <x v="54"/>
    <x v="0"/>
    <n v="2"/>
    <n v="433.75"/>
    <n v="0"/>
    <x v="0"/>
    <n v="867.5"/>
    <n v="2"/>
    <n v="433.75"/>
    <n v="0"/>
    <n v="867.5"/>
  </r>
  <r>
    <x v="54"/>
    <x v="12"/>
    <n v="1"/>
    <n v="127.47"/>
    <n v="0.16"/>
    <x v="1"/>
    <n v="107.0748"/>
    <n v="1"/>
    <n v="127.47"/>
    <n v="0.16"/>
    <n v="107.0748"/>
  </r>
  <r>
    <x v="54"/>
    <x v="3"/>
    <n v="4"/>
    <n v="377.26"/>
    <n v="0.22"/>
    <x v="1"/>
    <n v="1177.0512000000001"/>
    <n v="4"/>
    <n v="377.26"/>
    <n v="0.22"/>
    <n v="1177.0512000000001"/>
  </r>
  <r>
    <x v="54"/>
    <x v="10"/>
    <n v="1"/>
    <n v="937.01"/>
    <n v="7.0000000000000007E-2"/>
    <x v="0"/>
    <n v="871.41929999999991"/>
    <n v="1"/>
    <n v="937.01"/>
    <n v="7.0000000000000007E-2"/>
    <n v="871.41929999999991"/>
  </r>
  <r>
    <x v="54"/>
    <x v="2"/>
    <n v="1"/>
    <n v="458.69"/>
    <n v="0.16"/>
    <x v="2"/>
    <n v="385.2996"/>
    <n v="1"/>
    <n v="458.69"/>
    <n v="0.16"/>
    <n v="385.2996"/>
  </r>
  <r>
    <x v="54"/>
    <x v="2"/>
    <n v="3"/>
    <n v="742.45"/>
    <n v="0.23"/>
    <x v="1"/>
    <n v="1715.0595000000001"/>
    <n v="3"/>
    <n v="742.45"/>
    <n v="0.23"/>
    <n v="1715.0595000000001"/>
  </r>
  <r>
    <x v="54"/>
    <x v="4"/>
    <n v="4"/>
    <n v="348.58"/>
    <n v="0.16"/>
    <x v="0"/>
    <n v="1171.2288000000001"/>
    <n v="4"/>
    <n v="348.58"/>
    <n v="0.16"/>
    <n v="1171.2288000000001"/>
  </r>
  <r>
    <x v="54"/>
    <x v="3"/>
    <n v="3"/>
    <n v="622.98"/>
    <n v="0.28000000000000003"/>
    <x v="2"/>
    <n v="1345.6368"/>
    <n v="3"/>
    <n v="622.98"/>
    <n v="0.28000000000000003"/>
    <n v="1345.6368"/>
  </r>
  <r>
    <x v="54"/>
    <x v="14"/>
    <n v="2"/>
    <n v="485.17"/>
    <n v="0.11"/>
    <x v="2"/>
    <n v="863.60260000000005"/>
    <n v="2"/>
    <n v="485.17"/>
    <n v="0.11"/>
    <n v="863.60260000000005"/>
  </r>
  <r>
    <x v="54"/>
    <x v="19"/>
    <n v="3"/>
    <n v="130.41"/>
    <n v="0.14000000000000001"/>
    <x v="2"/>
    <n v="336.45780000000002"/>
    <n v="3"/>
    <n v="130.41"/>
    <n v="0.14000000000000001"/>
    <n v="336.45780000000002"/>
  </r>
  <r>
    <x v="54"/>
    <x v="17"/>
    <n v="3"/>
    <n v="658.33"/>
    <n v="0.12"/>
    <x v="1"/>
    <n v="1737.9911999999999"/>
    <n v="3"/>
    <n v="658.33"/>
    <n v="0.12"/>
    <n v="1737.9911999999999"/>
  </r>
  <r>
    <x v="54"/>
    <x v="3"/>
    <n v="1"/>
    <n v="803.37"/>
    <n v="0.3"/>
    <x v="2"/>
    <n v="562.35899999999992"/>
    <n v="1"/>
    <n v="803.37"/>
    <n v="0.3"/>
    <n v="562.35899999999992"/>
  </r>
  <r>
    <x v="55"/>
    <x v="16"/>
    <n v="3"/>
    <n v="745.3"/>
    <n v="0.18"/>
    <x v="0"/>
    <n v="1833.4380000000001"/>
    <n v="3"/>
    <n v="745.3"/>
    <n v="0.18"/>
    <n v="1833.4380000000001"/>
  </r>
  <r>
    <x v="55"/>
    <x v="0"/>
    <n v="4"/>
    <n v="288.60000000000002"/>
    <n v="0.09"/>
    <x v="2"/>
    <n v="1050.5039999999999"/>
    <n v="4"/>
    <n v="288.60000000000002"/>
    <n v="0.09"/>
    <n v="1050.5039999999999"/>
  </r>
  <r>
    <x v="55"/>
    <x v="11"/>
    <n v="2"/>
    <n v="64.7"/>
    <n v="0"/>
    <x v="0"/>
    <n v="129.4"/>
    <n v="2"/>
    <n v="64.7"/>
    <n v="0"/>
    <n v="129.4"/>
  </r>
  <r>
    <x v="55"/>
    <x v="17"/>
    <n v="3"/>
    <n v="178.22"/>
    <n v="0.15"/>
    <x v="1"/>
    <n v="454.46100000000001"/>
    <n v="3"/>
    <n v="178.22"/>
    <n v="0.15"/>
    <n v="454.46100000000001"/>
  </r>
  <r>
    <x v="55"/>
    <x v="2"/>
    <n v="3"/>
    <n v="836.4"/>
    <n v="0"/>
    <x v="0"/>
    <n v="2509.1999999999998"/>
    <n v="3"/>
    <n v="836.4"/>
    <n v="0"/>
    <n v="2509.1999999999998"/>
  </r>
  <r>
    <x v="55"/>
    <x v="7"/>
    <n v="2"/>
    <n v="37.21"/>
    <n v="0.19"/>
    <x v="0"/>
    <n v="60.280200000000008"/>
    <n v="2"/>
    <n v="37.21"/>
    <n v="0.19"/>
    <n v="60.280200000000008"/>
  </r>
  <r>
    <x v="55"/>
    <x v="13"/>
    <n v="2"/>
    <n v="81.16"/>
    <n v="0.16"/>
    <x v="2"/>
    <n v="136.34880000000001"/>
    <n v="2"/>
    <n v="81.16"/>
    <n v="0.16"/>
    <n v="136.34880000000001"/>
  </r>
  <r>
    <x v="55"/>
    <x v="12"/>
    <n v="4"/>
    <n v="867.94"/>
    <n v="0.26"/>
    <x v="2"/>
    <n v="2569.1024000000002"/>
    <n v="4"/>
    <n v="867.94"/>
    <n v="0.26"/>
    <n v="2569.1024000000002"/>
  </r>
  <r>
    <x v="55"/>
    <x v="18"/>
    <n v="1"/>
    <n v="992.37"/>
    <n v="0.24"/>
    <x v="1"/>
    <n v="754.20119999999997"/>
    <n v="1"/>
    <n v="992.37"/>
    <n v="0.24"/>
    <n v="754.20119999999997"/>
  </r>
  <r>
    <x v="55"/>
    <x v="0"/>
    <n v="1"/>
    <n v="437.12"/>
    <n v="0.21"/>
    <x v="0"/>
    <n v="345.32479999999998"/>
    <n v="1"/>
    <n v="437.12"/>
    <n v="0.21"/>
    <n v="345.32479999999998"/>
  </r>
  <r>
    <x v="55"/>
    <x v="11"/>
    <n v="2"/>
    <n v="909.51"/>
    <n v="0.27"/>
    <x v="0"/>
    <n v="1327.8846000000001"/>
    <n v="2"/>
    <n v="909.51"/>
    <n v="0.27"/>
    <n v="1327.8846000000001"/>
  </r>
  <r>
    <x v="55"/>
    <x v="12"/>
    <n v="3"/>
    <n v="180.84"/>
    <n v="0.03"/>
    <x v="2"/>
    <n v="526.24439999999993"/>
    <n v="3"/>
    <n v="180.84"/>
    <n v="0.03"/>
    <n v="526.24439999999993"/>
  </r>
  <r>
    <x v="55"/>
    <x v="7"/>
    <n v="2"/>
    <n v="579.52"/>
    <n v="0.01"/>
    <x v="2"/>
    <n v="1147.4495999999999"/>
    <n v="2"/>
    <n v="579.52"/>
    <n v="0.01"/>
    <n v="1147.4495999999999"/>
  </r>
  <r>
    <x v="55"/>
    <x v="8"/>
    <n v="3"/>
    <n v="597.46"/>
    <n v="0.02"/>
    <x v="2"/>
    <n v="1756.5324000000001"/>
    <n v="3"/>
    <n v="597.46"/>
    <n v="0.02"/>
    <n v="1756.5324000000001"/>
  </r>
  <r>
    <x v="55"/>
    <x v="6"/>
    <n v="2"/>
    <n v="107.97"/>
    <n v="0.06"/>
    <x v="0"/>
    <n v="202.9836"/>
    <n v="2"/>
    <n v="107.97"/>
    <n v="0.06"/>
    <n v="202.9836"/>
  </r>
  <r>
    <x v="55"/>
    <x v="13"/>
    <n v="2"/>
    <n v="23.58"/>
    <n v="0.02"/>
    <x v="2"/>
    <n v="46.216799999999999"/>
    <n v="2"/>
    <n v="23.58"/>
    <n v="0.02"/>
    <n v="46.216799999999999"/>
  </r>
  <r>
    <x v="55"/>
    <x v="13"/>
    <n v="4"/>
    <n v="511.43"/>
    <n v="0.18"/>
    <x v="1"/>
    <n v="1677.4903999999999"/>
    <n v="4"/>
    <n v="511.43"/>
    <n v="0.18"/>
    <n v="1677.4903999999999"/>
  </r>
  <r>
    <x v="55"/>
    <x v="14"/>
    <n v="1"/>
    <n v="758.89"/>
    <n v="0.1"/>
    <x v="0"/>
    <n v="683.00099999999998"/>
    <n v="1"/>
    <n v="758.89"/>
    <n v="0.1"/>
    <n v="683.00099999999998"/>
  </r>
  <r>
    <x v="55"/>
    <x v="2"/>
    <n v="2"/>
    <n v="958.64"/>
    <n v="0.2"/>
    <x v="2"/>
    <n v="1533.8240000000001"/>
    <n v="2"/>
    <n v="958.64"/>
    <n v="0.2"/>
    <n v="1533.8240000000001"/>
  </r>
  <r>
    <x v="55"/>
    <x v="8"/>
    <n v="1"/>
    <n v="935.66"/>
    <n v="0.26"/>
    <x v="2"/>
    <n v="692.38839999999993"/>
    <n v="1"/>
    <n v="935.66"/>
    <n v="0.26"/>
    <n v="692.38839999999993"/>
  </r>
  <r>
    <x v="55"/>
    <x v="17"/>
    <n v="4"/>
    <n v="790.38"/>
    <n v="0.22"/>
    <x v="1"/>
    <n v="2465.9856"/>
    <n v="4"/>
    <n v="790.38"/>
    <n v="0.22"/>
    <n v="2465.9856"/>
  </r>
  <r>
    <x v="55"/>
    <x v="3"/>
    <n v="2"/>
    <n v="102.85"/>
    <n v="0.08"/>
    <x v="2"/>
    <n v="189.244"/>
    <n v="2"/>
    <n v="102.85"/>
    <n v="0.08"/>
    <n v="189.244"/>
  </r>
  <r>
    <x v="55"/>
    <x v="16"/>
    <n v="3"/>
    <n v="630.28"/>
    <n v="7.0000000000000007E-2"/>
    <x v="1"/>
    <n v="1758.4811999999999"/>
    <n v="3"/>
    <n v="630.28"/>
    <n v="7.0000000000000007E-2"/>
    <n v="1758.4811999999999"/>
  </r>
  <r>
    <x v="55"/>
    <x v="13"/>
    <n v="2"/>
    <n v="687.36"/>
    <n v="7.0000000000000007E-2"/>
    <x v="1"/>
    <n v="1278.4896000000001"/>
    <n v="2"/>
    <n v="687.36"/>
    <n v="7.0000000000000007E-2"/>
    <n v="1278.4896000000001"/>
  </r>
  <r>
    <x v="55"/>
    <x v="7"/>
    <n v="1"/>
    <n v="509.08"/>
    <n v="0.04"/>
    <x v="2"/>
    <n v="488.71679999999998"/>
    <n v="1"/>
    <n v="509.08"/>
    <n v="0.04"/>
    <n v="488.71679999999998"/>
  </r>
  <r>
    <x v="55"/>
    <x v="13"/>
    <n v="2"/>
    <n v="410.63"/>
    <n v="0.28000000000000003"/>
    <x v="1"/>
    <n v="591.30719999999997"/>
    <n v="2"/>
    <n v="410.63"/>
    <n v="0.28000000000000003"/>
    <n v="591.30719999999997"/>
  </r>
  <r>
    <x v="55"/>
    <x v="4"/>
    <n v="1"/>
    <n v="913.99"/>
    <n v="0.14000000000000001"/>
    <x v="0"/>
    <n v="786.03139999999996"/>
    <n v="1"/>
    <n v="913.99"/>
    <n v="0.14000000000000001"/>
    <n v="786.03139999999996"/>
  </r>
  <r>
    <x v="55"/>
    <x v="9"/>
    <n v="4"/>
    <n v="835.61"/>
    <n v="0.03"/>
    <x v="0"/>
    <n v="3242.1668"/>
    <n v="4"/>
    <n v="835.61"/>
    <n v="0.03"/>
    <n v="3242.1668"/>
  </r>
  <r>
    <x v="56"/>
    <x v="19"/>
    <n v="4"/>
    <n v="24.72"/>
    <n v="0.28000000000000003"/>
    <x v="0"/>
    <n v="71.193599999999989"/>
    <n v="4"/>
    <n v="24.72"/>
    <n v="0.28000000000000003"/>
    <n v="71.193599999999989"/>
  </r>
  <r>
    <x v="56"/>
    <x v="1"/>
    <n v="2"/>
    <n v="733.87"/>
    <n v="0.1"/>
    <x v="2"/>
    <n v="1320.9659999999999"/>
    <n v="2"/>
    <n v="733.87"/>
    <n v="0.1"/>
    <n v="1320.9659999999999"/>
  </r>
  <r>
    <x v="56"/>
    <x v="10"/>
    <n v="3"/>
    <n v="483.06"/>
    <n v="0.05"/>
    <x v="0"/>
    <n v="1376.721"/>
    <n v="3"/>
    <n v="483.06"/>
    <n v="0.05"/>
    <n v="1376.721"/>
  </r>
  <r>
    <x v="56"/>
    <x v="11"/>
    <n v="4"/>
    <n v="254.94"/>
    <n v="0.06"/>
    <x v="2"/>
    <n v="958.57439999999997"/>
    <n v="4"/>
    <n v="254.94"/>
    <n v="0.06"/>
    <n v="958.57439999999997"/>
  </r>
  <r>
    <x v="56"/>
    <x v="2"/>
    <n v="2"/>
    <n v="257.95999999999998"/>
    <n v="0.21"/>
    <x v="2"/>
    <n v="407.57679999999999"/>
    <n v="2"/>
    <n v="257.95999999999998"/>
    <n v="0.21"/>
    <n v="407.57679999999999"/>
  </r>
  <r>
    <x v="56"/>
    <x v="1"/>
    <n v="2"/>
    <n v="824.34"/>
    <n v="0.1"/>
    <x v="1"/>
    <n v="1483.8119999999999"/>
    <n v="2"/>
    <n v="824.34"/>
    <n v="0.1"/>
    <n v="1483.8119999999999"/>
  </r>
  <r>
    <x v="56"/>
    <x v="6"/>
    <n v="4"/>
    <n v="579.70000000000005"/>
    <n v="0.18"/>
    <x v="2"/>
    <n v="1901.4159999999999"/>
    <n v="4"/>
    <n v="579.70000000000005"/>
    <n v="0.18"/>
    <n v="1901.4159999999999"/>
  </r>
  <r>
    <x v="56"/>
    <x v="0"/>
    <n v="1"/>
    <n v="98.27"/>
    <n v="0.16"/>
    <x v="2"/>
    <n v="82.54679999999999"/>
    <n v="1"/>
    <n v="98.27"/>
    <n v="0.16"/>
    <n v="82.54679999999999"/>
  </r>
  <r>
    <x v="56"/>
    <x v="4"/>
    <n v="2"/>
    <n v="42.51"/>
    <n v="0.04"/>
    <x v="1"/>
    <n v="81.619199999999992"/>
    <n v="2"/>
    <n v="42.51"/>
    <n v="0.04"/>
    <n v="81.619199999999992"/>
  </r>
  <r>
    <x v="56"/>
    <x v="17"/>
    <n v="4"/>
    <n v="96.78"/>
    <n v="0.11"/>
    <x v="2"/>
    <n v="344.53680000000003"/>
    <n v="4"/>
    <n v="96.78"/>
    <n v="0.11"/>
    <n v="344.53680000000003"/>
  </r>
  <r>
    <x v="56"/>
    <x v="10"/>
    <n v="4"/>
    <n v="458.58"/>
    <n v="0.28999999999999998"/>
    <x v="1"/>
    <n v="1302.3671999999999"/>
    <n v="4"/>
    <n v="458.58"/>
    <n v="0.28999999999999998"/>
    <n v="1302.3671999999999"/>
  </r>
  <r>
    <x v="56"/>
    <x v="3"/>
    <n v="1"/>
    <n v="631"/>
    <n v="0.04"/>
    <x v="0"/>
    <n v="605.76"/>
    <n v="1"/>
    <n v="631"/>
    <n v="0.04"/>
    <n v="605.76"/>
  </r>
  <r>
    <x v="57"/>
    <x v="18"/>
    <n v="4"/>
    <m/>
    <n v="0.04"/>
    <x v="1"/>
    <n v="1782.4512"/>
    <n v="4"/>
    <n v="464.18"/>
    <n v="0.04"/>
    <n v="1782.4512"/>
  </r>
  <r>
    <x v="57"/>
    <x v="16"/>
    <n v="3"/>
    <n v="92.24"/>
    <n v="0.28000000000000003"/>
    <x v="1"/>
    <n v="199.23839999999998"/>
    <n v="3"/>
    <n v="92.24"/>
    <n v="0.28000000000000003"/>
    <n v="199.23839999999998"/>
  </r>
  <r>
    <x v="57"/>
    <x v="3"/>
    <n v="1"/>
    <n v="889.19"/>
    <n v="0.03"/>
    <x v="0"/>
    <n v="862.51430000000005"/>
    <n v="1"/>
    <n v="889.19"/>
    <n v="0.03"/>
    <n v="862.51430000000005"/>
  </r>
  <r>
    <x v="57"/>
    <x v="7"/>
    <n v="3"/>
    <n v="769.56"/>
    <n v="0.08"/>
    <x v="0"/>
    <n v="2123.9856"/>
    <n v="3"/>
    <n v="769.56"/>
    <n v="0.08"/>
    <n v="2123.9856"/>
  </r>
  <r>
    <x v="57"/>
    <x v="1"/>
    <n v="4"/>
    <n v="537.15"/>
    <n v="0.06"/>
    <x v="1"/>
    <n v="2019.684"/>
    <n v="4"/>
    <n v="537.15"/>
    <n v="0.06"/>
    <n v="2019.684"/>
  </r>
  <r>
    <x v="57"/>
    <x v="10"/>
    <n v="4"/>
    <n v="597.79999999999995"/>
    <n v="0.2"/>
    <x v="0"/>
    <n v="1912.96"/>
    <n v="4"/>
    <n v="597.79999999999995"/>
    <n v="0.2"/>
    <n v="1912.96"/>
  </r>
  <r>
    <x v="57"/>
    <x v="18"/>
    <n v="4"/>
    <n v="106.48"/>
    <n v="0.1"/>
    <x v="1"/>
    <n v="383.32799999999997"/>
    <n v="4"/>
    <n v="106.48"/>
    <n v="0.1"/>
    <n v="383.32799999999997"/>
  </r>
  <r>
    <x v="57"/>
    <x v="18"/>
    <n v="2"/>
    <n v="92.64"/>
    <n v="0.14000000000000001"/>
    <x v="1"/>
    <n v="159.3408"/>
    <n v="2"/>
    <n v="92.64"/>
    <n v="0.14000000000000001"/>
    <n v="159.3408"/>
  </r>
  <r>
    <x v="57"/>
    <x v="15"/>
    <n v="2"/>
    <n v="424.54"/>
    <n v="0.24"/>
    <x v="2"/>
    <n v="645.30080000000009"/>
    <n v="2"/>
    <n v="424.54"/>
    <n v="0.24"/>
    <n v="645.30080000000009"/>
  </r>
  <r>
    <x v="57"/>
    <x v="10"/>
    <n v="3"/>
    <n v="118.25"/>
    <n v="0.26"/>
    <x v="2"/>
    <n v="262.51499999999999"/>
    <n v="3"/>
    <n v="118.25"/>
    <n v="0.26"/>
    <n v="262.51499999999999"/>
  </r>
  <r>
    <x v="57"/>
    <x v="13"/>
    <n v="3"/>
    <n v="257.11"/>
    <n v="0.26"/>
    <x v="1"/>
    <n v="570.78420000000006"/>
    <n v="3"/>
    <n v="257.11"/>
    <n v="0.26"/>
    <n v="570.78420000000006"/>
  </r>
  <r>
    <x v="57"/>
    <x v="14"/>
    <n v="4"/>
    <n v="755.82"/>
    <n v="0.22"/>
    <x v="1"/>
    <n v="2358.1583999999998"/>
    <n v="4"/>
    <n v="755.82"/>
    <n v="0.22"/>
    <n v="2358.1583999999998"/>
  </r>
  <r>
    <x v="57"/>
    <x v="5"/>
    <n v="3"/>
    <n v="543.49"/>
    <n v="0.05"/>
    <x v="2"/>
    <n v="1548.9465"/>
    <n v="3"/>
    <n v="543.49"/>
    <n v="0.05"/>
    <n v="1548.9465"/>
  </r>
  <r>
    <x v="57"/>
    <x v="17"/>
    <n v="1"/>
    <n v="146.49"/>
    <n v="0.28000000000000003"/>
    <x v="0"/>
    <n v="105.47280000000001"/>
    <n v="1"/>
    <n v="146.49"/>
    <n v="0.28000000000000003"/>
    <n v="105.47280000000001"/>
  </r>
  <r>
    <x v="57"/>
    <x v="6"/>
    <n v="2"/>
    <n v="666.49"/>
    <n v="0.06"/>
    <x v="0"/>
    <n v="1253.0011999999999"/>
    <n v="2"/>
    <n v="666.49"/>
    <n v="0.06"/>
    <n v="1253.0011999999999"/>
  </r>
  <r>
    <x v="57"/>
    <x v="5"/>
    <n v="1"/>
    <n v="88.78"/>
    <n v="0.18"/>
    <x v="0"/>
    <n v="72.799600000000012"/>
    <n v="1"/>
    <n v="88.78"/>
    <n v="0.18"/>
    <n v="72.799600000000012"/>
  </r>
  <r>
    <x v="57"/>
    <x v="8"/>
    <n v="1"/>
    <n v="145.96"/>
    <n v="0.3"/>
    <x v="0"/>
    <n v="102.172"/>
    <n v="1"/>
    <n v="145.96"/>
    <n v="0.3"/>
    <n v="102.172"/>
  </r>
  <r>
    <x v="57"/>
    <x v="13"/>
    <n v="1"/>
    <n v="141.85"/>
    <n v="0.06"/>
    <x v="2"/>
    <n v="133.339"/>
    <n v="1"/>
    <n v="141.85"/>
    <n v="0.06"/>
    <n v="133.339"/>
  </r>
  <r>
    <x v="57"/>
    <x v="13"/>
    <n v="4"/>
    <n v="861.55"/>
    <n v="0.12"/>
    <x v="0"/>
    <n v="3032.6559999999999"/>
    <n v="4"/>
    <n v="861.55"/>
    <n v="0.12"/>
    <n v="3032.6559999999999"/>
  </r>
  <r>
    <x v="57"/>
    <x v="14"/>
    <n v="2"/>
    <n v="396.9"/>
    <n v="0.18"/>
    <x v="2"/>
    <n v="650.91600000000005"/>
    <n v="2"/>
    <n v="396.9"/>
    <n v="0.18"/>
    <n v="650.91600000000005"/>
  </r>
  <r>
    <x v="57"/>
    <x v="17"/>
    <n v="3"/>
    <n v="345.43"/>
    <n v="0.08"/>
    <x v="1"/>
    <n v="953.38679999999999"/>
    <n v="3"/>
    <n v="345.43"/>
    <n v="0.08"/>
    <n v="953.38679999999999"/>
  </r>
  <r>
    <x v="58"/>
    <x v="8"/>
    <n v="4"/>
    <n v="385.5"/>
    <n v="0.03"/>
    <x v="2"/>
    <n v="1495.74"/>
    <n v="4"/>
    <n v="385.5"/>
    <n v="0.03"/>
    <n v="1495.74"/>
  </r>
  <r>
    <x v="58"/>
    <x v="4"/>
    <n v="4"/>
    <n v="585.04"/>
    <n v="0.22"/>
    <x v="2"/>
    <n v="1825.3248000000001"/>
    <n v="4"/>
    <n v="585.04"/>
    <n v="0.22"/>
    <n v="1825.3248000000001"/>
  </r>
  <r>
    <x v="58"/>
    <x v="1"/>
    <n v="1"/>
    <n v="299.13"/>
    <n v="0.1"/>
    <x v="1"/>
    <n v="269.21699999999998"/>
    <n v="1"/>
    <n v="299.13"/>
    <n v="0.1"/>
    <n v="269.21699999999998"/>
  </r>
  <r>
    <x v="58"/>
    <x v="12"/>
    <n v="3"/>
    <n v="260.45999999999998"/>
    <n v="0.09"/>
    <x v="0"/>
    <n v="711.05579999999986"/>
    <n v="3"/>
    <n v="260.45999999999998"/>
    <n v="0.09"/>
    <n v="711.05579999999986"/>
  </r>
  <r>
    <x v="58"/>
    <x v="12"/>
    <n v="2"/>
    <n v="985.43"/>
    <n v="0.28000000000000003"/>
    <x v="1"/>
    <n v="1419.0192"/>
    <n v="2"/>
    <n v="985.43"/>
    <n v="0.28000000000000003"/>
    <n v="1419.0192"/>
  </r>
  <r>
    <x v="58"/>
    <x v="14"/>
    <n v="4"/>
    <n v="731.53"/>
    <n v="0.12"/>
    <x v="0"/>
    <n v="2574.9856"/>
    <n v="4"/>
    <n v="731.53"/>
    <n v="0.12"/>
    <n v="2574.9856"/>
  </r>
  <r>
    <x v="58"/>
    <x v="16"/>
    <n v="4"/>
    <n v="372.42"/>
    <n v="0.19"/>
    <x v="0"/>
    <n v="1206.6407999999999"/>
    <n v="4"/>
    <n v="372.42"/>
    <n v="0.19"/>
    <n v="1206.6407999999999"/>
  </r>
  <r>
    <x v="58"/>
    <x v="2"/>
    <n v="2"/>
    <n v="654.12"/>
    <n v="0.27"/>
    <x v="2"/>
    <n v="955.01519999999994"/>
    <n v="2"/>
    <n v="654.12"/>
    <n v="0.27"/>
    <n v="955.01519999999994"/>
  </r>
  <r>
    <x v="58"/>
    <x v="10"/>
    <n v="3"/>
    <n v="808.87"/>
    <n v="0.12"/>
    <x v="1"/>
    <n v="2135.4168"/>
    <n v="3"/>
    <n v="808.87"/>
    <n v="0.12"/>
    <n v="2135.4168"/>
  </r>
  <r>
    <x v="58"/>
    <x v="16"/>
    <n v="1"/>
    <n v="85.58"/>
    <n v="0.1"/>
    <x v="1"/>
    <n v="77.022000000000006"/>
    <n v="1"/>
    <n v="85.58"/>
    <n v="0.1"/>
    <n v="77.022000000000006"/>
  </r>
  <r>
    <x v="58"/>
    <x v="16"/>
    <n v="3"/>
    <n v="38.07"/>
    <n v="0.09"/>
    <x v="2"/>
    <n v="103.9311"/>
    <n v="3"/>
    <n v="38.07"/>
    <n v="0.09"/>
    <n v="103.9311"/>
  </r>
  <r>
    <x v="58"/>
    <x v="5"/>
    <n v="1"/>
    <n v="994.18"/>
    <n v="0.05"/>
    <x v="2"/>
    <n v="944.47099999999989"/>
    <n v="1"/>
    <n v="994.18"/>
    <n v="0.05"/>
    <n v="944.47099999999989"/>
  </r>
  <r>
    <x v="58"/>
    <x v="1"/>
    <n v="2"/>
    <n v="780.57"/>
    <n v="0.26"/>
    <x v="0"/>
    <n v="1155.2436"/>
    <n v="2"/>
    <n v="780.57"/>
    <n v="0.26"/>
    <n v="1155.2436"/>
  </r>
  <r>
    <x v="58"/>
    <x v="8"/>
    <n v="3"/>
    <n v="259.98"/>
    <n v="7.0000000000000007E-2"/>
    <x v="1"/>
    <n v="725.3442"/>
    <n v="3"/>
    <n v="259.98"/>
    <n v="7.0000000000000007E-2"/>
    <n v="725.3442"/>
  </r>
  <r>
    <x v="58"/>
    <x v="12"/>
    <n v="1"/>
    <n v="546.47"/>
    <n v="0.08"/>
    <x v="1"/>
    <n v="502.75240000000002"/>
    <n v="1"/>
    <n v="546.47"/>
    <n v="0.08"/>
    <n v="502.75240000000002"/>
  </r>
  <r>
    <x v="58"/>
    <x v="0"/>
    <n v="1"/>
    <n v="846.67"/>
    <n v="0.1"/>
    <x v="1"/>
    <n v="762.00299999999993"/>
    <n v="1"/>
    <n v="846.67"/>
    <n v="0.1"/>
    <n v="762.00299999999993"/>
  </r>
  <r>
    <x v="58"/>
    <x v="3"/>
    <n v="2"/>
    <n v="352.63"/>
    <n v="0.15"/>
    <x v="2"/>
    <n v="599.471"/>
    <n v="2"/>
    <n v="352.63"/>
    <n v="0.15"/>
    <n v="599.471"/>
  </r>
  <r>
    <x v="58"/>
    <x v="13"/>
    <n v="3"/>
    <n v="945.37"/>
    <n v="0.05"/>
    <x v="0"/>
    <n v="2694.3045000000002"/>
    <n v="3"/>
    <n v="945.37"/>
    <n v="0.05"/>
    <n v="2694.3045000000002"/>
  </r>
  <r>
    <x v="59"/>
    <x v="15"/>
    <n v="4"/>
    <n v="408.07"/>
    <n v="0.28000000000000003"/>
    <x v="1"/>
    <n v="1175.2416000000001"/>
    <n v="4"/>
    <n v="408.07"/>
    <n v="0.28000000000000003"/>
    <n v="1175.2416000000001"/>
  </r>
  <r>
    <x v="59"/>
    <x v="14"/>
    <n v="3"/>
    <n v="741.33"/>
    <n v="0.03"/>
    <x v="0"/>
    <n v="2157.2703000000001"/>
    <n v="3"/>
    <n v="741.33"/>
    <n v="0.03"/>
    <n v="2157.2703000000001"/>
  </r>
  <r>
    <x v="59"/>
    <x v="0"/>
    <n v="1"/>
    <n v="329.31"/>
    <n v="0.09"/>
    <x v="0"/>
    <n v="299.6721"/>
    <n v="1"/>
    <n v="329.31"/>
    <n v="0.09"/>
    <n v="299.6721"/>
  </r>
  <r>
    <x v="59"/>
    <x v="7"/>
    <n v="2"/>
    <n v="837.76"/>
    <n v="0.03"/>
    <x v="1"/>
    <n v="1625.2544"/>
    <n v="2"/>
    <n v="837.76"/>
    <n v="0.03"/>
    <n v="1625.2544"/>
  </r>
  <r>
    <x v="59"/>
    <x v="7"/>
    <n v="3"/>
    <n v="969.83"/>
    <n v="0.02"/>
    <x v="0"/>
    <n v="2851.3002000000001"/>
    <n v="3"/>
    <n v="969.83"/>
    <n v="0.02"/>
    <n v="2851.3002000000001"/>
  </r>
  <r>
    <x v="59"/>
    <x v="16"/>
    <n v="4"/>
    <n v="875.41"/>
    <n v="0.27"/>
    <x v="0"/>
    <n v="2556.1972000000001"/>
    <n v="4"/>
    <n v="875.41"/>
    <n v="0.27"/>
    <n v="2556.1972000000001"/>
  </r>
  <r>
    <x v="59"/>
    <x v="7"/>
    <n v="1"/>
    <n v="145.43"/>
    <n v="0.08"/>
    <x v="0"/>
    <n v="133.79560000000001"/>
    <n v="1"/>
    <n v="145.43"/>
    <n v="0.08"/>
    <n v="133.79560000000001"/>
  </r>
  <r>
    <x v="59"/>
    <x v="5"/>
    <n v="3"/>
    <n v="392.65"/>
    <n v="0.17"/>
    <x v="2"/>
    <n v="977.69849999999985"/>
    <n v="3"/>
    <n v="392.65"/>
    <n v="0.17"/>
    <n v="977.69849999999985"/>
  </r>
  <r>
    <x v="59"/>
    <x v="18"/>
    <n v="1"/>
    <n v="331.73"/>
    <n v="0.04"/>
    <x v="0"/>
    <n v="318.46080000000001"/>
    <n v="1"/>
    <n v="331.73"/>
    <n v="0.04"/>
    <n v="318.46080000000001"/>
  </r>
  <r>
    <x v="59"/>
    <x v="2"/>
    <n v="4"/>
    <n v="46.97"/>
    <n v="0.26"/>
    <x v="2"/>
    <n v="139.03120000000001"/>
    <n v="4"/>
    <n v="46.97"/>
    <n v="0.26"/>
    <n v="139.03120000000001"/>
  </r>
  <r>
    <x v="59"/>
    <x v="8"/>
    <n v="3"/>
    <n v="920.82"/>
    <n v="0.1"/>
    <x v="2"/>
    <n v="2486.2139999999999"/>
    <n v="3"/>
    <n v="920.82"/>
    <n v="0.1"/>
    <n v="2486.2139999999999"/>
  </r>
  <r>
    <x v="59"/>
    <x v="19"/>
    <n v="4"/>
    <n v="189.21"/>
    <n v="0.06"/>
    <x v="1"/>
    <n v="711.42959999999994"/>
    <n v="4"/>
    <n v="189.21"/>
    <n v="0.06"/>
    <n v="711.42959999999994"/>
  </r>
  <r>
    <x v="59"/>
    <x v="7"/>
    <n v="2"/>
    <n v="233.33"/>
    <n v="0.05"/>
    <x v="0"/>
    <n v="443.327"/>
    <n v="2"/>
    <n v="233.33"/>
    <n v="0.05"/>
    <n v="443.327"/>
  </r>
  <r>
    <x v="59"/>
    <x v="5"/>
    <n v="4"/>
    <n v="139.05000000000001"/>
    <n v="0.28999999999999998"/>
    <x v="1"/>
    <n v="394.90199999999999"/>
    <n v="4"/>
    <n v="139.05000000000001"/>
    <n v="0.28999999999999998"/>
    <n v="394.90199999999999"/>
  </r>
  <r>
    <x v="59"/>
    <x v="18"/>
    <n v="4"/>
    <n v="267.36"/>
    <n v="0.27"/>
    <x v="2"/>
    <n v="780.69119999999998"/>
    <n v="4"/>
    <n v="267.36"/>
    <n v="0.27"/>
    <n v="780.69119999999998"/>
  </r>
  <r>
    <x v="59"/>
    <x v="1"/>
    <n v="3"/>
    <n v="198.76"/>
    <n v="0.28000000000000003"/>
    <x v="1"/>
    <n v="429.32159999999999"/>
    <n v="3"/>
    <n v="198.76"/>
    <n v="0.28000000000000003"/>
    <n v="429.32159999999999"/>
  </r>
  <r>
    <x v="59"/>
    <x v="19"/>
    <n v="1"/>
    <n v="147.96"/>
    <n v="0.24"/>
    <x v="1"/>
    <n v="112.4496"/>
    <n v="1"/>
    <n v="147.96"/>
    <n v="0.24"/>
    <n v="112.4496"/>
  </r>
  <r>
    <x v="59"/>
    <x v="11"/>
    <n v="1"/>
    <n v="195.24"/>
    <n v="0.27"/>
    <x v="2"/>
    <n v="142.52520000000001"/>
    <n v="1"/>
    <n v="195.24"/>
    <n v="0.27"/>
    <n v="142.52520000000001"/>
  </r>
  <r>
    <x v="59"/>
    <x v="11"/>
    <n v="4"/>
    <n v="111.66"/>
    <n v="0.14000000000000001"/>
    <x v="0"/>
    <n v="384.11040000000003"/>
    <n v="4"/>
    <n v="111.66"/>
    <n v="0.14000000000000001"/>
    <n v="384.11040000000003"/>
  </r>
  <r>
    <x v="59"/>
    <x v="13"/>
    <n v="4"/>
    <n v="964"/>
    <n v="0.14000000000000001"/>
    <x v="2"/>
    <n v="3316.16"/>
    <n v="4"/>
    <n v="964"/>
    <n v="0.14000000000000001"/>
    <n v="3316.16"/>
  </r>
  <r>
    <x v="59"/>
    <x v="15"/>
    <n v="3"/>
    <n v="103.66"/>
    <n v="0.26"/>
    <x v="1"/>
    <n v="230.12520000000001"/>
    <n v="3"/>
    <n v="103.66"/>
    <n v="0.26"/>
    <n v="230.12520000000001"/>
  </r>
  <r>
    <x v="59"/>
    <x v="18"/>
    <n v="4"/>
    <n v="676.58"/>
    <n v="0.23"/>
    <x v="1"/>
    <n v="2083.8663999999999"/>
    <n v="4"/>
    <n v="676.58"/>
    <n v="0.23"/>
    <n v="2083.8663999999999"/>
  </r>
  <r>
    <x v="59"/>
    <x v="8"/>
    <n v="3"/>
    <n v="252.63"/>
    <n v="0.28000000000000003"/>
    <x v="0"/>
    <n v="545.68079999999998"/>
    <n v="3"/>
    <n v="252.63"/>
    <n v="0.28000000000000003"/>
    <n v="545.68079999999998"/>
  </r>
  <r>
    <x v="59"/>
    <x v="13"/>
    <n v="2"/>
    <n v="527.91"/>
    <n v="0.02"/>
    <x v="0"/>
    <n v="1034.7036000000001"/>
    <n v="2"/>
    <n v="527.91"/>
    <n v="0.02"/>
    <n v="1034.7036000000001"/>
  </r>
  <r>
    <x v="60"/>
    <x v="4"/>
    <n v="3"/>
    <n v="476.78"/>
    <n v="0.09"/>
    <x v="1"/>
    <n v="1301.6094000000001"/>
    <n v="3"/>
    <n v="476.78"/>
    <n v="0.09"/>
    <n v="1301.6094000000001"/>
  </r>
  <r>
    <x v="60"/>
    <x v="14"/>
    <n v="1"/>
    <n v="934.75"/>
    <n v="0.11"/>
    <x v="2"/>
    <n v="831.92750000000001"/>
    <n v="1"/>
    <n v="934.75"/>
    <n v="0.11"/>
    <n v="831.92750000000001"/>
  </r>
  <r>
    <x v="60"/>
    <x v="1"/>
    <n v="1"/>
    <n v="664.71"/>
    <n v="0.1"/>
    <x v="2"/>
    <n v="598.23900000000003"/>
    <n v="1"/>
    <n v="664.71"/>
    <n v="0.1"/>
    <n v="598.23900000000003"/>
  </r>
  <r>
    <x v="60"/>
    <x v="19"/>
    <n v="4"/>
    <n v="925.95"/>
    <n v="0.16"/>
    <x v="1"/>
    <n v="3111.192"/>
    <n v="4"/>
    <n v="925.95"/>
    <n v="0.16"/>
    <n v="3111.192"/>
  </r>
  <r>
    <x v="60"/>
    <x v="11"/>
    <n v="4"/>
    <n v="282.48"/>
    <n v="0.11"/>
    <x v="2"/>
    <n v="1005.6288"/>
    <n v="4"/>
    <n v="282.48"/>
    <n v="0.11"/>
    <n v="1005.6288"/>
  </r>
  <r>
    <x v="60"/>
    <x v="2"/>
    <n v="1"/>
    <n v="536.67999999999995"/>
    <n v="0.27"/>
    <x v="0"/>
    <n v="391.77640000000002"/>
    <n v="1"/>
    <n v="536.67999999999995"/>
    <n v="0.27"/>
    <n v="391.77640000000002"/>
  </r>
  <r>
    <x v="60"/>
    <x v="4"/>
    <n v="3"/>
    <n v="142.83000000000001"/>
    <n v="0.01"/>
    <x v="0"/>
    <n v="424.20510000000002"/>
    <n v="3"/>
    <n v="142.83000000000001"/>
    <n v="0.01"/>
    <n v="424.20510000000002"/>
  </r>
  <r>
    <x v="60"/>
    <x v="18"/>
    <n v="3"/>
    <n v="953.74"/>
    <n v="0.04"/>
    <x v="0"/>
    <n v="2746.7712000000001"/>
    <n v="3"/>
    <n v="953.74"/>
    <n v="0.04"/>
    <n v="2746.7712000000001"/>
  </r>
  <r>
    <x v="60"/>
    <x v="9"/>
    <n v="4"/>
    <n v="286.27999999999997"/>
    <n v="0.28000000000000003"/>
    <x v="2"/>
    <n v="824.48639999999989"/>
    <n v="4"/>
    <n v="286.27999999999997"/>
    <n v="0.28000000000000003"/>
    <n v="824.48639999999989"/>
  </r>
  <r>
    <x v="60"/>
    <x v="10"/>
    <n v="1"/>
    <n v="395.18"/>
    <n v="0.09"/>
    <x v="2"/>
    <n v="359.61380000000003"/>
    <n v="1"/>
    <n v="395.18"/>
    <n v="0.09"/>
    <n v="359.61380000000003"/>
  </r>
  <r>
    <x v="60"/>
    <x v="4"/>
    <n v="2"/>
    <n v="975.72"/>
    <n v="0.16"/>
    <x v="1"/>
    <n v="1639.2095999999999"/>
    <n v="2"/>
    <n v="975.72"/>
    <n v="0.16"/>
    <n v="1639.2095999999999"/>
  </r>
  <r>
    <x v="60"/>
    <x v="13"/>
    <n v="4"/>
    <n v="592.67999999999995"/>
    <n v="0.03"/>
    <x v="0"/>
    <n v="2299.5983999999999"/>
    <n v="4"/>
    <n v="592.67999999999995"/>
    <n v="0.03"/>
    <n v="2299.5983999999999"/>
  </r>
  <r>
    <x v="60"/>
    <x v="18"/>
    <n v="3"/>
    <n v="217.13"/>
    <n v="0.28000000000000003"/>
    <x v="0"/>
    <n v="469.00080000000003"/>
    <n v="3"/>
    <n v="217.13"/>
    <n v="0.28000000000000003"/>
    <n v="469.00080000000003"/>
  </r>
  <r>
    <x v="60"/>
    <x v="1"/>
    <n v="3"/>
    <n v="841.37"/>
    <n v="0.28999999999999998"/>
    <x v="2"/>
    <n v="1792.1180999999999"/>
    <n v="3"/>
    <n v="841.37"/>
    <n v="0.28999999999999998"/>
    <n v="1792.1180999999999"/>
  </r>
  <r>
    <x v="60"/>
    <x v="3"/>
    <n v="4"/>
    <n v="194.67"/>
    <n v="0.23"/>
    <x v="2"/>
    <n v="599.58359999999993"/>
    <n v="4"/>
    <n v="194.67"/>
    <n v="0.23"/>
    <n v="599.58359999999993"/>
  </r>
  <r>
    <x v="60"/>
    <x v="16"/>
    <n v="4"/>
    <n v="688.86"/>
    <n v="0.02"/>
    <x v="1"/>
    <n v="2700.3312000000001"/>
    <n v="4"/>
    <n v="688.86"/>
    <n v="0.02"/>
    <n v="2700.3312000000001"/>
  </r>
  <r>
    <x v="60"/>
    <x v="12"/>
    <n v="3"/>
    <n v="195.89"/>
    <n v="0.16"/>
    <x v="2"/>
    <n v="493.64280000000002"/>
    <n v="3"/>
    <n v="195.89"/>
    <n v="0.16"/>
    <n v="493.64280000000002"/>
  </r>
  <r>
    <x v="60"/>
    <x v="13"/>
    <n v="1"/>
    <n v="503.95"/>
    <n v="0.24"/>
    <x v="2"/>
    <n v="383.00200000000001"/>
    <n v="1"/>
    <n v="503.95"/>
    <n v="0.24"/>
    <n v="383.00200000000001"/>
  </r>
  <r>
    <x v="60"/>
    <x v="6"/>
    <n v="2"/>
    <n v="386.09"/>
    <n v="0.19"/>
    <x v="2"/>
    <n v="625.46579999999994"/>
    <n v="2"/>
    <n v="386.09"/>
    <n v="0.19"/>
    <n v="625.46579999999994"/>
  </r>
  <r>
    <x v="61"/>
    <x v="5"/>
    <n v="4"/>
    <n v="779.25"/>
    <n v="0.25"/>
    <x v="0"/>
    <n v="2337.75"/>
    <n v="4"/>
    <n v="779.25"/>
    <n v="0.25"/>
    <n v="2337.75"/>
  </r>
  <r>
    <x v="61"/>
    <x v="11"/>
    <n v="2"/>
    <n v="138.41"/>
    <n v="0.02"/>
    <x v="0"/>
    <n v="271.28359999999998"/>
    <n v="2"/>
    <n v="138.41"/>
    <n v="0.02"/>
    <n v="271.28359999999998"/>
  </r>
  <r>
    <x v="61"/>
    <x v="16"/>
    <n v="4"/>
    <n v="839.65"/>
    <n v="0.26"/>
    <x v="1"/>
    <n v="2485.364"/>
    <n v="4"/>
    <n v="839.65"/>
    <n v="0.26"/>
    <n v="2485.364"/>
  </r>
  <r>
    <x v="61"/>
    <x v="11"/>
    <n v="2"/>
    <n v="552.72"/>
    <n v="0.06"/>
    <x v="2"/>
    <n v="1039.1135999999999"/>
    <n v="2"/>
    <n v="552.72"/>
    <n v="0.06"/>
    <n v="1039.1135999999999"/>
  </r>
  <r>
    <x v="61"/>
    <x v="4"/>
    <n v="2"/>
    <n v="492.62"/>
    <n v="0.26"/>
    <x v="1"/>
    <n v="729.07759999999996"/>
    <n v="2"/>
    <n v="492.62"/>
    <n v="0.26"/>
    <n v="729.07759999999996"/>
  </r>
  <r>
    <x v="61"/>
    <x v="2"/>
    <n v="2"/>
    <n v="747.65"/>
    <n v="0.08"/>
    <x v="0"/>
    <n v="1375.6759999999999"/>
    <n v="2"/>
    <n v="747.65"/>
    <n v="0.08"/>
    <n v="1375.6759999999999"/>
  </r>
  <r>
    <x v="61"/>
    <x v="7"/>
    <n v="2"/>
    <n v="891.8"/>
    <n v="0.28999999999999998"/>
    <x v="1"/>
    <n v="1266.356"/>
    <n v="2"/>
    <n v="891.8"/>
    <n v="0.28999999999999998"/>
    <n v="1266.356"/>
  </r>
  <r>
    <x v="61"/>
    <x v="1"/>
    <n v="1"/>
    <n v="453.41"/>
    <n v="0.04"/>
    <x v="1"/>
    <n v="435.27359999999999"/>
    <n v="1"/>
    <n v="453.41"/>
    <n v="0.04"/>
    <n v="435.27359999999999"/>
  </r>
  <r>
    <x v="61"/>
    <x v="11"/>
    <n v="4"/>
    <n v="950.21"/>
    <n v="0.27"/>
    <x v="1"/>
    <n v="2774.6131999999998"/>
    <n v="4"/>
    <n v="950.21"/>
    <n v="0.27"/>
    <n v="2774.6131999999998"/>
  </r>
  <r>
    <x v="61"/>
    <x v="19"/>
    <n v="4"/>
    <n v="179.62"/>
    <n v="0.05"/>
    <x v="0"/>
    <n v="682.55600000000004"/>
    <n v="4"/>
    <n v="179.62"/>
    <n v="0.05"/>
    <n v="682.55600000000004"/>
  </r>
  <r>
    <x v="61"/>
    <x v="11"/>
    <n v="1"/>
    <n v="644.15"/>
    <n v="0.06"/>
    <x v="0"/>
    <n v="605.50099999999998"/>
    <n v="1"/>
    <n v="644.15"/>
    <n v="0.06"/>
    <n v="605.50099999999998"/>
  </r>
  <r>
    <x v="61"/>
    <x v="17"/>
    <n v="1"/>
    <n v="711.08"/>
    <n v="0.24"/>
    <x v="2"/>
    <n v="540.42079999999999"/>
    <n v="1"/>
    <n v="711.08"/>
    <n v="0.24"/>
    <n v="540.42079999999999"/>
  </r>
  <r>
    <x v="61"/>
    <x v="13"/>
    <n v="3"/>
    <n v="773.86"/>
    <n v="0.22"/>
    <x v="0"/>
    <n v="1810.8324"/>
    <n v="3"/>
    <n v="773.86"/>
    <n v="0.22"/>
    <n v="1810.8324"/>
  </r>
  <r>
    <x v="61"/>
    <x v="8"/>
    <n v="3"/>
    <n v="543.44000000000005"/>
    <n v="0.13"/>
    <x v="2"/>
    <n v="1418.3784000000001"/>
    <n v="3"/>
    <n v="543.44000000000005"/>
    <n v="0.13"/>
    <n v="1418.3784000000001"/>
  </r>
  <r>
    <x v="61"/>
    <x v="19"/>
    <n v="3"/>
    <n v="713.95"/>
    <n v="0"/>
    <x v="0"/>
    <n v="2141.85"/>
    <n v="3"/>
    <n v="713.95"/>
    <n v="0"/>
    <n v="2141.85"/>
  </r>
  <r>
    <x v="61"/>
    <x v="11"/>
    <n v="4"/>
    <n v="838.99"/>
    <n v="0.16"/>
    <x v="0"/>
    <n v="2819.0064000000002"/>
    <n v="4"/>
    <n v="838.99"/>
    <n v="0.16"/>
    <n v="2819.0064000000002"/>
  </r>
  <r>
    <x v="61"/>
    <x v="8"/>
    <n v="2"/>
    <n v="558.9"/>
    <n v="0.05"/>
    <x v="1"/>
    <n v="1061.9100000000001"/>
    <n v="2"/>
    <n v="558.9"/>
    <n v="0.05"/>
    <n v="1061.9100000000001"/>
  </r>
  <r>
    <x v="61"/>
    <x v="9"/>
    <n v="3"/>
    <n v="449.99"/>
    <n v="0.17"/>
    <x v="1"/>
    <n v="1120.4751000000001"/>
    <n v="3"/>
    <n v="449.99"/>
    <n v="0.17"/>
    <n v="1120.4751000000001"/>
  </r>
  <r>
    <x v="61"/>
    <x v="19"/>
    <n v="2"/>
    <n v="358.87"/>
    <n v="0.24"/>
    <x v="0"/>
    <n v="545.48239999999998"/>
    <n v="2"/>
    <n v="358.87"/>
    <n v="0.24"/>
    <n v="545.48239999999998"/>
  </r>
  <r>
    <x v="62"/>
    <x v="9"/>
    <n v="2"/>
    <n v="451.98"/>
    <n v="0.25"/>
    <x v="0"/>
    <n v="677.97"/>
    <n v="2"/>
    <n v="451.98"/>
    <n v="0.25"/>
    <n v="677.97"/>
  </r>
  <r>
    <x v="62"/>
    <x v="12"/>
    <n v="3"/>
    <n v="548.19000000000005"/>
    <n v="0.12"/>
    <x v="0"/>
    <n v="1447.2216000000001"/>
    <n v="3"/>
    <n v="548.19000000000005"/>
    <n v="0.12"/>
    <n v="1447.2216000000001"/>
  </r>
  <r>
    <x v="62"/>
    <x v="13"/>
    <n v="2"/>
    <n v="703.95"/>
    <n v="0.03"/>
    <x v="0"/>
    <n v="1365.663"/>
    <n v="2"/>
    <n v="703.95"/>
    <n v="0.03"/>
    <n v="1365.663"/>
  </r>
  <r>
    <x v="62"/>
    <x v="2"/>
    <n v="1"/>
    <n v="203.61"/>
    <n v="0.24"/>
    <x v="1"/>
    <n v="154.74359999999999"/>
    <n v="1"/>
    <n v="203.61"/>
    <n v="0.24"/>
    <n v="154.74359999999999"/>
  </r>
  <r>
    <x v="62"/>
    <x v="4"/>
    <n v="4"/>
    <n v="269.49"/>
    <n v="7.0000000000000007E-2"/>
    <x v="2"/>
    <n v="1002.5028"/>
    <n v="4"/>
    <n v="269.49"/>
    <n v="7.0000000000000007E-2"/>
    <n v="1002.5028"/>
  </r>
  <r>
    <x v="62"/>
    <x v="4"/>
    <n v="3"/>
    <n v="345.58"/>
    <n v="0.22"/>
    <x v="0"/>
    <n v="808.65719999999999"/>
    <n v="3"/>
    <n v="345.58"/>
    <n v="0.22"/>
    <n v="808.65719999999999"/>
  </r>
  <r>
    <x v="62"/>
    <x v="3"/>
    <n v="3"/>
    <n v="681.58"/>
    <n v="0.23"/>
    <x v="0"/>
    <n v="1574.4498000000001"/>
    <n v="3"/>
    <n v="681.58"/>
    <n v="0.23"/>
    <n v="1574.4498000000001"/>
  </r>
  <r>
    <x v="62"/>
    <x v="5"/>
    <n v="4"/>
    <n v="277.58"/>
    <n v="0.22"/>
    <x v="2"/>
    <n v="866.04959999999994"/>
    <n v="4"/>
    <n v="277.58"/>
    <n v="0.22"/>
    <n v="866.04959999999994"/>
  </r>
  <r>
    <x v="62"/>
    <x v="14"/>
    <n v="1"/>
    <n v="681.3"/>
    <n v="0.05"/>
    <x v="0"/>
    <n v="647.2349999999999"/>
    <n v="1"/>
    <n v="681.3"/>
    <n v="0.05"/>
    <n v="647.2349999999999"/>
  </r>
  <r>
    <x v="62"/>
    <x v="2"/>
    <n v="1"/>
    <n v="370.04"/>
    <n v="0.04"/>
    <x v="1"/>
    <n v="355.23840000000001"/>
    <n v="1"/>
    <n v="370.04"/>
    <n v="0.04"/>
    <n v="355.23840000000001"/>
  </r>
  <r>
    <x v="62"/>
    <x v="9"/>
    <n v="2"/>
    <n v="549.83000000000004"/>
    <n v="7.0000000000000007E-2"/>
    <x v="2"/>
    <n v="1022.6838"/>
    <n v="2"/>
    <n v="549.83000000000004"/>
    <n v="7.0000000000000007E-2"/>
    <n v="1022.6838"/>
  </r>
  <r>
    <x v="62"/>
    <x v="4"/>
    <n v="3"/>
    <n v="258.06"/>
    <n v="0"/>
    <x v="2"/>
    <n v="774.18000000000006"/>
    <n v="3"/>
    <n v="258.06"/>
    <n v="0"/>
    <n v="774.18000000000006"/>
  </r>
  <r>
    <x v="62"/>
    <x v="15"/>
    <n v="2"/>
    <n v="892.46"/>
    <n v="7.0000000000000007E-2"/>
    <x v="2"/>
    <n v="1659.9756"/>
    <n v="2"/>
    <n v="892.46"/>
    <n v="7.0000000000000007E-2"/>
    <n v="1659.9756"/>
  </r>
  <r>
    <x v="62"/>
    <x v="7"/>
    <n v="2"/>
    <n v="546.41"/>
    <n v="0.08"/>
    <x v="1"/>
    <n v="1005.3944"/>
    <n v="2"/>
    <n v="546.41"/>
    <n v="0.08"/>
    <n v="1005.3944"/>
  </r>
  <r>
    <x v="62"/>
    <x v="8"/>
    <n v="1"/>
    <n v="524"/>
    <n v="0.28000000000000003"/>
    <x v="0"/>
    <n v="377.28"/>
    <n v="1"/>
    <n v="524"/>
    <n v="0.28000000000000003"/>
    <n v="377.28"/>
  </r>
  <r>
    <x v="62"/>
    <x v="1"/>
    <n v="3"/>
    <n v="578.47"/>
    <n v="0.06"/>
    <x v="1"/>
    <n v="1631.2854"/>
    <n v="3"/>
    <n v="578.47"/>
    <n v="0.06"/>
    <n v="1631.2854"/>
  </r>
  <r>
    <x v="62"/>
    <x v="10"/>
    <n v="4"/>
    <n v="704.49"/>
    <n v="0.05"/>
    <x v="1"/>
    <n v="2677.0619999999999"/>
    <n v="4"/>
    <n v="704.49"/>
    <n v="0.05"/>
    <n v="2677.0619999999999"/>
  </r>
  <r>
    <x v="62"/>
    <x v="7"/>
    <n v="4"/>
    <n v="611.91999999999996"/>
    <n v="0.2"/>
    <x v="2"/>
    <n v="1958.144"/>
    <n v="4"/>
    <n v="611.91999999999996"/>
    <n v="0.2"/>
    <n v="1958.144"/>
  </r>
  <r>
    <x v="63"/>
    <x v="14"/>
    <n v="2"/>
    <n v="975.48"/>
    <n v="0.26"/>
    <x v="1"/>
    <n v="1443.7103999999999"/>
    <n v="2"/>
    <n v="975.48"/>
    <n v="0.26"/>
    <n v="1443.7103999999999"/>
  </r>
  <r>
    <x v="63"/>
    <x v="16"/>
    <n v="2"/>
    <n v="397.63"/>
    <n v="0.26"/>
    <x v="0"/>
    <n v="588.49239999999998"/>
    <n v="2"/>
    <n v="397.63"/>
    <n v="0.26"/>
    <n v="588.49239999999998"/>
  </r>
  <r>
    <x v="63"/>
    <x v="6"/>
    <n v="1"/>
    <n v="87.78"/>
    <n v="0.06"/>
    <x v="0"/>
    <n v="82.513199999999998"/>
    <n v="1"/>
    <n v="87.78"/>
    <n v="0.06"/>
    <n v="82.513199999999998"/>
  </r>
  <r>
    <x v="63"/>
    <x v="3"/>
    <n v="1"/>
    <n v="440.19"/>
    <n v="0.03"/>
    <x v="2"/>
    <n v="426.98430000000002"/>
    <n v="1"/>
    <n v="440.19"/>
    <n v="0.03"/>
    <n v="426.98430000000002"/>
  </r>
  <r>
    <x v="63"/>
    <x v="1"/>
    <n v="4"/>
    <n v="805.99"/>
    <n v="0.06"/>
    <x v="0"/>
    <n v="3030.5223999999998"/>
    <n v="4"/>
    <n v="805.99"/>
    <n v="0.06"/>
    <n v="3030.5223999999998"/>
  </r>
  <r>
    <x v="63"/>
    <x v="4"/>
    <n v="1"/>
    <n v="984.6"/>
    <n v="0.22"/>
    <x v="0"/>
    <n v="767.98800000000006"/>
    <n v="1"/>
    <n v="984.6"/>
    <n v="0.22"/>
    <n v="767.98800000000006"/>
  </r>
  <r>
    <x v="63"/>
    <x v="0"/>
    <n v="4"/>
    <n v="649.52"/>
    <n v="0.11"/>
    <x v="0"/>
    <n v="2312.2912000000001"/>
    <n v="4"/>
    <n v="649.52"/>
    <n v="0.11"/>
    <n v="2312.2912000000001"/>
  </r>
  <r>
    <x v="63"/>
    <x v="0"/>
    <n v="2"/>
    <n v="853.93"/>
    <n v="0.01"/>
    <x v="2"/>
    <n v="1690.7814000000001"/>
    <n v="2"/>
    <n v="853.93"/>
    <n v="0.01"/>
    <n v="1690.7814000000001"/>
  </r>
  <r>
    <x v="63"/>
    <x v="17"/>
    <n v="4"/>
    <n v="99.92"/>
    <n v="0.11"/>
    <x v="1"/>
    <n v="355.71519999999998"/>
    <n v="4"/>
    <n v="99.92"/>
    <n v="0.11"/>
    <n v="355.71519999999998"/>
  </r>
  <r>
    <x v="63"/>
    <x v="16"/>
    <n v="2"/>
    <n v="769.48"/>
    <n v="0.11"/>
    <x v="2"/>
    <n v="1369.6744000000001"/>
    <n v="2"/>
    <n v="769.48"/>
    <n v="0.11"/>
    <n v="1369.6744000000001"/>
  </r>
  <r>
    <x v="63"/>
    <x v="11"/>
    <n v="1"/>
    <n v="743.55"/>
    <n v="0.11"/>
    <x v="1"/>
    <n v="661.7595"/>
    <n v="1"/>
    <n v="743.55"/>
    <n v="0.11"/>
    <n v="661.7595"/>
  </r>
  <r>
    <x v="63"/>
    <x v="6"/>
    <n v="2"/>
    <n v="972.4"/>
    <n v="0.06"/>
    <x v="1"/>
    <n v="1828.1120000000001"/>
    <n v="2"/>
    <n v="972.4"/>
    <n v="0.06"/>
    <n v="1828.1120000000001"/>
  </r>
  <r>
    <x v="63"/>
    <x v="19"/>
    <n v="1"/>
    <n v="570.52"/>
    <n v="0"/>
    <x v="2"/>
    <n v="570.52"/>
    <n v="1"/>
    <n v="570.52"/>
    <n v="0"/>
    <n v="570.52"/>
  </r>
  <r>
    <x v="63"/>
    <x v="4"/>
    <n v="1"/>
    <n v="997.87"/>
    <n v="0.24"/>
    <x v="0"/>
    <n v="758.38120000000004"/>
    <n v="1"/>
    <n v="997.87"/>
    <n v="0.24"/>
    <n v="758.38120000000004"/>
  </r>
  <r>
    <x v="63"/>
    <x v="15"/>
    <n v="1"/>
    <n v="209.93"/>
    <n v="0.21"/>
    <x v="0"/>
    <n v="165.84469999999999"/>
    <n v="1"/>
    <n v="209.93"/>
    <n v="0.21"/>
    <n v="165.84469999999999"/>
  </r>
  <r>
    <x v="63"/>
    <x v="17"/>
    <n v="2"/>
    <n v="864.09"/>
    <n v="0.06"/>
    <x v="1"/>
    <n v="1624.4892"/>
    <n v="2"/>
    <n v="864.09"/>
    <n v="0.06"/>
    <n v="1624.4892"/>
  </r>
  <r>
    <x v="63"/>
    <x v="13"/>
    <n v="1"/>
    <n v="891.79"/>
    <n v="0.03"/>
    <x v="0"/>
    <n v="865.03629999999998"/>
    <n v="1"/>
    <n v="891.79"/>
    <n v="0.03"/>
    <n v="865.03629999999998"/>
  </r>
  <r>
    <x v="63"/>
    <x v="9"/>
    <n v="3"/>
    <n v="626.71"/>
    <n v="7.0000000000000007E-2"/>
    <x v="1"/>
    <n v="1748.5209"/>
    <n v="3"/>
    <n v="626.71"/>
    <n v="7.0000000000000007E-2"/>
    <n v="1748.5209"/>
  </r>
  <r>
    <x v="63"/>
    <x v="12"/>
    <n v="1"/>
    <n v="126.92"/>
    <n v="0.24"/>
    <x v="1"/>
    <n v="96.459199999999996"/>
    <n v="1"/>
    <n v="126.92"/>
    <n v="0.24"/>
    <n v="96.459199999999996"/>
  </r>
  <r>
    <x v="63"/>
    <x v="15"/>
    <n v="1"/>
    <n v="338.83"/>
    <n v="0.19"/>
    <x v="2"/>
    <n v="274.45229999999998"/>
    <n v="1"/>
    <n v="338.83"/>
    <n v="0.19"/>
    <n v="274.45229999999998"/>
  </r>
  <r>
    <x v="63"/>
    <x v="0"/>
    <n v="4"/>
    <n v="270.69"/>
    <n v="0.18"/>
    <x v="2"/>
    <n v="887.86320000000001"/>
    <n v="4"/>
    <n v="270.69"/>
    <n v="0.18"/>
    <n v="887.86320000000001"/>
  </r>
  <r>
    <x v="63"/>
    <x v="14"/>
    <n v="3"/>
    <n v="685.97"/>
    <n v="0.24"/>
    <x v="2"/>
    <n v="1564.0116"/>
    <n v="3"/>
    <n v="685.97"/>
    <n v="0.24"/>
    <n v="1564.0116"/>
  </r>
  <r>
    <x v="64"/>
    <x v="12"/>
    <n v="3"/>
    <n v="77.599999999999994"/>
    <n v="7.0000000000000007E-2"/>
    <x v="0"/>
    <n v="216.50399999999999"/>
    <n v="3"/>
    <n v="77.599999999999994"/>
    <n v="7.0000000000000007E-2"/>
    <n v="216.50399999999999"/>
  </r>
  <r>
    <x v="64"/>
    <x v="8"/>
    <n v="1"/>
    <n v="687.82"/>
    <n v="0.27"/>
    <x v="1"/>
    <n v="502.10860000000002"/>
    <n v="1"/>
    <n v="687.82"/>
    <n v="0.27"/>
    <n v="502.10860000000002"/>
  </r>
  <r>
    <x v="64"/>
    <x v="6"/>
    <n v="3"/>
    <n v="723.47"/>
    <n v="0.12"/>
    <x v="1"/>
    <n v="1909.9608000000001"/>
    <n v="3"/>
    <n v="723.47"/>
    <n v="0.12"/>
    <n v="1909.9608000000001"/>
  </r>
  <r>
    <x v="64"/>
    <x v="0"/>
    <n v="1"/>
    <n v="620.80999999999995"/>
    <n v="0.04"/>
    <x v="2"/>
    <n v="595.97759999999994"/>
    <n v="1"/>
    <n v="620.80999999999995"/>
    <n v="0.04"/>
    <n v="595.97759999999994"/>
  </r>
  <r>
    <x v="64"/>
    <x v="12"/>
    <n v="2"/>
    <n v="849.8"/>
    <n v="0.06"/>
    <x v="1"/>
    <n v="1597.624"/>
    <n v="2"/>
    <n v="849.8"/>
    <n v="0.06"/>
    <n v="1597.624"/>
  </r>
  <r>
    <x v="64"/>
    <x v="5"/>
    <n v="2"/>
    <n v="132.77000000000001"/>
    <n v="0.13"/>
    <x v="1"/>
    <n v="231.0198"/>
    <n v="2"/>
    <n v="132.77000000000001"/>
    <n v="0.13"/>
    <n v="231.0198"/>
  </r>
  <r>
    <x v="64"/>
    <x v="0"/>
    <n v="1"/>
    <n v="664.87"/>
    <n v="0.08"/>
    <x v="2"/>
    <n v="611.68040000000008"/>
    <n v="1"/>
    <n v="664.87"/>
    <n v="0.08"/>
    <n v="611.68040000000008"/>
  </r>
  <r>
    <x v="64"/>
    <x v="10"/>
    <n v="4"/>
    <n v="602.39"/>
    <n v="0.19"/>
    <x v="1"/>
    <n v="1951.7436"/>
    <n v="4"/>
    <n v="602.39"/>
    <n v="0.19"/>
    <n v="1951.7436"/>
  </r>
  <r>
    <x v="64"/>
    <x v="19"/>
    <n v="1"/>
    <n v="928.72"/>
    <n v="0.1"/>
    <x v="1"/>
    <n v="835.84800000000007"/>
    <n v="1"/>
    <n v="928.72"/>
    <n v="0.1"/>
    <n v="835.84800000000007"/>
  </r>
  <r>
    <x v="64"/>
    <x v="0"/>
    <n v="2"/>
    <n v="995.11"/>
    <n v="0.13"/>
    <x v="2"/>
    <n v="1731.4914000000001"/>
    <n v="2"/>
    <n v="995.11"/>
    <n v="0.13"/>
    <n v="1731.4914000000001"/>
  </r>
  <r>
    <x v="64"/>
    <x v="16"/>
    <n v="2"/>
    <n v="491.26"/>
    <n v="0.14000000000000001"/>
    <x v="1"/>
    <n v="844.96719999999993"/>
    <n v="2"/>
    <n v="491.26"/>
    <n v="0.14000000000000001"/>
    <n v="844.96719999999993"/>
  </r>
  <r>
    <x v="64"/>
    <x v="9"/>
    <n v="3"/>
    <n v="968.88"/>
    <n v="0.15"/>
    <x v="0"/>
    <n v="2470.6439999999998"/>
    <n v="3"/>
    <n v="968.88"/>
    <n v="0.15"/>
    <n v="2470.6439999999998"/>
  </r>
  <r>
    <x v="64"/>
    <x v="17"/>
    <n v="2"/>
    <n v="947.56"/>
    <n v="0.02"/>
    <x v="1"/>
    <n v="1857.2175999999999"/>
    <n v="2"/>
    <n v="947.56"/>
    <n v="0.02"/>
    <n v="1857.2175999999999"/>
  </r>
  <r>
    <x v="64"/>
    <x v="18"/>
    <n v="1"/>
    <n v="470.55"/>
    <n v="0.23"/>
    <x v="2"/>
    <n v="362.32350000000002"/>
    <n v="1"/>
    <n v="470.55"/>
    <n v="0.23"/>
    <n v="362.32350000000002"/>
  </r>
  <r>
    <x v="64"/>
    <x v="19"/>
    <n v="1"/>
    <n v="305.70999999999998"/>
    <n v="0.26"/>
    <x v="1"/>
    <n v="226.22540000000001"/>
    <n v="1"/>
    <n v="305.70999999999998"/>
    <n v="0.26"/>
    <n v="226.22540000000001"/>
  </r>
  <r>
    <x v="64"/>
    <x v="3"/>
    <n v="1"/>
    <n v="762.55"/>
    <n v="0.19"/>
    <x v="0"/>
    <n v="617.66549999999995"/>
    <n v="1"/>
    <n v="762.55"/>
    <n v="0.19"/>
    <n v="617.66549999999995"/>
  </r>
  <r>
    <x v="64"/>
    <x v="17"/>
    <n v="1"/>
    <n v="980.26"/>
    <n v="0.14000000000000001"/>
    <x v="2"/>
    <n v="843.02359999999999"/>
    <n v="1"/>
    <n v="980.26"/>
    <n v="0.14000000000000001"/>
    <n v="843.02359999999999"/>
  </r>
  <r>
    <x v="64"/>
    <x v="10"/>
    <n v="4"/>
    <n v="359.71"/>
    <n v="0.05"/>
    <x v="2"/>
    <n v="1366.8979999999999"/>
    <n v="4"/>
    <n v="359.71"/>
    <n v="0.05"/>
    <n v="1366.8979999999999"/>
  </r>
  <r>
    <x v="64"/>
    <x v="15"/>
    <n v="4"/>
    <n v="921.84"/>
    <n v="0.04"/>
    <x v="0"/>
    <n v="3539.8656000000001"/>
    <n v="4"/>
    <n v="921.84"/>
    <n v="0.04"/>
    <n v="3539.8656000000001"/>
  </r>
  <r>
    <x v="64"/>
    <x v="18"/>
    <n v="3"/>
    <n v="115.39"/>
    <n v="0.02"/>
    <x v="2"/>
    <n v="339.2466"/>
    <n v="3"/>
    <n v="115.39"/>
    <n v="0.02"/>
    <n v="339.2466"/>
  </r>
  <r>
    <x v="64"/>
    <x v="13"/>
    <n v="4"/>
    <n v="645.71"/>
    <n v="0.1"/>
    <x v="2"/>
    <n v="2324.556"/>
    <n v="4"/>
    <n v="645.71"/>
    <n v="0.1"/>
    <n v="2324.556"/>
  </r>
  <r>
    <x v="64"/>
    <x v="9"/>
    <n v="2"/>
    <n v="661.53"/>
    <n v="0.2"/>
    <x v="2"/>
    <n v="1058.4480000000001"/>
    <n v="2"/>
    <n v="661.53"/>
    <n v="0.2"/>
    <n v="1058.4480000000001"/>
  </r>
  <r>
    <x v="64"/>
    <x v="13"/>
    <n v="2"/>
    <n v="924.73"/>
    <n v="0.28999999999999998"/>
    <x v="2"/>
    <n v="1313.1166000000001"/>
    <n v="2"/>
    <n v="924.73"/>
    <n v="0.28999999999999998"/>
    <n v="1313.1166000000001"/>
  </r>
  <r>
    <x v="65"/>
    <x v="4"/>
    <n v="2"/>
    <n v="894.58"/>
    <n v="0.25"/>
    <x v="0"/>
    <n v="1341.87"/>
    <n v="2"/>
    <n v="894.58"/>
    <n v="0.25"/>
    <n v="1341.87"/>
  </r>
  <r>
    <x v="65"/>
    <x v="6"/>
    <n v="1"/>
    <n v="78.5"/>
    <n v="0.17"/>
    <x v="1"/>
    <n v="65.155000000000001"/>
    <n v="1"/>
    <n v="78.5"/>
    <n v="0.17"/>
    <n v="65.155000000000001"/>
  </r>
  <r>
    <x v="65"/>
    <x v="10"/>
    <n v="2"/>
    <n v="692.72"/>
    <n v="0.13"/>
    <x v="2"/>
    <n v="1205.3327999999999"/>
    <n v="2"/>
    <n v="692.72"/>
    <n v="0.13"/>
    <n v="1205.3327999999999"/>
  </r>
  <r>
    <x v="65"/>
    <x v="0"/>
    <n v="3"/>
    <n v="811.96"/>
    <n v="0.28999999999999998"/>
    <x v="0"/>
    <n v="1729.4748"/>
    <n v="3"/>
    <n v="811.96"/>
    <n v="0.28999999999999998"/>
    <n v="1729.4748"/>
  </r>
  <r>
    <x v="65"/>
    <x v="1"/>
    <n v="1"/>
    <n v="414.97"/>
    <n v="0.22"/>
    <x v="2"/>
    <n v="323.67660000000001"/>
    <n v="1"/>
    <n v="414.97"/>
    <n v="0.22"/>
    <n v="323.67660000000001"/>
  </r>
  <r>
    <x v="65"/>
    <x v="11"/>
    <n v="3"/>
    <n v="212.72"/>
    <n v="0.22"/>
    <x v="2"/>
    <n v="497.76479999999998"/>
    <n v="3"/>
    <n v="212.72"/>
    <n v="0.22"/>
    <n v="497.76479999999998"/>
  </r>
  <r>
    <x v="65"/>
    <x v="7"/>
    <n v="1"/>
    <n v="522.72"/>
    <n v="0.25"/>
    <x v="2"/>
    <n v="392.04"/>
    <n v="1"/>
    <n v="522.72"/>
    <n v="0.25"/>
    <n v="392.04"/>
  </r>
  <r>
    <x v="65"/>
    <x v="18"/>
    <n v="1"/>
    <n v="289.82"/>
    <n v="0.18"/>
    <x v="1"/>
    <n v="237.6524"/>
    <n v="1"/>
    <n v="289.82"/>
    <n v="0.18"/>
    <n v="237.6524"/>
  </r>
  <r>
    <x v="65"/>
    <x v="9"/>
    <n v="1"/>
    <n v="671.62"/>
    <n v="0.09"/>
    <x v="1"/>
    <n v="611.17420000000004"/>
    <n v="1"/>
    <n v="671.62"/>
    <n v="0.09"/>
    <n v="611.17420000000004"/>
  </r>
  <r>
    <x v="65"/>
    <x v="13"/>
    <n v="1"/>
    <n v="935.78"/>
    <n v="0.03"/>
    <x v="2"/>
    <n v="907.70659999999998"/>
    <n v="1"/>
    <n v="935.78"/>
    <n v="0.03"/>
    <n v="907.70659999999998"/>
  </r>
  <r>
    <x v="65"/>
    <x v="18"/>
    <n v="4"/>
    <n v="408.72"/>
    <n v="0.16"/>
    <x v="1"/>
    <n v="1373.2991999999999"/>
    <n v="4"/>
    <n v="408.72"/>
    <n v="0.16"/>
    <n v="1373.2991999999999"/>
  </r>
  <r>
    <x v="65"/>
    <x v="3"/>
    <n v="4"/>
    <n v="255.67"/>
    <n v="0.17"/>
    <x v="0"/>
    <n v="848.82439999999997"/>
    <n v="4"/>
    <n v="255.67"/>
    <n v="0.17"/>
    <n v="848.82439999999997"/>
  </r>
  <r>
    <x v="65"/>
    <x v="7"/>
    <n v="4"/>
    <n v="207.41"/>
    <n v="0.02"/>
    <x v="0"/>
    <n v="813.04719999999998"/>
    <n v="4"/>
    <n v="207.41"/>
    <n v="0.02"/>
    <n v="813.04719999999998"/>
  </r>
  <r>
    <x v="65"/>
    <x v="5"/>
    <n v="2"/>
    <n v="821.35"/>
    <n v="0.11"/>
    <x v="2"/>
    <n v="1462.0029999999999"/>
    <n v="2"/>
    <n v="821.35"/>
    <n v="0.11"/>
    <n v="1462.0029999999999"/>
  </r>
  <r>
    <x v="65"/>
    <x v="18"/>
    <n v="4"/>
    <n v="463.16"/>
    <n v="0.27"/>
    <x v="2"/>
    <n v="1352.4272000000001"/>
    <n v="4"/>
    <n v="463.16"/>
    <n v="0.27"/>
    <n v="1352.4272000000001"/>
  </r>
  <r>
    <x v="65"/>
    <x v="16"/>
    <n v="3"/>
    <n v="120.97"/>
    <n v="0.11"/>
    <x v="0"/>
    <n v="322.98989999999998"/>
    <n v="3"/>
    <n v="120.97"/>
    <n v="0.11"/>
    <n v="322.98989999999998"/>
  </r>
  <r>
    <x v="65"/>
    <x v="11"/>
    <n v="3"/>
    <n v="901.49"/>
    <n v="0"/>
    <x v="0"/>
    <n v="2704.47"/>
    <n v="3"/>
    <n v="901.49"/>
    <n v="0"/>
    <n v="2704.47"/>
  </r>
  <r>
    <x v="66"/>
    <x v="10"/>
    <n v="3"/>
    <n v="979.42"/>
    <n v="0.03"/>
    <x v="2"/>
    <n v="2850.1122"/>
    <n v="3"/>
    <n v="979.42"/>
    <n v="0.03"/>
    <n v="2850.1122"/>
  </r>
  <r>
    <x v="66"/>
    <x v="2"/>
    <n v="3"/>
    <n v="76.569999999999993"/>
    <n v="0.26"/>
    <x v="0"/>
    <n v="169.9854"/>
    <n v="3"/>
    <n v="76.569999999999993"/>
    <n v="0.26"/>
    <n v="169.9854"/>
  </r>
  <r>
    <x v="66"/>
    <x v="9"/>
    <n v="2"/>
    <n v="108.74"/>
    <n v="0.11"/>
    <x v="2"/>
    <n v="193.55719999999999"/>
    <n v="2"/>
    <n v="108.74"/>
    <n v="0.11"/>
    <n v="193.55719999999999"/>
  </r>
  <r>
    <x v="66"/>
    <x v="0"/>
    <n v="4"/>
    <n v="714.47"/>
    <n v="0.18"/>
    <x v="1"/>
    <n v="2343.4616000000001"/>
    <n v="4"/>
    <n v="714.47"/>
    <n v="0.18"/>
    <n v="2343.4616000000001"/>
  </r>
  <r>
    <x v="66"/>
    <x v="14"/>
    <n v="4"/>
    <n v="383.74"/>
    <n v="0.01"/>
    <x v="0"/>
    <n v="1519.6104"/>
    <n v="4"/>
    <n v="383.74"/>
    <n v="0.01"/>
    <n v="1519.6104"/>
  </r>
  <r>
    <x v="66"/>
    <x v="11"/>
    <n v="1"/>
    <n v="564.1"/>
    <n v="0.03"/>
    <x v="0"/>
    <n v="547.17700000000002"/>
    <n v="1"/>
    <n v="564.1"/>
    <n v="0.03"/>
    <n v="547.17700000000002"/>
  </r>
  <r>
    <x v="66"/>
    <x v="1"/>
    <n v="3"/>
    <n v="847.21"/>
    <n v="0.06"/>
    <x v="2"/>
    <n v="2389.1322"/>
    <n v="3"/>
    <n v="847.21"/>
    <n v="0.06"/>
    <n v="2389.1322"/>
  </r>
  <r>
    <x v="66"/>
    <x v="16"/>
    <n v="1"/>
    <n v="815.53"/>
    <n v="0.3"/>
    <x v="2"/>
    <n v="570.87099999999998"/>
    <n v="1"/>
    <n v="815.53"/>
    <n v="0.3"/>
    <n v="570.87099999999998"/>
  </r>
  <r>
    <x v="66"/>
    <x v="7"/>
    <n v="2"/>
    <n v="527.05999999999995"/>
    <n v="0.17"/>
    <x v="2"/>
    <n v="874.91959999999983"/>
    <n v="2"/>
    <n v="527.05999999999995"/>
    <n v="0.17"/>
    <n v="874.91959999999983"/>
  </r>
  <r>
    <x v="66"/>
    <x v="0"/>
    <n v="1"/>
    <n v="506.73"/>
    <n v="0.28999999999999998"/>
    <x v="0"/>
    <n v="359.7783"/>
    <n v="1"/>
    <n v="506.73"/>
    <n v="0.28999999999999998"/>
    <n v="359.7783"/>
  </r>
  <r>
    <x v="66"/>
    <x v="9"/>
    <n v="4"/>
    <n v="373.49"/>
    <n v="0.16"/>
    <x v="1"/>
    <n v="1254.9264000000001"/>
    <n v="4"/>
    <n v="373.49"/>
    <n v="0.16"/>
    <n v="1254.9264000000001"/>
  </r>
  <r>
    <x v="66"/>
    <x v="12"/>
    <n v="2"/>
    <n v="354.09"/>
    <n v="0.12"/>
    <x v="1"/>
    <n v="623.19839999999999"/>
    <n v="2"/>
    <n v="354.09"/>
    <n v="0.12"/>
    <n v="623.19839999999999"/>
  </r>
  <r>
    <x v="66"/>
    <x v="7"/>
    <n v="4"/>
    <n v="593.84"/>
    <n v="0.24"/>
    <x v="2"/>
    <n v="1805.2736"/>
    <n v="4"/>
    <n v="593.84"/>
    <n v="0.24"/>
    <n v="1805.2736"/>
  </r>
  <r>
    <x v="66"/>
    <x v="3"/>
    <n v="4"/>
    <n v="477.52"/>
    <n v="7.0000000000000007E-2"/>
    <x v="2"/>
    <n v="1776.3743999999999"/>
    <n v="4"/>
    <n v="477.52"/>
    <n v="7.0000000000000007E-2"/>
    <n v="1776.3743999999999"/>
  </r>
  <r>
    <x v="66"/>
    <x v="19"/>
    <n v="4"/>
    <n v="305.95"/>
    <n v="0.08"/>
    <x v="2"/>
    <n v="1125.896"/>
    <n v="4"/>
    <n v="305.95"/>
    <n v="0.08"/>
    <n v="1125.896"/>
  </r>
  <r>
    <x v="66"/>
    <x v="13"/>
    <n v="4"/>
    <n v="136.4"/>
    <n v="0.04"/>
    <x v="1"/>
    <n v="523.77599999999995"/>
    <n v="4"/>
    <n v="136.4"/>
    <n v="0.04"/>
    <n v="523.77599999999995"/>
  </r>
  <r>
    <x v="66"/>
    <x v="13"/>
    <n v="2"/>
    <n v="895.92"/>
    <n v="0.15"/>
    <x v="0"/>
    <n v="1523.0640000000001"/>
    <n v="2"/>
    <n v="895.92"/>
    <n v="0.15"/>
    <n v="1523.0640000000001"/>
  </r>
  <r>
    <x v="66"/>
    <x v="1"/>
    <n v="1"/>
    <n v="696.13"/>
    <n v="0.06"/>
    <x v="1"/>
    <n v="654.36219999999992"/>
    <n v="1"/>
    <n v="696.13"/>
    <n v="0.06"/>
    <n v="654.36219999999992"/>
  </r>
  <r>
    <x v="66"/>
    <x v="9"/>
    <n v="3"/>
    <n v="74.66"/>
    <n v="0.03"/>
    <x v="2"/>
    <n v="217.26060000000001"/>
    <n v="3"/>
    <n v="74.66"/>
    <n v="0.03"/>
    <n v="217.26060000000001"/>
  </r>
  <r>
    <x v="66"/>
    <x v="7"/>
    <n v="2"/>
    <n v="478.62"/>
    <n v="0.17"/>
    <x v="1"/>
    <n v="794.50919999999996"/>
    <n v="2"/>
    <n v="478.62"/>
    <n v="0.17"/>
    <n v="794.50919999999996"/>
  </r>
  <r>
    <x v="67"/>
    <x v="5"/>
    <n v="1"/>
    <n v="271.76"/>
    <n v="0.03"/>
    <x v="0"/>
    <n v="263.60719999999998"/>
    <n v="1"/>
    <n v="271.76"/>
    <n v="0.03"/>
    <n v="263.60719999999998"/>
  </r>
  <r>
    <x v="67"/>
    <x v="17"/>
    <n v="4"/>
    <n v="241.32"/>
    <n v="0.28999999999999998"/>
    <x v="1"/>
    <n v="685.34879999999998"/>
    <n v="4"/>
    <n v="241.32"/>
    <n v="0.28999999999999998"/>
    <n v="685.34879999999998"/>
  </r>
  <r>
    <x v="67"/>
    <x v="5"/>
    <n v="4"/>
    <n v="149.83000000000001"/>
    <n v="0.02"/>
    <x v="0"/>
    <n v="587.33360000000005"/>
    <n v="4"/>
    <n v="149.83000000000001"/>
    <n v="0.02"/>
    <n v="587.33360000000005"/>
  </r>
  <r>
    <x v="67"/>
    <x v="3"/>
    <n v="4"/>
    <n v="929.26"/>
    <n v="0.23"/>
    <x v="2"/>
    <n v="2862.1208000000001"/>
    <n v="4"/>
    <n v="929.26"/>
    <n v="0.23"/>
    <n v="2862.1208000000001"/>
  </r>
  <r>
    <x v="67"/>
    <x v="8"/>
    <n v="3"/>
    <n v="754.02"/>
    <n v="0.1"/>
    <x v="1"/>
    <n v="2035.854"/>
    <n v="3"/>
    <n v="754.02"/>
    <n v="0.1"/>
    <n v="2035.854"/>
  </r>
  <r>
    <x v="67"/>
    <x v="12"/>
    <n v="4"/>
    <n v="547.21"/>
    <n v="0.1"/>
    <x v="1"/>
    <n v="1969.9559999999999"/>
    <n v="4"/>
    <n v="547.21"/>
    <n v="0.1"/>
    <n v="1969.9559999999999"/>
  </r>
  <r>
    <x v="67"/>
    <x v="1"/>
    <n v="2"/>
    <n v="362.7"/>
    <n v="0.09"/>
    <x v="0"/>
    <n v="660.11400000000003"/>
    <n v="2"/>
    <n v="362.7"/>
    <n v="0.09"/>
    <n v="660.11400000000003"/>
  </r>
  <r>
    <x v="67"/>
    <x v="0"/>
    <n v="4"/>
    <n v="797.83"/>
    <n v="0.08"/>
    <x v="0"/>
    <n v="2936.0144"/>
    <n v="4"/>
    <n v="797.83"/>
    <n v="0.08"/>
    <n v="2936.0144"/>
  </r>
  <r>
    <x v="67"/>
    <x v="12"/>
    <n v="3"/>
    <n v="598.82000000000005"/>
    <n v="0.19"/>
    <x v="1"/>
    <n v="1455.1325999999999"/>
    <n v="3"/>
    <n v="598.82000000000005"/>
    <n v="0.19"/>
    <n v="1455.1325999999999"/>
  </r>
  <r>
    <x v="67"/>
    <x v="2"/>
    <n v="2"/>
    <n v="784.26"/>
    <n v="0.23"/>
    <x v="2"/>
    <n v="1207.7603999999999"/>
    <n v="2"/>
    <n v="784.26"/>
    <n v="0.23"/>
    <n v="1207.7603999999999"/>
  </r>
  <r>
    <x v="67"/>
    <x v="10"/>
    <n v="4"/>
    <n v="614.76"/>
    <n v="0.16"/>
    <x v="0"/>
    <n v="2065.5936000000002"/>
    <n v="4"/>
    <n v="614.76"/>
    <n v="0.16"/>
    <n v="2065.5936000000002"/>
  </r>
  <r>
    <x v="67"/>
    <x v="8"/>
    <n v="1"/>
    <n v="384.57"/>
    <n v="0.06"/>
    <x v="2"/>
    <n v="361.49579999999997"/>
    <n v="1"/>
    <n v="384.57"/>
    <n v="0.06"/>
    <n v="361.49579999999997"/>
  </r>
  <r>
    <x v="67"/>
    <x v="3"/>
    <n v="4"/>
    <n v="716.39"/>
    <n v="0.03"/>
    <x v="2"/>
    <n v="2779.5931999999998"/>
    <n v="4"/>
    <n v="716.39"/>
    <n v="0.03"/>
    <n v="2779.5931999999998"/>
  </r>
  <r>
    <x v="68"/>
    <x v="0"/>
    <n v="4"/>
    <n v="342.39"/>
    <n v="0.23"/>
    <x v="2"/>
    <n v="1054.5612000000001"/>
    <n v="4"/>
    <n v="342.39"/>
    <n v="0.23"/>
    <n v="1054.5612000000001"/>
  </r>
  <r>
    <x v="68"/>
    <x v="17"/>
    <n v="2"/>
    <n v="623.38"/>
    <n v="0.13"/>
    <x v="0"/>
    <n v="1084.6812"/>
    <n v="2"/>
    <n v="623.38"/>
    <n v="0.13"/>
    <n v="1084.6812"/>
  </r>
  <r>
    <x v="68"/>
    <x v="19"/>
    <n v="1"/>
    <n v="479.58"/>
    <n v="0.05"/>
    <x v="2"/>
    <n v="455.60099999999989"/>
    <n v="1"/>
    <n v="479.58"/>
    <n v="0.05"/>
    <n v="455.60099999999989"/>
  </r>
  <r>
    <x v="68"/>
    <x v="0"/>
    <n v="2"/>
    <n v="105.15"/>
    <n v="0.06"/>
    <x v="0"/>
    <n v="197.68199999999999"/>
    <n v="2"/>
    <n v="105.15"/>
    <n v="0.06"/>
    <n v="197.68199999999999"/>
  </r>
  <r>
    <x v="68"/>
    <x v="7"/>
    <n v="2"/>
    <n v="247.67"/>
    <n v="0.1"/>
    <x v="2"/>
    <n v="445.80599999999998"/>
    <n v="2"/>
    <n v="247.67"/>
    <n v="0.1"/>
    <n v="445.80599999999998"/>
  </r>
  <r>
    <x v="68"/>
    <x v="7"/>
    <n v="1"/>
    <n v="108.27"/>
    <n v="0.1"/>
    <x v="1"/>
    <n v="97.442999999999998"/>
    <n v="1"/>
    <n v="108.27"/>
    <n v="0.1"/>
    <n v="97.442999999999998"/>
  </r>
  <r>
    <x v="68"/>
    <x v="14"/>
    <n v="3"/>
    <n v="306.70999999999998"/>
    <n v="0.09"/>
    <x v="2"/>
    <n v="837.31829999999991"/>
    <n v="3"/>
    <n v="306.70999999999998"/>
    <n v="0.09"/>
    <n v="837.31829999999991"/>
  </r>
  <r>
    <x v="68"/>
    <x v="17"/>
    <n v="1"/>
    <n v="914.75"/>
    <n v="0.1"/>
    <x v="1"/>
    <n v="823.27499999999998"/>
    <n v="1"/>
    <n v="914.75"/>
    <n v="0.1"/>
    <n v="823.27499999999998"/>
  </r>
  <r>
    <x v="68"/>
    <x v="5"/>
    <n v="3"/>
    <n v="698.72"/>
    <n v="0.28000000000000003"/>
    <x v="1"/>
    <n v="1509.2352000000001"/>
    <n v="3"/>
    <n v="698.72"/>
    <n v="0.28000000000000003"/>
    <n v="1509.2352000000001"/>
  </r>
  <r>
    <x v="68"/>
    <x v="17"/>
    <n v="4"/>
    <n v="883.31"/>
    <n v="0.27"/>
    <x v="0"/>
    <n v="2579.2651999999998"/>
    <n v="4"/>
    <n v="883.31"/>
    <n v="0.27"/>
    <n v="2579.2651999999998"/>
  </r>
  <r>
    <x v="68"/>
    <x v="8"/>
    <n v="3"/>
    <n v="360.18"/>
    <n v="0.03"/>
    <x v="0"/>
    <n v="1048.1238000000001"/>
    <n v="3"/>
    <n v="360.18"/>
    <n v="0.03"/>
    <n v="1048.1238000000001"/>
  </r>
  <r>
    <x v="68"/>
    <x v="19"/>
    <n v="1"/>
    <n v="550.05999999999995"/>
    <n v="0.01"/>
    <x v="0"/>
    <n v="544.55939999999998"/>
    <n v="1"/>
    <n v="550.05999999999995"/>
    <n v="0.01"/>
    <n v="544.55939999999998"/>
  </r>
  <r>
    <x v="68"/>
    <x v="3"/>
    <n v="3"/>
    <n v="190.04"/>
    <n v="7.0000000000000007E-2"/>
    <x v="2"/>
    <n v="530.21159999999998"/>
    <n v="3"/>
    <n v="190.04"/>
    <n v="7.0000000000000007E-2"/>
    <n v="530.21159999999998"/>
  </r>
  <r>
    <x v="68"/>
    <x v="6"/>
    <n v="4"/>
    <n v="930.38"/>
    <n v="0"/>
    <x v="1"/>
    <n v="3721.52"/>
    <n v="4"/>
    <n v="930.38"/>
    <n v="0"/>
    <n v="3721.52"/>
  </r>
  <r>
    <x v="68"/>
    <x v="5"/>
    <n v="4"/>
    <n v="662.43"/>
    <n v="0.24"/>
    <x v="2"/>
    <n v="2013.7872"/>
    <n v="4"/>
    <n v="662.43"/>
    <n v="0.24"/>
    <n v="2013.7872"/>
  </r>
  <r>
    <x v="68"/>
    <x v="7"/>
    <n v="2"/>
    <n v="424.53"/>
    <n v="0.14000000000000001"/>
    <x v="1"/>
    <n v="730.19159999999999"/>
    <n v="2"/>
    <n v="424.53"/>
    <n v="0.14000000000000001"/>
    <n v="730.19159999999999"/>
  </r>
  <r>
    <x v="68"/>
    <x v="2"/>
    <n v="3"/>
    <n v="687.66"/>
    <n v="0.06"/>
    <x v="2"/>
    <n v="1939.2012"/>
    <n v="3"/>
    <n v="687.66"/>
    <n v="0.06"/>
    <n v="1939.2012"/>
  </r>
  <r>
    <x v="68"/>
    <x v="1"/>
    <n v="1"/>
    <n v="505.83"/>
    <n v="0.14000000000000001"/>
    <x v="1"/>
    <n v="435.0138"/>
    <n v="1"/>
    <n v="505.83"/>
    <n v="0.14000000000000001"/>
    <n v="435.0138"/>
  </r>
  <r>
    <x v="68"/>
    <x v="5"/>
    <n v="4"/>
    <n v="640.91"/>
    <n v="0.06"/>
    <x v="0"/>
    <n v="2409.8216000000002"/>
    <n v="4"/>
    <n v="640.91"/>
    <n v="0.06"/>
    <n v="2409.8216000000002"/>
  </r>
  <r>
    <x v="68"/>
    <x v="1"/>
    <n v="4"/>
    <n v="579.24"/>
    <n v="0.04"/>
    <x v="1"/>
    <n v="2224.2815999999998"/>
    <n v="4"/>
    <n v="579.24"/>
    <n v="0.04"/>
    <n v="2224.2815999999998"/>
  </r>
  <r>
    <x v="68"/>
    <x v="7"/>
    <n v="2"/>
    <n v="47.3"/>
    <n v="0.01"/>
    <x v="2"/>
    <n v="93.653999999999996"/>
    <n v="2"/>
    <n v="47.3"/>
    <n v="0.01"/>
    <n v="93.653999999999996"/>
  </r>
  <r>
    <x v="68"/>
    <x v="12"/>
    <n v="4"/>
    <n v="167.25"/>
    <n v="0.11"/>
    <x v="0"/>
    <n v="595.41"/>
    <n v="4"/>
    <n v="167.25"/>
    <n v="0.11"/>
    <n v="595.41"/>
  </r>
  <r>
    <x v="69"/>
    <x v="6"/>
    <n v="1"/>
    <n v="363.73"/>
    <n v="0.25"/>
    <x v="2"/>
    <n v="272.79750000000001"/>
    <n v="1"/>
    <n v="363.73"/>
    <n v="0.25"/>
    <n v="272.79750000000001"/>
  </r>
  <r>
    <x v="69"/>
    <x v="6"/>
    <n v="3"/>
    <n v="849.36"/>
    <n v="0.03"/>
    <x v="0"/>
    <n v="2471.6376"/>
    <n v="3"/>
    <n v="849.36"/>
    <n v="0.03"/>
    <n v="2471.6376"/>
  </r>
  <r>
    <x v="69"/>
    <x v="7"/>
    <n v="4"/>
    <n v="715.85"/>
    <n v="0.25"/>
    <x v="2"/>
    <n v="2147.5500000000002"/>
    <n v="4"/>
    <n v="715.85"/>
    <n v="0.25"/>
    <n v="2147.5500000000002"/>
  </r>
  <r>
    <x v="69"/>
    <x v="6"/>
    <n v="3"/>
    <n v="444.55"/>
    <n v="0.14000000000000001"/>
    <x v="2"/>
    <n v="1146.9390000000001"/>
    <n v="3"/>
    <n v="444.55"/>
    <n v="0.14000000000000001"/>
    <n v="1146.9390000000001"/>
  </r>
  <r>
    <x v="69"/>
    <x v="14"/>
    <n v="4"/>
    <n v="849.17"/>
    <n v="0.12"/>
    <x v="1"/>
    <n v="2989.0783999999999"/>
    <n v="4"/>
    <n v="849.17"/>
    <n v="0.12"/>
    <n v="2989.0783999999999"/>
  </r>
  <r>
    <x v="69"/>
    <x v="18"/>
    <n v="2"/>
    <n v="649.54999999999995"/>
    <n v="0.28999999999999998"/>
    <x v="2"/>
    <n v="922.36099999999988"/>
    <n v="2"/>
    <n v="649.54999999999995"/>
    <n v="0.28999999999999998"/>
    <n v="922.36099999999988"/>
  </r>
  <r>
    <x v="69"/>
    <x v="17"/>
    <n v="1"/>
    <n v="250.95"/>
    <n v="0.03"/>
    <x v="2"/>
    <n v="243.42150000000001"/>
    <n v="1"/>
    <n v="250.95"/>
    <n v="0.03"/>
    <n v="243.42150000000001"/>
  </r>
  <r>
    <x v="69"/>
    <x v="15"/>
    <n v="1"/>
    <n v="888.05"/>
    <n v="0.2"/>
    <x v="2"/>
    <n v="710.44"/>
    <n v="1"/>
    <n v="888.05"/>
    <n v="0.2"/>
    <n v="710.44"/>
  </r>
  <r>
    <x v="69"/>
    <x v="3"/>
    <n v="1"/>
    <n v="613.17999999999995"/>
    <n v="0.14000000000000001"/>
    <x v="1"/>
    <n v="527.33479999999997"/>
    <n v="1"/>
    <n v="613.17999999999995"/>
    <n v="0.14000000000000001"/>
    <n v="527.33479999999997"/>
  </r>
  <r>
    <x v="69"/>
    <x v="15"/>
    <n v="1"/>
    <n v="506.55"/>
    <n v="0.28000000000000003"/>
    <x v="0"/>
    <n v="364.71600000000001"/>
    <n v="1"/>
    <n v="506.55"/>
    <n v="0.28000000000000003"/>
    <n v="364.71600000000001"/>
  </r>
  <r>
    <x v="69"/>
    <x v="4"/>
    <n v="4"/>
    <n v="770.65"/>
    <n v="0.27"/>
    <x v="0"/>
    <n v="2250.2979999999998"/>
    <n v="4"/>
    <n v="770.65"/>
    <n v="0.27"/>
    <n v="2250.2979999999998"/>
  </r>
  <r>
    <x v="69"/>
    <x v="17"/>
    <n v="3"/>
    <n v="385.74"/>
    <n v="0.27"/>
    <x v="0"/>
    <n v="844.77059999999994"/>
    <n v="3"/>
    <n v="385.74"/>
    <n v="0.27"/>
    <n v="844.77059999999994"/>
  </r>
  <r>
    <x v="69"/>
    <x v="1"/>
    <n v="3"/>
    <n v="575.24"/>
    <n v="0.12"/>
    <x v="1"/>
    <n v="1518.6335999999999"/>
    <n v="3"/>
    <n v="575.24"/>
    <n v="0.12"/>
    <n v="1518.6335999999999"/>
  </r>
  <r>
    <x v="69"/>
    <x v="10"/>
    <n v="2"/>
    <n v="913.08"/>
    <n v="0.26"/>
    <x v="0"/>
    <n v="1351.3584000000001"/>
    <n v="2"/>
    <n v="913.08"/>
    <n v="0.26"/>
    <n v="1351.3584000000001"/>
  </r>
  <r>
    <x v="69"/>
    <x v="12"/>
    <n v="3"/>
    <n v="664.75"/>
    <n v="0.12"/>
    <x v="0"/>
    <n v="1754.94"/>
    <n v="3"/>
    <n v="664.75"/>
    <n v="0.12"/>
    <n v="1754.94"/>
  </r>
  <r>
    <x v="69"/>
    <x v="16"/>
    <n v="2"/>
    <n v="504.98"/>
    <n v="0.08"/>
    <x v="1"/>
    <n v="929.16320000000007"/>
    <n v="2"/>
    <n v="504.98"/>
    <n v="0.08"/>
    <n v="929.16320000000007"/>
  </r>
  <r>
    <x v="69"/>
    <x v="8"/>
    <n v="2"/>
    <n v="985"/>
    <n v="0.25"/>
    <x v="0"/>
    <n v="1477.5"/>
    <n v="2"/>
    <n v="985"/>
    <n v="0.25"/>
    <n v="1477.5"/>
  </r>
  <r>
    <x v="69"/>
    <x v="11"/>
    <n v="3"/>
    <n v="769.62"/>
    <n v="0.09"/>
    <x v="2"/>
    <n v="2101.0626000000002"/>
    <n v="3"/>
    <n v="769.62"/>
    <n v="0.09"/>
    <n v="2101.0626000000002"/>
  </r>
  <r>
    <x v="69"/>
    <x v="2"/>
    <n v="1"/>
    <n v="475.15"/>
    <n v="0.04"/>
    <x v="1"/>
    <n v="456.14399999999989"/>
    <n v="1"/>
    <n v="475.15"/>
    <n v="0.04"/>
    <n v="456.14399999999989"/>
  </r>
  <r>
    <x v="69"/>
    <x v="17"/>
    <n v="4"/>
    <n v="622.27"/>
    <n v="0.02"/>
    <x v="2"/>
    <n v="2439.2984000000001"/>
    <n v="4"/>
    <n v="622.27"/>
    <n v="0.02"/>
    <n v="2439.2984000000001"/>
  </r>
  <r>
    <x v="70"/>
    <x v="3"/>
    <n v="3"/>
    <n v="986.04"/>
    <n v="0.27"/>
    <x v="1"/>
    <n v="2159.4276"/>
    <n v="3"/>
    <n v="986.04"/>
    <n v="0.27"/>
    <n v="2159.4276"/>
  </r>
  <r>
    <x v="70"/>
    <x v="10"/>
    <n v="4"/>
    <n v="62.48"/>
    <n v="0.18"/>
    <x v="0"/>
    <n v="204.93440000000001"/>
    <n v="4"/>
    <n v="62.48"/>
    <n v="0.18"/>
    <n v="204.93440000000001"/>
  </r>
  <r>
    <x v="70"/>
    <x v="15"/>
    <n v="2"/>
    <n v="668.3"/>
    <n v="7.0000000000000007E-2"/>
    <x v="0"/>
    <n v="1243.038"/>
    <n v="2"/>
    <n v="668.3"/>
    <n v="7.0000000000000007E-2"/>
    <n v="1243.038"/>
  </r>
  <r>
    <x v="70"/>
    <x v="2"/>
    <n v="2"/>
    <n v="343.42"/>
    <n v="0.12"/>
    <x v="1"/>
    <n v="604.41920000000005"/>
    <n v="2"/>
    <n v="343.42"/>
    <n v="0.12"/>
    <n v="604.41920000000005"/>
  </r>
  <r>
    <x v="70"/>
    <x v="0"/>
    <n v="3"/>
    <n v="141.6"/>
    <n v="0.08"/>
    <x v="1"/>
    <n v="390.81599999999997"/>
    <n v="3"/>
    <n v="141.6"/>
    <n v="0.08"/>
    <n v="390.81599999999997"/>
  </r>
  <r>
    <x v="70"/>
    <x v="15"/>
    <n v="4"/>
    <n v="640.97"/>
    <n v="0.11"/>
    <x v="1"/>
    <n v="2281.8532"/>
    <n v="4"/>
    <n v="640.97"/>
    <n v="0.11"/>
    <n v="2281.8532"/>
  </r>
  <r>
    <x v="70"/>
    <x v="3"/>
    <n v="2"/>
    <n v="736.75"/>
    <n v="0.18"/>
    <x v="0"/>
    <n v="1208.27"/>
    <n v="2"/>
    <n v="736.75"/>
    <n v="0.18"/>
    <n v="1208.27"/>
  </r>
  <r>
    <x v="70"/>
    <x v="11"/>
    <n v="3"/>
    <n v="480.51"/>
    <n v="0.03"/>
    <x v="0"/>
    <n v="1398.2841000000001"/>
    <n v="3"/>
    <n v="480.51"/>
    <n v="0.03"/>
    <n v="1398.2841000000001"/>
  </r>
  <r>
    <x v="70"/>
    <x v="19"/>
    <n v="2"/>
    <n v="488.02"/>
    <n v="0.27"/>
    <x v="2"/>
    <n v="712.50919999999996"/>
    <n v="2"/>
    <n v="488.02"/>
    <n v="0.27"/>
    <n v="712.50919999999996"/>
  </r>
  <r>
    <x v="70"/>
    <x v="11"/>
    <n v="2"/>
    <n v="245.52"/>
    <n v="0.11"/>
    <x v="1"/>
    <n v="437.0256"/>
    <n v="2"/>
    <n v="245.52"/>
    <n v="0.11"/>
    <n v="437.0256"/>
  </r>
  <r>
    <x v="70"/>
    <x v="19"/>
    <n v="1"/>
    <n v="61.11"/>
    <n v="0.1"/>
    <x v="2"/>
    <n v="54.999000000000002"/>
    <n v="1"/>
    <n v="61.11"/>
    <n v="0.1"/>
    <n v="54.999000000000002"/>
  </r>
  <r>
    <x v="70"/>
    <x v="13"/>
    <n v="2"/>
    <n v="838.59"/>
    <n v="0.18"/>
    <x v="1"/>
    <n v="1375.2876000000001"/>
    <n v="2"/>
    <n v="838.59"/>
    <n v="0.18"/>
    <n v="1375.2876000000001"/>
  </r>
  <r>
    <x v="70"/>
    <x v="18"/>
    <n v="1"/>
    <n v="735.1"/>
    <n v="0.1"/>
    <x v="2"/>
    <n v="661.59"/>
    <n v="1"/>
    <n v="735.1"/>
    <n v="0.1"/>
    <n v="661.59"/>
  </r>
  <r>
    <x v="70"/>
    <x v="9"/>
    <n v="1"/>
    <n v="44.08"/>
    <n v="0.05"/>
    <x v="0"/>
    <n v="41.875999999999998"/>
    <n v="1"/>
    <n v="44.08"/>
    <n v="0.05"/>
    <n v="41.875999999999998"/>
  </r>
  <r>
    <x v="70"/>
    <x v="7"/>
    <n v="3"/>
    <n v="336.09"/>
    <n v="0.01"/>
    <x v="2"/>
    <n v="998.18729999999994"/>
    <n v="3"/>
    <n v="336.09"/>
    <n v="0.01"/>
    <n v="998.18729999999994"/>
  </r>
  <r>
    <x v="70"/>
    <x v="6"/>
    <n v="1"/>
    <n v="724.74"/>
    <n v="0.15"/>
    <x v="2"/>
    <n v="616.029"/>
    <n v="1"/>
    <n v="724.74"/>
    <n v="0.15"/>
    <n v="616.029"/>
  </r>
  <r>
    <x v="70"/>
    <x v="5"/>
    <n v="1"/>
    <n v="41.39"/>
    <n v="0.01"/>
    <x v="0"/>
    <n v="40.976100000000002"/>
    <n v="1"/>
    <n v="41.39"/>
    <n v="0.01"/>
    <n v="40.976100000000002"/>
  </r>
  <r>
    <x v="70"/>
    <x v="2"/>
    <n v="4"/>
    <n v="282.07"/>
    <n v="0.18"/>
    <x v="2"/>
    <n v="925.18960000000004"/>
    <n v="4"/>
    <n v="282.07"/>
    <n v="0.18"/>
    <n v="925.18960000000004"/>
  </r>
  <r>
    <x v="70"/>
    <x v="0"/>
    <n v="4"/>
    <n v="214.37"/>
    <n v="0.11"/>
    <x v="1"/>
    <n v="763.15719999999999"/>
    <n v="4"/>
    <n v="214.37"/>
    <n v="0.11"/>
    <n v="763.15719999999999"/>
  </r>
  <r>
    <x v="70"/>
    <x v="3"/>
    <n v="1"/>
    <n v="389.12"/>
    <n v="0.18"/>
    <x v="2"/>
    <n v="319.07839999999999"/>
    <n v="1"/>
    <n v="389.12"/>
    <n v="0.18"/>
    <n v="319.07839999999999"/>
  </r>
  <r>
    <x v="71"/>
    <x v="12"/>
    <n v="3"/>
    <n v="369.32"/>
    <n v="0.14000000000000001"/>
    <x v="2"/>
    <n v="952.84559999999999"/>
    <n v="3"/>
    <n v="369.32"/>
    <n v="0.14000000000000001"/>
    <n v="952.84559999999999"/>
  </r>
  <r>
    <x v="71"/>
    <x v="6"/>
    <n v="3"/>
    <n v="927.6"/>
    <n v="0.09"/>
    <x v="0"/>
    <n v="2532.348"/>
    <n v="3"/>
    <n v="927.6"/>
    <n v="0.09"/>
    <n v="2532.348"/>
  </r>
  <r>
    <x v="71"/>
    <x v="11"/>
    <n v="2"/>
    <n v="934"/>
    <n v="0.3"/>
    <x v="1"/>
    <n v="1307.5999999999999"/>
    <n v="2"/>
    <n v="934"/>
    <n v="0.3"/>
    <n v="1307.5999999999999"/>
  </r>
  <r>
    <x v="71"/>
    <x v="5"/>
    <n v="4"/>
    <n v="693.16"/>
    <n v="0.05"/>
    <x v="2"/>
    <n v="2634.0079999999998"/>
    <n v="4"/>
    <n v="693.16"/>
    <n v="0.05"/>
    <n v="2634.0079999999998"/>
  </r>
  <r>
    <x v="71"/>
    <x v="12"/>
    <n v="4"/>
    <n v="934.96"/>
    <n v="0.18"/>
    <x v="2"/>
    <n v="3066.6687999999999"/>
    <n v="4"/>
    <n v="934.96"/>
    <n v="0.18"/>
    <n v="3066.6687999999999"/>
  </r>
  <r>
    <x v="71"/>
    <x v="18"/>
    <n v="4"/>
    <n v="922.69"/>
    <n v="0.16"/>
    <x v="0"/>
    <n v="3100.2384000000002"/>
    <n v="4"/>
    <n v="922.69"/>
    <n v="0.16"/>
    <n v="3100.2384000000002"/>
  </r>
  <r>
    <x v="71"/>
    <x v="19"/>
    <n v="3"/>
    <n v="780.69"/>
    <n v="0.1"/>
    <x v="1"/>
    <n v="2107.8629999999998"/>
    <n v="3"/>
    <n v="780.69"/>
    <n v="0.1"/>
    <n v="2107.8629999999998"/>
  </r>
  <r>
    <x v="71"/>
    <x v="9"/>
    <n v="4"/>
    <n v="221.49"/>
    <n v="0.26"/>
    <x v="2"/>
    <n v="655.61040000000003"/>
    <n v="4"/>
    <n v="221.49"/>
    <n v="0.26"/>
    <n v="655.61040000000003"/>
  </r>
  <r>
    <x v="71"/>
    <x v="18"/>
    <n v="4"/>
    <n v="457.33"/>
    <n v="0.1"/>
    <x v="0"/>
    <n v="1646.3879999999999"/>
    <n v="4"/>
    <n v="457.33"/>
    <n v="0.1"/>
    <n v="1646.3879999999999"/>
  </r>
  <r>
    <x v="71"/>
    <x v="5"/>
    <n v="4"/>
    <n v="753"/>
    <n v="0.28000000000000003"/>
    <x v="1"/>
    <n v="2168.64"/>
    <n v="4"/>
    <n v="753"/>
    <n v="0.28000000000000003"/>
    <n v="2168.64"/>
  </r>
  <r>
    <x v="71"/>
    <x v="2"/>
    <n v="3"/>
    <n v="405.13"/>
    <n v="0.14000000000000001"/>
    <x v="1"/>
    <n v="1045.2354"/>
    <n v="3"/>
    <n v="405.13"/>
    <n v="0.14000000000000001"/>
    <n v="1045.2354"/>
  </r>
  <r>
    <x v="71"/>
    <x v="18"/>
    <n v="3"/>
    <n v="239.57"/>
    <n v="0.16"/>
    <x v="0"/>
    <n v="603.71640000000002"/>
    <n v="3"/>
    <n v="239.57"/>
    <n v="0.16"/>
    <n v="603.71640000000002"/>
  </r>
  <r>
    <x v="71"/>
    <x v="13"/>
    <n v="3"/>
    <n v="488.37"/>
    <n v="0.27"/>
    <x v="1"/>
    <n v="1069.5302999999999"/>
    <n v="3"/>
    <n v="488.37"/>
    <n v="0.27"/>
    <n v="1069.5302999999999"/>
  </r>
  <r>
    <x v="71"/>
    <x v="10"/>
    <n v="3"/>
    <n v="909.11"/>
    <n v="0.23"/>
    <x v="1"/>
    <n v="2100.0441000000001"/>
    <n v="3"/>
    <n v="909.11"/>
    <n v="0.23"/>
    <n v="2100.0441000000001"/>
  </r>
  <r>
    <x v="71"/>
    <x v="19"/>
    <n v="1"/>
    <n v="328.51"/>
    <n v="0.2"/>
    <x v="1"/>
    <n v="262.80799999999999"/>
    <n v="1"/>
    <n v="328.51"/>
    <n v="0.2"/>
    <n v="262.80799999999999"/>
  </r>
  <r>
    <x v="71"/>
    <x v="18"/>
    <n v="4"/>
    <n v="528.22"/>
    <n v="0.2"/>
    <x v="2"/>
    <n v="1690.3040000000001"/>
    <n v="4"/>
    <n v="528.22"/>
    <n v="0.2"/>
    <n v="1690.3040000000001"/>
  </r>
  <r>
    <x v="71"/>
    <x v="16"/>
    <n v="2"/>
    <n v="644"/>
    <n v="0.04"/>
    <x v="2"/>
    <n v="1236.48"/>
    <n v="2"/>
    <n v="644"/>
    <n v="0.04"/>
    <n v="1236.48"/>
  </r>
  <r>
    <x v="71"/>
    <x v="9"/>
    <n v="3"/>
    <n v="59.37"/>
    <n v="0.03"/>
    <x v="2"/>
    <n v="172.76669999999999"/>
    <n v="3"/>
    <n v="59.37"/>
    <n v="0.03"/>
    <n v="172.76669999999999"/>
  </r>
  <r>
    <x v="71"/>
    <x v="13"/>
    <n v="4"/>
    <n v="871.2"/>
    <n v="0.28999999999999998"/>
    <x v="0"/>
    <n v="2474.2080000000001"/>
    <n v="4"/>
    <n v="871.2"/>
    <n v="0.28999999999999998"/>
    <n v="2474.2080000000001"/>
  </r>
  <r>
    <x v="71"/>
    <x v="4"/>
    <n v="1"/>
    <n v="24.13"/>
    <n v="0"/>
    <x v="0"/>
    <n v="24.13"/>
    <n v="1"/>
    <n v="24.13"/>
    <n v="0"/>
    <n v="24.13"/>
  </r>
  <r>
    <x v="71"/>
    <x v="7"/>
    <n v="2"/>
    <n v="720.15"/>
    <n v="0.22"/>
    <x v="1"/>
    <n v="1123.434"/>
    <n v="2"/>
    <n v="720.15"/>
    <n v="0.22"/>
    <n v="1123.434"/>
  </r>
  <r>
    <x v="71"/>
    <x v="10"/>
    <n v="4"/>
    <n v="166.93"/>
    <n v="0.02"/>
    <x v="2"/>
    <n v="654.36559999999997"/>
    <n v="4"/>
    <n v="166.93"/>
    <n v="0.02"/>
    <n v="654.36559999999997"/>
  </r>
  <r>
    <x v="71"/>
    <x v="18"/>
    <n v="3"/>
    <n v="717.32"/>
    <n v="0.23"/>
    <x v="1"/>
    <n v="1657.0092"/>
    <n v="3"/>
    <n v="717.32"/>
    <n v="0.23"/>
    <n v="1657.0092"/>
  </r>
  <r>
    <x v="71"/>
    <x v="5"/>
    <n v="4"/>
    <n v="834.7"/>
    <n v="0.14000000000000001"/>
    <x v="0"/>
    <n v="2871.3679999999999"/>
    <n v="4"/>
    <n v="834.7"/>
    <n v="0.14000000000000001"/>
    <n v="2871.3679999999999"/>
  </r>
  <r>
    <x v="71"/>
    <x v="9"/>
    <n v="1"/>
    <n v="727.7"/>
    <n v="0.21"/>
    <x v="1"/>
    <n v="574.88300000000004"/>
    <n v="1"/>
    <n v="727.7"/>
    <n v="0.21"/>
    <n v="574.88300000000004"/>
  </r>
  <r>
    <x v="71"/>
    <x v="15"/>
    <n v="1"/>
    <n v="721.74"/>
    <n v="0.24"/>
    <x v="2"/>
    <n v="548.52240000000006"/>
    <n v="1"/>
    <n v="721.74"/>
    <n v="0.24"/>
    <n v="548.52240000000006"/>
  </r>
  <r>
    <x v="72"/>
    <x v="3"/>
    <n v="3"/>
    <n v="104.47"/>
    <n v="0.27"/>
    <x v="2"/>
    <n v="228.7893"/>
    <n v="3"/>
    <n v="104.47"/>
    <n v="0.27"/>
    <n v="228.7893"/>
  </r>
  <r>
    <x v="72"/>
    <x v="2"/>
    <n v="2"/>
    <n v="130.47999999999999"/>
    <n v="0.23"/>
    <x v="2"/>
    <n v="200.9392"/>
    <n v="2"/>
    <n v="130.47999999999999"/>
    <n v="0.23"/>
    <n v="200.9392"/>
  </r>
  <r>
    <x v="72"/>
    <x v="0"/>
    <n v="1"/>
    <n v="872.12"/>
    <n v="7.0000000000000007E-2"/>
    <x v="2"/>
    <n v="811.07159999999999"/>
    <n v="1"/>
    <n v="872.12"/>
    <n v="7.0000000000000007E-2"/>
    <n v="811.07159999999999"/>
  </r>
  <r>
    <x v="72"/>
    <x v="5"/>
    <n v="1"/>
    <n v="702.53"/>
    <n v="0.3"/>
    <x v="0"/>
    <n v="491.77100000000002"/>
    <n v="1"/>
    <n v="702.53"/>
    <n v="0.3"/>
    <n v="491.77100000000002"/>
  </r>
  <r>
    <x v="72"/>
    <x v="13"/>
    <n v="3"/>
    <n v="803.76"/>
    <n v="0.19"/>
    <x v="1"/>
    <n v="1953.1368"/>
    <n v="3"/>
    <n v="803.76"/>
    <n v="0.19"/>
    <n v="1953.1368"/>
  </r>
  <r>
    <x v="72"/>
    <x v="15"/>
    <n v="4"/>
    <n v="396.53"/>
    <n v="7.0000000000000007E-2"/>
    <x v="2"/>
    <n v="1475.0916"/>
    <n v="4"/>
    <n v="396.53"/>
    <n v="7.0000000000000007E-2"/>
    <n v="1475.0916"/>
  </r>
  <r>
    <x v="72"/>
    <x v="4"/>
    <n v="3"/>
    <n v="220.51"/>
    <n v="0.02"/>
    <x v="2"/>
    <n v="648.29939999999999"/>
    <n v="3"/>
    <n v="220.51"/>
    <n v="0.02"/>
    <n v="648.29939999999999"/>
  </r>
  <r>
    <x v="72"/>
    <x v="10"/>
    <n v="1"/>
    <n v="30.94"/>
    <n v="0.21"/>
    <x v="1"/>
    <n v="24.442599999999999"/>
    <n v="1"/>
    <n v="30.94"/>
    <n v="0.21"/>
    <n v="24.442599999999999"/>
  </r>
  <r>
    <x v="72"/>
    <x v="10"/>
    <n v="2"/>
    <n v="407.46"/>
    <n v="0.21"/>
    <x v="0"/>
    <n v="643.78679999999997"/>
    <n v="2"/>
    <n v="407.46"/>
    <n v="0.21"/>
    <n v="643.78679999999997"/>
  </r>
  <r>
    <x v="72"/>
    <x v="14"/>
    <n v="3"/>
    <n v="322.94"/>
    <n v="0.01"/>
    <x v="0"/>
    <n v="959.13179999999988"/>
    <n v="3"/>
    <n v="322.94"/>
    <n v="0.01"/>
    <n v="959.13179999999988"/>
  </r>
  <r>
    <x v="72"/>
    <x v="16"/>
    <n v="1"/>
    <n v="370.66"/>
    <n v="0.01"/>
    <x v="2"/>
    <n v="366.95339999999999"/>
    <n v="1"/>
    <n v="370.66"/>
    <n v="0.01"/>
    <n v="366.95339999999999"/>
  </r>
  <r>
    <x v="72"/>
    <x v="19"/>
    <n v="1"/>
    <n v="719.94"/>
    <n v="0.23"/>
    <x v="1"/>
    <n v="554.35380000000009"/>
    <n v="1"/>
    <n v="719.94"/>
    <n v="0.23"/>
    <n v="554.35380000000009"/>
  </r>
  <r>
    <x v="72"/>
    <x v="17"/>
    <n v="4"/>
    <n v="475.98"/>
    <n v="0.19"/>
    <x v="2"/>
    <n v="1542.1751999999999"/>
    <n v="4"/>
    <n v="475.98"/>
    <n v="0.19"/>
    <n v="1542.1751999999999"/>
  </r>
  <r>
    <x v="72"/>
    <x v="15"/>
    <n v="1"/>
    <n v="842.46"/>
    <n v="0.05"/>
    <x v="1"/>
    <n v="800.33699999999999"/>
    <n v="1"/>
    <n v="842.46"/>
    <n v="0.05"/>
    <n v="800.33699999999999"/>
  </r>
  <r>
    <x v="72"/>
    <x v="6"/>
    <n v="3"/>
    <n v="627.29"/>
    <n v="0.27"/>
    <x v="1"/>
    <n v="1373.7651000000001"/>
    <n v="3"/>
    <n v="627.29"/>
    <n v="0.27"/>
    <n v="1373.7651000000001"/>
  </r>
  <r>
    <x v="72"/>
    <x v="3"/>
    <n v="4"/>
    <n v="529.04"/>
    <n v="0.1"/>
    <x v="2"/>
    <n v="1904.5440000000001"/>
    <n v="4"/>
    <n v="529.04"/>
    <n v="0.1"/>
    <n v="1904.5440000000001"/>
  </r>
  <r>
    <x v="72"/>
    <x v="17"/>
    <n v="1"/>
    <n v="478.08"/>
    <n v="7.0000000000000007E-2"/>
    <x v="1"/>
    <n v="444.61439999999988"/>
    <n v="1"/>
    <n v="478.08"/>
    <n v="7.0000000000000007E-2"/>
    <n v="444.61439999999988"/>
  </r>
  <r>
    <x v="72"/>
    <x v="7"/>
    <n v="2"/>
    <n v="611.21"/>
    <n v="0.22"/>
    <x v="1"/>
    <n v="953.48760000000004"/>
    <n v="2"/>
    <n v="611.21"/>
    <n v="0.22"/>
    <n v="953.48760000000004"/>
  </r>
  <r>
    <x v="72"/>
    <x v="17"/>
    <n v="2"/>
    <n v="464.43"/>
    <n v="0.24"/>
    <x v="1"/>
    <n v="705.93360000000007"/>
    <n v="2"/>
    <n v="464.43"/>
    <n v="0.24"/>
    <n v="705.93360000000007"/>
  </r>
  <r>
    <x v="72"/>
    <x v="4"/>
    <n v="1"/>
    <n v="492"/>
    <n v="0.26"/>
    <x v="2"/>
    <n v="364.08"/>
    <n v="1"/>
    <n v="492"/>
    <n v="0.26"/>
    <n v="364.08"/>
  </r>
  <r>
    <x v="72"/>
    <x v="8"/>
    <n v="2"/>
    <n v="25.3"/>
    <n v="0.21"/>
    <x v="0"/>
    <n v="39.973999999999997"/>
    <n v="2"/>
    <n v="25.3"/>
    <n v="0.21"/>
    <n v="39.973999999999997"/>
  </r>
  <r>
    <x v="72"/>
    <x v="14"/>
    <n v="3"/>
    <n v="306.52"/>
    <n v="0.01"/>
    <x v="1"/>
    <n v="910.36439999999993"/>
    <n v="3"/>
    <n v="306.52"/>
    <n v="0.01"/>
    <n v="910.36439999999993"/>
  </r>
  <r>
    <x v="72"/>
    <x v="0"/>
    <n v="3"/>
    <n v="943.24"/>
    <n v="0.21"/>
    <x v="0"/>
    <n v="2235.4787999999999"/>
    <n v="3"/>
    <n v="943.24"/>
    <n v="0.21"/>
    <n v="2235.4787999999999"/>
  </r>
  <r>
    <x v="72"/>
    <x v="8"/>
    <n v="4"/>
    <n v="592.14"/>
    <n v="0.12"/>
    <x v="1"/>
    <n v="2084.3328000000001"/>
    <n v="4"/>
    <n v="592.14"/>
    <n v="0.12"/>
    <n v="2084.3328000000001"/>
  </r>
  <r>
    <x v="73"/>
    <x v="0"/>
    <n v="4"/>
    <n v="313.83"/>
    <n v="0.08"/>
    <x v="0"/>
    <n v="1154.8943999999999"/>
    <n v="4"/>
    <n v="313.83"/>
    <n v="0.08"/>
    <n v="1154.8943999999999"/>
  </r>
  <r>
    <x v="73"/>
    <x v="4"/>
    <n v="2"/>
    <n v="848.98"/>
    <n v="0.04"/>
    <x v="2"/>
    <n v="1630.0416"/>
    <n v="2"/>
    <n v="848.98"/>
    <n v="0.04"/>
    <n v="1630.0416"/>
  </r>
  <r>
    <x v="73"/>
    <x v="6"/>
    <n v="4"/>
    <n v="578.39"/>
    <n v="0.01"/>
    <x v="0"/>
    <n v="2290.4243999999999"/>
    <n v="4"/>
    <n v="578.39"/>
    <n v="0.01"/>
    <n v="2290.4243999999999"/>
  </r>
  <r>
    <x v="73"/>
    <x v="16"/>
    <n v="2"/>
    <n v="865.14"/>
    <n v="0.2"/>
    <x v="2"/>
    <n v="1384.2239999999999"/>
    <n v="2"/>
    <n v="865.14"/>
    <n v="0.2"/>
    <n v="1384.2239999999999"/>
  </r>
  <r>
    <x v="73"/>
    <x v="1"/>
    <n v="1"/>
    <n v="745.15"/>
    <n v="0.25"/>
    <x v="1"/>
    <n v="558.86249999999995"/>
    <n v="1"/>
    <n v="745.15"/>
    <n v="0.25"/>
    <n v="558.86249999999995"/>
  </r>
  <r>
    <x v="73"/>
    <x v="5"/>
    <n v="2"/>
    <n v="709.17"/>
    <n v="0.22"/>
    <x v="0"/>
    <n v="1106.3052"/>
    <n v="2"/>
    <n v="709.17"/>
    <n v="0.22"/>
    <n v="1106.3052"/>
  </r>
  <r>
    <x v="73"/>
    <x v="10"/>
    <n v="4"/>
    <n v="659.03"/>
    <n v="0.15"/>
    <x v="0"/>
    <n v="2240.7020000000002"/>
    <n v="4"/>
    <n v="659.03"/>
    <n v="0.15"/>
    <n v="2240.7020000000002"/>
  </r>
  <r>
    <x v="73"/>
    <x v="11"/>
    <n v="2"/>
    <n v="541.52"/>
    <n v="0.26"/>
    <x v="2"/>
    <n v="801.44959999999992"/>
    <n v="2"/>
    <n v="541.52"/>
    <n v="0.26"/>
    <n v="801.44959999999992"/>
  </r>
  <r>
    <x v="73"/>
    <x v="3"/>
    <n v="3"/>
    <n v="202.07"/>
    <n v="0.23"/>
    <x v="2"/>
    <n v="466.78170000000011"/>
    <n v="3"/>
    <n v="202.07"/>
    <n v="0.23"/>
    <n v="466.78170000000011"/>
  </r>
  <r>
    <x v="73"/>
    <x v="10"/>
    <n v="4"/>
    <n v="552.38"/>
    <n v="0.1"/>
    <x v="2"/>
    <n v="1988.568"/>
    <n v="4"/>
    <n v="552.38"/>
    <n v="0.1"/>
    <n v="1988.568"/>
  </r>
  <r>
    <x v="73"/>
    <x v="6"/>
    <n v="4"/>
    <n v="255.48"/>
    <n v="0.03"/>
    <x v="1"/>
    <n v="991.26239999999996"/>
    <n v="4"/>
    <n v="255.48"/>
    <n v="0.03"/>
    <n v="991.26239999999996"/>
  </r>
  <r>
    <x v="73"/>
    <x v="0"/>
    <n v="4"/>
    <n v="488.72"/>
    <n v="0.23"/>
    <x v="2"/>
    <n v="1505.2575999999999"/>
    <n v="4"/>
    <n v="488.72"/>
    <n v="0.23"/>
    <n v="1505.2575999999999"/>
  </r>
  <r>
    <x v="73"/>
    <x v="19"/>
    <n v="3"/>
    <n v="580.45000000000005"/>
    <n v="0"/>
    <x v="2"/>
    <n v="1741.35"/>
    <n v="3"/>
    <n v="580.45000000000005"/>
    <n v="0"/>
    <n v="1741.35"/>
  </r>
  <r>
    <x v="73"/>
    <x v="2"/>
    <n v="3"/>
    <n v="582.1"/>
    <n v="0.12"/>
    <x v="2"/>
    <n v="1536.7439999999999"/>
    <n v="3"/>
    <n v="582.1"/>
    <n v="0.12"/>
    <n v="1536.7439999999999"/>
  </r>
  <r>
    <x v="73"/>
    <x v="19"/>
    <n v="1"/>
    <n v="676.26"/>
    <n v="0.14000000000000001"/>
    <x v="0"/>
    <n v="581.58359999999993"/>
    <n v="1"/>
    <n v="676.26"/>
    <n v="0.14000000000000001"/>
    <n v="581.58359999999993"/>
  </r>
  <r>
    <x v="73"/>
    <x v="17"/>
    <n v="3"/>
    <n v="717.22"/>
    <n v="0.24"/>
    <x v="2"/>
    <n v="1635.2616"/>
    <n v="3"/>
    <n v="717.22"/>
    <n v="0.24"/>
    <n v="1635.2616"/>
  </r>
  <r>
    <x v="73"/>
    <x v="16"/>
    <n v="1"/>
    <n v="805.24"/>
    <n v="0.04"/>
    <x v="2"/>
    <n v="773.03039999999999"/>
    <n v="1"/>
    <n v="805.24"/>
    <n v="0.04"/>
    <n v="773.03039999999999"/>
  </r>
  <r>
    <x v="73"/>
    <x v="14"/>
    <n v="1"/>
    <n v="979.49"/>
    <n v="0.19"/>
    <x v="1"/>
    <n v="793.38690000000008"/>
    <n v="1"/>
    <n v="979.49"/>
    <n v="0.19"/>
    <n v="793.38690000000008"/>
  </r>
  <r>
    <x v="74"/>
    <x v="0"/>
    <n v="1"/>
    <n v="921.51"/>
    <n v="0.16"/>
    <x v="1"/>
    <n v="774.0684"/>
    <n v="1"/>
    <n v="921.51"/>
    <n v="0.16"/>
    <n v="774.0684"/>
  </r>
  <r>
    <x v="74"/>
    <x v="10"/>
    <n v="2"/>
    <n v="686.31"/>
    <n v="0.25"/>
    <x v="0"/>
    <n v="1029.4649999999999"/>
    <n v="2"/>
    <n v="686.31"/>
    <n v="0.25"/>
    <n v="1029.4649999999999"/>
  </r>
  <r>
    <x v="74"/>
    <x v="18"/>
    <n v="3"/>
    <n v="948.69"/>
    <n v="0.28999999999999998"/>
    <x v="0"/>
    <n v="2020.7097000000001"/>
    <n v="3"/>
    <n v="948.69"/>
    <n v="0.28999999999999998"/>
    <n v="2020.7097000000001"/>
  </r>
  <r>
    <x v="74"/>
    <x v="3"/>
    <n v="3"/>
    <n v="207.8"/>
    <n v="0.15"/>
    <x v="0"/>
    <n v="529.8900000000001"/>
    <n v="3"/>
    <n v="207.8"/>
    <n v="0.15"/>
    <n v="529.8900000000001"/>
  </r>
  <r>
    <x v="74"/>
    <x v="12"/>
    <n v="1"/>
    <n v="141.79"/>
    <n v="0.1"/>
    <x v="0"/>
    <n v="127.611"/>
    <n v="1"/>
    <n v="141.79"/>
    <n v="0.1"/>
    <n v="127.611"/>
  </r>
  <r>
    <x v="74"/>
    <x v="1"/>
    <n v="3"/>
    <n v="761.8"/>
    <n v="0.06"/>
    <x v="1"/>
    <n v="2148.2759999999989"/>
    <n v="3"/>
    <n v="761.8"/>
    <n v="0.06"/>
    <n v="2148.2759999999989"/>
  </r>
  <r>
    <x v="74"/>
    <x v="9"/>
    <n v="4"/>
    <n v="158.46"/>
    <n v="0.09"/>
    <x v="2"/>
    <n v="576.7944"/>
    <n v="4"/>
    <n v="158.46"/>
    <n v="0.09"/>
    <n v="576.7944"/>
  </r>
  <r>
    <x v="74"/>
    <x v="12"/>
    <n v="3"/>
    <n v="89.78"/>
    <n v="0.2"/>
    <x v="1"/>
    <n v="215.47200000000001"/>
    <n v="3"/>
    <n v="89.78"/>
    <n v="0.2"/>
    <n v="215.47200000000001"/>
  </r>
  <r>
    <x v="74"/>
    <x v="5"/>
    <n v="1"/>
    <n v="106.07"/>
    <n v="0.23"/>
    <x v="1"/>
    <n v="81.673900000000003"/>
    <n v="1"/>
    <n v="106.07"/>
    <n v="0.23"/>
    <n v="81.673900000000003"/>
  </r>
  <r>
    <x v="74"/>
    <x v="11"/>
    <n v="4"/>
    <n v="402.11"/>
    <n v="0.14000000000000001"/>
    <x v="2"/>
    <n v="1383.2583999999999"/>
    <n v="4"/>
    <n v="402.11"/>
    <n v="0.14000000000000001"/>
    <n v="1383.2583999999999"/>
  </r>
  <r>
    <x v="74"/>
    <x v="18"/>
    <n v="4"/>
    <n v="528.23"/>
    <n v="0.15"/>
    <x v="1"/>
    <n v="1795.982"/>
    <n v="4"/>
    <n v="528.23"/>
    <n v="0.15"/>
    <n v="1795.982"/>
  </r>
  <r>
    <x v="74"/>
    <x v="12"/>
    <n v="4"/>
    <n v="282.45"/>
    <n v="0.28999999999999998"/>
    <x v="1"/>
    <n v="802.1579999999999"/>
    <n v="4"/>
    <n v="282.45"/>
    <n v="0.28999999999999998"/>
    <n v="802.1579999999999"/>
  </r>
  <r>
    <x v="74"/>
    <x v="10"/>
    <n v="4"/>
    <n v="762.94"/>
    <n v="0.09"/>
    <x v="1"/>
    <n v="2777.1016"/>
    <n v="4"/>
    <n v="762.94"/>
    <n v="0.09"/>
    <n v="2777.1016"/>
  </r>
  <r>
    <x v="74"/>
    <x v="17"/>
    <n v="1"/>
    <n v="533.04999999999995"/>
    <n v="0.11"/>
    <x v="2"/>
    <n v="474.41449999999998"/>
    <n v="1"/>
    <n v="533.04999999999995"/>
    <n v="0.11"/>
    <n v="474.41449999999998"/>
  </r>
  <r>
    <x v="74"/>
    <x v="10"/>
    <n v="3"/>
    <n v="904.48"/>
    <n v="0.21"/>
    <x v="2"/>
    <n v="2143.6176"/>
    <n v="3"/>
    <n v="904.48"/>
    <n v="0.21"/>
    <n v="2143.6176"/>
  </r>
  <r>
    <x v="74"/>
    <x v="7"/>
    <n v="2"/>
    <n v="720.32"/>
    <n v="0.26"/>
    <x v="0"/>
    <n v="1066.0735999999999"/>
    <n v="2"/>
    <n v="720.32"/>
    <n v="0.26"/>
    <n v="1066.0735999999999"/>
  </r>
  <r>
    <x v="74"/>
    <x v="7"/>
    <n v="3"/>
    <n v="291.05"/>
    <n v="0.3"/>
    <x v="0"/>
    <n v="611.20500000000004"/>
    <n v="3"/>
    <n v="291.05"/>
    <n v="0.3"/>
    <n v="611.20500000000004"/>
  </r>
  <r>
    <x v="74"/>
    <x v="11"/>
    <n v="4"/>
    <n v="934.79"/>
    <n v="0.08"/>
    <x v="2"/>
    <n v="3440.0272"/>
    <n v="4"/>
    <n v="934.79"/>
    <n v="0.08"/>
    <n v="3440.0272"/>
  </r>
  <r>
    <x v="74"/>
    <x v="12"/>
    <n v="4"/>
    <n v="218.01"/>
    <n v="0.06"/>
    <x v="0"/>
    <n v="819.71759999999995"/>
    <n v="4"/>
    <n v="218.01"/>
    <n v="0.06"/>
    <n v="819.71759999999995"/>
  </r>
  <r>
    <x v="74"/>
    <x v="3"/>
    <n v="4"/>
    <n v="661.39"/>
    <n v="7.0000000000000007E-2"/>
    <x v="0"/>
    <n v="2460.3708000000001"/>
    <n v="4"/>
    <n v="661.39"/>
    <n v="7.0000000000000007E-2"/>
    <n v="2460.3708000000001"/>
  </r>
  <r>
    <x v="74"/>
    <x v="1"/>
    <n v="1"/>
    <n v="539.9"/>
    <n v="7.0000000000000007E-2"/>
    <x v="0"/>
    <n v="502.10700000000003"/>
    <n v="1"/>
    <n v="539.9"/>
    <n v="7.0000000000000007E-2"/>
    <n v="502.10700000000003"/>
  </r>
  <r>
    <x v="74"/>
    <x v="1"/>
    <n v="2"/>
    <n v="675.61"/>
    <n v="0.08"/>
    <x v="1"/>
    <n v="1243.1224"/>
    <n v="2"/>
    <n v="675.61"/>
    <n v="0.08"/>
    <n v="1243.1224"/>
  </r>
  <r>
    <x v="74"/>
    <x v="3"/>
    <n v="2"/>
    <n v="877.21"/>
    <n v="0.1"/>
    <x v="0"/>
    <n v="1578.9780000000001"/>
    <n v="2"/>
    <n v="877.21"/>
    <n v="0.1"/>
    <n v="1578.9780000000001"/>
  </r>
  <r>
    <x v="74"/>
    <x v="3"/>
    <n v="3"/>
    <n v="915.81"/>
    <n v="0.17"/>
    <x v="1"/>
    <n v="2280.3669"/>
    <n v="3"/>
    <n v="915.81"/>
    <n v="0.17"/>
    <n v="2280.3669"/>
  </r>
  <r>
    <x v="74"/>
    <x v="4"/>
    <n v="4"/>
    <n v="849.29"/>
    <n v="0.26"/>
    <x v="0"/>
    <n v="2513.8984"/>
    <n v="4"/>
    <n v="849.29"/>
    <n v="0.26"/>
    <n v="2513.8984"/>
  </r>
  <r>
    <x v="74"/>
    <x v="9"/>
    <n v="3"/>
    <n v="68.45"/>
    <n v="0.17"/>
    <x v="2"/>
    <n v="170.44049999999999"/>
    <n v="3"/>
    <n v="68.45"/>
    <n v="0.17"/>
    <n v="170.44049999999999"/>
  </r>
  <r>
    <x v="75"/>
    <x v="0"/>
    <n v="3"/>
    <n v="815.49"/>
    <n v="0.17"/>
    <x v="0"/>
    <n v="2030.5700999999999"/>
    <n v="3"/>
    <n v="815.49"/>
    <n v="0.17"/>
    <n v="2030.5700999999999"/>
  </r>
  <r>
    <x v="75"/>
    <x v="11"/>
    <n v="4"/>
    <n v="814.25"/>
    <n v="0.18"/>
    <x v="0"/>
    <n v="2670.74"/>
    <n v="4"/>
    <n v="814.25"/>
    <n v="0.18"/>
    <n v="2670.74"/>
  </r>
  <r>
    <x v="75"/>
    <x v="17"/>
    <n v="4"/>
    <n v="463.17"/>
    <n v="0.06"/>
    <x v="2"/>
    <n v="1741.5192"/>
    <n v="4"/>
    <n v="463.17"/>
    <n v="0.06"/>
    <n v="1741.5192"/>
  </r>
  <r>
    <x v="75"/>
    <x v="4"/>
    <n v="2"/>
    <n v="548.29999999999995"/>
    <n v="0.23"/>
    <x v="0"/>
    <n v="844.38199999999995"/>
    <n v="2"/>
    <n v="548.29999999999995"/>
    <n v="0.23"/>
    <n v="844.38199999999995"/>
  </r>
  <r>
    <x v="75"/>
    <x v="12"/>
    <n v="3"/>
    <n v="573.1"/>
    <n v="0.16"/>
    <x v="1"/>
    <n v="1444.212"/>
    <n v="3"/>
    <n v="573.1"/>
    <n v="0.16"/>
    <n v="1444.212"/>
  </r>
  <r>
    <x v="75"/>
    <x v="6"/>
    <n v="4"/>
    <n v="700.31"/>
    <n v="0.2"/>
    <x v="2"/>
    <n v="2240.9920000000002"/>
    <n v="4"/>
    <n v="700.31"/>
    <n v="0.2"/>
    <n v="2240.9920000000002"/>
  </r>
  <r>
    <x v="75"/>
    <x v="15"/>
    <n v="2"/>
    <n v="829.15"/>
    <n v="0.11"/>
    <x v="2"/>
    <n v="1475.8869999999999"/>
    <n v="2"/>
    <n v="829.15"/>
    <n v="0.11"/>
    <n v="1475.8869999999999"/>
  </r>
  <r>
    <x v="75"/>
    <x v="18"/>
    <n v="3"/>
    <n v="865.96"/>
    <n v="0.12"/>
    <x v="2"/>
    <n v="2286.1343999999999"/>
    <n v="3"/>
    <n v="865.96"/>
    <n v="0.12"/>
    <n v="2286.1343999999999"/>
  </r>
  <r>
    <x v="75"/>
    <x v="14"/>
    <n v="4"/>
    <n v="453.12"/>
    <n v="0.23"/>
    <x v="1"/>
    <n v="1395.6096"/>
    <n v="4"/>
    <n v="453.12"/>
    <n v="0.23"/>
    <n v="1395.6096"/>
  </r>
  <r>
    <x v="75"/>
    <x v="7"/>
    <n v="3"/>
    <n v="212.87"/>
    <n v="0.18"/>
    <x v="0"/>
    <n v="523.66020000000003"/>
    <n v="3"/>
    <n v="212.87"/>
    <n v="0.18"/>
    <n v="523.66020000000003"/>
  </r>
  <r>
    <x v="75"/>
    <x v="11"/>
    <n v="2"/>
    <n v="257.45"/>
    <n v="0"/>
    <x v="1"/>
    <n v="514.9"/>
    <n v="2"/>
    <n v="257.45"/>
    <n v="0"/>
    <n v="514.9"/>
  </r>
  <r>
    <x v="75"/>
    <x v="3"/>
    <n v="1"/>
    <n v="748.75"/>
    <n v="0.1"/>
    <x v="1"/>
    <n v="673.875"/>
    <n v="1"/>
    <n v="748.75"/>
    <n v="0.1"/>
    <n v="673.875"/>
  </r>
  <r>
    <x v="75"/>
    <x v="5"/>
    <n v="4"/>
    <n v="665.38"/>
    <n v="0.18"/>
    <x v="0"/>
    <n v="2182.4463999999998"/>
    <n v="4"/>
    <n v="665.38"/>
    <n v="0.18"/>
    <n v="2182.4463999999998"/>
  </r>
  <r>
    <x v="75"/>
    <x v="17"/>
    <n v="2"/>
    <n v="68.31"/>
    <n v="0.28999999999999998"/>
    <x v="1"/>
    <n v="97.000199999999992"/>
    <n v="2"/>
    <n v="68.31"/>
    <n v="0.28999999999999998"/>
    <n v="97.000199999999992"/>
  </r>
  <r>
    <x v="75"/>
    <x v="9"/>
    <n v="3"/>
    <n v="401.87"/>
    <n v="0.28999999999999998"/>
    <x v="1"/>
    <n v="855.98310000000004"/>
    <n v="3"/>
    <n v="401.87"/>
    <n v="0.28999999999999998"/>
    <n v="855.98310000000004"/>
  </r>
  <r>
    <x v="75"/>
    <x v="12"/>
    <n v="3"/>
    <n v="998.58"/>
    <n v="0.02"/>
    <x v="0"/>
    <n v="2935.8252000000002"/>
    <n v="3"/>
    <n v="998.58"/>
    <n v="0.02"/>
    <n v="2935.8252000000002"/>
  </r>
  <r>
    <x v="75"/>
    <x v="12"/>
    <n v="1"/>
    <n v="918.87"/>
    <n v="0.11"/>
    <x v="2"/>
    <n v="817.79430000000002"/>
    <n v="1"/>
    <n v="918.87"/>
    <n v="0.11"/>
    <n v="817.79430000000002"/>
  </r>
  <r>
    <x v="76"/>
    <x v="1"/>
    <n v="1"/>
    <n v="418.69"/>
    <n v="0.06"/>
    <x v="2"/>
    <n v="393.5686"/>
    <n v="1"/>
    <n v="418.69"/>
    <n v="0.06"/>
    <n v="393.5686"/>
  </r>
  <r>
    <x v="76"/>
    <x v="11"/>
    <n v="1"/>
    <n v="575.66"/>
    <n v="0.03"/>
    <x v="2"/>
    <n v="558.39019999999994"/>
    <n v="1"/>
    <n v="575.66"/>
    <n v="0.03"/>
    <n v="558.39019999999994"/>
  </r>
  <r>
    <x v="76"/>
    <x v="15"/>
    <n v="3"/>
    <n v="636.03"/>
    <n v="0.06"/>
    <x v="1"/>
    <n v="1793.6045999999999"/>
    <n v="3"/>
    <n v="636.03"/>
    <n v="0.06"/>
    <n v="1793.6045999999999"/>
  </r>
  <r>
    <x v="76"/>
    <x v="12"/>
    <n v="3"/>
    <n v="362.11"/>
    <n v="0.23"/>
    <x v="1"/>
    <n v="836.47409999999991"/>
    <n v="3"/>
    <n v="362.11"/>
    <n v="0.23"/>
    <n v="836.47409999999991"/>
  </r>
  <r>
    <x v="76"/>
    <x v="14"/>
    <n v="2"/>
    <n v="130.38999999999999"/>
    <n v="0.17"/>
    <x v="2"/>
    <n v="216.44739999999999"/>
    <n v="2"/>
    <n v="130.38999999999999"/>
    <n v="0.17"/>
    <n v="216.44739999999999"/>
  </r>
  <r>
    <x v="76"/>
    <x v="14"/>
    <n v="2"/>
    <n v="616.97"/>
    <n v="0.22"/>
    <x v="0"/>
    <n v="962.47320000000002"/>
    <n v="2"/>
    <n v="616.97"/>
    <n v="0.22"/>
    <n v="962.47320000000002"/>
  </r>
  <r>
    <x v="76"/>
    <x v="12"/>
    <n v="3"/>
    <n v="679.22"/>
    <n v="0.11"/>
    <x v="2"/>
    <n v="1813.5174"/>
    <n v="3"/>
    <n v="679.22"/>
    <n v="0.11"/>
    <n v="1813.5174"/>
  </r>
  <r>
    <x v="76"/>
    <x v="12"/>
    <n v="4"/>
    <n v="467.24"/>
    <n v="0.08"/>
    <x v="2"/>
    <n v="1719.4431999999999"/>
    <n v="4"/>
    <n v="467.24"/>
    <n v="0.08"/>
    <n v="1719.4431999999999"/>
  </r>
  <r>
    <x v="76"/>
    <x v="5"/>
    <n v="1"/>
    <n v="34.71"/>
    <n v="0.1"/>
    <x v="1"/>
    <n v="31.239000000000001"/>
    <n v="1"/>
    <n v="34.71"/>
    <n v="0.1"/>
    <n v="31.239000000000001"/>
  </r>
  <r>
    <x v="76"/>
    <x v="0"/>
    <n v="4"/>
    <n v="870.18"/>
    <n v="0.13"/>
    <x v="1"/>
    <n v="3028.2264"/>
    <n v="4"/>
    <n v="870.18"/>
    <n v="0.13"/>
    <n v="3028.2264"/>
  </r>
  <r>
    <x v="76"/>
    <x v="15"/>
    <n v="3"/>
    <n v="468.25"/>
    <n v="7.0000000000000007E-2"/>
    <x v="2"/>
    <n v="1306.4175"/>
    <n v="3"/>
    <n v="468.25"/>
    <n v="7.0000000000000007E-2"/>
    <n v="1306.4175"/>
  </r>
  <r>
    <x v="76"/>
    <x v="8"/>
    <n v="3"/>
    <n v="442.36"/>
    <n v="0.06"/>
    <x v="2"/>
    <n v="1247.4552000000001"/>
    <n v="3"/>
    <n v="442.36"/>
    <n v="0.06"/>
    <n v="1247.4552000000001"/>
  </r>
  <r>
    <x v="76"/>
    <x v="7"/>
    <n v="3"/>
    <n v="240.51"/>
    <n v="7.0000000000000007E-2"/>
    <x v="0"/>
    <n v="671.02289999999994"/>
    <n v="3"/>
    <n v="240.51"/>
    <n v="7.0000000000000007E-2"/>
    <n v="671.02289999999994"/>
  </r>
  <r>
    <x v="76"/>
    <x v="4"/>
    <n v="3"/>
    <n v="461.03"/>
    <n v="0.11"/>
    <x v="2"/>
    <n v="1230.9501"/>
    <n v="3"/>
    <n v="461.03"/>
    <n v="0.11"/>
    <n v="1230.9501"/>
  </r>
  <r>
    <x v="76"/>
    <x v="18"/>
    <n v="2"/>
    <n v="838.22"/>
    <n v="0.3"/>
    <x v="0"/>
    <n v="1173.508"/>
    <n v="2"/>
    <n v="838.22"/>
    <n v="0.3"/>
    <n v="1173.508"/>
  </r>
  <r>
    <x v="76"/>
    <x v="9"/>
    <n v="2"/>
    <n v="705.97"/>
    <n v="0.1"/>
    <x v="2"/>
    <n v="1270.7460000000001"/>
    <n v="2"/>
    <n v="705.97"/>
    <n v="0.1"/>
    <n v="1270.7460000000001"/>
  </r>
  <r>
    <x v="76"/>
    <x v="4"/>
    <n v="2"/>
    <n v="845.27"/>
    <n v="0.18"/>
    <x v="2"/>
    <n v="1386.2428"/>
    <n v="2"/>
    <n v="845.27"/>
    <n v="0.18"/>
    <n v="1386.2428"/>
  </r>
  <r>
    <x v="76"/>
    <x v="2"/>
    <n v="3"/>
    <n v="744.9"/>
    <n v="0.27"/>
    <x v="2"/>
    <n v="1631.3309999999999"/>
    <n v="3"/>
    <n v="744.9"/>
    <n v="0.27"/>
    <n v="1631.3309999999999"/>
  </r>
  <r>
    <x v="76"/>
    <x v="1"/>
    <n v="3"/>
    <n v="392.84"/>
    <n v="0.27"/>
    <x v="2"/>
    <n v="860.31959999999992"/>
    <n v="3"/>
    <n v="392.84"/>
    <n v="0.27"/>
    <n v="860.31959999999992"/>
  </r>
  <r>
    <x v="76"/>
    <x v="16"/>
    <n v="2"/>
    <n v="479.77"/>
    <n v="0.21"/>
    <x v="2"/>
    <n v="758.03660000000002"/>
    <n v="2"/>
    <n v="479.77"/>
    <n v="0.21"/>
    <n v="758.03660000000002"/>
  </r>
  <r>
    <x v="76"/>
    <x v="4"/>
    <n v="4"/>
    <n v="346.37"/>
    <n v="0.18"/>
    <x v="1"/>
    <n v="1136.0935999999999"/>
    <n v="4"/>
    <n v="346.37"/>
    <n v="0.18"/>
    <n v="1136.0935999999999"/>
  </r>
  <r>
    <x v="76"/>
    <x v="5"/>
    <n v="4"/>
    <n v="507.22"/>
    <n v="0.14000000000000001"/>
    <x v="2"/>
    <n v="1744.8368"/>
    <n v="4"/>
    <n v="507.22"/>
    <n v="0.14000000000000001"/>
    <n v="1744.8368"/>
  </r>
  <r>
    <x v="76"/>
    <x v="14"/>
    <n v="1"/>
    <n v="984.37"/>
    <n v="0"/>
    <x v="2"/>
    <n v="984.37"/>
    <n v="1"/>
    <n v="984.37"/>
    <n v="0"/>
    <n v="984.37"/>
  </r>
  <r>
    <x v="76"/>
    <x v="0"/>
    <n v="2"/>
    <n v="552.49"/>
    <n v="0.1"/>
    <x v="0"/>
    <n v="994.48200000000008"/>
    <n v="2"/>
    <n v="552.49"/>
    <n v="0.1"/>
    <n v="994.48200000000008"/>
  </r>
  <r>
    <x v="77"/>
    <x v="15"/>
    <n v="2.9999999999999996"/>
    <n v="873.22"/>
    <n v="0.18"/>
    <x v="0"/>
    <n v="2148.1212"/>
    <n v="2.9999999999999996"/>
    <n v="873.22"/>
    <n v="0.18"/>
    <n v="2148.1212"/>
  </r>
  <r>
    <x v="77"/>
    <x v="3"/>
    <n v="2"/>
    <n v="418.23"/>
    <n v="0.28000000000000003"/>
    <x v="0"/>
    <n v="602.25120000000004"/>
    <n v="2"/>
    <n v="418.23"/>
    <n v="0.28000000000000003"/>
    <n v="602.25120000000004"/>
  </r>
  <r>
    <x v="77"/>
    <x v="2"/>
    <n v="4"/>
    <n v="422.09"/>
    <n v="0.04"/>
    <x v="0"/>
    <n v="1620.8255999999999"/>
    <n v="4"/>
    <n v="422.09"/>
    <n v="0.04"/>
    <n v="1620.8255999999999"/>
  </r>
  <r>
    <x v="77"/>
    <x v="17"/>
    <n v="2"/>
    <n v="504.26"/>
    <n v="0.04"/>
    <x v="2"/>
    <n v="968.17919999999992"/>
    <n v="2"/>
    <n v="504.26"/>
    <n v="0.04"/>
    <n v="968.17919999999992"/>
  </r>
  <r>
    <x v="77"/>
    <x v="4"/>
    <n v="1"/>
    <n v="127.11"/>
    <n v="0.01"/>
    <x v="2"/>
    <n v="125.8389"/>
    <n v="1"/>
    <n v="127.11"/>
    <n v="0.01"/>
    <n v="125.8389"/>
  </r>
  <r>
    <x v="77"/>
    <x v="16"/>
    <n v="1"/>
    <n v="989.63"/>
    <n v="0.05"/>
    <x v="2"/>
    <n v="940.1484999999999"/>
    <n v="1"/>
    <n v="989.63"/>
    <n v="0.05"/>
    <n v="940.1484999999999"/>
  </r>
  <r>
    <x v="77"/>
    <x v="18"/>
    <n v="1"/>
    <n v="823.61"/>
    <n v="0.28000000000000003"/>
    <x v="1"/>
    <n v="592.99919999999997"/>
    <n v="1"/>
    <n v="823.61"/>
    <n v="0.28000000000000003"/>
    <n v="592.99919999999997"/>
  </r>
  <r>
    <x v="77"/>
    <x v="16"/>
    <n v="2"/>
    <n v="285.39"/>
    <n v="0.1"/>
    <x v="0"/>
    <n v="513.702"/>
    <n v="2"/>
    <n v="285.39"/>
    <n v="0.1"/>
    <n v="513.702"/>
  </r>
  <r>
    <x v="77"/>
    <x v="4"/>
    <n v="3"/>
    <n v="339.41"/>
    <n v="0.26"/>
    <x v="0"/>
    <n v="753.49019999999996"/>
    <n v="3"/>
    <n v="339.41"/>
    <n v="0.26"/>
    <n v="753.49019999999996"/>
  </r>
  <r>
    <x v="77"/>
    <x v="6"/>
    <n v="4"/>
    <n v="848.47"/>
    <n v="0.21"/>
    <x v="1"/>
    <n v="2681.1651999999999"/>
    <n v="4"/>
    <n v="848.47"/>
    <n v="0.21"/>
    <n v="2681.1651999999999"/>
  </r>
  <r>
    <x v="77"/>
    <x v="11"/>
    <n v="3"/>
    <n v="448.55"/>
    <n v="0.05"/>
    <x v="0"/>
    <n v="1278.3675000000001"/>
    <n v="3"/>
    <n v="448.55"/>
    <n v="0.05"/>
    <n v="1278.3675000000001"/>
  </r>
  <r>
    <x v="77"/>
    <x v="5"/>
    <n v="2"/>
    <n v="32.19"/>
    <n v="0.13"/>
    <x v="1"/>
    <n v="56.010599999999997"/>
    <n v="2"/>
    <n v="32.19"/>
    <n v="0.13"/>
    <n v="56.010599999999997"/>
  </r>
  <r>
    <x v="77"/>
    <x v="6"/>
    <n v="4"/>
    <n v="202.59"/>
    <n v="0.06"/>
    <x v="1"/>
    <n v="761.73839999999996"/>
    <n v="4"/>
    <n v="202.59"/>
    <n v="0.06"/>
    <n v="761.73839999999996"/>
  </r>
  <r>
    <x v="77"/>
    <x v="0"/>
    <n v="3"/>
    <n v="141.54"/>
    <n v="0.12"/>
    <x v="2"/>
    <n v="373.66559999999998"/>
    <n v="3"/>
    <n v="141.54"/>
    <n v="0.12"/>
    <n v="373.66559999999998"/>
  </r>
  <r>
    <x v="77"/>
    <x v="11"/>
    <n v="1"/>
    <n v="462.23"/>
    <n v="0.3"/>
    <x v="2"/>
    <n v="323.56099999999998"/>
    <n v="1"/>
    <n v="462.23"/>
    <n v="0.3"/>
    <n v="323.56099999999998"/>
  </r>
  <r>
    <x v="77"/>
    <x v="12"/>
    <n v="1"/>
    <n v="502.53"/>
    <n v="0"/>
    <x v="2"/>
    <n v="502.53"/>
    <n v="1"/>
    <n v="502.53"/>
    <n v="0"/>
    <n v="502.53"/>
  </r>
  <r>
    <x v="77"/>
    <x v="9"/>
    <n v="2"/>
    <n v="60.53"/>
    <n v="0.18"/>
    <x v="0"/>
    <n v="99.269200000000012"/>
    <n v="2"/>
    <n v="60.53"/>
    <n v="0.18"/>
    <n v="99.269200000000012"/>
  </r>
  <r>
    <x v="77"/>
    <x v="2"/>
    <n v="1"/>
    <n v="224.49"/>
    <n v="0.11"/>
    <x v="2"/>
    <n v="199.7961"/>
    <n v="1"/>
    <n v="224.49"/>
    <n v="0.11"/>
    <n v="199.7961"/>
  </r>
  <r>
    <x v="77"/>
    <x v="14"/>
    <n v="4"/>
    <n v="619.35"/>
    <n v="0.3"/>
    <x v="0"/>
    <n v="1734.18"/>
    <n v="4"/>
    <n v="619.35"/>
    <n v="0.3"/>
    <n v="1734.18"/>
  </r>
  <r>
    <x v="77"/>
    <x v="1"/>
    <n v="1"/>
    <n v="650.47"/>
    <n v="0.13"/>
    <x v="2"/>
    <n v="565.90890000000002"/>
    <n v="1"/>
    <n v="650.47"/>
    <n v="0.13"/>
    <n v="565.90890000000002"/>
  </r>
  <r>
    <x v="78"/>
    <x v="12"/>
    <n v="1"/>
    <n v="846.31"/>
    <n v="0.05"/>
    <x v="2"/>
    <n v="803.9944999999999"/>
    <n v="1"/>
    <n v="846.31"/>
    <n v="0.05"/>
    <n v="803.9944999999999"/>
  </r>
  <r>
    <x v="78"/>
    <x v="1"/>
    <n v="1"/>
    <n v="394.35"/>
    <n v="0.09"/>
    <x v="2"/>
    <n v="358.85849999999999"/>
    <n v="1"/>
    <n v="394.35"/>
    <n v="0.09"/>
    <n v="358.85849999999999"/>
  </r>
  <r>
    <x v="78"/>
    <x v="2"/>
    <n v="2"/>
    <n v="377.3"/>
    <n v="0.15"/>
    <x v="2"/>
    <n v="641.41"/>
    <n v="2"/>
    <n v="377.3"/>
    <n v="0.15"/>
    <n v="641.41"/>
  </r>
  <r>
    <x v="78"/>
    <x v="6"/>
    <n v="1"/>
    <n v="125"/>
    <n v="0.23"/>
    <x v="0"/>
    <n v="96.25"/>
    <n v="1"/>
    <n v="125"/>
    <n v="0.23"/>
    <n v="96.25"/>
  </r>
  <r>
    <x v="78"/>
    <x v="16"/>
    <n v="2"/>
    <n v="406.46"/>
    <n v="0.3"/>
    <x v="2"/>
    <n v="569.04399999999998"/>
    <n v="2"/>
    <n v="406.46"/>
    <n v="0.3"/>
    <n v="569.04399999999998"/>
  </r>
  <r>
    <x v="78"/>
    <x v="9"/>
    <n v="4"/>
    <n v="816.28"/>
    <n v="0.15"/>
    <x v="1"/>
    <n v="2775.3519999999999"/>
    <n v="4"/>
    <n v="816.28"/>
    <n v="0.15"/>
    <n v="2775.3519999999999"/>
  </r>
  <r>
    <x v="78"/>
    <x v="4"/>
    <n v="4"/>
    <n v="432.29"/>
    <n v="0.16"/>
    <x v="1"/>
    <n v="1452.4944"/>
    <n v="4"/>
    <n v="432.29"/>
    <n v="0.16"/>
    <n v="1452.4944"/>
  </r>
  <r>
    <x v="78"/>
    <x v="15"/>
    <n v="4"/>
    <n v="167.83"/>
    <n v="0.15"/>
    <x v="0"/>
    <n v="570.62200000000007"/>
    <n v="4"/>
    <n v="167.83"/>
    <n v="0.15"/>
    <n v="570.62200000000007"/>
  </r>
  <r>
    <x v="78"/>
    <x v="15"/>
    <n v="2"/>
    <n v="443.09"/>
    <n v="0.02"/>
    <x v="2"/>
    <n v="868.45639999999992"/>
    <n v="2"/>
    <n v="443.09"/>
    <n v="0.02"/>
    <n v="868.45639999999992"/>
  </r>
  <r>
    <x v="78"/>
    <x v="3"/>
    <n v="3"/>
    <n v="170.48"/>
    <n v="0.06"/>
    <x v="1"/>
    <n v="480.75359999999989"/>
    <n v="3"/>
    <n v="170.48"/>
    <n v="0.06"/>
    <n v="480.75359999999989"/>
  </r>
  <r>
    <x v="78"/>
    <x v="0"/>
    <n v="4"/>
    <n v="56.37"/>
    <n v="0.17"/>
    <x v="0"/>
    <n v="187.14840000000001"/>
    <n v="4"/>
    <n v="56.37"/>
    <n v="0.17"/>
    <n v="187.14840000000001"/>
  </r>
  <r>
    <x v="78"/>
    <x v="15"/>
    <n v="3"/>
    <n v="324.29000000000002"/>
    <n v="0.16"/>
    <x v="1"/>
    <n v="817.21080000000006"/>
    <n v="3"/>
    <n v="324.29000000000002"/>
    <n v="0.16"/>
    <n v="817.21080000000006"/>
  </r>
  <r>
    <x v="78"/>
    <x v="1"/>
    <n v="3"/>
    <n v="581.09"/>
    <n v="0.1"/>
    <x v="1"/>
    <n v="1568.943"/>
    <n v="3"/>
    <n v="581.09"/>
    <n v="0.1"/>
    <n v="1568.943"/>
  </r>
  <r>
    <x v="78"/>
    <x v="0"/>
    <n v="4"/>
    <n v="195.75"/>
    <n v="0.17"/>
    <x v="0"/>
    <n v="649.89"/>
    <n v="4"/>
    <n v="195.75"/>
    <n v="0.17"/>
    <n v="649.89"/>
  </r>
  <r>
    <x v="78"/>
    <x v="4"/>
    <n v="4"/>
    <n v="555.65"/>
    <n v="0.25"/>
    <x v="1"/>
    <n v="1666.95"/>
    <n v="4"/>
    <n v="555.65"/>
    <n v="0.25"/>
    <n v="1666.95"/>
  </r>
  <r>
    <x v="78"/>
    <x v="18"/>
    <n v="2"/>
    <n v="194.09"/>
    <n v="0.18"/>
    <x v="2"/>
    <n v="318.30759999999998"/>
    <n v="2"/>
    <n v="194.09"/>
    <n v="0.18"/>
    <n v="318.30759999999998"/>
  </r>
  <r>
    <x v="78"/>
    <x v="8"/>
    <n v="1"/>
    <n v="43.58"/>
    <n v="0.01"/>
    <x v="1"/>
    <n v="43.144199999999998"/>
    <n v="1"/>
    <n v="43.58"/>
    <n v="0.01"/>
    <n v="43.144199999999998"/>
  </r>
  <r>
    <x v="78"/>
    <x v="0"/>
    <n v="4"/>
    <n v="836.23"/>
    <n v="0.12"/>
    <x v="0"/>
    <n v="2943.5295999999998"/>
    <n v="4"/>
    <n v="836.23"/>
    <n v="0.12"/>
    <n v="2943.5295999999998"/>
  </r>
  <r>
    <x v="79"/>
    <x v="14"/>
    <n v="2"/>
    <n v="471.88"/>
    <n v="0.24"/>
    <x v="2"/>
    <n v="717.25760000000002"/>
    <n v="2"/>
    <n v="471.88"/>
    <n v="0.24"/>
    <n v="717.25760000000002"/>
  </r>
  <r>
    <x v="79"/>
    <x v="11"/>
    <n v="4"/>
    <n v="741.51"/>
    <n v="0.09"/>
    <x v="1"/>
    <n v="2699.0963999999999"/>
    <n v="4"/>
    <n v="741.51"/>
    <n v="0.09"/>
    <n v="2699.0963999999999"/>
  </r>
  <r>
    <x v="79"/>
    <x v="3"/>
    <n v="2"/>
    <n v="588.9"/>
    <n v="0.19"/>
    <x v="2"/>
    <n v="954.01800000000003"/>
    <n v="2"/>
    <n v="588.9"/>
    <n v="0.19"/>
    <n v="954.01800000000003"/>
  </r>
  <r>
    <x v="79"/>
    <x v="16"/>
    <n v="1"/>
    <n v="516.62"/>
    <n v="0.18"/>
    <x v="0"/>
    <n v="423.62840000000011"/>
    <n v="1"/>
    <n v="516.62"/>
    <n v="0.18"/>
    <n v="423.62840000000011"/>
  </r>
  <r>
    <x v="79"/>
    <x v="17"/>
    <n v="2"/>
    <n v="827.81"/>
    <n v="0.04"/>
    <x v="2"/>
    <n v="1589.3951999999999"/>
    <n v="2"/>
    <n v="827.81"/>
    <n v="0.04"/>
    <n v="1589.3951999999999"/>
  </r>
  <r>
    <x v="79"/>
    <x v="10"/>
    <n v="4"/>
    <n v="773.81"/>
    <n v="0.08"/>
    <x v="1"/>
    <n v="2847.6208000000001"/>
    <n v="4"/>
    <n v="773.81"/>
    <n v="0.08"/>
    <n v="2847.6208000000001"/>
  </r>
  <r>
    <x v="79"/>
    <x v="11"/>
    <n v="2"/>
    <n v="111.28"/>
    <n v="0.14000000000000001"/>
    <x v="0"/>
    <n v="191.4016"/>
    <n v="2"/>
    <n v="111.28"/>
    <n v="0.14000000000000001"/>
    <n v="191.4016"/>
  </r>
  <r>
    <x v="79"/>
    <x v="3"/>
    <n v="1"/>
    <n v="846.04"/>
    <n v="0.08"/>
    <x v="2"/>
    <n v="778.35680000000002"/>
    <n v="1"/>
    <n v="846.04"/>
    <n v="0.08"/>
    <n v="778.35680000000002"/>
  </r>
  <r>
    <x v="79"/>
    <x v="17"/>
    <n v="1"/>
    <n v="450.11"/>
    <n v="0.17"/>
    <x v="0"/>
    <n v="373.59129999999999"/>
    <n v="1"/>
    <n v="450.11"/>
    <n v="0.17"/>
    <n v="373.59129999999999"/>
  </r>
  <r>
    <x v="79"/>
    <x v="6"/>
    <n v="1"/>
    <n v="813.87"/>
    <n v="0.23"/>
    <x v="0"/>
    <n v="626.67989999999998"/>
    <n v="1"/>
    <n v="813.87"/>
    <n v="0.23"/>
    <n v="626.67989999999998"/>
  </r>
  <r>
    <x v="79"/>
    <x v="8"/>
    <n v="2"/>
    <n v="949.3"/>
    <n v="0.08"/>
    <x v="1"/>
    <n v="1746.712"/>
    <n v="2"/>
    <n v="949.3"/>
    <n v="0.08"/>
    <n v="1746.712"/>
  </r>
  <r>
    <x v="79"/>
    <x v="3"/>
    <n v="4"/>
    <n v="408.76"/>
    <n v="0.12"/>
    <x v="1"/>
    <n v="1438.8352"/>
    <n v="4"/>
    <n v="408.76"/>
    <n v="0.12"/>
    <n v="1438.8352"/>
  </r>
  <r>
    <x v="79"/>
    <x v="11"/>
    <n v="4"/>
    <n v="806.99"/>
    <n v="0.06"/>
    <x v="0"/>
    <n v="3034.2824000000001"/>
    <n v="4"/>
    <n v="806.99"/>
    <n v="0.06"/>
    <n v="3034.2824000000001"/>
  </r>
  <r>
    <x v="79"/>
    <x v="8"/>
    <n v="4"/>
    <n v="643.96"/>
    <n v="0.16"/>
    <x v="2"/>
    <n v="2163.7055999999998"/>
    <n v="4"/>
    <n v="643.96"/>
    <n v="0.16"/>
    <n v="2163.7055999999998"/>
  </r>
  <r>
    <x v="79"/>
    <x v="1"/>
    <n v="3"/>
    <n v="483.63"/>
    <n v="0"/>
    <x v="0"/>
    <n v="1450.89"/>
    <n v="3"/>
    <n v="483.63"/>
    <n v="0"/>
    <n v="1450.89"/>
  </r>
  <r>
    <x v="79"/>
    <x v="10"/>
    <n v="2"/>
    <n v="61.31"/>
    <n v="0.15"/>
    <x v="1"/>
    <n v="104.227"/>
    <n v="2"/>
    <n v="61.31"/>
    <n v="0.15"/>
    <n v="104.227"/>
  </r>
  <r>
    <x v="79"/>
    <x v="4"/>
    <n v="4"/>
    <n v="983.98"/>
    <n v="0.11"/>
    <x v="1"/>
    <n v="3502.9688000000001"/>
    <n v="4"/>
    <n v="983.98"/>
    <n v="0.11"/>
    <n v="3502.9688000000001"/>
  </r>
  <r>
    <x v="79"/>
    <x v="10"/>
    <n v="4"/>
    <n v="87.83"/>
    <n v="0.23"/>
    <x v="2"/>
    <n v="270.51639999999998"/>
    <n v="4"/>
    <n v="87.83"/>
    <n v="0.23"/>
    <n v="270.51639999999998"/>
  </r>
  <r>
    <x v="80"/>
    <x v="12"/>
    <n v="2"/>
    <n v="549.33000000000004"/>
    <n v="0.01"/>
    <x v="1"/>
    <n v="1087.6733999999999"/>
    <n v="2"/>
    <n v="549.33000000000004"/>
    <n v="0.01"/>
    <n v="1087.6733999999999"/>
  </r>
  <r>
    <x v="80"/>
    <x v="12"/>
    <n v="1"/>
    <n v="454.71"/>
    <n v="0.16"/>
    <x v="2"/>
    <n v="381.95639999999997"/>
    <n v="1"/>
    <n v="454.71"/>
    <n v="0.16"/>
    <n v="381.95639999999997"/>
  </r>
  <r>
    <x v="80"/>
    <x v="10"/>
    <n v="2"/>
    <n v="145.26"/>
    <n v="0.19"/>
    <x v="2"/>
    <n v="235.3212"/>
    <n v="2"/>
    <n v="145.26"/>
    <n v="0.19"/>
    <n v="235.3212"/>
  </r>
  <r>
    <x v="80"/>
    <x v="14"/>
    <n v="1"/>
    <n v="64.94"/>
    <n v="0.21"/>
    <x v="2"/>
    <n v="51.302599999999998"/>
    <n v="1"/>
    <n v="64.94"/>
    <n v="0.21"/>
    <n v="51.302599999999998"/>
  </r>
  <r>
    <x v="80"/>
    <x v="5"/>
    <n v="4"/>
    <n v="968.27"/>
    <n v="0.03"/>
    <x v="2"/>
    <n v="3756.8876"/>
    <n v="4"/>
    <n v="968.27"/>
    <n v="0.03"/>
    <n v="3756.8876"/>
  </r>
  <r>
    <x v="80"/>
    <x v="2"/>
    <n v="4"/>
    <n v="262.05"/>
    <n v="0.24"/>
    <x v="2"/>
    <n v="796.63200000000006"/>
    <n v="4"/>
    <n v="262.05"/>
    <n v="0.24"/>
    <n v="796.63200000000006"/>
  </r>
  <r>
    <x v="80"/>
    <x v="5"/>
    <n v="1"/>
    <n v="445.5"/>
    <n v="0.28000000000000003"/>
    <x v="0"/>
    <n v="320.76"/>
    <n v="1"/>
    <n v="445.5"/>
    <n v="0.28000000000000003"/>
    <n v="320.76"/>
  </r>
  <r>
    <x v="80"/>
    <x v="2"/>
    <n v="1"/>
    <n v="26.37"/>
    <n v="0.3"/>
    <x v="1"/>
    <n v="18.459"/>
    <n v="1"/>
    <n v="26.37"/>
    <n v="0.3"/>
    <n v="18.459"/>
  </r>
  <r>
    <x v="80"/>
    <x v="15"/>
    <n v="3"/>
    <n v="138.86000000000001"/>
    <n v="0.11"/>
    <x v="2"/>
    <n v="370.75619999999998"/>
    <n v="3"/>
    <n v="138.86000000000001"/>
    <n v="0.11"/>
    <n v="370.75619999999998"/>
  </r>
  <r>
    <x v="80"/>
    <x v="17"/>
    <n v="2"/>
    <n v="830.94"/>
    <n v="0.28000000000000003"/>
    <x v="2"/>
    <n v="1196.5536"/>
    <n v="2"/>
    <n v="830.94"/>
    <n v="0.28000000000000003"/>
    <n v="1196.5536"/>
  </r>
  <r>
    <x v="80"/>
    <x v="0"/>
    <n v="3"/>
    <n v="758.75"/>
    <n v="0.27"/>
    <x v="2"/>
    <n v="1661.6624999999999"/>
    <n v="3"/>
    <n v="758.75"/>
    <n v="0.27"/>
    <n v="1661.6624999999999"/>
  </r>
  <r>
    <x v="80"/>
    <x v="0"/>
    <n v="4"/>
    <n v="22.51"/>
    <n v="0.27"/>
    <x v="2"/>
    <n v="65.729200000000006"/>
    <n v="4"/>
    <n v="22.51"/>
    <n v="0.27"/>
    <n v="65.729200000000006"/>
  </r>
  <r>
    <x v="80"/>
    <x v="16"/>
    <n v="2"/>
    <n v="358.36"/>
    <n v="0.05"/>
    <x v="2"/>
    <n v="680.88400000000001"/>
    <n v="2"/>
    <n v="358.36"/>
    <n v="0.05"/>
    <n v="680.88400000000001"/>
  </r>
  <r>
    <x v="80"/>
    <x v="19"/>
    <n v="2"/>
    <n v="773.75"/>
    <n v="0.16"/>
    <x v="2"/>
    <n v="1299.9000000000001"/>
    <n v="2"/>
    <n v="773.75"/>
    <n v="0.16"/>
    <n v="1299.9000000000001"/>
  </r>
  <r>
    <x v="80"/>
    <x v="12"/>
    <n v="4"/>
    <n v="762.43"/>
    <n v="0.05"/>
    <x v="0"/>
    <n v="2897.233999999999"/>
    <n v="4"/>
    <n v="762.43"/>
    <n v="0.05"/>
    <n v="2897.233999999999"/>
  </r>
  <r>
    <x v="80"/>
    <x v="15"/>
    <n v="1"/>
    <n v="791.83"/>
    <n v="0.28000000000000003"/>
    <x v="2"/>
    <n v="570.11760000000004"/>
    <n v="1"/>
    <n v="791.83"/>
    <n v="0.28000000000000003"/>
    <n v="570.11760000000004"/>
  </r>
  <r>
    <x v="80"/>
    <x v="18"/>
    <n v="1"/>
    <n v="747.9"/>
    <n v="0.21"/>
    <x v="1"/>
    <n v="590.84100000000001"/>
    <n v="1"/>
    <n v="747.9"/>
    <n v="0.21"/>
    <n v="590.84100000000001"/>
  </r>
  <r>
    <x v="80"/>
    <x v="12"/>
    <n v="3"/>
    <n v="438.92"/>
    <n v="0.21"/>
    <x v="0"/>
    <n v="1040.2403999999999"/>
    <n v="3"/>
    <n v="438.92"/>
    <n v="0.21"/>
    <n v="1040.2403999999999"/>
  </r>
  <r>
    <x v="80"/>
    <x v="6"/>
    <n v="3"/>
    <n v="113.87"/>
    <n v="0.21"/>
    <x v="1"/>
    <n v="269.87189999999998"/>
    <n v="3"/>
    <n v="113.87"/>
    <n v="0.21"/>
    <n v="269.87189999999998"/>
  </r>
  <r>
    <x v="80"/>
    <x v="8"/>
    <n v="2"/>
    <n v="457.83"/>
    <n v="0.01"/>
    <x v="1"/>
    <n v="906.50339999999994"/>
    <n v="2"/>
    <n v="457.83"/>
    <n v="0.01"/>
    <n v="906.50339999999994"/>
  </r>
  <r>
    <x v="80"/>
    <x v="10"/>
    <n v="2"/>
    <n v="870.13"/>
    <n v="0.23"/>
    <x v="0"/>
    <n v="1340.0001999999999"/>
    <n v="2"/>
    <n v="870.13"/>
    <n v="0.23"/>
    <n v="1340.0001999999999"/>
  </r>
  <r>
    <x v="80"/>
    <x v="14"/>
    <n v="2"/>
    <n v="966.71"/>
    <n v="0.11"/>
    <x v="0"/>
    <n v="1720.7438"/>
    <n v="2"/>
    <n v="966.71"/>
    <n v="0.11"/>
    <n v="1720.7438"/>
  </r>
  <r>
    <x v="80"/>
    <x v="9"/>
    <n v="3"/>
    <n v="825.33"/>
    <n v="0.21"/>
    <x v="0"/>
    <n v="1956.0320999999999"/>
    <n v="3"/>
    <n v="825.33"/>
    <n v="0.21"/>
    <n v="1956.0320999999999"/>
  </r>
  <r>
    <x v="81"/>
    <x v="9"/>
    <n v="1"/>
    <n v="653.87"/>
    <n v="0.14000000000000001"/>
    <x v="2"/>
    <n v="562.32820000000004"/>
    <n v="1"/>
    <n v="653.87"/>
    <n v="0.14000000000000001"/>
    <n v="562.32820000000004"/>
  </r>
  <r>
    <x v="81"/>
    <x v="19"/>
    <n v="4"/>
    <n v="854.37"/>
    <n v="7.0000000000000007E-2"/>
    <x v="2"/>
    <n v="3178.2564000000002"/>
    <n v="4"/>
    <n v="854.37"/>
    <n v="7.0000000000000007E-2"/>
    <n v="3178.2564000000002"/>
  </r>
  <r>
    <x v="81"/>
    <x v="0"/>
    <n v="3"/>
    <n v="787.91"/>
    <n v="0.06"/>
    <x v="2"/>
    <n v="2221.9061999999999"/>
    <n v="3"/>
    <n v="787.91"/>
    <n v="0.06"/>
    <n v="2221.9061999999999"/>
  </r>
  <r>
    <x v="81"/>
    <x v="4"/>
    <n v="3"/>
    <n v="447.69"/>
    <n v="0.02"/>
    <x v="1"/>
    <n v="1316.2085999999999"/>
    <n v="3"/>
    <n v="447.69"/>
    <n v="0.02"/>
    <n v="1316.2085999999999"/>
  </r>
  <r>
    <x v="81"/>
    <x v="10"/>
    <n v="2"/>
    <n v="807.1"/>
    <n v="0.28999999999999998"/>
    <x v="0"/>
    <n v="1146.0820000000001"/>
    <n v="2"/>
    <n v="807.1"/>
    <n v="0.28999999999999998"/>
    <n v="1146.0820000000001"/>
  </r>
  <r>
    <x v="81"/>
    <x v="4"/>
    <n v="1"/>
    <n v="867.32"/>
    <n v="0.28999999999999998"/>
    <x v="2"/>
    <n v="615.79719999999998"/>
    <n v="1"/>
    <n v="867.32"/>
    <n v="0.28999999999999998"/>
    <n v="615.79719999999998"/>
  </r>
  <r>
    <x v="81"/>
    <x v="1"/>
    <n v="1"/>
    <n v="756.63"/>
    <n v="0.04"/>
    <x v="2"/>
    <n v="726.36479999999995"/>
    <n v="1"/>
    <n v="756.63"/>
    <n v="0.04"/>
    <n v="726.36479999999995"/>
  </r>
  <r>
    <x v="81"/>
    <x v="2"/>
    <n v="1"/>
    <n v="162.13999999999999"/>
    <n v="7.0000000000000007E-2"/>
    <x v="2"/>
    <n v="150.7902"/>
    <n v="1"/>
    <n v="162.13999999999999"/>
    <n v="7.0000000000000007E-2"/>
    <n v="150.7902"/>
  </r>
  <r>
    <x v="81"/>
    <x v="3"/>
    <n v="2"/>
    <n v="160.21"/>
    <n v="0.09"/>
    <x v="0"/>
    <n v="291.5822"/>
    <n v="2"/>
    <n v="160.21"/>
    <n v="0.09"/>
    <n v="291.5822"/>
  </r>
  <r>
    <x v="81"/>
    <x v="0"/>
    <n v="4"/>
    <n v="892.28"/>
    <n v="0.23"/>
    <x v="0"/>
    <n v="2748.2224000000001"/>
    <n v="4"/>
    <n v="892.28"/>
    <n v="0.23"/>
    <n v="2748.2224000000001"/>
  </r>
  <r>
    <x v="81"/>
    <x v="3"/>
    <n v="4"/>
    <n v="461.52"/>
    <n v="0"/>
    <x v="1"/>
    <n v="1846.08"/>
    <n v="4"/>
    <n v="461.52"/>
    <n v="0"/>
    <n v="1846.08"/>
  </r>
  <r>
    <x v="81"/>
    <x v="12"/>
    <n v="4"/>
    <n v="389.22"/>
    <n v="0.18"/>
    <x v="0"/>
    <n v="1276.6415999999999"/>
    <n v="4"/>
    <n v="389.22"/>
    <n v="0.18"/>
    <n v="1276.6415999999999"/>
  </r>
  <r>
    <x v="81"/>
    <x v="15"/>
    <n v="4"/>
    <n v="740.5"/>
    <n v="0.17"/>
    <x v="2"/>
    <n v="2458.46"/>
    <n v="4"/>
    <n v="740.5"/>
    <n v="0.17"/>
    <n v="2458.46"/>
  </r>
  <r>
    <x v="81"/>
    <x v="17"/>
    <n v="3"/>
    <n v="543.83000000000004"/>
    <n v="0.05"/>
    <x v="0"/>
    <n v="1549.9155000000001"/>
    <n v="3"/>
    <n v="543.83000000000004"/>
    <n v="0.05"/>
    <n v="1549.9155000000001"/>
  </r>
  <r>
    <x v="81"/>
    <x v="6"/>
    <n v="4"/>
    <n v="752.48"/>
    <n v="0.23"/>
    <x v="0"/>
    <n v="2317.6383999999998"/>
    <n v="4"/>
    <n v="752.48"/>
    <n v="0.23"/>
    <n v="2317.6383999999998"/>
  </r>
  <r>
    <x v="82"/>
    <x v="0"/>
    <n v="2"/>
    <n v="900.55"/>
    <n v="0.16"/>
    <x v="0"/>
    <n v="1512.924"/>
    <n v="2"/>
    <n v="900.55"/>
    <n v="0.16"/>
    <n v="1512.924"/>
  </r>
  <r>
    <x v="82"/>
    <x v="12"/>
    <n v="3"/>
    <n v="748.56"/>
    <n v="0.26"/>
    <x v="2"/>
    <n v="1661.8032000000001"/>
    <n v="3"/>
    <n v="748.56"/>
    <n v="0.26"/>
    <n v="1661.8032000000001"/>
  </r>
  <r>
    <x v="82"/>
    <x v="2"/>
    <n v="2"/>
    <n v="467.75"/>
    <n v="0.26"/>
    <x v="0"/>
    <n v="692.27"/>
    <n v="2"/>
    <n v="467.75"/>
    <n v="0.26"/>
    <n v="692.27"/>
  </r>
  <r>
    <x v="82"/>
    <x v="10"/>
    <n v="1"/>
    <n v="995.52"/>
    <n v="0.22"/>
    <x v="2"/>
    <n v="776.50559999999996"/>
    <n v="1"/>
    <n v="995.52"/>
    <n v="0.22"/>
    <n v="776.50559999999996"/>
  </r>
  <r>
    <x v="82"/>
    <x v="7"/>
    <n v="2"/>
    <n v="541.39"/>
    <n v="0.03"/>
    <x v="1"/>
    <n v="1050.2965999999999"/>
    <n v="2"/>
    <n v="541.39"/>
    <n v="0.03"/>
    <n v="1050.2965999999999"/>
  </r>
  <r>
    <x v="82"/>
    <x v="19"/>
    <n v="1"/>
    <n v="92.83"/>
    <n v="0.26"/>
    <x v="2"/>
    <n v="68.694199999999995"/>
    <n v="1"/>
    <n v="92.83"/>
    <n v="0.26"/>
    <n v="68.694199999999995"/>
  </r>
  <r>
    <x v="82"/>
    <x v="10"/>
    <n v="1"/>
    <n v="343.05"/>
    <n v="0.28000000000000003"/>
    <x v="2"/>
    <n v="246.99600000000001"/>
    <n v="1"/>
    <n v="343.05"/>
    <n v="0.28000000000000003"/>
    <n v="246.99600000000001"/>
  </r>
  <r>
    <x v="82"/>
    <x v="8"/>
    <n v="3"/>
    <n v="71.23"/>
    <n v="0.03"/>
    <x v="0"/>
    <n v="207.27930000000001"/>
    <n v="3"/>
    <n v="71.23"/>
    <n v="0.03"/>
    <n v="207.27930000000001"/>
  </r>
  <r>
    <x v="82"/>
    <x v="17"/>
    <n v="2"/>
    <n v="354.26"/>
    <n v="0.01"/>
    <x v="1"/>
    <n v="701.4348"/>
    <n v="2"/>
    <n v="354.26"/>
    <n v="0.01"/>
    <n v="701.4348"/>
  </r>
  <r>
    <x v="82"/>
    <x v="19"/>
    <n v="1"/>
    <n v="303.79000000000002"/>
    <n v="0.24"/>
    <x v="2"/>
    <n v="230.88040000000001"/>
    <n v="1"/>
    <n v="303.79000000000002"/>
    <n v="0.24"/>
    <n v="230.88040000000001"/>
  </r>
  <r>
    <x v="82"/>
    <x v="14"/>
    <n v="4"/>
    <n v="354.65"/>
    <n v="0.19"/>
    <x v="0"/>
    <n v="1149.066"/>
    <n v="4"/>
    <n v="354.65"/>
    <n v="0.19"/>
    <n v="1149.066"/>
  </r>
  <r>
    <x v="82"/>
    <x v="6"/>
    <n v="3"/>
    <n v="470.42"/>
    <n v="0.16"/>
    <x v="0"/>
    <n v="1185.4584"/>
    <n v="3"/>
    <n v="470.42"/>
    <n v="0.16"/>
    <n v="1185.4584"/>
  </r>
  <r>
    <x v="82"/>
    <x v="4"/>
    <n v="1"/>
    <n v="113.07"/>
    <n v="0.24"/>
    <x v="0"/>
    <n v="85.933199999999999"/>
    <n v="1"/>
    <n v="113.07"/>
    <n v="0.24"/>
    <n v="85.933199999999999"/>
  </r>
  <r>
    <x v="82"/>
    <x v="14"/>
    <n v="3"/>
    <n v="435.61"/>
    <n v="0.03"/>
    <x v="2"/>
    <n v="1267.6251"/>
    <n v="3"/>
    <n v="435.61"/>
    <n v="0.03"/>
    <n v="1267.6251"/>
  </r>
  <r>
    <x v="82"/>
    <x v="15"/>
    <n v="3"/>
    <n v="460.93"/>
    <n v="0.19"/>
    <x v="1"/>
    <n v="1120.0599"/>
    <n v="3"/>
    <n v="460.93"/>
    <n v="0.19"/>
    <n v="1120.0599"/>
  </r>
  <r>
    <x v="82"/>
    <x v="3"/>
    <n v="3"/>
    <n v="816.87"/>
    <n v="0.14000000000000001"/>
    <x v="2"/>
    <n v="2107.5246000000002"/>
    <n v="3"/>
    <n v="816.87"/>
    <n v="0.14000000000000001"/>
    <n v="2107.5246000000002"/>
  </r>
  <r>
    <x v="82"/>
    <x v="12"/>
    <n v="2"/>
    <n v="472.18"/>
    <n v="0.27"/>
    <x v="2"/>
    <n v="689.38279999999997"/>
    <n v="2"/>
    <n v="472.18"/>
    <n v="0.27"/>
    <n v="689.38279999999997"/>
  </r>
  <r>
    <x v="82"/>
    <x v="0"/>
    <n v="2"/>
    <n v="327.25"/>
    <n v="0.19"/>
    <x v="2"/>
    <n v="530.14499999999998"/>
    <n v="2"/>
    <n v="327.25"/>
    <n v="0.19"/>
    <n v="530.14499999999998"/>
  </r>
  <r>
    <x v="82"/>
    <x v="8"/>
    <n v="1"/>
    <n v="860.84"/>
    <n v="7.0000000000000007E-2"/>
    <x v="2"/>
    <n v="800.58119999999997"/>
    <n v="1"/>
    <n v="860.84"/>
    <n v="7.0000000000000007E-2"/>
    <n v="800.58119999999997"/>
  </r>
  <r>
    <x v="82"/>
    <x v="12"/>
    <n v="1"/>
    <n v="254.47"/>
    <n v="0.1"/>
    <x v="0"/>
    <n v="229.023"/>
    <n v="1"/>
    <n v="254.47"/>
    <n v="0.1"/>
    <n v="229.023"/>
  </r>
  <r>
    <x v="82"/>
    <x v="16"/>
    <n v="2"/>
    <n v="879.93"/>
    <n v="0.28999999999999998"/>
    <x v="1"/>
    <n v="1249.5006000000001"/>
    <n v="2"/>
    <n v="879.93"/>
    <n v="0.28999999999999998"/>
    <n v="1249.5006000000001"/>
  </r>
  <r>
    <x v="82"/>
    <x v="8"/>
    <n v="1"/>
    <n v="140.72"/>
    <n v="0"/>
    <x v="1"/>
    <n v="140.72"/>
    <n v="1"/>
    <n v="140.72"/>
    <n v="0"/>
    <n v="140.72"/>
  </r>
  <r>
    <x v="82"/>
    <x v="16"/>
    <n v="3"/>
    <n v="107.8"/>
    <n v="0.28999999999999998"/>
    <x v="2"/>
    <n v="229.614"/>
    <n v="3"/>
    <n v="107.8"/>
    <n v="0.28999999999999998"/>
    <n v="229.614"/>
  </r>
  <r>
    <x v="82"/>
    <x v="5"/>
    <n v="2"/>
    <n v="898.81"/>
    <n v="0.25"/>
    <x v="0"/>
    <n v="1348.2149999999999"/>
    <n v="2"/>
    <n v="898.81"/>
    <n v="0.25"/>
    <n v="1348.2149999999999"/>
  </r>
  <r>
    <x v="82"/>
    <x v="19"/>
    <n v="3"/>
    <n v="63.96"/>
    <n v="0.02"/>
    <x v="0"/>
    <n v="188.04239999999999"/>
    <n v="3"/>
    <n v="63.96"/>
    <n v="0.02"/>
    <n v="188.04239999999999"/>
  </r>
  <r>
    <x v="82"/>
    <x v="14"/>
    <n v="1"/>
    <n v="163.19999999999999"/>
    <n v="0.22"/>
    <x v="2"/>
    <n v="127.29600000000001"/>
    <n v="1"/>
    <n v="163.19999999999999"/>
    <n v="0.22"/>
    <n v="127.29600000000001"/>
  </r>
  <r>
    <x v="82"/>
    <x v="3"/>
    <n v="3"/>
    <n v="63.36"/>
    <n v="0.28999999999999998"/>
    <x v="1"/>
    <n v="134.95679999999999"/>
    <n v="3"/>
    <n v="63.36"/>
    <n v="0.28999999999999998"/>
    <n v="134.95679999999999"/>
  </r>
  <r>
    <x v="83"/>
    <x v="18"/>
    <n v="1"/>
    <n v="520.92999999999995"/>
    <n v="0.15"/>
    <x v="0"/>
    <n v="442.79050000000001"/>
    <n v="1"/>
    <n v="520.92999999999995"/>
    <n v="0.15"/>
    <n v="442.79050000000001"/>
  </r>
  <r>
    <x v="83"/>
    <x v="5"/>
    <n v="3"/>
    <n v="944.64"/>
    <n v="0.26"/>
    <x v="0"/>
    <n v="2097.1008000000002"/>
    <n v="3"/>
    <n v="944.64"/>
    <n v="0.26"/>
    <n v="2097.1008000000002"/>
  </r>
  <r>
    <x v="83"/>
    <x v="5"/>
    <n v="3"/>
    <n v="505.01"/>
    <n v="0.02"/>
    <x v="2"/>
    <n v="1484.7293999999999"/>
    <n v="3"/>
    <n v="505.01"/>
    <n v="0.02"/>
    <n v="1484.7293999999999"/>
  </r>
  <r>
    <x v="83"/>
    <x v="1"/>
    <n v="3"/>
    <n v="366.08"/>
    <n v="0.05"/>
    <x v="0"/>
    <n v="1043.328"/>
    <n v="3"/>
    <n v="366.08"/>
    <n v="0.05"/>
    <n v="1043.328"/>
  </r>
  <r>
    <x v="83"/>
    <x v="3"/>
    <n v="3"/>
    <n v="846.31"/>
    <n v="0.18"/>
    <x v="1"/>
    <n v="2081.9225999999999"/>
    <n v="3"/>
    <n v="846.31"/>
    <n v="0.18"/>
    <n v="2081.9225999999999"/>
  </r>
  <r>
    <x v="83"/>
    <x v="0"/>
    <n v="3"/>
    <n v="654.47"/>
    <n v="0.18"/>
    <x v="1"/>
    <n v="1609.9962"/>
    <n v="3"/>
    <n v="654.47"/>
    <n v="0.18"/>
    <n v="1609.9962"/>
  </r>
  <r>
    <x v="83"/>
    <x v="18"/>
    <n v="3"/>
    <n v="904.96"/>
    <n v="7.0000000000000007E-2"/>
    <x v="1"/>
    <n v="2524.8384000000001"/>
    <n v="3"/>
    <n v="904.96"/>
    <n v="7.0000000000000007E-2"/>
    <n v="2524.8384000000001"/>
  </r>
  <r>
    <x v="83"/>
    <x v="3"/>
    <n v="4"/>
    <n v="604.87"/>
    <n v="0.28000000000000003"/>
    <x v="2"/>
    <n v="1742.0255999999999"/>
    <n v="4"/>
    <n v="604.87"/>
    <n v="0.28000000000000003"/>
    <n v="1742.0255999999999"/>
  </r>
  <r>
    <x v="83"/>
    <x v="15"/>
    <n v="3"/>
    <n v="204.77"/>
    <n v="0.14000000000000001"/>
    <x v="0"/>
    <n v="528.3066"/>
    <n v="3"/>
    <n v="204.77"/>
    <n v="0.14000000000000001"/>
    <n v="528.3066"/>
  </r>
  <r>
    <x v="83"/>
    <x v="8"/>
    <n v="1"/>
    <n v="907.97"/>
    <n v="0.26"/>
    <x v="1"/>
    <n v="671.89779999999996"/>
    <n v="1"/>
    <n v="907.97"/>
    <n v="0.26"/>
    <n v="671.89779999999996"/>
  </r>
  <r>
    <x v="83"/>
    <x v="3"/>
    <n v="1"/>
    <n v="235.44"/>
    <n v="0.19"/>
    <x v="1"/>
    <n v="190.7064"/>
    <n v="1"/>
    <n v="235.44"/>
    <n v="0.19"/>
    <n v="190.7064"/>
  </r>
  <r>
    <x v="83"/>
    <x v="2"/>
    <n v="4"/>
    <n v="450.83"/>
    <n v="0.24"/>
    <x v="0"/>
    <n v="1370.5232000000001"/>
    <n v="4"/>
    <n v="450.83"/>
    <n v="0.24"/>
    <n v="1370.5232000000001"/>
  </r>
  <r>
    <x v="83"/>
    <x v="18"/>
    <n v="2"/>
    <n v="905.26"/>
    <n v="0.15"/>
    <x v="1"/>
    <n v="1538.942"/>
    <n v="2"/>
    <n v="905.26"/>
    <n v="0.15"/>
    <n v="1538.942"/>
  </r>
  <r>
    <x v="83"/>
    <x v="16"/>
    <n v="3"/>
    <n v="923.38"/>
    <n v="7.0000000000000007E-2"/>
    <x v="1"/>
    <n v="2576.2302"/>
    <n v="3"/>
    <n v="923.38"/>
    <n v="7.0000000000000007E-2"/>
    <n v="2576.2302"/>
  </r>
  <r>
    <x v="83"/>
    <x v="7"/>
    <n v="1"/>
    <n v="46.66"/>
    <n v="0.2"/>
    <x v="0"/>
    <n v="37.328000000000003"/>
    <n v="1"/>
    <n v="46.66"/>
    <n v="0.2"/>
    <n v="37.328000000000003"/>
  </r>
  <r>
    <x v="83"/>
    <x v="18"/>
    <n v="4"/>
    <n v="341.95"/>
    <n v="0.25"/>
    <x v="0"/>
    <n v="1025.8499999999999"/>
    <n v="4"/>
    <n v="341.95"/>
    <n v="0.25"/>
    <n v="1025.8499999999999"/>
  </r>
  <r>
    <x v="83"/>
    <x v="0"/>
    <n v="2"/>
    <n v="30.14"/>
    <n v="0.21"/>
    <x v="0"/>
    <n v="47.621200000000002"/>
    <n v="2"/>
    <n v="30.14"/>
    <n v="0.21"/>
    <n v="47.621200000000002"/>
  </r>
  <r>
    <x v="83"/>
    <x v="0"/>
    <n v="1"/>
    <n v="905.23"/>
    <n v="0"/>
    <x v="0"/>
    <n v="905.23"/>
    <n v="1"/>
    <n v="905.23"/>
    <n v="0"/>
    <n v="905.23"/>
  </r>
  <r>
    <x v="84"/>
    <x v="2"/>
    <n v="4"/>
    <n v="930.85"/>
    <n v="0.13"/>
    <x v="2"/>
    <n v="3239.3580000000002"/>
    <n v="4"/>
    <n v="930.85"/>
    <n v="0.13"/>
    <n v="3239.3580000000002"/>
  </r>
  <r>
    <x v="84"/>
    <x v="3"/>
    <n v="4"/>
    <n v="626.35"/>
    <n v="0.25"/>
    <x v="1"/>
    <n v="1879.05"/>
    <n v="4"/>
    <n v="626.35"/>
    <n v="0.25"/>
    <n v="1879.05"/>
  </r>
  <r>
    <x v="84"/>
    <x v="12"/>
    <n v="3"/>
    <n v="522.78"/>
    <n v="0.25"/>
    <x v="2"/>
    <n v="1176.2550000000001"/>
    <n v="3"/>
    <n v="522.78"/>
    <n v="0.25"/>
    <n v="1176.2550000000001"/>
  </r>
  <r>
    <x v="84"/>
    <x v="19"/>
    <n v="2"/>
    <n v="226.43"/>
    <n v="0.03"/>
    <x v="0"/>
    <n v="439.27420000000001"/>
    <n v="2"/>
    <n v="226.43"/>
    <n v="0.03"/>
    <n v="439.27420000000001"/>
  </r>
  <r>
    <x v="84"/>
    <x v="4"/>
    <n v="4"/>
    <n v="986.93"/>
    <n v="0.01"/>
    <x v="0"/>
    <n v="3908.2428"/>
    <n v="4"/>
    <n v="986.93"/>
    <n v="0.01"/>
    <n v="3908.2428"/>
  </r>
  <r>
    <x v="84"/>
    <x v="16"/>
    <n v="2"/>
    <n v="701.49"/>
    <n v="0.09"/>
    <x v="2"/>
    <n v="1276.7118"/>
    <n v="2"/>
    <n v="701.49"/>
    <n v="0.09"/>
    <n v="1276.7118"/>
  </r>
  <r>
    <x v="84"/>
    <x v="18"/>
    <n v="2"/>
    <n v="652.29999999999995"/>
    <n v="0.16"/>
    <x v="1"/>
    <n v="1095.864"/>
    <n v="2"/>
    <n v="652.29999999999995"/>
    <n v="0.16"/>
    <n v="1095.864"/>
  </r>
  <r>
    <x v="84"/>
    <x v="19"/>
    <n v="3"/>
    <n v="762"/>
    <n v="0.02"/>
    <x v="2"/>
    <n v="2240.2800000000002"/>
    <n v="3"/>
    <n v="762"/>
    <n v="0.02"/>
    <n v="2240.2800000000002"/>
  </r>
  <r>
    <x v="84"/>
    <x v="9"/>
    <n v="3"/>
    <n v="104.33"/>
    <n v="0.13"/>
    <x v="1"/>
    <n v="272.30130000000003"/>
    <n v="3"/>
    <n v="104.33"/>
    <n v="0.13"/>
    <n v="272.30130000000003"/>
  </r>
  <r>
    <x v="84"/>
    <x v="0"/>
    <n v="2"/>
    <n v="943.93"/>
    <n v="0.22"/>
    <x v="2"/>
    <n v="1472.5308"/>
    <n v="2"/>
    <n v="943.93"/>
    <n v="0.22"/>
    <n v="1472.5308"/>
  </r>
  <r>
    <x v="84"/>
    <x v="15"/>
    <n v="1"/>
    <n v="784.46"/>
    <n v="0.14000000000000001"/>
    <x v="1"/>
    <n v="674.63560000000007"/>
    <n v="1"/>
    <n v="784.46"/>
    <n v="0.14000000000000001"/>
    <n v="674.63560000000007"/>
  </r>
  <r>
    <x v="84"/>
    <x v="1"/>
    <n v="3"/>
    <n v="416.44"/>
    <n v="0.27"/>
    <x v="0"/>
    <n v="912.00359999999989"/>
    <n v="3"/>
    <n v="416.44"/>
    <n v="0.27"/>
    <n v="912.00359999999989"/>
  </r>
  <r>
    <x v="84"/>
    <x v="17"/>
    <n v="2"/>
    <n v="227.97"/>
    <n v="0.08"/>
    <x v="1"/>
    <n v="419.46480000000003"/>
    <n v="2"/>
    <n v="227.97"/>
    <n v="0.08"/>
    <n v="419.46480000000003"/>
  </r>
  <r>
    <x v="84"/>
    <x v="1"/>
    <n v="3"/>
    <n v="615.30999999999995"/>
    <n v="0.14000000000000001"/>
    <x v="2"/>
    <n v="1587.4998000000001"/>
    <n v="3"/>
    <n v="615.30999999999995"/>
    <n v="0.14000000000000001"/>
    <n v="1587.4998000000001"/>
  </r>
  <r>
    <x v="85"/>
    <x v="5"/>
    <n v="1"/>
    <n v="696.53"/>
    <n v="0.17"/>
    <x v="0"/>
    <n v="578.11989999999992"/>
    <n v="1"/>
    <n v="696.53"/>
    <n v="0.17"/>
    <n v="578.11989999999992"/>
  </r>
  <r>
    <x v="85"/>
    <x v="13"/>
    <n v="2"/>
    <n v="879.63"/>
    <n v="7.0000000000000007E-2"/>
    <x v="1"/>
    <n v="1636.1117999999999"/>
    <n v="2"/>
    <n v="879.63"/>
    <n v="7.0000000000000007E-2"/>
    <n v="1636.1117999999999"/>
  </r>
  <r>
    <x v="85"/>
    <x v="2"/>
    <n v="4"/>
    <n v="525.61"/>
    <n v="0.02"/>
    <x v="2"/>
    <n v="2060.3912"/>
    <n v="4"/>
    <n v="525.61"/>
    <n v="0.02"/>
    <n v="2060.3912"/>
  </r>
  <r>
    <x v="85"/>
    <x v="0"/>
    <n v="3"/>
    <n v="91.7"/>
    <n v="0.08"/>
    <x v="1"/>
    <n v="253.09200000000001"/>
    <n v="3"/>
    <n v="91.7"/>
    <n v="0.08"/>
    <n v="253.09200000000001"/>
  </r>
  <r>
    <x v="85"/>
    <x v="18"/>
    <n v="4"/>
    <n v="817.92"/>
    <n v="0.21"/>
    <x v="0"/>
    <n v="2584.6271999999999"/>
    <n v="4"/>
    <n v="817.92"/>
    <n v="0.21"/>
    <n v="2584.6271999999999"/>
  </r>
  <r>
    <x v="85"/>
    <x v="3"/>
    <n v="4"/>
    <n v="338.73"/>
    <n v="0.18"/>
    <x v="0"/>
    <n v="1111.0344"/>
    <n v="4"/>
    <n v="338.73"/>
    <n v="0.18"/>
    <n v="1111.0344"/>
  </r>
  <r>
    <x v="85"/>
    <x v="6"/>
    <n v="1"/>
    <n v="431.69"/>
    <n v="0.09"/>
    <x v="0"/>
    <n v="392.83789999999999"/>
    <n v="1"/>
    <n v="431.69"/>
    <n v="0.09"/>
    <n v="392.83789999999999"/>
  </r>
  <r>
    <x v="85"/>
    <x v="4"/>
    <n v="3"/>
    <n v="413.74"/>
    <n v="0.01"/>
    <x v="0"/>
    <n v="1228.8078"/>
    <n v="3"/>
    <n v="413.74"/>
    <n v="0.01"/>
    <n v="1228.8078"/>
  </r>
  <r>
    <x v="85"/>
    <x v="1"/>
    <n v="2"/>
    <n v="215.59"/>
    <n v="0.18"/>
    <x v="0"/>
    <n v="353.56760000000003"/>
    <n v="2"/>
    <n v="215.59"/>
    <n v="0.18"/>
    <n v="353.56760000000003"/>
  </r>
  <r>
    <x v="85"/>
    <x v="12"/>
    <n v="3"/>
    <n v="619.80999999999995"/>
    <n v="0.16"/>
    <x v="1"/>
    <n v="1561.9212"/>
    <n v="3"/>
    <n v="619.80999999999995"/>
    <n v="0.16"/>
    <n v="1561.9212"/>
  </r>
  <r>
    <x v="85"/>
    <x v="17"/>
    <n v="1"/>
    <n v="859.3"/>
    <n v="0.16"/>
    <x v="2"/>
    <n v="721.8119999999999"/>
    <n v="1"/>
    <n v="859.3"/>
    <n v="0.16"/>
    <n v="721.8119999999999"/>
  </r>
  <r>
    <x v="85"/>
    <x v="2"/>
    <n v="1"/>
    <n v="729.05"/>
    <n v="0.06"/>
    <x v="1"/>
    <n v="685.3069999999999"/>
    <n v="1"/>
    <n v="729.05"/>
    <n v="0.06"/>
    <n v="685.3069999999999"/>
  </r>
  <r>
    <x v="85"/>
    <x v="19"/>
    <n v="1"/>
    <n v="227.35"/>
    <n v="0.06"/>
    <x v="1"/>
    <n v="213.709"/>
    <n v="1"/>
    <n v="227.35"/>
    <n v="0.06"/>
    <n v="213.709"/>
  </r>
  <r>
    <x v="85"/>
    <x v="8"/>
    <n v="2"/>
    <n v="384.92"/>
    <n v="0.09"/>
    <x v="0"/>
    <n v="700.5544000000001"/>
    <n v="2"/>
    <n v="384.92"/>
    <n v="0.09"/>
    <n v="700.5544000000001"/>
  </r>
  <r>
    <x v="85"/>
    <x v="10"/>
    <n v="2"/>
    <n v="611.25"/>
    <n v="0.22"/>
    <x v="0"/>
    <n v="953.55000000000007"/>
    <n v="2"/>
    <n v="611.25"/>
    <n v="0.22"/>
    <n v="953.55000000000007"/>
  </r>
  <r>
    <x v="85"/>
    <x v="1"/>
    <n v="4"/>
    <n v="164.93"/>
    <n v="0.11"/>
    <x v="0"/>
    <n v="587.1508"/>
    <n v="4"/>
    <n v="164.93"/>
    <n v="0.11"/>
    <n v="587.1508"/>
  </r>
  <r>
    <x v="85"/>
    <x v="18"/>
    <n v="4"/>
    <n v="292.31"/>
    <n v="0.27"/>
    <x v="2"/>
    <n v="853.54520000000002"/>
    <n v="4"/>
    <n v="292.31"/>
    <n v="0.27"/>
    <n v="853.54520000000002"/>
  </r>
  <r>
    <x v="85"/>
    <x v="15"/>
    <n v="1"/>
    <n v="119.04"/>
    <n v="0.13"/>
    <x v="1"/>
    <n v="103.56480000000001"/>
    <n v="1"/>
    <n v="119.04"/>
    <n v="0.13"/>
    <n v="103.56480000000001"/>
  </r>
  <r>
    <x v="85"/>
    <x v="1"/>
    <n v="3"/>
    <n v="738.47"/>
    <n v="0.28000000000000003"/>
    <x v="0"/>
    <n v="1595.0952"/>
    <n v="3"/>
    <n v="738.47"/>
    <n v="0.28000000000000003"/>
    <n v="1595.0952"/>
  </r>
  <r>
    <x v="85"/>
    <x v="13"/>
    <n v="2"/>
    <n v="494.35"/>
    <n v="0.1"/>
    <x v="0"/>
    <n v="889.83"/>
    <n v="2"/>
    <n v="494.35"/>
    <n v="0.1"/>
    <n v="889.83"/>
  </r>
  <r>
    <x v="86"/>
    <x v="8"/>
    <n v="4"/>
    <n v="72.63"/>
    <n v="0.06"/>
    <x v="2"/>
    <n v="273.08879999999999"/>
    <n v="4"/>
    <n v="72.63"/>
    <n v="0.06"/>
    <n v="273.08879999999999"/>
  </r>
  <r>
    <x v="86"/>
    <x v="19"/>
    <n v="1"/>
    <n v="652.03"/>
    <n v="0.27"/>
    <x v="0"/>
    <n v="475.9819"/>
    <n v="1"/>
    <n v="652.03"/>
    <n v="0.27"/>
    <n v="475.9819"/>
  </r>
  <r>
    <x v="86"/>
    <x v="0"/>
    <n v="4"/>
    <n v="289.66000000000003"/>
    <n v="0.25"/>
    <x v="1"/>
    <n v="868.98"/>
    <n v="4"/>
    <n v="289.66000000000003"/>
    <n v="0.25"/>
    <n v="868.98"/>
  </r>
  <r>
    <x v="86"/>
    <x v="6"/>
    <n v="2"/>
    <n v="209.96"/>
    <n v="0"/>
    <x v="0"/>
    <n v="419.92"/>
    <n v="2"/>
    <n v="209.96"/>
    <n v="0"/>
    <n v="419.92"/>
  </r>
  <r>
    <x v="86"/>
    <x v="15"/>
    <n v="2"/>
    <n v="291.83999999999997"/>
    <n v="0.25"/>
    <x v="2"/>
    <n v="437.76"/>
    <n v="2"/>
    <n v="291.83999999999997"/>
    <n v="0.25"/>
    <n v="437.76"/>
  </r>
  <r>
    <x v="86"/>
    <x v="6"/>
    <n v="1"/>
    <n v="972.06"/>
    <n v="0.3"/>
    <x v="1"/>
    <n v="680.44199999999989"/>
    <n v="1"/>
    <n v="972.06"/>
    <n v="0.3"/>
    <n v="680.44199999999989"/>
  </r>
  <r>
    <x v="86"/>
    <x v="18"/>
    <n v="3"/>
    <n v="926.85"/>
    <n v="0.18"/>
    <x v="1"/>
    <n v="2280.0509999999999"/>
    <n v="3"/>
    <n v="926.85"/>
    <n v="0.18"/>
    <n v="2280.0509999999999"/>
  </r>
  <r>
    <x v="86"/>
    <x v="5"/>
    <n v="1"/>
    <n v="979.28"/>
    <n v="0.2"/>
    <x v="2"/>
    <n v="783.42399999999998"/>
    <n v="1"/>
    <n v="979.28"/>
    <n v="0.2"/>
    <n v="783.42399999999998"/>
  </r>
  <r>
    <x v="86"/>
    <x v="19"/>
    <n v="3"/>
    <n v="693.42"/>
    <n v="0.08"/>
    <x v="2"/>
    <n v="1913.8391999999999"/>
    <n v="3"/>
    <n v="693.42"/>
    <n v="0.08"/>
    <n v="1913.8391999999999"/>
  </r>
  <r>
    <x v="86"/>
    <x v="2"/>
    <n v="2"/>
    <n v="386.46"/>
    <n v="0.23"/>
    <x v="1"/>
    <n v="595.14840000000004"/>
    <n v="2"/>
    <n v="386.46"/>
    <n v="0.23"/>
    <n v="595.14840000000004"/>
  </r>
  <r>
    <x v="86"/>
    <x v="0"/>
    <n v="3"/>
    <n v="662.82"/>
    <n v="0.01"/>
    <x v="1"/>
    <n v="1968.5753999999999"/>
    <n v="3"/>
    <n v="662.82"/>
    <n v="0.01"/>
    <n v="1968.5753999999999"/>
  </r>
  <r>
    <x v="86"/>
    <x v="14"/>
    <n v="2"/>
    <n v="816.22"/>
    <n v="0.27"/>
    <x v="0"/>
    <n v="1191.6812"/>
    <n v="2"/>
    <n v="816.22"/>
    <n v="0.27"/>
    <n v="1191.6812"/>
  </r>
  <r>
    <x v="86"/>
    <x v="18"/>
    <n v="1"/>
    <n v="575.94000000000005"/>
    <n v="0.17"/>
    <x v="0"/>
    <n v="478.03019999999998"/>
    <n v="1"/>
    <n v="575.94000000000005"/>
    <n v="0.17"/>
    <n v="478.03019999999998"/>
  </r>
  <r>
    <x v="86"/>
    <x v="11"/>
    <n v="2"/>
    <n v="121.52"/>
    <n v="0.18"/>
    <x v="1"/>
    <n v="199.2928"/>
    <n v="2"/>
    <n v="121.52"/>
    <n v="0.18"/>
    <n v="199.2928"/>
  </r>
  <r>
    <x v="86"/>
    <x v="13"/>
    <n v="4"/>
    <n v="565.51"/>
    <n v="0.16"/>
    <x v="2"/>
    <n v="1900.1135999999999"/>
    <n v="4"/>
    <n v="565.51"/>
    <n v="0.16"/>
    <n v="1900.1135999999999"/>
  </r>
  <r>
    <x v="86"/>
    <x v="15"/>
    <n v="4"/>
    <n v="800"/>
    <n v="0.2"/>
    <x v="0"/>
    <n v="2560"/>
    <n v="4"/>
    <n v="800"/>
    <n v="0.2"/>
    <n v="2560"/>
  </r>
  <r>
    <x v="86"/>
    <x v="12"/>
    <n v="2"/>
    <n v="152.91"/>
    <n v="0.24"/>
    <x v="2"/>
    <n v="232.42320000000001"/>
    <n v="2"/>
    <n v="152.91"/>
    <n v="0.24"/>
    <n v="232.42320000000001"/>
  </r>
  <r>
    <x v="87"/>
    <x v="5"/>
    <n v="4"/>
    <n v="644.58000000000004"/>
    <n v="0.01"/>
    <x v="0"/>
    <n v="2552.5367999999999"/>
    <n v="4"/>
    <n v="644.58000000000004"/>
    <n v="0.01"/>
    <n v="2552.5367999999999"/>
  </r>
  <r>
    <x v="87"/>
    <x v="2"/>
    <n v="4"/>
    <n v="127.1"/>
    <n v="0.24"/>
    <x v="1"/>
    <n v="386.38400000000001"/>
    <n v="4"/>
    <n v="127.1"/>
    <n v="0.24"/>
    <n v="386.38400000000001"/>
  </r>
  <r>
    <x v="87"/>
    <x v="16"/>
    <n v="1"/>
    <n v="479.93"/>
    <n v="0.22"/>
    <x v="0"/>
    <n v="374.34539999999998"/>
    <n v="1"/>
    <n v="479.93"/>
    <n v="0.22"/>
    <n v="374.34539999999998"/>
  </r>
  <r>
    <x v="87"/>
    <x v="15"/>
    <n v="4"/>
    <n v="677.25"/>
    <n v="0.14000000000000001"/>
    <x v="2"/>
    <n v="2329.7399999999998"/>
    <n v="4"/>
    <n v="677.25"/>
    <n v="0.14000000000000001"/>
    <n v="2329.7399999999998"/>
  </r>
  <r>
    <x v="87"/>
    <x v="1"/>
    <n v="3"/>
    <n v="649.95000000000005"/>
    <n v="0.28000000000000003"/>
    <x v="1"/>
    <n v="1403.8920000000001"/>
    <n v="3"/>
    <n v="649.95000000000005"/>
    <n v="0.28000000000000003"/>
    <n v="1403.8920000000001"/>
  </r>
  <r>
    <x v="87"/>
    <x v="19"/>
    <n v="4"/>
    <n v="370.09"/>
    <n v="0.22"/>
    <x v="1"/>
    <n v="1154.6808000000001"/>
    <n v="4"/>
    <n v="370.09"/>
    <n v="0.22"/>
    <n v="1154.6808000000001"/>
  </r>
  <r>
    <x v="87"/>
    <x v="11"/>
    <n v="3"/>
    <n v="691.02"/>
    <n v="0.12"/>
    <x v="1"/>
    <n v="1824.2927999999999"/>
    <n v="3"/>
    <n v="691.02"/>
    <n v="0.12"/>
    <n v="1824.2927999999999"/>
  </r>
  <r>
    <x v="87"/>
    <x v="11"/>
    <n v="2"/>
    <n v="994.32"/>
    <n v="0.27"/>
    <x v="2"/>
    <n v="1451.7072000000001"/>
    <n v="2"/>
    <n v="994.32"/>
    <n v="0.27"/>
    <n v="1451.7072000000001"/>
  </r>
  <r>
    <x v="87"/>
    <x v="16"/>
    <n v="4"/>
    <n v="510.33"/>
    <n v="0.2"/>
    <x v="2"/>
    <n v="1633.056"/>
    <n v="4"/>
    <n v="510.33"/>
    <n v="0.2"/>
    <n v="1633.056"/>
  </r>
  <r>
    <x v="87"/>
    <x v="8"/>
    <n v="3"/>
    <n v="920.61"/>
    <n v="0.04"/>
    <x v="0"/>
    <n v="2651.3568"/>
    <n v="3"/>
    <n v="920.61"/>
    <n v="0.04"/>
    <n v="2651.3568"/>
  </r>
  <r>
    <x v="87"/>
    <x v="18"/>
    <n v="4"/>
    <n v="451.41"/>
    <n v="0.06"/>
    <x v="2"/>
    <n v="1697.3016"/>
    <n v="4"/>
    <n v="451.41"/>
    <n v="0.06"/>
    <n v="1697.3016"/>
  </r>
  <r>
    <x v="87"/>
    <x v="8"/>
    <n v="2"/>
    <n v="315.27"/>
    <n v="0.23"/>
    <x v="0"/>
    <n v="485.51580000000001"/>
    <n v="2"/>
    <n v="315.27"/>
    <n v="0.23"/>
    <n v="485.51580000000001"/>
  </r>
  <r>
    <x v="87"/>
    <x v="12"/>
    <n v="1"/>
    <n v="539.37"/>
    <n v="0.14000000000000001"/>
    <x v="0"/>
    <n v="463.85820000000001"/>
    <n v="1"/>
    <n v="539.37"/>
    <n v="0.14000000000000001"/>
    <n v="463.85820000000001"/>
  </r>
  <r>
    <x v="87"/>
    <x v="12"/>
    <n v="3"/>
    <n v="23.37"/>
    <n v="0.15"/>
    <x v="2"/>
    <n v="59.593499999999999"/>
    <n v="3"/>
    <n v="23.37"/>
    <n v="0.15"/>
    <n v="59.593499999999999"/>
  </r>
  <r>
    <x v="87"/>
    <x v="10"/>
    <n v="1"/>
    <n v="66.14"/>
    <n v="0.14000000000000001"/>
    <x v="1"/>
    <n v="56.880400000000002"/>
    <n v="1"/>
    <n v="66.14"/>
    <n v="0.14000000000000001"/>
    <n v="56.880400000000002"/>
  </r>
  <r>
    <x v="87"/>
    <x v="11"/>
    <n v="2"/>
    <n v="898.45"/>
    <n v="0.28999999999999998"/>
    <x v="1"/>
    <n v="1275.799"/>
    <n v="2"/>
    <n v="898.45"/>
    <n v="0.28999999999999998"/>
    <n v="1275.799"/>
  </r>
  <r>
    <x v="87"/>
    <x v="7"/>
    <n v="1"/>
    <n v="883.36"/>
    <n v="0.11"/>
    <x v="2"/>
    <n v="786.19040000000007"/>
    <n v="1"/>
    <n v="883.36"/>
    <n v="0.11"/>
    <n v="786.19040000000007"/>
  </r>
  <r>
    <x v="87"/>
    <x v="10"/>
    <n v="4"/>
    <n v="216.81"/>
    <n v="0.28999999999999998"/>
    <x v="0"/>
    <n v="615.74040000000002"/>
    <n v="4"/>
    <n v="216.81"/>
    <n v="0.28999999999999998"/>
    <n v="615.74040000000002"/>
  </r>
  <r>
    <x v="87"/>
    <x v="15"/>
    <n v="3"/>
    <n v="642.94000000000005"/>
    <n v="0.05"/>
    <x v="1"/>
    <n v="1832.3789999999999"/>
    <n v="3"/>
    <n v="642.94000000000005"/>
    <n v="0.05"/>
    <n v="1832.3789999999999"/>
  </r>
  <r>
    <x v="87"/>
    <x v="7"/>
    <n v="4"/>
    <n v="450.42"/>
    <n v="0.08"/>
    <x v="1"/>
    <n v="1657.5455999999999"/>
    <n v="4"/>
    <n v="450.42"/>
    <n v="0.08"/>
    <n v="1657.5455999999999"/>
  </r>
  <r>
    <x v="87"/>
    <x v="15"/>
    <n v="1"/>
    <n v="149.56"/>
    <n v="0.09"/>
    <x v="0"/>
    <n v="136.09960000000001"/>
    <n v="1"/>
    <n v="149.56"/>
    <n v="0.09"/>
    <n v="136.09960000000001"/>
  </r>
  <r>
    <x v="87"/>
    <x v="4"/>
    <n v="2"/>
    <n v="403.91"/>
    <n v="7.0000000000000007E-2"/>
    <x v="0"/>
    <n v="751.27260000000001"/>
    <n v="2"/>
    <n v="403.91"/>
    <n v="7.0000000000000007E-2"/>
    <n v="751.27260000000001"/>
  </r>
  <r>
    <x v="88"/>
    <x v="12"/>
    <n v="3"/>
    <m/>
    <m/>
    <x v="0"/>
    <n v="486.06330000000003"/>
    <n v="3"/>
    <n v="162.02110000000002"/>
    <n v="0"/>
    <n v="486.06330000000003"/>
  </r>
  <r>
    <x v="88"/>
    <x v="13"/>
    <n v="1"/>
    <n v="996.33"/>
    <n v="0.23"/>
    <x v="2"/>
    <n v="767.17410000000007"/>
    <n v="1"/>
    <n v="996.33"/>
    <n v="0.23"/>
    <n v="767.17410000000007"/>
  </r>
  <r>
    <x v="88"/>
    <x v="14"/>
    <n v="2"/>
    <n v="121.37"/>
    <n v="0.05"/>
    <x v="0"/>
    <n v="230.60300000000001"/>
    <n v="2"/>
    <n v="121.37"/>
    <n v="0.05"/>
    <n v="230.60300000000001"/>
  </r>
  <r>
    <x v="88"/>
    <x v="1"/>
    <n v="2"/>
    <n v="122.23"/>
    <n v="0.21"/>
    <x v="1"/>
    <n v="193.1234"/>
    <n v="2"/>
    <n v="122.23"/>
    <n v="0.21"/>
    <n v="193.1234"/>
  </r>
  <r>
    <x v="88"/>
    <x v="10"/>
    <n v="2"/>
    <n v="827.92"/>
    <n v="0.25"/>
    <x v="1"/>
    <n v="1241.8800000000001"/>
    <n v="2"/>
    <n v="827.92"/>
    <n v="0.25"/>
    <n v="1241.8800000000001"/>
  </r>
  <r>
    <x v="88"/>
    <x v="4"/>
    <n v="1"/>
    <n v="789.35"/>
    <n v="0.14000000000000001"/>
    <x v="2"/>
    <n v="678.84100000000001"/>
    <n v="1"/>
    <n v="789.35"/>
    <n v="0.14000000000000001"/>
    <n v="678.84100000000001"/>
  </r>
  <r>
    <x v="88"/>
    <x v="9"/>
    <n v="4"/>
    <n v="611.29999999999995"/>
    <n v="0.11"/>
    <x v="2"/>
    <n v="2176.2280000000001"/>
    <n v="4"/>
    <n v="611.29999999999995"/>
    <n v="0.11"/>
    <n v="2176.2280000000001"/>
  </r>
  <r>
    <x v="88"/>
    <x v="14"/>
    <n v="4"/>
    <n v="461.83"/>
    <n v="0.28000000000000003"/>
    <x v="2"/>
    <n v="1330.0704000000001"/>
    <n v="4"/>
    <n v="461.83"/>
    <n v="0.28000000000000003"/>
    <n v="1330.0704000000001"/>
  </r>
  <r>
    <x v="88"/>
    <x v="10"/>
    <n v="3"/>
    <n v="437.96"/>
    <n v="0.27"/>
    <x v="1"/>
    <n v="959.13239999999985"/>
    <n v="3"/>
    <n v="437.96"/>
    <n v="0.27"/>
    <n v="959.13239999999985"/>
  </r>
  <r>
    <x v="88"/>
    <x v="17"/>
    <n v="1"/>
    <n v="170.43"/>
    <n v="0.03"/>
    <x v="0"/>
    <n v="165.31710000000001"/>
    <n v="1"/>
    <n v="170.43"/>
    <n v="0.03"/>
    <n v="165.31710000000001"/>
  </r>
  <r>
    <x v="88"/>
    <x v="11"/>
    <n v="3"/>
    <n v="21.59"/>
    <n v="0.16"/>
    <x v="1"/>
    <n v="54.406799999999997"/>
    <n v="3"/>
    <n v="21.59"/>
    <n v="0.16"/>
    <n v="54.406799999999997"/>
  </r>
  <r>
    <x v="88"/>
    <x v="7"/>
    <n v="4"/>
    <n v="79.75"/>
    <n v="0.18"/>
    <x v="2"/>
    <n v="261.58"/>
    <n v="4"/>
    <n v="79.75"/>
    <n v="0.18"/>
    <n v="261.58"/>
  </r>
  <r>
    <x v="88"/>
    <x v="11"/>
    <n v="4"/>
    <n v="753.83"/>
    <n v="0.24"/>
    <x v="0"/>
    <n v="2291.6432"/>
    <n v="4"/>
    <n v="753.83"/>
    <n v="0.24"/>
    <n v="2291.6432"/>
  </r>
  <r>
    <x v="88"/>
    <x v="12"/>
    <n v="4"/>
    <n v="630.21"/>
    <n v="0.14000000000000001"/>
    <x v="1"/>
    <n v="2167.9223999999999"/>
    <n v="4"/>
    <n v="630.21"/>
    <n v="0.14000000000000001"/>
    <n v="2167.9223999999999"/>
  </r>
  <r>
    <x v="88"/>
    <x v="1"/>
    <n v="2"/>
    <n v="635.22"/>
    <n v="0.3"/>
    <x v="1"/>
    <n v="889.30799999999999"/>
    <n v="2"/>
    <n v="635.22"/>
    <n v="0.3"/>
    <n v="889.30799999999999"/>
  </r>
  <r>
    <x v="88"/>
    <x v="19"/>
    <n v="2"/>
    <n v="121.67"/>
    <n v="0.08"/>
    <x v="1"/>
    <n v="223.87280000000001"/>
    <n v="2"/>
    <n v="121.67"/>
    <n v="0.08"/>
    <n v="223.87280000000001"/>
  </r>
  <r>
    <x v="88"/>
    <x v="13"/>
    <n v="3"/>
    <n v="539.44000000000005"/>
    <n v="0.05"/>
    <x v="1"/>
    <n v="1537.404"/>
    <n v="3"/>
    <n v="539.44000000000005"/>
    <n v="0.05"/>
    <n v="1537.404"/>
  </r>
  <r>
    <x v="88"/>
    <x v="8"/>
    <n v="3"/>
    <n v="882.05"/>
    <n v="0.06"/>
    <x v="2"/>
    <n v="2487.3809999999989"/>
    <n v="3"/>
    <n v="882.05"/>
    <n v="0.06"/>
    <n v="2487.3809999999989"/>
  </r>
  <r>
    <x v="88"/>
    <x v="7"/>
    <n v="1"/>
    <n v="174.27"/>
    <n v="0.27"/>
    <x v="1"/>
    <n v="127.2171"/>
    <n v="1"/>
    <n v="174.27"/>
    <n v="0.27"/>
    <n v="127.2171"/>
  </r>
  <r>
    <x v="88"/>
    <x v="6"/>
    <n v="1"/>
    <n v="317.14999999999998"/>
    <n v="0.24"/>
    <x v="1"/>
    <n v="241.03399999999999"/>
    <n v="1"/>
    <n v="317.14999999999998"/>
    <n v="0.24"/>
    <n v="241.03399999999999"/>
  </r>
  <r>
    <x v="88"/>
    <x v="5"/>
    <n v="1"/>
    <n v="170.12"/>
    <n v="0.26"/>
    <x v="2"/>
    <n v="125.8888"/>
    <n v="1"/>
    <n v="170.12"/>
    <n v="0.26"/>
    <n v="125.8888"/>
  </r>
  <r>
    <x v="88"/>
    <x v="15"/>
    <n v="1"/>
    <n v="122.27"/>
    <n v="0.26"/>
    <x v="2"/>
    <n v="90.479799999999997"/>
    <n v="1"/>
    <n v="122.27"/>
    <n v="0.26"/>
    <n v="90.479799999999997"/>
  </r>
  <r>
    <x v="88"/>
    <x v="8"/>
    <n v="4"/>
    <n v="904.82"/>
    <n v="0.09"/>
    <x v="2"/>
    <n v="3293.5448000000001"/>
    <n v="4"/>
    <n v="904.82"/>
    <n v="0.09"/>
    <n v="3293.5448000000001"/>
  </r>
  <r>
    <x v="88"/>
    <x v="14"/>
    <n v="4"/>
    <n v="706.67"/>
    <n v="0.01"/>
    <x v="0"/>
    <n v="2798.4132"/>
    <n v="4"/>
    <n v="706.67"/>
    <n v="0.01"/>
    <n v="2798.4132"/>
  </r>
  <r>
    <x v="88"/>
    <x v="3"/>
    <n v="2"/>
    <n v="433.07"/>
    <n v="0.25"/>
    <x v="1"/>
    <n v="649.60500000000002"/>
    <n v="2"/>
    <n v="433.07"/>
    <n v="0.25"/>
    <n v="649.60500000000002"/>
  </r>
  <r>
    <x v="88"/>
    <x v="8"/>
    <n v="4"/>
    <n v="569.98"/>
    <n v="0.23"/>
    <x v="0"/>
    <n v="1755.5383999999999"/>
    <n v="4"/>
    <n v="569.98"/>
    <n v="0.23"/>
    <n v="1755.5383999999999"/>
  </r>
  <r>
    <x v="88"/>
    <x v="10"/>
    <n v="2"/>
    <n v="685.31"/>
    <n v="0.26"/>
    <x v="2"/>
    <n v="1014.2588"/>
    <n v="2"/>
    <n v="685.31"/>
    <n v="0.26"/>
    <n v="1014.2588"/>
  </r>
  <r>
    <x v="89"/>
    <x v="16"/>
    <n v="3"/>
    <n v="134.30000000000001"/>
    <n v="0.14000000000000001"/>
    <x v="0"/>
    <n v="346.49400000000003"/>
    <n v="3"/>
    <n v="134.30000000000001"/>
    <n v="0.14000000000000001"/>
    <n v="346.49400000000003"/>
  </r>
  <r>
    <x v="89"/>
    <x v="6"/>
    <n v="3"/>
    <n v="268.89"/>
    <n v="7.0000000000000007E-2"/>
    <x v="1"/>
    <n v="750.20309999999995"/>
    <n v="3"/>
    <n v="268.89"/>
    <n v="7.0000000000000007E-2"/>
    <n v="750.20309999999995"/>
  </r>
  <r>
    <x v="89"/>
    <x v="14"/>
    <n v="1"/>
    <n v="306.36"/>
    <n v="0.01"/>
    <x v="2"/>
    <n v="303.29640000000001"/>
    <n v="1"/>
    <n v="306.36"/>
    <n v="0.01"/>
    <n v="303.29640000000001"/>
  </r>
  <r>
    <x v="89"/>
    <x v="8"/>
    <n v="4"/>
    <n v="355.14"/>
    <n v="0.16"/>
    <x v="1"/>
    <n v="1193.2704000000001"/>
    <n v="4"/>
    <n v="355.14"/>
    <n v="0.16"/>
    <n v="1193.2704000000001"/>
  </r>
  <r>
    <x v="89"/>
    <x v="11"/>
    <n v="2"/>
    <n v="823.03"/>
    <n v="0.18"/>
    <x v="2"/>
    <n v="1349.7692"/>
    <n v="2"/>
    <n v="823.03"/>
    <n v="0.18"/>
    <n v="1349.7692"/>
  </r>
  <r>
    <x v="89"/>
    <x v="11"/>
    <n v="1"/>
    <n v="312.91000000000003"/>
    <n v="0.12"/>
    <x v="2"/>
    <n v="275.36079999999998"/>
    <n v="1"/>
    <n v="312.91000000000003"/>
    <n v="0.12"/>
    <n v="275.36079999999998"/>
  </r>
  <r>
    <x v="89"/>
    <x v="10"/>
    <n v="4"/>
    <n v="386.41"/>
    <n v="0.13"/>
    <x v="1"/>
    <n v="1344.7067999999999"/>
    <n v="4"/>
    <n v="386.41"/>
    <n v="0.13"/>
    <n v="1344.7067999999999"/>
  </r>
  <r>
    <x v="89"/>
    <x v="5"/>
    <n v="2"/>
    <n v="492.5"/>
    <n v="0.3"/>
    <x v="2"/>
    <n v="689.5"/>
    <n v="2"/>
    <n v="492.5"/>
    <n v="0.3"/>
    <n v="689.5"/>
  </r>
  <r>
    <x v="89"/>
    <x v="14"/>
    <n v="2"/>
    <n v="309.77999999999997"/>
    <n v="0.16"/>
    <x v="0"/>
    <n v="520.43039999999996"/>
    <n v="2"/>
    <n v="309.77999999999997"/>
    <n v="0.16"/>
    <n v="520.43039999999996"/>
  </r>
  <r>
    <x v="89"/>
    <x v="1"/>
    <n v="4"/>
    <n v="583.21"/>
    <n v="0.2"/>
    <x v="0"/>
    <n v="1866.2719999999999"/>
    <n v="4"/>
    <n v="583.21"/>
    <n v="0.2"/>
    <n v="1866.2719999999999"/>
  </r>
  <r>
    <x v="89"/>
    <x v="2"/>
    <n v="1"/>
    <n v="484.23"/>
    <n v="0.12"/>
    <x v="1"/>
    <n v="426.12240000000003"/>
    <n v="1"/>
    <n v="484.23"/>
    <n v="0.12"/>
    <n v="426.12240000000003"/>
  </r>
  <r>
    <x v="89"/>
    <x v="0"/>
    <n v="3"/>
    <n v="136.4"/>
    <n v="0.15"/>
    <x v="2"/>
    <n v="347.82000000000011"/>
    <n v="3"/>
    <n v="136.4"/>
    <n v="0.15"/>
    <n v="347.82000000000011"/>
  </r>
  <r>
    <x v="89"/>
    <x v="16"/>
    <n v="2"/>
    <n v="753.1"/>
    <n v="0.19"/>
    <x v="2"/>
    <n v="1220.0219999999999"/>
    <n v="2"/>
    <n v="753.1"/>
    <n v="0.19"/>
    <n v="1220.0219999999999"/>
  </r>
  <r>
    <x v="89"/>
    <x v="6"/>
    <n v="2"/>
    <n v="169.46"/>
    <n v="0.03"/>
    <x v="2"/>
    <n v="328.75240000000002"/>
    <n v="2"/>
    <n v="169.46"/>
    <n v="0.03"/>
    <n v="328.75240000000002"/>
  </r>
  <r>
    <x v="89"/>
    <x v="14"/>
    <n v="1"/>
    <n v="829.83"/>
    <n v="0.26"/>
    <x v="1"/>
    <n v="614.07420000000002"/>
    <n v="1"/>
    <n v="829.83"/>
    <n v="0.26"/>
    <n v="614.07420000000002"/>
  </r>
  <r>
    <x v="89"/>
    <x v="1"/>
    <n v="2"/>
    <n v="409.14"/>
    <n v="0.01"/>
    <x v="2"/>
    <n v="810.09719999999993"/>
    <n v="2"/>
    <n v="409.14"/>
    <n v="0.01"/>
    <n v="810.09719999999993"/>
  </r>
  <r>
    <x v="89"/>
    <x v="18"/>
    <n v="4"/>
    <n v="243.13"/>
    <n v="0.25"/>
    <x v="1"/>
    <n v="729.39"/>
    <n v="4"/>
    <n v="243.13"/>
    <n v="0.25"/>
    <n v="729.39"/>
  </r>
  <r>
    <x v="90"/>
    <x v="4"/>
    <n v="2"/>
    <n v="845.71"/>
    <n v="0.01"/>
    <x v="2"/>
    <n v="1674.5057999999999"/>
    <n v="2"/>
    <n v="845.71"/>
    <n v="0.01"/>
    <n v="1674.5057999999999"/>
  </r>
  <r>
    <x v="90"/>
    <x v="16"/>
    <n v="2"/>
    <n v="478.85"/>
    <n v="0.01"/>
    <x v="1"/>
    <n v="948.12300000000005"/>
    <n v="2"/>
    <n v="478.85"/>
    <n v="0.01"/>
    <n v="948.12300000000005"/>
  </r>
  <r>
    <x v="90"/>
    <x v="8"/>
    <n v="4"/>
    <n v="75.37"/>
    <n v="0.02"/>
    <x v="1"/>
    <n v="295.4504"/>
    <n v="4"/>
    <n v="75.37"/>
    <n v="0.02"/>
    <n v="295.4504"/>
  </r>
  <r>
    <x v="90"/>
    <x v="17"/>
    <n v="3"/>
    <m/>
    <n v="0.06"/>
    <x v="0"/>
    <n v="315.24779999999998"/>
    <n v="3"/>
    <n v="111.79"/>
    <n v="0.06"/>
    <n v="315.24779999999998"/>
  </r>
  <r>
    <x v="90"/>
    <x v="15"/>
    <n v="4"/>
    <n v="61.98"/>
    <n v="0.16"/>
    <x v="0"/>
    <n v="208.25280000000001"/>
    <n v="4"/>
    <n v="61.98"/>
    <n v="0.16"/>
    <n v="208.25280000000001"/>
  </r>
  <r>
    <x v="90"/>
    <x v="15"/>
    <n v="3"/>
    <n v="135.94"/>
    <n v="0.2"/>
    <x v="0"/>
    <n v="326.25599999999997"/>
    <n v="3"/>
    <n v="135.94"/>
    <n v="0.2"/>
    <n v="326.25599999999997"/>
  </r>
  <r>
    <x v="90"/>
    <x v="18"/>
    <n v="1"/>
    <n v="752.45"/>
    <n v="0.21"/>
    <x v="1"/>
    <n v="594.43550000000005"/>
    <n v="1"/>
    <n v="752.45"/>
    <n v="0.21"/>
    <n v="594.43550000000005"/>
  </r>
  <r>
    <x v="90"/>
    <x v="14"/>
    <n v="1"/>
    <n v="780.16"/>
    <n v="0.02"/>
    <x v="1"/>
    <n v="764.55679999999995"/>
    <n v="1"/>
    <n v="780.16"/>
    <n v="0.02"/>
    <n v="764.55679999999995"/>
  </r>
  <r>
    <x v="90"/>
    <x v="16"/>
    <n v="2"/>
    <n v="678.98"/>
    <n v="0.23"/>
    <x v="0"/>
    <n v="1045.6292000000001"/>
    <n v="2"/>
    <n v="678.98"/>
    <n v="0.23"/>
    <n v="1045.6292000000001"/>
  </r>
  <r>
    <x v="90"/>
    <x v="15"/>
    <n v="3"/>
    <n v="853.32"/>
    <n v="7.0000000000000007E-2"/>
    <x v="1"/>
    <n v="2380.7628"/>
    <n v="3"/>
    <n v="853.32"/>
    <n v="7.0000000000000007E-2"/>
    <n v="2380.7628"/>
  </r>
  <r>
    <x v="90"/>
    <x v="17"/>
    <n v="3"/>
    <n v="107.44"/>
    <n v="0.27"/>
    <x v="2"/>
    <n v="235.2936"/>
    <n v="3"/>
    <n v="107.44"/>
    <n v="0.27"/>
    <n v="235.2936"/>
  </r>
  <r>
    <x v="90"/>
    <x v="5"/>
    <n v="1"/>
    <n v="900.94"/>
    <n v="0.1"/>
    <x v="0"/>
    <n v="810.84600000000012"/>
    <n v="1"/>
    <n v="900.94"/>
    <n v="0.1"/>
    <n v="810.84600000000012"/>
  </r>
  <r>
    <x v="90"/>
    <x v="2"/>
    <n v="1"/>
    <n v="537.26"/>
    <n v="0.09"/>
    <x v="0"/>
    <n v="488.90660000000003"/>
    <n v="1"/>
    <n v="537.26"/>
    <n v="0.09"/>
    <n v="488.90660000000003"/>
  </r>
  <r>
    <x v="90"/>
    <x v="1"/>
    <n v="1"/>
    <n v="269.25"/>
    <n v="0.14000000000000001"/>
    <x v="2"/>
    <n v="231.55500000000001"/>
    <n v="1"/>
    <n v="269.25"/>
    <n v="0.14000000000000001"/>
    <n v="231.55500000000001"/>
  </r>
  <r>
    <x v="90"/>
    <x v="18"/>
    <n v="1"/>
    <n v="822.6"/>
    <n v="0.28999999999999998"/>
    <x v="2"/>
    <n v="584.04599999999994"/>
    <n v="1"/>
    <n v="822.6"/>
    <n v="0.28999999999999998"/>
    <n v="584.04599999999994"/>
  </r>
  <r>
    <x v="90"/>
    <x v="13"/>
    <n v="1"/>
    <n v="413.65"/>
    <n v="0.1"/>
    <x v="1"/>
    <n v="372.28500000000003"/>
    <n v="1"/>
    <n v="413.65"/>
    <n v="0.1"/>
    <n v="372.28500000000003"/>
  </r>
  <r>
    <x v="90"/>
    <x v="15"/>
    <n v="2"/>
    <n v="410"/>
    <n v="0.13"/>
    <x v="1"/>
    <n v="713.4"/>
    <n v="2"/>
    <n v="410"/>
    <n v="0.13"/>
    <n v="713.4"/>
  </r>
  <r>
    <x v="90"/>
    <x v="19"/>
    <n v="3"/>
    <n v="65.569999999999993"/>
    <n v="0.3"/>
    <x v="1"/>
    <n v="137.697"/>
    <n v="3"/>
    <n v="65.569999999999993"/>
    <n v="0.3"/>
    <n v="137.697"/>
  </r>
  <r>
    <x v="91"/>
    <x v="3"/>
    <n v="2"/>
    <n v="601.33000000000004"/>
    <n v="0.16"/>
    <x v="2"/>
    <n v="1010.2344000000001"/>
    <n v="2"/>
    <n v="601.33000000000004"/>
    <n v="0.16"/>
    <n v="1010.2344000000001"/>
  </r>
  <r>
    <x v="91"/>
    <x v="19"/>
    <n v="3"/>
    <n v="376.46"/>
    <n v="0.09"/>
    <x v="1"/>
    <n v="1027.7357999999999"/>
    <n v="3"/>
    <n v="376.46"/>
    <n v="0.09"/>
    <n v="1027.7357999999999"/>
  </r>
  <r>
    <x v="91"/>
    <x v="5"/>
    <n v="2"/>
    <n v="731.01"/>
    <n v="0.05"/>
    <x v="2"/>
    <n v="1388.9190000000001"/>
    <n v="2"/>
    <n v="731.01"/>
    <n v="0.05"/>
    <n v="1388.9190000000001"/>
  </r>
  <r>
    <x v="91"/>
    <x v="6"/>
    <n v="2"/>
    <n v="903.08"/>
    <n v="0.18"/>
    <x v="1"/>
    <n v="1481.0512000000001"/>
    <n v="2"/>
    <n v="903.08"/>
    <n v="0.18"/>
    <n v="1481.0512000000001"/>
  </r>
  <r>
    <x v="91"/>
    <x v="9"/>
    <n v="2"/>
    <n v="782.11"/>
    <n v="0.17"/>
    <x v="2"/>
    <n v="1298.3026"/>
    <n v="2"/>
    <n v="782.11"/>
    <n v="0.17"/>
    <n v="1298.3026"/>
  </r>
  <r>
    <x v="91"/>
    <x v="13"/>
    <n v="4"/>
    <n v="202.46"/>
    <n v="0.24"/>
    <x v="0"/>
    <n v="615.47840000000008"/>
    <n v="4"/>
    <n v="202.46"/>
    <n v="0.24"/>
    <n v="615.47840000000008"/>
  </r>
  <r>
    <x v="91"/>
    <x v="16"/>
    <n v="4"/>
    <n v="940.77"/>
    <n v="0.24"/>
    <x v="1"/>
    <n v="2859.9407999999999"/>
    <n v="4"/>
    <n v="940.77"/>
    <n v="0.24"/>
    <n v="2859.9407999999999"/>
  </r>
  <r>
    <x v="91"/>
    <x v="2"/>
    <n v="2"/>
    <n v="533.91999999999996"/>
    <n v="0.13"/>
    <x v="0"/>
    <n v="929.02079999999989"/>
    <n v="2"/>
    <n v="533.91999999999996"/>
    <n v="0.13"/>
    <n v="929.02079999999989"/>
  </r>
  <r>
    <x v="91"/>
    <x v="1"/>
    <n v="1"/>
    <n v="499.59"/>
    <n v="0.03"/>
    <x v="1"/>
    <n v="484.60230000000001"/>
    <n v="1"/>
    <n v="499.59"/>
    <n v="0.03"/>
    <n v="484.60230000000001"/>
  </r>
  <r>
    <x v="91"/>
    <x v="1"/>
    <n v="4"/>
    <n v="969.55"/>
    <n v="0.09"/>
    <x v="1"/>
    <n v="3529.1619999999998"/>
    <n v="4"/>
    <n v="969.55"/>
    <n v="0.09"/>
    <n v="3529.1619999999998"/>
  </r>
  <r>
    <x v="91"/>
    <x v="6"/>
    <n v="4"/>
    <n v="547.21"/>
    <n v="0.25"/>
    <x v="0"/>
    <n v="1641.63"/>
    <n v="4"/>
    <n v="547.21"/>
    <n v="0.25"/>
    <n v="1641.63"/>
  </r>
  <r>
    <x v="91"/>
    <x v="19"/>
    <n v="4"/>
    <n v="289.77"/>
    <n v="0.06"/>
    <x v="2"/>
    <n v="1089.5352"/>
    <n v="4"/>
    <n v="289.77"/>
    <n v="0.06"/>
    <n v="1089.5352"/>
  </r>
  <r>
    <x v="91"/>
    <x v="3"/>
    <n v="1"/>
    <n v="230.32"/>
    <n v="0.05"/>
    <x v="1"/>
    <n v="218.804"/>
    <n v="1"/>
    <n v="230.32"/>
    <n v="0.05"/>
    <n v="218.804"/>
  </r>
  <r>
    <x v="91"/>
    <x v="14"/>
    <n v="2"/>
    <n v="229.81"/>
    <n v="0.21"/>
    <x v="1"/>
    <n v="363.09980000000002"/>
    <n v="2"/>
    <n v="229.81"/>
    <n v="0.21"/>
    <n v="363.09980000000002"/>
  </r>
  <r>
    <x v="91"/>
    <x v="4"/>
    <n v="2"/>
    <n v="727.18"/>
    <n v="0.22"/>
    <x v="2"/>
    <n v="1134.4007999999999"/>
    <n v="2"/>
    <n v="727.18"/>
    <n v="0.22"/>
    <n v="1134.4007999999999"/>
  </r>
  <r>
    <x v="91"/>
    <x v="16"/>
    <n v="3"/>
    <n v="219.96"/>
    <n v="0.18"/>
    <x v="2"/>
    <n v="541.10160000000008"/>
    <n v="3"/>
    <n v="219.96"/>
    <n v="0.18"/>
    <n v="541.10160000000008"/>
  </r>
  <r>
    <x v="91"/>
    <x v="18"/>
    <n v="4"/>
    <n v="853.26"/>
    <n v="0.24"/>
    <x v="1"/>
    <n v="2593.9104000000002"/>
    <n v="4"/>
    <n v="853.26"/>
    <n v="0.24"/>
    <n v="2593.9104000000002"/>
  </r>
  <r>
    <x v="91"/>
    <x v="16"/>
    <n v="3"/>
    <n v="629.58000000000004"/>
    <n v="0.05"/>
    <x v="0"/>
    <n v="1794.3030000000001"/>
    <n v="3"/>
    <n v="629.58000000000004"/>
    <n v="0.05"/>
    <n v="1794.3030000000001"/>
  </r>
  <r>
    <x v="91"/>
    <x v="19"/>
    <n v="2"/>
    <n v="844.31"/>
    <n v="7.0000000000000007E-2"/>
    <x v="2"/>
    <n v="1570.4166"/>
    <n v="2"/>
    <n v="844.31"/>
    <n v="7.0000000000000007E-2"/>
    <n v="1570.4166"/>
  </r>
  <r>
    <x v="91"/>
    <x v="12"/>
    <n v="3"/>
    <n v="242.58"/>
    <n v="0.25"/>
    <x v="0"/>
    <n v="545.80500000000006"/>
    <n v="3"/>
    <n v="242.58"/>
    <n v="0.25"/>
    <n v="545.80500000000006"/>
  </r>
  <r>
    <x v="91"/>
    <x v="7"/>
    <n v="3"/>
    <n v="690.27"/>
    <n v="7.0000000000000007E-2"/>
    <x v="2"/>
    <n v="1925.8533"/>
    <n v="3"/>
    <n v="690.27"/>
    <n v="7.0000000000000007E-2"/>
    <n v="1925.8533"/>
  </r>
  <r>
    <x v="91"/>
    <x v="9"/>
    <n v="2"/>
    <n v="600.03"/>
    <n v="0.26"/>
    <x v="2"/>
    <n v="888.0444"/>
    <n v="2"/>
    <n v="600.03"/>
    <n v="0.26"/>
    <n v="888.0444"/>
  </r>
  <r>
    <x v="91"/>
    <x v="6"/>
    <n v="2"/>
    <n v="976.83"/>
    <n v="0.1"/>
    <x v="2"/>
    <n v="1758.2940000000001"/>
    <n v="2"/>
    <n v="976.83"/>
    <n v="0.1"/>
    <n v="1758.2940000000001"/>
  </r>
  <r>
    <x v="91"/>
    <x v="9"/>
    <n v="3"/>
    <n v="811.16"/>
    <n v="0.1"/>
    <x v="1"/>
    <n v="2190.1320000000001"/>
    <n v="3"/>
    <n v="811.16"/>
    <n v="0.1"/>
    <n v="2190.1320000000001"/>
  </r>
  <r>
    <x v="91"/>
    <x v="17"/>
    <n v="3"/>
    <n v="482.2"/>
    <n v="0.23"/>
    <x v="1"/>
    <n v="1113.8820000000001"/>
    <n v="3"/>
    <n v="482.2"/>
    <n v="0.23"/>
    <n v="1113.8820000000001"/>
  </r>
  <r>
    <x v="92"/>
    <x v="15"/>
    <n v="2"/>
    <n v="707.65"/>
    <n v="0.14000000000000001"/>
    <x v="0"/>
    <n v="1217.1579999999999"/>
    <n v="2"/>
    <n v="707.65"/>
    <n v="0.14000000000000001"/>
    <n v="1217.1579999999999"/>
  </r>
  <r>
    <x v="92"/>
    <x v="7"/>
    <n v="3"/>
    <n v="361.65"/>
    <n v="0.15"/>
    <x v="1"/>
    <n v="922.20749999999987"/>
    <n v="3"/>
    <n v="361.65"/>
    <n v="0.15"/>
    <n v="922.20749999999987"/>
  </r>
  <r>
    <x v="92"/>
    <x v="17"/>
    <n v="2"/>
    <n v="239.92"/>
    <n v="0.16"/>
    <x v="0"/>
    <n v="403.06560000000002"/>
    <n v="2"/>
    <n v="239.92"/>
    <n v="0.16"/>
    <n v="403.06560000000002"/>
  </r>
  <r>
    <x v="92"/>
    <x v="12"/>
    <n v="2"/>
    <n v="878.05"/>
    <n v="0.11"/>
    <x v="2"/>
    <n v="1562.9290000000001"/>
    <n v="2"/>
    <n v="878.05"/>
    <n v="0.11"/>
    <n v="1562.9290000000001"/>
  </r>
  <r>
    <x v="92"/>
    <x v="13"/>
    <n v="3"/>
    <n v="862.18"/>
    <n v="0.22"/>
    <x v="2"/>
    <n v="2017.5011999999999"/>
    <n v="3"/>
    <n v="862.18"/>
    <n v="0.22"/>
    <n v="2017.5011999999999"/>
  </r>
  <r>
    <x v="92"/>
    <x v="3"/>
    <n v="3"/>
    <n v="259.74"/>
    <n v="0.24"/>
    <x v="0"/>
    <n v="592.20720000000006"/>
    <n v="3"/>
    <n v="259.74"/>
    <n v="0.24"/>
    <n v="592.20720000000006"/>
  </r>
  <r>
    <x v="92"/>
    <x v="12"/>
    <n v="1"/>
    <n v="117.37"/>
    <n v="0.21"/>
    <x v="0"/>
    <n v="92.722300000000004"/>
    <n v="1"/>
    <n v="117.37"/>
    <n v="0.21"/>
    <n v="92.722300000000004"/>
  </r>
  <r>
    <x v="92"/>
    <x v="5"/>
    <n v="3"/>
    <n v="718.23"/>
    <n v="0.19"/>
    <x v="2"/>
    <n v="1745.2989"/>
    <n v="3"/>
    <n v="718.23"/>
    <n v="0.19"/>
    <n v="1745.2989"/>
  </r>
  <r>
    <x v="92"/>
    <x v="9"/>
    <n v="2"/>
    <n v="318.62"/>
    <n v="0.02"/>
    <x v="1"/>
    <n v="624.49519999999995"/>
    <n v="2"/>
    <n v="318.62"/>
    <n v="0.02"/>
    <n v="624.49519999999995"/>
  </r>
  <r>
    <x v="92"/>
    <x v="13"/>
    <n v="4"/>
    <n v="23.57"/>
    <n v="0.1"/>
    <x v="0"/>
    <n v="84.852000000000004"/>
    <n v="4"/>
    <n v="23.57"/>
    <n v="0.1"/>
    <n v="84.852000000000004"/>
  </r>
  <r>
    <x v="92"/>
    <x v="1"/>
    <n v="1"/>
    <n v="553.38"/>
    <n v="0.21"/>
    <x v="2"/>
    <n v="437.17020000000002"/>
    <n v="1"/>
    <n v="553.38"/>
    <n v="0.21"/>
    <n v="437.17020000000002"/>
  </r>
  <r>
    <x v="92"/>
    <x v="15"/>
    <n v="3"/>
    <n v="476.37"/>
    <n v="0.21"/>
    <x v="1"/>
    <n v="1128.9969000000001"/>
    <n v="3"/>
    <n v="476.37"/>
    <n v="0.21"/>
    <n v="1128.9969000000001"/>
  </r>
  <r>
    <x v="92"/>
    <x v="19"/>
    <n v="1"/>
    <n v="533.79999999999995"/>
    <n v="0.27"/>
    <x v="1"/>
    <n v="389.67399999999998"/>
    <n v="1"/>
    <n v="533.79999999999995"/>
    <n v="0.27"/>
    <n v="389.67399999999998"/>
  </r>
  <r>
    <x v="92"/>
    <x v="15"/>
    <n v="2"/>
    <n v="954.1"/>
    <n v="0.17"/>
    <x v="2"/>
    <n v="1583.806"/>
    <n v="2"/>
    <n v="954.1"/>
    <n v="0.17"/>
    <n v="1583.806"/>
  </r>
  <r>
    <x v="92"/>
    <x v="13"/>
    <n v="1"/>
    <n v="209.39"/>
    <n v="0.28000000000000003"/>
    <x v="2"/>
    <n v="150.76079999999999"/>
    <n v="1"/>
    <n v="209.39"/>
    <n v="0.28000000000000003"/>
    <n v="150.76079999999999"/>
  </r>
  <r>
    <x v="92"/>
    <x v="17"/>
    <n v="1"/>
    <n v="909.04"/>
    <n v="0.11"/>
    <x v="0"/>
    <n v="809.04560000000004"/>
    <n v="1"/>
    <n v="909.04"/>
    <n v="0.11"/>
    <n v="809.04560000000004"/>
  </r>
  <r>
    <x v="92"/>
    <x v="4"/>
    <n v="1"/>
    <n v="805.07"/>
    <n v="0.06"/>
    <x v="1"/>
    <n v="756.76580000000001"/>
    <n v="1"/>
    <n v="805.07"/>
    <n v="0.06"/>
    <n v="756.76580000000001"/>
  </r>
  <r>
    <x v="92"/>
    <x v="14"/>
    <n v="4"/>
    <n v="294.38"/>
    <n v="0.2"/>
    <x v="0"/>
    <n v="942.01600000000008"/>
    <n v="4"/>
    <n v="294.38"/>
    <n v="0.2"/>
    <n v="942.01600000000008"/>
  </r>
  <r>
    <x v="92"/>
    <x v="17"/>
    <n v="2"/>
    <n v="682.7"/>
    <n v="0.13"/>
    <x v="0"/>
    <n v="1187.8979999999999"/>
    <n v="2"/>
    <n v="682.7"/>
    <n v="0.13"/>
    <n v="1187.8979999999999"/>
  </r>
  <r>
    <x v="92"/>
    <x v="17"/>
    <n v="2"/>
    <n v="177.4"/>
    <n v="0.19"/>
    <x v="2"/>
    <n v="287.38799999999998"/>
    <n v="2"/>
    <n v="177.4"/>
    <n v="0.19"/>
    <n v="287.38799999999998"/>
  </r>
  <r>
    <x v="92"/>
    <x v="7"/>
    <n v="3"/>
    <n v="972.58"/>
    <n v="0.28000000000000003"/>
    <x v="1"/>
    <n v="2100.7728000000002"/>
    <n v="3"/>
    <n v="972.58"/>
    <n v="0.28000000000000003"/>
    <n v="2100.7728000000002"/>
  </r>
  <r>
    <x v="92"/>
    <x v="19"/>
    <n v="1"/>
    <n v="681.47"/>
    <n v="0.15"/>
    <x v="0"/>
    <n v="579.24950000000001"/>
    <n v="1"/>
    <n v="681.47"/>
    <n v="0.15"/>
    <n v="579.24950000000001"/>
  </r>
  <r>
    <x v="92"/>
    <x v="9"/>
    <n v="2"/>
    <n v="253.87"/>
    <n v="0.23"/>
    <x v="1"/>
    <n v="390.95979999999997"/>
    <n v="2"/>
    <n v="253.87"/>
    <n v="0.23"/>
    <n v="390.95979999999997"/>
  </r>
  <r>
    <x v="92"/>
    <x v="12"/>
    <n v="1"/>
    <n v="882.03"/>
    <n v="0.04"/>
    <x v="1"/>
    <n v="846.74879999999996"/>
    <n v="1"/>
    <n v="882.03"/>
    <n v="0.04"/>
    <n v="846.74879999999996"/>
  </r>
  <r>
    <x v="93"/>
    <x v="1"/>
    <n v="1"/>
    <n v="468.94"/>
    <n v="0.12"/>
    <x v="0"/>
    <n v="412.66719999999998"/>
    <n v="1"/>
    <n v="468.94"/>
    <n v="0.12"/>
    <n v="412.66719999999998"/>
  </r>
  <r>
    <x v="93"/>
    <x v="12"/>
    <n v="3"/>
    <n v="949.19"/>
    <n v="0.03"/>
    <x v="1"/>
    <n v="2762.1428999999998"/>
    <n v="3"/>
    <n v="949.19"/>
    <n v="0.03"/>
    <n v="2762.1428999999998"/>
  </r>
  <r>
    <x v="93"/>
    <x v="14"/>
    <n v="4"/>
    <n v="986.41"/>
    <n v="0.22"/>
    <x v="0"/>
    <n v="3077.5992000000001"/>
    <n v="4"/>
    <n v="986.41"/>
    <n v="0.22"/>
    <n v="3077.5992000000001"/>
  </r>
  <r>
    <x v="93"/>
    <x v="14"/>
    <n v="2"/>
    <n v="121.7"/>
    <n v="0.06"/>
    <x v="1"/>
    <n v="228.79599999999999"/>
    <n v="2"/>
    <n v="121.7"/>
    <n v="0.06"/>
    <n v="228.79599999999999"/>
  </r>
  <r>
    <x v="93"/>
    <x v="18"/>
    <n v="2"/>
    <n v="153.84"/>
    <n v="0.27"/>
    <x v="2"/>
    <n v="224.60640000000001"/>
    <n v="2"/>
    <n v="153.84"/>
    <n v="0.27"/>
    <n v="224.60640000000001"/>
  </r>
  <r>
    <x v="93"/>
    <x v="5"/>
    <n v="2"/>
    <n v="772.24"/>
    <n v="0.22"/>
    <x v="0"/>
    <n v="1204.6944000000001"/>
    <n v="2"/>
    <n v="772.24"/>
    <n v="0.22"/>
    <n v="1204.6944000000001"/>
  </r>
  <r>
    <x v="93"/>
    <x v="7"/>
    <n v="1"/>
    <n v="744.88"/>
    <n v="0.15"/>
    <x v="1"/>
    <n v="633.14800000000002"/>
    <n v="1"/>
    <n v="744.88"/>
    <n v="0.15"/>
    <n v="633.14800000000002"/>
  </r>
  <r>
    <x v="93"/>
    <x v="14"/>
    <n v="4"/>
    <n v="828.35"/>
    <n v="0.17"/>
    <x v="0"/>
    <n v="2750.1219999999998"/>
    <n v="4"/>
    <n v="828.35"/>
    <n v="0.17"/>
    <n v="2750.1219999999998"/>
  </r>
  <r>
    <x v="93"/>
    <x v="10"/>
    <n v="4"/>
    <n v="370.5"/>
    <n v="0.13"/>
    <x v="2"/>
    <n v="1289.3399999999999"/>
    <n v="4"/>
    <n v="370.5"/>
    <n v="0.13"/>
    <n v="1289.3399999999999"/>
  </r>
  <r>
    <x v="93"/>
    <x v="2"/>
    <n v="3"/>
    <n v="159.76"/>
    <n v="0.22"/>
    <x v="0"/>
    <n v="373.83839999999998"/>
    <n v="3"/>
    <n v="159.76"/>
    <n v="0.22"/>
    <n v="373.83839999999998"/>
  </r>
  <r>
    <x v="93"/>
    <x v="2"/>
    <n v="4"/>
    <n v="763.34"/>
    <n v="7.0000000000000007E-2"/>
    <x v="2"/>
    <n v="2839.6248000000001"/>
    <n v="4"/>
    <n v="763.34"/>
    <n v="7.0000000000000007E-2"/>
    <n v="2839.6248000000001"/>
  </r>
  <r>
    <x v="93"/>
    <x v="2"/>
    <n v="2"/>
    <n v="224.69"/>
    <n v="0.2"/>
    <x v="1"/>
    <n v="359.50400000000002"/>
    <n v="2"/>
    <n v="224.69"/>
    <n v="0.2"/>
    <n v="359.50400000000002"/>
  </r>
  <r>
    <x v="93"/>
    <x v="2"/>
    <n v="2"/>
    <n v="846.18"/>
    <n v="0.1"/>
    <x v="1"/>
    <n v="1523.124"/>
    <n v="2"/>
    <n v="846.18"/>
    <n v="0.1"/>
    <n v="1523.124"/>
  </r>
  <r>
    <x v="93"/>
    <x v="8"/>
    <n v="3"/>
    <n v="199.13"/>
    <n v="0.24"/>
    <x v="0"/>
    <n v="454.01639999999998"/>
    <n v="3"/>
    <n v="199.13"/>
    <n v="0.24"/>
    <n v="454.01639999999998"/>
  </r>
  <r>
    <x v="93"/>
    <x v="5"/>
    <n v="3"/>
    <n v="706.6"/>
    <n v="0.17"/>
    <x v="2"/>
    <n v="1759.434"/>
    <n v="3"/>
    <n v="706.6"/>
    <n v="0.17"/>
    <n v="1759.434"/>
  </r>
  <r>
    <x v="93"/>
    <x v="3"/>
    <n v="4"/>
    <n v="825.78"/>
    <n v="0.02"/>
    <x v="0"/>
    <n v="3237.0576000000001"/>
    <n v="4"/>
    <n v="825.78"/>
    <n v="0.02"/>
    <n v="3237.0576000000001"/>
  </r>
  <r>
    <x v="94"/>
    <x v="4"/>
    <n v="2"/>
    <n v="600.73"/>
    <n v="0.08"/>
    <x v="0"/>
    <n v="1105.3432"/>
    <n v="2"/>
    <n v="600.73"/>
    <n v="0.08"/>
    <n v="1105.3432"/>
  </r>
  <r>
    <x v="94"/>
    <x v="6"/>
    <n v="2"/>
    <n v="724.97"/>
    <n v="0.1"/>
    <x v="0"/>
    <n v="1304.9459999999999"/>
    <n v="2"/>
    <n v="724.97"/>
    <n v="0.1"/>
    <n v="1304.9459999999999"/>
  </r>
  <r>
    <x v="94"/>
    <x v="16"/>
    <n v="4"/>
    <n v="638.91"/>
    <n v="0"/>
    <x v="1"/>
    <n v="2555.64"/>
    <n v="4"/>
    <n v="638.91"/>
    <n v="0"/>
    <n v="2555.64"/>
  </r>
  <r>
    <x v="94"/>
    <x v="12"/>
    <n v="1"/>
    <n v="946.9"/>
    <n v="0.28999999999999998"/>
    <x v="1"/>
    <n v="672.29899999999998"/>
    <n v="1"/>
    <n v="946.9"/>
    <n v="0.28999999999999998"/>
    <n v="672.29899999999998"/>
  </r>
  <r>
    <x v="94"/>
    <x v="14"/>
    <n v="1"/>
    <n v="809.45"/>
    <n v="0.09"/>
    <x v="1"/>
    <n v="736.59950000000003"/>
    <n v="1"/>
    <n v="809.45"/>
    <n v="0.09"/>
    <n v="736.59950000000003"/>
  </r>
  <r>
    <x v="94"/>
    <x v="18"/>
    <n v="2"/>
    <n v="209.66"/>
    <n v="0.21"/>
    <x v="0"/>
    <n v="331.26280000000003"/>
    <n v="2"/>
    <n v="209.66"/>
    <n v="0.21"/>
    <n v="331.26280000000003"/>
  </r>
  <r>
    <x v="94"/>
    <x v="9"/>
    <n v="2"/>
    <n v="962.81"/>
    <n v="0.06"/>
    <x v="1"/>
    <n v="1810.0827999999999"/>
    <n v="2"/>
    <n v="962.81"/>
    <n v="0.06"/>
    <n v="1810.0827999999999"/>
  </r>
  <r>
    <x v="94"/>
    <x v="14"/>
    <n v="2"/>
    <n v="308.7"/>
    <n v="0.2"/>
    <x v="2"/>
    <n v="493.92"/>
    <n v="2"/>
    <n v="308.7"/>
    <n v="0.2"/>
    <n v="493.92"/>
  </r>
  <r>
    <x v="94"/>
    <x v="13"/>
    <n v="3"/>
    <n v="265.89"/>
    <n v="0.08"/>
    <x v="1"/>
    <n v="733.85640000000001"/>
    <n v="3"/>
    <n v="265.89"/>
    <n v="0.08"/>
    <n v="733.85640000000001"/>
  </r>
  <r>
    <x v="94"/>
    <x v="5"/>
    <n v="1"/>
    <n v="647.86"/>
    <n v="0.05"/>
    <x v="1"/>
    <n v="615.46699999999998"/>
    <n v="1"/>
    <n v="647.86"/>
    <n v="0.05"/>
    <n v="615.46699999999998"/>
  </r>
  <r>
    <x v="94"/>
    <x v="8"/>
    <n v="4"/>
    <n v="603.52"/>
    <n v="0.25"/>
    <x v="0"/>
    <n v="1810.56"/>
    <n v="4"/>
    <n v="603.52"/>
    <n v="0.25"/>
    <n v="1810.56"/>
  </r>
  <r>
    <x v="94"/>
    <x v="15"/>
    <n v="1"/>
    <n v="126.09"/>
    <n v="0.05"/>
    <x v="1"/>
    <n v="119.7855"/>
    <n v="1"/>
    <n v="126.09"/>
    <n v="0.05"/>
    <n v="119.7855"/>
  </r>
  <r>
    <x v="94"/>
    <x v="7"/>
    <n v="1"/>
    <n v="269.94"/>
    <n v="7.0000000000000007E-2"/>
    <x v="1"/>
    <n v="251.04419999999999"/>
    <n v="1"/>
    <n v="269.94"/>
    <n v="7.0000000000000007E-2"/>
    <n v="251.04419999999999"/>
  </r>
  <r>
    <x v="94"/>
    <x v="3"/>
    <n v="4"/>
    <n v="212.96"/>
    <n v="0.17"/>
    <x v="0"/>
    <n v="707.02719999999999"/>
    <n v="4"/>
    <n v="212.96"/>
    <n v="0.17"/>
    <n v="707.02719999999999"/>
  </r>
  <r>
    <x v="94"/>
    <x v="19"/>
    <n v="2"/>
    <n v="698.94"/>
    <n v="0.06"/>
    <x v="0"/>
    <n v="1314.0072"/>
    <n v="2"/>
    <n v="698.94"/>
    <n v="0.06"/>
    <n v="1314.0072"/>
  </r>
  <r>
    <x v="94"/>
    <x v="14"/>
    <n v="2"/>
    <n v="451.33"/>
    <n v="0.23"/>
    <x v="1"/>
    <n v="695.04819999999995"/>
    <n v="2"/>
    <n v="451.33"/>
    <n v="0.23"/>
    <n v="695.04819999999995"/>
  </r>
  <r>
    <x v="94"/>
    <x v="13"/>
    <n v="3"/>
    <n v="845.67"/>
    <n v="0.12"/>
    <x v="1"/>
    <n v="2232.5688"/>
    <n v="3"/>
    <n v="845.67"/>
    <n v="0.12"/>
    <n v="2232.5688"/>
  </r>
  <r>
    <x v="94"/>
    <x v="1"/>
    <n v="3"/>
    <n v="517.98"/>
    <n v="0.01"/>
    <x v="2"/>
    <n v="1538.4005999999999"/>
    <n v="3"/>
    <n v="517.98"/>
    <n v="0.01"/>
    <n v="1538.4005999999999"/>
  </r>
  <r>
    <x v="94"/>
    <x v="16"/>
    <n v="1"/>
    <n v="252.18"/>
    <n v="0.23"/>
    <x v="2"/>
    <n v="194.17859999999999"/>
    <n v="1"/>
    <n v="252.18"/>
    <n v="0.23"/>
    <n v="194.17859999999999"/>
  </r>
  <r>
    <x v="94"/>
    <x v="13"/>
    <n v="3"/>
    <n v="206.84"/>
    <n v="0.19"/>
    <x v="2"/>
    <n v="502.62119999999999"/>
    <n v="3"/>
    <n v="206.84"/>
    <n v="0.19"/>
    <n v="502.62119999999999"/>
  </r>
  <r>
    <x v="94"/>
    <x v="8"/>
    <n v="1"/>
    <n v="509.63"/>
    <n v="0.27"/>
    <x v="1"/>
    <n v="372.0299"/>
    <n v="1"/>
    <n v="509.63"/>
    <n v="0.27"/>
    <n v="372.0299"/>
  </r>
  <r>
    <x v="94"/>
    <x v="18"/>
    <n v="2"/>
    <n v="822.59"/>
    <n v="0.22"/>
    <x v="2"/>
    <n v="1283.2403999999999"/>
    <n v="2"/>
    <n v="822.59"/>
    <n v="0.22"/>
    <n v="1283.2403999999999"/>
  </r>
  <r>
    <x v="94"/>
    <x v="13"/>
    <n v="1"/>
    <n v="861.5"/>
    <n v="0.05"/>
    <x v="1"/>
    <n v="818.42499999999995"/>
    <n v="1"/>
    <n v="861.5"/>
    <n v="0.05"/>
    <n v="818.42499999999995"/>
  </r>
  <r>
    <x v="94"/>
    <x v="12"/>
    <n v="2"/>
    <n v="859.74"/>
    <n v="0.25"/>
    <x v="1"/>
    <n v="1289.6099999999999"/>
    <n v="2"/>
    <n v="859.74"/>
    <n v="0.25"/>
    <n v="1289.6099999999999"/>
  </r>
  <r>
    <x v="94"/>
    <x v="2"/>
    <n v="3"/>
    <n v="99.67"/>
    <n v="0.17"/>
    <x v="0"/>
    <n v="248.17830000000001"/>
    <n v="3"/>
    <n v="99.67"/>
    <n v="0.17"/>
    <n v="248.17830000000001"/>
  </r>
  <r>
    <x v="94"/>
    <x v="10"/>
    <n v="2"/>
    <n v="886.67"/>
    <n v="0.24"/>
    <x v="2"/>
    <n v="1347.7384"/>
    <n v="2"/>
    <n v="886.67"/>
    <n v="0.24"/>
    <n v="1347.7384"/>
  </r>
  <r>
    <x v="94"/>
    <x v="10"/>
    <n v="4"/>
    <n v="33.630000000000003"/>
    <n v="0.05"/>
    <x v="0"/>
    <n v="127.794"/>
    <n v="4"/>
    <n v="33.630000000000003"/>
    <n v="0.05"/>
    <n v="127.794"/>
  </r>
  <r>
    <x v="94"/>
    <x v="10"/>
    <n v="4"/>
    <n v="731.72"/>
    <n v="0.22"/>
    <x v="1"/>
    <n v="2282.9663999999998"/>
    <n v="4"/>
    <n v="731.72"/>
    <n v="0.22"/>
    <n v="2282.9663999999998"/>
  </r>
  <r>
    <x v="94"/>
    <x v="3"/>
    <n v="1"/>
    <n v="355.31"/>
    <n v="0.27"/>
    <x v="0"/>
    <n v="259.37630000000001"/>
    <n v="1"/>
    <n v="355.31"/>
    <n v="0.27"/>
    <n v="259.37630000000001"/>
  </r>
  <r>
    <x v="94"/>
    <x v="10"/>
    <n v="4"/>
    <n v="101.25"/>
    <n v="0.16"/>
    <x v="2"/>
    <n v="340.2"/>
    <n v="4"/>
    <n v="101.25"/>
    <n v="0.16"/>
    <n v="340.2"/>
  </r>
  <r>
    <x v="95"/>
    <x v="19"/>
    <n v="2"/>
    <n v="264.39"/>
    <n v="0.11"/>
    <x v="1"/>
    <n v="470.61419999999998"/>
    <n v="2"/>
    <n v="264.39"/>
    <n v="0.11"/>
    <n v="470.61419999999998"/>
  </r>
  <r>
    <x v="95"/>
    <x v="15"/>
    <n v="1"/>
    <n v="301.60000000000002"/>
    <n v="0.27"/>
    <x v="0"/>
    <n v="220.16800000000001"/>
    <n v="1"/>
    <n v="301.60000000000002"/>
    <n v="0.27"/>
    <n v="220.16800000000001"/>
  </r>
  <r>
    <x v="95"/>
    <x v="2"/>
    <n v="3"/>
    <n v="268.76"/>
    <n v="0.01"/>
    <x v="2"/>
    <n v="798.21719999999993"/>
    <n v="3"/>
    <n v="268.76"/>
    <n v="0.01"/>
    <n v="798.21719999999993"/>
  </r>
  <r>
    <x v="95"/>
    <x v="7"/>
    <n v="4"/>
    <n v="20.09"/>
    <n v="0.16"/>
    <x v="2"/>
    <n v="67.502399999999994"/>
    <n v="4"/>
    <n v="20.09"/>
    <n v="0.16"/>
    <n v="67.502399999999994"/>
  </r>
  <r>
    <x v="95"/>
    <x v="3"/>
    <n v="4"/>
    <n v="52.35"/>
    <n v="0.23"/>
    <x v="1"/>
    <n v="161.238"/>
    <n v="4"/>
    <n v="52.35"/>
    <n v="0.23"/>
    <n v="161.238"/>
  </r>
  <r>
    <x v="95"/>
    <x v="3"/>
    <n v="1"/>
    <n v="219.81"/>
    <n v="0.22"/>
    <x v="1"/>
    <n v="171.45179999999999"/>
    <n v="1"/>
    <n v="219.81"/>
    <n v="0.22"/>
    <n v="171.45179999999999"/>
  </r>
  <r>
    <x v="95"/>
    <x v="0"/>
    <n v="1"/>
    <n v="329.94"/>
    <n v="0.14000000000000001"/>
    <x v="1"/>
    <n v="283.7484"/>
    <n v="1"/>
    <n v="329.94"/>
    <n v="0.14000000000000001"/>
    <n v="283.7484"/>
  </r>
  <r>
    <x v="95"/>
    <x v="8"/>
    <n v="2"/>
    <n v="463.52"/>
    <n v="0.27"/>
    <x v="2"/>
    <n v="676.73919999999998"/>
    <n v="2"/>
    <n v="463.52"/>
    <n v="0.27"/>
    <n v="676.73919999999998"/>
  </r>
  <r>
    <x v="95"/>
    <x v="14"/>
    <n v="4"/>
    <n v="816.29"/>
    <n v="0.24"/>
    <x v="2"/>
    <n v="2481.5216"/>
    <n v="4"/>
    <n v="816.29"/>
    <n v="0.24"/>
    <n v="2481.5216"/>
  </r>
  <r>
    <x v="95"/>
    <x v="15"/>
    <n v="1"/>
    <n v="128.93"/>
    <n v="0.26"/>
    <x v="0"/>
    <n v="95.408200000000008"/>
    <n v="1"/>
    <n v="128.93"/>
    <n v="0.26"/>
    <n v="95.408200000000008"/>
  </r>
  <r>
    <x v="95"/>
    <x v="8"/>
    <n v="4"/>
    <n v="918.1"/>
    <n v="0.19"/>
    <x v="1"/>
    <n v="2974.6439999999998"/>
    <n v="4"/>
    <n v="918.1"/>
    <n v="0.19"/>
    <n v="2974.6439999999998"/>
  </r>
  <r>
    <x v="95"/>
    <x v="8"/>
    <n v="4"/>
    <n v="284.24"/>
    <n v="0.1"/>
    <x v="0"/>
    <n v="1023.264"/>
    <n v="4"/>
    <n v="284.24"/>
    <n v="0.1"/>
    <n v="1023.264"/>
  </r>
  <r>
    <x v="95"/>
    <x v="10"/>
    <n v="1"/>
    <n v="749.78"/>
    <n v="0.03"/>
    <x v="0"/>
    <n v="727.28659999999991"/>
    <n v="1"/>
    <n v="749.78"/>
    <n v="0.03"/>
    <n v="727.28659999999991"/>
  </r>
  <r>
    <x v="95"/>
    <x v="9"/>
    <n v="1"/>
    <n v="511.35"/>
    <n v="0"/>
    <x v="0"/>
    <n v="511.35"/>
    <n v="1"/>
    <n v="511.35"/>
    <n v="0"/>
    <n v="511.35"/>
  </r>
  <r>
    <x v="95"/>
    <x v="7"/>
    <n v="2"/>
    <n v="100.42"/>
    <n v="0.06"/>
    <x v="0"/>
    <n v="188.78960000000001"/>
    <n v="2"/>
    <n v="100.42"/>
    <n v="0.06"/>
    <n v="188.78960000000001"/>
  </r>
  <r>
    <x v="95"/>
    <x v="12"/>
    <n v="1"/>
    <n v="779.84"/>
    <n v="0.28999999999999998"/>
    <x v="2"/>
    <n v="553.68640000000005"/>
    <n v="1"/>
    <n v="779.84"/>
    <n v="0.28999999999999998"/>
    <n v="553.68640000000005"/>
  </r>
  <r>
    <x v="95"/>
    <x v="7"/>
    <n v="2"/>
    <n v="452.29"/>
    <n v="0.01"/>
    <x v="1"/>
    <n v="895.53420000000006"/>
    <n v="2"/>
    <n v="452.29"/>
    <n v="0.01"/>
    <n v="895.53420000000006"/>
  </r>
  <r>
    <x v="96"/>
    <x v="16"/>
    <n v="3"/>
    <n v="882.84"/>
    <n v="0.1"/>
    <x v="0"/>
    <n v="2383.6680000000001"/>
    <n v="3"/>
    <n v="882.84"/>
    <n v="0.1"/>
    <n v="2383.6680000000001"/>
  </r>
  <r>
    <x v="96"/>
    <x v="7"/>
    <n v="3"/>
    <n v="950.83"/>
    <n v="0.06"/>
    <x v="2"/>
    <n v="2681.3406"/>
    <n v="3"/>
    <n v="950.83"/>
    <n v="0.06"/>
    <n v="2681.3406"/>
  </r>
  <r>
    <x v="96"/>
    <x v="17"/>
    <n v="2"/>
    <n v="891.13"/>
    <n v="0.13"/>
    <x v="0"/>
    <n v="1550.5662"/>
    <n v="2"/>
    <n v="891.13"/>
    <n v="0.13"/>
    <n v="1550.5662"/>
  </r>
  <r>
    <x v="96"/>
    <x v="1"/>
    <n v="1"/>
    <n v="835.17"/>
    <n v="0.02"/>
    <x v="1"/>
    <n v="818.46659999999997"/>
    <n v="1"/>
    <n v="835.17"/>
    <n v="0.02"/>
    <n v="818.46659999999997"/>
  </r>
  <r>
    <x v="96"/>
    <x v="9"/>
    <n v="4"/>
    <n v="492.71"/>
    <n v="0.08"/>
    <x v="0"/>
    <n v="1813.1728000000001"/>
    <n v="4"/>
    <n v="492.71"/>
    <n v="0.08"/>
    <n v="1813.1728000000001"/>
  </r>
  <r>
    <x v="96"/>
    <x v="4"/>
    <n v="4"/>
    <n v="723.66"/>
    <n v="0.03"/>
    <x v="2"/>
    <n v="2807.8008"/>
    <n v="4"/>
    <n v="723.66"/>
    <n v="0.03"/>
    <n v="2807.8008"/>
  </r>
  <r>
    <x v="96"/>
    <x v="11"/>
    <n v="3"/>
    <n v="583.52"/>
    <n v="7.0000000000000007E-2"/>
    <x v="2"/>
    <n v="1628.0208"/>
    <n v="3"/>
    <n v="583.52"/>
    <n v="7.0000000000000007E-2"/>
    <n v="1628.0208"/>
  </r>
  <r>
    <x v="96"/>
    <x v="1"/>
    <n v="1"/>
    <n v="893.14"/>
    <n v="0.09"/>
    <x v="0"/>
    <n v="812.75739999999996"/>
    <n v="1"/>
    <n v="893.14"/>
    <n v="0.09"/>
    <n v="812.75739999999996"/>
  </r>
  <r>
    <x v="96"/>
    <x v="3"/>
    <n v="2"/>
    <n v="977.18"/>
    <n v="0.19"/>
    <x v="0"/>
    <n v="1583.0316"/>
    <n v="2"/>
    <n v="977.18"/>
    <n v="0.19"/>
    <n v="1583.0316"/>
  </r>
  <r>
    <x v="96"/>
    <x v="4"/>
    <n v="4"/>
    <n v="933.73"/>
    <n v="0.25"/>
    <x v="2"/>
    <n v="2801.19"/>
    <n v="4"/>
    <n v="933.73"/>
    <n v="0.25"/>
    <n v="2801.19"/>
  </r>
  <r>
    <x v="96"/>
    <x v="4"/>
    <n v="2"/>
    <n v="644.97"/>
    <n v="0.24"/>
    <x v="1"/>
    <n v="980.35440000000006"/>
    <n v="2"/>
    <n v="644.97"/>
    <n v="0.24"/>
    <n v="980.35440000000006"/>
  </r>
  <r>
    <x v="96"/>
    <x v="10"/>
    <n v="3"/>
    <n v="582.32000000000005"/>
    <n v="0"/>
    <x v="2"/>
    <n v="1746.96"/>
    <n v="3"/>
    <n v="582.32000000000005"/>
    <n v="0"/>
    <n v="1746.96"/>
  </r>
  <r>
    <x v="96"/>
    <x v="19"/>
    <n v="3"/>
    <n v="330.98"/>
    <n v="0.11"/>
    <x v="0"/>
    <n v="883.71660000000008"/>
    <n v="3"/>
    <n v="330.98"/>
    <n v="0.11"/>
    <n v="883.71660000000008"/>
  </r>
  <r>
    <x v="96"/>
    <x v="11"/>
    <n v="2"/>
    <n v="939.66"/>
    <n v="0.14000000000000001"/>
    <x v="2"/>
    <n v="1616.2152000000001"/>
    <n v="2"/>
    <n v="939.66"/>
    <n v="0.14000000000000001"/>
    <n v="1616.2152000000001"/>
  </r>
  <r>
    <x v="96"/>
    <x v="5"/>
    <n v="2"/>
    <n v="649.89"/>
    <n v="0.17"/>
    <x v="1"/>
    <n v="1078.8173999999999"/>
    <n v="2"/>
    <n v="649.89"/>
    <n v="0.17"/>
    <n v="1078.8173999999999"/>
  </r>
  <r>
    <x v="96"/>
    <x v="11"/>
    <n v="4"/>
    <n v="827.09"/>
    <n v="0.3"/>
    <x v="0"/>
    <n v="2315.8519999999999"/>
    <n v="4"/>
    <n v="827.09"/>
    <n v="0.3"/>
    <n v="2315.8519999999999"/>
  </r>
  <r>
    <x v="96"/>
    <x v="18"/>
    <n v="2"/>
    <n v="629.86"/>
    <n v="0.15"/>
    <x v="2"/>
    <n v="1070.7619999999999"/>
    <n v="2"/>
    <n v="629.86"/>
    <n v="0.15"/>
    <n v="1070.7619999999999"/>
  </r>
  <r>
    <x v="97"/>
    <x v="4"/>
    <n v="1"/>
    <n v="218.04"/>
    <n v="0.09"/>
    <x v="0"/>
    <n v="198.41640000000001"/>
    <n v="1"/>
    <n v="218.04"/>
    <n v="0.09"/>
    <n v="198.41640000000001"/>
  </r>
  <r>
    <x v="97"/>
    <x v="14"/>
    <n v="4"/>
    <n v="700.18"/>
    <n v="0.23"/>
    <x v="0"/>
    <n v="2156.5544"/>
    <n v="4"/>
    <n v="700.18"/>
    <n v="0.23"/>
    <n v="2156.5544"/>
  </r>
  <r>
    <x v="97"/>
    <x v="9"/>
    <n v="2"/>
    <n v="569.36"/>
    <n v="0.01"/>
    <x v="2"/>
    <n v="1127.3327999999999"/>
    <n v="2"/>
    <n v="569.36"/>
    <n v="0.01"/>
    <n v="1127.3327999999999"/>
  </r>
  <r>
    <x v="97"/>
    <x v="10"/>
    <n v="3"/>
    <n v="237.68"/>
    <n v="0.1"/>
    <x v="1"/>
    <n v="641.73599999999999"/>
    <n v="3"/>
    <n v="237.68"/>
    <n v="0.1"/>
    <n v="641.73599999999999"/>
  </r>
  <r>
    <x v="97"/>
    <x v="8"/>
    <n v="4"/>
    <n v="493.8"/>
    <n v="0.24"/>
    <x v="1"/>
    <n v="1501.152"/>
    <n v="4"/>
    <n v="493.8"/>
    <n v="0.24"/>
    <n v="1501.152"/>
  </r>
  <r>
    <x v="97"/>
    <x v="9"/>
    <n v="2"/>
    <n v="739.95"/>
    <n v="0.1"/>
    <x v="1"/>
    <n v="1331.91"/>
    <n v="2"/>
    <n v="739.95"/>
    <n v="0.1"/>
    <n v="1331.91"/>
  </r>
  <r>
    <x v="97"/>
    <x v="16"/>
    <n v="2"/>
    <n v="261.48"/>
    <n v="0.17"/>
    <x v="0"/>
    <n v="434.05680000000001"/>
    <n v="2"/>
    <n v="261.48"/>
    <n v="0.17"/>
    <n v="434.05680000000001"/>
  </r>
  <r>
    <x v="97"/>
    <x v="18"/>
    <n v="2"/>
    <n v="394.5"/>
    <n v="0.28999999999999998"/>
    <x v="1"/>
    <n v="560.18999999999994"/>
    <n v="2"/>
    <n v="394.5"/>
    <n v="0.28999999999999998"/>
    <n v="560.18999999999994"/>
  </r>
  <r>
    <x v="97"/>
    <x v="2"/>
    <n v="3"/>
    <n v="411.25"/>
    <n v="0.05"/>
    <x v="0"/>
    <n v="1172.0625"/>
    <n v="3"/>
    <n v="411.25"/>
    <n v="0.05"/>
    <n v="1172.0625"/>
  </r>
  <r>
    <x v="97"/>
    <x v="2"/>
    <n v="4"/>
    <n v="938.21"/>
    <n v="0.04"/>
    <x v="2"/>
    <n v="3602.7264"/>
    <n v="4"/>
    <n v="938.21"/>
    <n v="0.04"/>
    <n v="3602.7264"/>
  </r>
  <r>
    <x v="97"/>
    <x v="14"/>
    <n v="4"/>
    <n v="792.1"/>
    <n v="0.19"/>
    <x v="1"/>
    <n v="2566.404"/>
    <n v="4"/>
    <n v="792.1"/>
    <n v="0.19"/>
    <n v="2566.404"/>
  </r>
  <r>
    <x v="97"/>
    <x v="15"/>
    <n v="3"/>
    <n v="760.38"/>
    <n v="0"/>
    <x v="1"/>
    <n v="2281.14"/>
    <n v="3"/>
    <n v="760.38"/>
    <n v="0"/>
    <n v="2281.14"/>
  </r>
  <r>
    <x v="97"/>
    <x v="12"/>
    <n v="3"/>
    <n v="612.53"/>
    <n v="0.21"/>
    <x v="1"/>
    <n v="1451.6960999999999"/>
    <n v="3"/>
    <n v="612.53"/>
    <n v="0.21"/>
    <n v="1451.6960999999999"/>
  </r>
  <r>
    <x v="97"/>
    <x v="4"/>
    <n v="4"/>
    <n v="360.28"/>
    <n v="0.09"/>
    <x v="1"/>
    <n v="1311.4192"/>
    <n v="4"/>
    <n v="360.28"/>
    <n v="0.09"/>
    <n v="1311.4192"/>
  </r>
  <r>
    <x v="97"/>
    <x v="10"/>
    <n v="3"/>
    <n v="679.38"/>
    <n v="0.3"/>
    <x v="1"/>
    <n v="1426.6980000000001"/>
    <n v="3"/>
    <n v="679.38"/>
    <n v="0.3"/>
    <n v="1426.6980000000001"/>
  </r>
  <r>
    <x v="97"/>
    <x v="13"/>
    <n v="2"/>
    <n v="181.42"/>
    <n v="0.08"/>
    <x v="2"/>
    <n v="333.81279999999998"/>
    <n v="2"/>
    <n v="181.42"/>
    <n v="0.08"/>
    <n v="333.81279999999998"/>
  </r>
  <r>
    <x v="97"/>
    <x v="18"/>
    <n v="1"/>
    <n v="439.55"/>
    <n v="0.28999999999999998"/>
    <x v="1"/>
    <n v="312.08049999999997"/>
    <n v="1"/>
    <n v="439.55"/>
    <n v="0.28999999999999998"/>
    <n v="312.08049999999997"/>
  </r>
  <r>
    <x v="97"/>
    <x v="4"/>
    <n v="4"/>
    <n v="44.07"/>
    <n v="0.28999999999999998"/>
    <x v="1"/>
    <n v="125.1588"/>
    <n v="4"/>
    <n v="44.07"/>
    <n v="0.28999999999999998"/>
    <n v="125.1588"/>
  </r>
  <r>
    <x v="97"/>
    <x v="9"/>
    <n v="4"/>
    <n v="715.42"/>
    <n v="0.28999999999999998"/>
    <x v="2"/>
    <n v="2031.7927999999999"/>
    <n v="4"/>
    <n v="715.42"/>
    <n v="0.28999999999999998"/>
    <n v="2031.7927999999999"/>
  </r>
  <r>
    <x v="98"/>
    <x v="0"/>
    <n v="4"/>
    <n v="156.16"/>
    <m/>
    <x v="0"/>
    <n v="599.65440000000001"/>
    <n v="4"/>
    <n v="156.16"/>
    <n v="3.9999999999999925E-2"/>
    <n v="599.65440000000001"/>
  </r>
  <r>
    <x v="98"/>
    <x v="9"/>
    <n v="1"/>
    <n v="549.52"/>
    <n v="0.1"/>
    <x v="2"/>
    <n v="494.56799999999998"/>
    <n v="1"/>
    <n v="549.52"/>
    <n v="0.1"/>
    <n v="494.56799999999998"/>
  </r>
  <r>
    <x v="98"/>
    <x v="2"/>
    <n v="4"/>
    <n v="548.44000000000005"/>
    <n v="0.05"/>
    <x v="2"/>
    <n v="2084.0720000000001"/>
    <n v="4"/>
    <n v="548.44000000000005"/>
    <n v="0.05"/>
    <n v="2084.0720000000001"/>
  </r>
  <r>
    <x v="98"/>
    <x v="13"/>
    <n v="1"/>
    <n v="645.48"/>
    <n v="0.26"/>
    <x v="1"/>
    <n v="477.65519999999998"/>
    <n v="1"/>
    <n v="645.48"/>
    <n v="0.26"/>
    <n v="477.65519999999998"/>
  </r>
  <r>
    <x v="98"/>
    <x v="0"/>
    <n v="4"/>
    <n v="610.6"/>
    <n v="0.1"/>
    <x v="2"/>
    <n v="2198.16"/>
    <n v="4"/>
    <n v="610.6"/>
    <n v="0.1"/>
    <n v="2198.16"/>
  </r>
  <r>
    <x v="98"/>
    <x v="4"/>
    <n v="2"/>
    <n v="481.86"/>
    <n v="0.1"/>
    <x v="1"/>
    <n v="867.34800000000007"/>
    <n v="2"/>
    <n v="481.86"/>
    <n v="0.1"/>
    <n v="867.34800000000007"/>
  </r>
  <r>
    <x v="98"/>
    <x v="7"/>
    <n v="4"/>
    <n v="912.61"/>
    <n v="0.14000000000000001"/>
    <x v="0"/>
    <n v="3139.3784000000001"/>
    <n v="4"/>
    <n v="912.61"/>
    <n v="0.14000000000000001"/>
    <n v="3139.3784000000001"/>
  </r>
  <r>
    <x v="98"/>
    <x v="9"/>
    <n v="4"/>
    <n v="281.48"/>
    <n v="0.27"/>
    <x v="2"/>
    <n v="821.92160000000001"/>
    <n v="4"/>
    <n v="281.48"/>
    <n v="0.27"/>
    <n v="821.92160000000001"/>
  </r>
  <r>
    <x v="98"/>
    <x v="2"/>
    <n v="4"/>
    <n v="107.08"/>
    <n v="0.27"/>
    <x v="1"/>
    <n v="312.67360000000002"/>
    <n v="4"/>
    <n v="107.08"/>
    <n v="0.27"/>
    <n v="312.67360000000002"/>
  </r>
  <r>
    <x v="98"/>
    <x v="5"/>
    <n v="3"/>
    <n v="904.19"/>
    <n v="0.09"/>
    <x v="0"/>
    <n v="2468.4387000000002"/>
    <n v="3"/>
    <n v="904.19"/>
    <n v="0.09"/>
    <n v="2468.4387000000002"/>
  </r>
  <r>
    <x v="98"/>
    <x v="0"/>
    <n v="3"/>
    <n v="992.81"/>
    <n v="0.04"/>
    <x v="2"/>
    <n v="2859.2928000000002"/>
    <n v="3"/>
    <n v="992.81"/>
    <n v="0.04"/>
    <n v="2859.2928000000002"/>
  </r>
  <r>
    <x v="98"/>
    <x v="13"/>
    <n v="4"/>
    <n v="862.67"/>
    <n v="0.2"/>
    <x v="2"/>
    <n v="2760.5439999999999"/>
    <n v="4"/>
    <n v="862.67"/>
    <n v="0.2"/>
    <n v="2760.5439999999999"/>
  </r>
  <r>
    <x v="98"/>
    <x v="9"/>
    <n v="3"/>
    <n v="34.97"/>
    <n v="0.01"/>
    <x v="0"/>
    <n v="103.8609"/>
    <n v="3"/>
    <n v="34.97"/>
    <n v="0.01"/>
    <n v="103.8609"/>
  </r>
  <r>
    <x v="98"/>
    <x v="18"/>
    <n v="3"/>
    <n v="758.87"/>
    <n v="0.11"/>
    <x v="2"/>
    <n v="2026.1829"/>
    <n v="3"/>
    <n v="758.87"/>
    <n v="0.11"/>
    <n v="2026.1829"/>
  </r>
  <r>
    <x v="98"/>
    <x v="10"/>
    <n v="2"/>
    <n v="443.15"/>
    <n v="0.27"/>
    <x v="2"/>
    <n v="646.99899999999991"/>
    <n v="2"/>
    <n v="443.15"/>
    <n v="0.27"/>
    <n v="646.99899999999991"/>
  </r>
  <r>
    <x v="98"/>
    <x v="17"/>
    <n v="3"/>
    <n v="981.69"/>
    <n v="0.05"/>
    <x v="1"/>
    <n v="2797.8164999999999"/>
    <n v="3"/>
    <n v="981.69"/>
    <n v="0.05"/>
    <n v="2797.8164999999999"/>
  </r>
  <r>
    <x v="98"/>
    <x v="0"/>
    <n v="1"/>
    <n v="343.03"/>
    <n v="0.16"/>
    <x v="0"/>
    <n v="288.14519999999999"/>
    <n v="1"/>
    <n v="343.03"/>
    <n v="0.16"/>
    <n v="288.14519999999999"/>
  </r>
  <r>
    <x v="98"/>
    <x v="11"/>
    <n v="1"/>
    <n v="176.84"/>
    <n v="0.19"/>
    <x v="0"/>
    <n v="143.24039999999999"/>
    <n v="1"/>
    <n v="176.84"/>
    <n v="0.19"/>
    <n v="143.24039999999999"/>
  </r>
  <r>
    <x v="98"/>
    <x v="4"/>
    <n v="3"/>
    <n v="212.08"/>
    <n v="7.0000000000000007E-2"/>
    <x v="0"/>
    <n v="591.70319999999992"/>
    <n v="3"/>
    <n v="212.08"/>
    <n v="7.0000000000000007E-2"/>
    <n v="591.70319999999992"/>
  </r>
  <r>
    <x v="99"/>
    <x v="16"/>
    <n v="3.0000000000000004"/>
    <n v="448.25"/>
    <n v="7.0000000000000007E-2"/>
    <x v="2"/>
    <n v="1250.6175000000001"/>
    <n v="3.0000000000000004"/>
    <n v="448.25"/>
    <n v="7.0000000000000007E-2"/>
    <n v="1250.6175000000001"/>
  </r>
  <r>
    <x v="99"/>
    <x v="4"/>
    <n v="4"/>
    <n v="451.67"/>
    <n v="0.15"/>
    <x v="0"/>
    <n v="1535.6780000000001"/>
    <n v="4"/>
    <n v="451.67"/>
    <n v="0.15"/>
    <n v="1535.6780000000001"/>
  </r>
  <r>
    <x v="99"/>
    <x v="3"/>
    <n v="2"/>
    <n v="856.57"/>
    <n v="0.24"/>
    <x v="0"/>
    <n v="1301.9864"/>
    <n v="2"/>
    <n v="856.57"/>
    <n v="0.24"/>
    <n v="1301.9864"/>
  </r>
  <r>
    <x v="99"/>
    <x v="12"/>
    <n v="2"/>
    <n v="68.290000000000006"/>
    <n v="0.14000000000000001"/>
    <x v="1"/>
    <n v="117.4588"/>
    <n v="2"/>
    <n v="68.290000000000006"/>
    <n v="0.14000000000000001"/>
    <n v="117.4588"/>
  </r>
  <r>
    <x v="99"/>
    <x v="11"/>
    <n v="1"/>
    <n v="848.69"/>
    <n v="0.04"/>
    <x v="1"/>
    <n v="814.74239999999998"/>
    <n v="1"/>
    <n v="848.69"/>
    <n v="0.04"/>
    <n v="814.74239999999998"/>
  </r>
  <r>
    <x v="99"/>
    <x v="3"/>
    <n v="3"/>
    <n v="507.33"/>
    <n v="0.06"/>
    <x v="2"/>
    <n v="1430.6705999999999"/>
    <n v="3"/>
    <n v="507.33"/>
    <n v="0.06"/>
    <n v="1430.6705999999999"/>
  </r>
  <r>
    <x v="99"/>
    <x v="10"/>
    <n v="3"/>
    <n v="53.83"/>
    <n v="0.24"/>
    <x v="0"/>
    <n v="122.7324"/>
    <n v="3"/>
    <n v="53.83"/>
    <n v="0.24"/>
    <n v="122.7324"/>
  </r>
  <r>
    <x v="99"/>
    <x v="11"/>
    <n v="1"/>
    <n v="71.709999999999994"/>
    <n v="0.23"/>
    <x v="1"/>
    <n v="55.216700000000003"/>
    <n v="1"/>
    <n v="71.709999999999994"/>
    <n v="0.23"/>
    <n v="55.216700000000003"/>
  </r>
  <r>
    <x v="99"/>
    <x v="17"/>
    <n v="1"/>
    <n v="873.18"/>
    <n v="0.03"/>
    <x v="1"/>
    <n v="846.98459999999989"/>
    <n v="1"/>
    <n v="873.18"/>
    <n v="0.03"/>
    <n v="846.98459999999989"/>
  </r>
  <r>
    <x v="99"/>
    <x v="4"/>
    <n v="3"/>
    <n v="761.88"/>
    <n v="0.23"/>
    <x v="2"/>
    <n v="1759.9428"/>
    <n v="3"/>
    <n v="761.88"/>
    <n v="0.23"/>
    <n v="1759.9428"/>
  </r>
  <r>
    <x v="99"/>
    <x v="18"/>
    <n v="2"/>
    <n v="314.39999999999998"/>
    <n v="7.0000000000000007E-2"/>
    <x v="2"/>
    <n v="584.78399999999988"/>
    <n v="2"/>
    <n v="314.39999999999998"/>
    <n v="7.0000000000000007E-2"/>
    <n v="584.78399999999988"/>
  </r>
  <r>
    <x v="99"/>
    <x v="15"/>
    <n v="2"/>
    <n v="698.34"/>
    <n v="0.15"/>
    <x v="2"/>
    <n v="1187.1780000000001"/>
    <n v="2"/>
    <n v="698.34"/>
    <n v="0.15"/>
    <n v="1187.1780000000001"/>
  </r>
  <r>
    <x v="99"/>
    <x v="6"/>
    <n v="1"/>
    <n v="955.06"/>
    <n v="0.14000000000000001"/>
    <x v="0"/>
    <n v="821.35159999999996"/>
    <n v="1"/>
    <n v="955.06"/>
    <n v="0.14000000000000001"/>
    <n v="821.35159999999996"/>
  </r>
  <r>
    <x v="99"/>
    <x v="10"/>
    <n v="3"/>
    <n v="130.38999999999999"/>
    <n v="0.24"/>
    <x v="2"/>
    <n v="297.28919999999999"/>
    <n v="3"/>
    <n v="130.38999999999999"/>
    <n v="0.24"/>
    <n v="297.28919999999999"/>
  </r>
  <r>
    <x v="99"/>
    <x v="0"/>
    <n v="2"/>
    <n v="916.12"/>
    <n v="0.05"/>
    <x v="2"/>
    <n v="1740.6279999999999"/>
    <n v="2"/>
    <n v="916.12"/>
    <n v="0.05"/>
    <n v="1740.6279999999999"/>
  </r>
  <r>
    <x v="99"/>
    <x v="13"/>
    <n v="1"/>
    <n v="736.54"/>
    <n v="0.16"/>
    <x v="2"/>
    <n v="618.69359999999995"/>
    <n v="1"/>
    <n v="736.54"/>
    <n v="0.16"/>
    <n v="618.69359999999995"/>
  </r>
  <r>
    <x v="99"/>
    <x v="14"/>
    <n v="3"/>
    <n v="831.15"/>
    <n v="0.19"/>
    <x v="0"/>
    <n v="2019.6945000000001"/>
    <n v="3"/>
    <n v="831.15"/>
    <n v="0.19"/>
    <n v="2019.6945000000001"/>
  </r>
  <r>
    <x v="99"/>
    <x v="1"/>
    <n v="4"/>
    <n v="820.78"/>
    <n v="0.25"/>
    <x v="0"/>
    <n v="2462.34"/>
    <n v="4"/>
    <n v="820.78"/>
    <n v="0.25"/>
    <n v="2462.34"/>
  </r>
  <r>
    <x v="99"/>
    <x v="0"/>
    <n v="3"/>
    <n v="561.44000000000005"/>
    <n v="0.2"/>
    <x v="1"/>
    <n v="1347.4559999999999"/>
    <n v="3"/>
    <n v="561.44000000000005"/>
    <n v="0.2"/>
    <n v="1347.4559999999999"/>
  </r>
  <r>
    <x v="99"/>
    <x v="11"/>
    <n v="1"/>
    <n v="716.29"/>
    <n v="0.01"/>
    <x v="2"/>
    <n v="709.12709999999993"/>
    <n v="1"/>
    <n v="716.29"/>
    <n v="0.01"/>
    <n v="709.12709999999993"/>
  </r>
  <r>
    <x v="99"/>
    <x v="6"/>
    <n v="4"/>
    <n v="261.73"/>
    <n v="0.1"/>
    <x v="2"/>
    <n v="942.22800000000007"/>
    <n v="4"/>
    <n v="261.73"/>
    <n v="0.1"/>
    <n v="942.22800000000007"/>
  </r>
  <r>
    <x v="99"/>
    <x v="9"/>
    <n v="3"/>
    <n v="112.77"/>
    <n v="0.19"/>
    <x v="0"/>
    <n v="274.03109999999998"/>
    <n v="3"/>
    <n v="112.77"/>
    <n v="0.19"/>
    <n v="274.03109999999998"/>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SALE261"/>
    <d v="2025-03-26T00:00:00"/>
    <x v="0"/>
    <s v="PROD0"/>
    <s v="STORE8"/>
    <n v="4"/>
    <n v="849.21"/>
    <n v="7.0000000000000007E-2"/>
    <s v="Credit Card"/>
    <n v="3159.0612000000001"/>
  </r>
  <r>
    <s v="SALE426"/>
    <d v="2024-06-19T00:00:00"/>
    <x v="1"/>
    <s v="PROD0"/>
    <s v="STORE16"/>
    <n v="4"/>
    <n v="897.93"/>
    <n v="0.05"/>
    <s v="COD"/>
    <n v="3412.134"/>
  </r>
  <r>
    <s v="SALE514"/>
    <d v="2024-01-21T00:00:00"/>
    <x v="2"/>
    <s v="PROD0"/>
    <s v="STORE7"/>
    <n v="4"/>
    <n v="191.65"/>
    <n v="0.19"/>
    <s v="PayPal"/>
    <n v="620.94600000000003"/>
  </r>
  <r>
    <s v="SALE1004"/>
    <d v="2025-06-26T00:00:00"/>
    <x v="3"/>
    <s v="PROD0"/>
    <s v="STORE17"/>
    <n v="1"/>
    <n v="522.69000000000005"/>
    <n v="0.06"/>
    <s v="COD"/>
    <n v="491.32860000000011"/>
  </r>
  <r>
    <s v="SALE1097"/>
    <d v="2024-10-31T00:00:00"/>
    <x v="4"/>
    <s v="PROD0"/>
    <s v="STORE3"/>
    <n v="2"/>
    <n v="374.42"/>
    <n v="0.21"/>
    <s v="COD"/>
    <n v="591.58360000000005"/>
  </r>
  <r>
    <s v="SALE1121"/>
    <d v="2024-10-14T00:00:00"/>
    <x v="5"/>
    <s v="PROD0"/>
    <s v="STORE4"/>
    <n v="3"/>
    <n v="819.93"/>
    <n v="0.08"/>
    <s v="PayPal"/>
    <n v="2263.0068000000001"/>
  </r>
  <r>
    <s v="SALE1126"/>
    <d v="2024-12-27T00:00:00"/>
    <x v="6"/>
    <s v="PROD0"/>
    <s v="STORE17"/>
    <n v="3"/>
    <n v="241.64"/>
    <n v="0.28999999999999998"/>
    <s v="PayPal"/>
    <n v="514.69319999999993"/>
  </r>
  <r>
    <s v="SALE1190"/>
    <d v="2024-06-25T00:00:00"/>
    <x v="7"/>
    <s v="PROD0"/>
    <s v="STORE9"/>
    <n v="2"/>
    <n v="540.48"/>
    <n v="0.28999999999999998"/>
    <s v="Credit Card"/>
    <n v="767.48159999999996"/>
  </r>
  <r>
    <s v="SALE1277"/>
    <d v="2024-08-20T00:00:00"/>
    <x v="8"/>
    <s v="PROD0"/>
    <s v="STORE14"/>
    <n v="1"/>
    <n v="449.6"/>
    <n v="0.01"/>
    <s v="PayPal"/>
    <n v="445.10399999999998"/>
  </r>
  <r>
    <s v="SALE1286"/>
    <d v="2025-06-02T00:00:00"/>
    <x v="9"/>
    <s v="PROD0"/>
    <s v="STORE16"/>
    <n v="3"/>
    <n v="279.45"/>
    <n v="0.15"/>
    <s v="COD"/>
    <n v="712.59749999999985"/>
  </r>
  <r>
    <s v="SALE1314"/>
    <d v="2024-08-19T00:00:00"/>
    <x v="10"/>
    <s v="PROD0"/>
    <s v="STORE9"/>
    <n v="2"/>
    <n v="943.8"/>
    <n v="0.06"/>
    <s v="Credit Card"/>
    <n v="1774.3440000000001"/>
  </r>
  <r>
    <s v="SALE1627"/>
    <d v="2025-08-16T00:00:00"/>
    <x v="11"/>
    <s v="PROD0"/>
    <s v="STORE16"/>
    <n v="3"/>
    <n v="60.26"/>
    <n v="0.04"/>
    <s v="Credit Card"/>
    <n v="173.5488"/>
  </r>
  <r>
    <s v="SALE1698"/>
    <d v="2024-09-07T00:00:00"/>
    <x v="12"/>
    <s v="PROD0"/>
    <s v="STORE15"/>
    <n v="3"/>
    <n v="407.39"/>
    <n v="0.08"/>
    <s v="PayPal"/>
    <n v="1124.3964000000001"/>
  </r>
  <r>
    <s v="SALE1720"/>
    <d v="2024-11-28T00:00:00"/>
    <x v="13"/>
    <s v="PROD0"/>
    <s v="STORE19"/>
    <n v="1"/>
    <n v="458.97"/>
    <n v="0.1"/>
    <s v="PayPal"/>
    <n v="413.07299999999998"/>
  </r>
  <r>
    <s v="SALE1843"/>
    <d v="2024-03-28T00:00:00"/>
    <x v="14"/>
    <s v="PROD0"/>
    <s v="STORE3"/>
    <n v="1"/>
    <n v="140.24"/>
    <n v="0.27"/>
    <s v="Credit Card"/>
    <n v="102.37520000000001"/>
  </r>
  <r>
    <s v="SALE1870"/>
    <d v="2025-01-02T00:00:00"/>
    <x v="15"/>
    <s v="PROD0"/>
    <s v="STORE17"/>
    <n v="2"/>
    <n v="310.33"/>
    <n v="0.26"/>
    <s v="Credit Card"/>
    <n v="459.28840000000002"/>
  </r>
  <r>
    <s v="SALE87"/>
    <d v="2025-04-08T00:00:00"/>
    <x v="16"/>
    <s v="PROD1"/>
    <s v="STORE10"/>
    <n v="3"/>
    <n v="964.39"/>
    <n v="0.04"/>
    <s v="Credit Card"/>
    <n v="2777.4432000000002"/>
  </r>
  <r>
    <s v="SALE129"/>
    <d v="2025-03-07T00:00:00"/>
    <x v="17"/>
    <s v="PROD1"/>
    <s v="STORE16"/>
    <n v="1"/>
    <n v="783.25"/>
    <n v="0.3"/>
    <s v="Credit Card"/>
    <n v="548.27499999999998"/>
  </r>
  <r>
    <s v="SALE255"/>
    <d v="2025-03-30T00:00:00"/>
    <x v="18"/>
    <s v="PROD1"/>
    <s v="STORE9"/>
    <n v="3"/>
    <n v="546.96"/>
    <n v="0.19"/>
    <s v="Credit Card"/>
    <n v="1329.1128000000001"/>
  </r>
  <r>
    <s v="SALE562"/>
    <d v="2025-02-27T00:00:00"/>
    <x v="19"/>
    <s v="PROD1"/>
    <s v="STORE2"/>
    <n v="4"/>
    <n v="204.8"/>
    <n v="0.03"/>
    <s v="PayPal"/>
    <n v="794.62400000000002"/>
  </r>
  <r>
    <s v="SALE675"/>
    <d v="2025-07-21T00:00:00"/>
    <x v="20"/>
    <s v="PROD1"/>
    <s v="STORE6"/>
    <n v="4"/>
    <n v="845.58"/>
    <n v="0.06"/>
    <s v="PayPal"/>
    <n v="3179.3807999999999"/>
  </r>
  <r>
    <s v="SALE985"/>
    <d v="2025-04-11T00:00:00"/>
    <x v="21"/>
    <s v="PROD1"/>
    <s v="STORE11"/>
    <n v="4"/>
    <n v="880.26"/>
    <n v="0.11"/>
    <s v="COD"/>
    <n v="3133.7256000000002"/>
  </r>
  <r>
    <s v="SALE1235"/>
    <d v="2024-07-16T00:00:00"/>
    <x v="22"/>
    <s v="PROD1"/>
    <s v="STORE15"/>
    <n v="3"/>
    <n v="402.3"/>
    <n v="0.21"/>
    <s v="PayPal"/>
    <n v="953.45100000000014"/>
  </r>
  <r>
    <s v="SALE1543"/>
    <d v="2024-02-04T00:00:00"/>
    <x v="23"/>
    <s v="PROD1"/>
    <s v="STORE11"/>
    <n v="3"/>
    <n v="305"/>
    <n v="0.01"/>
    <s v="COD"/>
    <n v="905.85"/>
  </r>
  <r>
    <s v="SALE1567"/>
    <d v="2024-03-23T00:00:00"/>
    <x v="24"/>
    <s v="PROD1"/>
    <s v="STORE3"/>
    <n v="1"/>
    <n v="94.26"/>
    <n v="0.18"/>
    <s v="PayPal"/>
    <n v="77.293200000000013"/>
  </r>
  <r>
    <s v="SALE1626"/>
    <d v="2024-03-31T00:00:00"/>
    <x v="25"/>
    <s v="PROD1"/>
    <s v="STORE15"/>
    <n v="2"/>
    <n v="462.93"/>
    <n v="0.17"/>
    <s v="PayPal"/>
    <n v="768.46379999999999"/>
  </r>
  <r>
    <s v="SALE1712"/>
    <d v="2024-09-13T00:00:00"/>
    <x v="26"/>
    <s v="PROD1"/>
    <s v="STORE16"/>
    <n v="2"/>
    <n v="508.52"/>
    <n v="0.11"/>
    <s v="COD"/>
    <n v="905.16559999999993"/>
  </r>
  <r>
    <s v="SALE1729"/>
    <d v="2024-01-05T00:00:00"/>
    <x v="27"/>
    <s v="PROD1"/>
    <s v="STORE14"/>
    <n v="4"/>
    <n v="146.12"/>
    <n v="0.12"/>
    <s v="COD"/>
    <n v="514.3424"/>
  </r>
  <r>
    <s v="SALE1852"/>
    <d v="2024-12-09T00:00:00"/>
    <x v="28"/>
    <s v="PROD1"/>
    <s v="STORE2"/>
    <n v="3"/>
    <n v="268.95"/>
    <n v="0.04"/>
    <s v="PayPal"/>
    <n v="774.57599999999991"/>
  </r>
  <r>
    <s v="SALE1887"/>
    <d v="2025-05-20T00:00:00"/>
    <x v="29"/>
    <s v="PROD1"/>
    <s v="STORE3"/>
    <n v="2"/>
    <n v="99.04"/>
    <n v="0.26"/>
    <s v="COD"/>
    <n v="146.57919999999999"/>
  </r>
  <r>
    <s v="SALE1900"/>
    <d v="2024-02-07T00:00:00"/>
    <x v="27"/>
    <s v="PROD1"/>
    <s v="STORE12"/>
    <n v="2"/>
    <n v="237.59"/>
    <n v="0.12"/>
    <s v="Credit Card"/>
    <n v="418.15839999999997"/>
  </r>
  <r>
    <s v="SALE37"/>
    <d v="2024-02-07T00:00:00"/>
    <x v="30"/>
    <s v="PROD10"/>
    <s v="STORE17"/>
    <n v="3"/>
    <n v="121.76"/>
    <n v="0.27"/>
    <s v="PayPal"/>
    <n v="266.65440000000001"/>
  </r>
  <r>
    <s v="SALE165"/>
    <d v="2024-08-04T00:00:00"/>
    <x v="31"/>
    <s v="PROD10"/>
    <s v="STORE17"/>
    <n v="3"/>
    <n v="707.95"/>
    <n v="0.18"/>
    <s v="PayPal"/>
    <n v="1741.557"/>
  </r>
  <r>
    <s v="SALE274"/>
    <d v="2024-01-25T00:00:00"/>
    <x v="32"/>
    <s v="PROD10"/>
    <s v="STORE1"/>
    <n v="1"/>
    <n v="406.79"/>
    <n v="0.03"/>
    <s v="COD"/>
    <n v="394.58629999999999"/>
  </r>
  <r>
    <s v="SALE338"/>
    <d v="2024-06-22T00:00:00"/>
    <x v="33"/>
    <s v="PROD10"/>
    <s v="STORE15"/>
    <n v="2"/>
    <n v="188.25"/>
    <n v="0.08"/>
    <s v="PayPal"/>
    <n v="346.38"/>
  </r>
  <r>
    <s v="SALE501"/>
    <d v="2024-11-21T00:00:00"/>
    <x v="34"/>
    <s v="PROD10"/>
    <s v="STORE5"/>
    <n v="4"/>
    <n v="168.55"/>
    <n v="0.15"/>
    <s v="PayPal"/>
    <n v="573.07000000000005"/>
  </r>
  <r>
    <s v="SALE528"/>
    <d v="2024-06-14T00:00:00"/>
    <x v="35"/>
    <s v="PROD10"/>
    <s v="STORE11"/>
    <n v="1"/>
    <n v="57.94"/>
    <n v="0.13"/>
    <s v="PayPal"/>
    <n v="50.407799999999988"/>
  </r>
  <r>
    <s v="SALE546"/>
    <d v="2025-02-07T00:00:00"/>
    <x v="36"/>
    <s v="PROD10"/>
    <s v="STORE6"/>
    <n v="3"/>
    <n v="370.93"/>
    <n v="0"/>
    <s v="Credit Card"/>
    <n v="1112.79"/>
  </r>
  <r>
    <s v="SALE608"/>
    <d v="2025-01-05T00:00:00"/>
    <x v="37"/>
    <s v="PROD10"/>
    <s v="STORE14"/>
    <n v="1"/>
    <n v="874.59"/>
    <n v="0.28999999999999998"/>
    <s v="PayPal"/>
    <n v="620.95889999999997"/>
  </r>
  <r>
    <s v="SALE771"/>
    <d v="2025-04-05T00:00:00"/>
    <x v="38"/>
    <s v="PROD10"/>
    <s v="STORE4"/>
    <n v="1"/>
    <n v="768.25"/>
    <n v="0.18"/>
    <s v="Credit Card"/>
    <n v="629.96500000000003"/>
  </r>
  <r>
    <s v="SALE837"/>
    <d v="2024-02-14T00:00:00"/>
    <x v="39"/>
    <s v="PROD10"/>
    <s v="STORE12"/>
    <n v="3"/>
    <n v="240.27"/>
    <n v="0.15"/>
    <s v="PayPal"/>
    <n v="612.68850000000009"/>
  </r>
  <r>
    <s v="SALE974"/>
    <d v="2025-01-10T00:00:00"/>
    <x v="40"/>
    <s v="PROD10"/>
    <s v="STORE6"/>
    <n v="4"/>
    <n v="599.85"/>
    <n v="0.25"/>
    <s v="Credit Card"/>
    <n v="1799.55"/>
  </r>
  <r>
    <s v="SALE1057"/>
    <d v="2025-08-04T00:00:00"/>
    <x v="41"/>
    <s v="PROD10"/>
    <s v="STORE3"/>
    <n v="3"/>
    <n v="900.63"/>
    <n v="0.11"/>
    <s v="COD"/>
    <n v="2404.6821"/>
  </r>
  <r>
    <s v="SALE1223"/>
    <d v="2024-05-04T00:00:00"/>
    <x v="42"/>
    <s v="PROD10"/>
    <s v="STORE7"/>
    <n v="1"/>
    <n v="457.33"/>
    <n v="0.27"/>
    <s v="Credit Card"/>
    <n v="333.85090000000002"/>
  </r>
  <r>
    <s v="SALE1382"/>
    <d v="2024-03-23T00:00:00"/>
    <x v="43"/>
    <s v="PROD10"/>
    <s v="STORE16"/>
    <n v="2"/>
    <n v="700.27"/>
    <n v="0.16"/>
    <s v="Credit Card"/>
    <n v="1176.4536000000001"/>
  </r>
  <r>
    <s v="SALE1449"/>
    <d v="2024-07-21T00:00:00"/>
    <x v="44"/>
    <s v="PROD10"/>
    <s v="STORE7"/>
    <n v="2"/>
    <n v="164.23"/>
    <n v="0.17"/>
    <s v="Credit Card"/>
    <n v="272.62180000000001"/>
  </r>
  <r>
    <s v="SALE1476"/>
    <d v="2024-10-02T00:00:00"/>
    <x v="45"/>
    <s v="PROD10"/>
    <s v="STORE12"/>
    <n v="4"/>
    <n v="228.98"/>
    <n v="0.22"/>
    <s v="PayPal"/>
    <n v="714.41759999999999"/>
  </r>
  <r>
    <s v="SALE1494"/>
    <d v="2023-11-21T00:00:00"/>
    <x v="46"/>
    <s v="PROD10"/>
    <s v="STORE15"/>
    <n v="4"/>
    <n v="316.18"/>
    <n v="0.12"/>
    <s v="Credit Card"/>
    <n v="1112.9536000000001"/>
  </r>
  <r>
    <s v="SALE1603"/>
    <d v="2023-10-25T00:00:00"/>
    <x v="47"/>
    <s v="PROD10"/>
    <s v="STORE18"/>
    <n v="2"/>
    <n v="635.39"/>
    <n v="0.28999999999999998"/>
    <s v="COD"/>
    <n v="902.25379999999996"/>
  </r>
  <r>
    <s v="SALE1660"/>
    <d v="2024-01-19T00:00:00"/>
    <x v="16"/>
    <s v="PROD10"/>
    <s v="STORE16"/>
    <n v="2"/>
    <n v="848.87"/>
    <n v="0.09"/>
    <s v="COD"/>
    <n v="1544.9434000000001"/>
  </r>
  <r>
    <s v="SALE1695"/>
    <d v="2025-07-12T00:00:00"/>
    <x v="48"/>
    <s v="PROD10"/>
    <s v="STORE7"/>
    <n v="1"/>
    <n v="66.86"/>
    <n v="0.22"/>
    <s v="COD"/>
    <n v="52.150799999999997"/>
  </r>
  <r>
    <s v="SALE1779"/>
    <d v="2025-07-25T00:00:00"/>
    <x v="49"/>
    <s v="PROD10"/>
    <s v="STORE7"/>
    <n v="4"/>
    <n v="499.02"/>
    <n v="0.06"/>
    <s v="Credit Card"/>
    <n v="1876.3152"/>
  </r>
  <r>
    <s v="SALE153"/>
    <d v="2024-10-14T00:00:00"/>
    <x v="50"/>
    <s v="PROD11"/>
    <s v="STORE19"/>
    <n v="3"/>
    <n v="591.98"/>
    <n v="0.16"/>
    <s v="Credit Card"/>
    <n v="1491.7896000000001"/>
  </r>
  <r>
    <s v="SALE282"/>
    <d v="2025-06-21T00:00:00"/>
    <x v="51"/>
    <s v="PROD11"/>
    <s v="STORE13"/>
    <n v="3"/>
    <n v="697.13"/>
    <n v="0.25"/>
    <s v="COD"/>
    <n v="1568.5425"/>
  </r>
  <r>
    <s v="SALE341"/>
    <d v="2025-03-11T00:00:00"/>
    <x v="52"/>
    <s v="PROD11"/>
    <s v="STORE15"/>
    <n v="3"/>
    <n v="121.64"/>
    <n v="7.0000000000000007E-2"/>
    <s v="PayPal"/>
    <n v="339.37560000000002"/>
  </r>
  <r>
    <s v="SALE442"/>
    <d v="2025-09-29T00:00:00"/>
    <x v="53"/>
    <s v="PROD11"/>
    <s v="STORE15"/>
    <n v="2"/>
    <n v="298.01"/>
    <n v="0.05"/>
    <s v="Credit Card"/>
    <n v="566.21899999999994"/>
  </r>
  <r>
    <s v="SALE561"/>
    <d v="2024-06-16T00:00:00"/>
    <x v="25"/>
    <s v="PROD11"/>
    <s v="STORE17"/>
    <n v="2"/>
    <n v="813.01"/>
    <n v="0.06"/>
    <s v="PayPal"/>
    <n v="1528.4588000000001"/>
  </r>
  <r>
    <s v="SALE638"/>
    <d v="2024-02-16T00:00:00"/>
    <x v="54"/>
    <s v="PROD11"/>
    <s v="STORE0"/>
    <n v="1"/>
    <n v="362.93"/>
    <n v="0.27"/>
    <s v="Credit Card"/>
    <n v="264.93889999999999"/>
  </r>
  <r>
    <s v="SALE639"/>
    <d v="2024-03-22T00:00:00"/>
    <x v="55"/>
    <s v="PROD11"/>
    <s v="STORE15"/>
    <n v="4"/>
    <n v="369.22"/>
    <n v="0.18"/>
    <s v="COD"/>
    <n v="1211.0416"/>
  </r>
  <r>
    <s v="SALE824"/>
    <d v="2025-07-03T00:00:00"/>
    <x v="56"/>
    <s v="PROD11"/>
    <s v="STORE4"/>
    <n v="4"/>
    <n v="780.07"/>
    <n v="0.03"/>
    <s v="Credit Card"/>
    <n v="3026.6716000000001"/>
  </r>
  <r>
    <s v="SALE1092"/>
    <d v="2024-10-13T00:00:00"/>
    <x v="57"/>
    <s v="PROD11"/>
    <s v="STORE15"/>
    <n v="4"/>
    <n v="632.24"/>
    <n v="0.25"/>
    <s v="PayPal"/>
    <n v="1896.72"/>
  </r>
  <r>
    <s v="SALE1171"/>
    <d v="2024-01-17T00:00:00"/>
    <x v="58"/>
    <s v="PROD11"/>
    <s v="STORE3"/>
    <n v="1"/>
    <n v="499.46"/>
    <n v="0.1"/>
    <s v="Credit Card"/>
    <n v="449.51400000000001"/>
  </r>
  <r>
    <s v="SALE1349"/>
    <d v="2024-03-22T00:00:00"/>
    <x v="59"/>
    <s v="PROD11"/>
    <s v="STORE13"/>
    <n v="4"/>
    <n v="898.58"/>
    <n v="0.16"/>
    <s v="PayPal"/>
    <n v="3019.2287999999999"/>
  </r>
  <r>
    <s v="SALE1376"/>
    <d v="2025-05-26T00:00:00"/>
    <x v="60"/>
    <s v="PROD11"/>
    <s v="STORE6"/>
    <n v="1"/>
    <n v="56.59"/>
    <n v="0.15"/>
    <s v="PayPal"/>
    <n v="48.101500000000001"/>
  </r>
  <r>
    <s v="SALE1387"/>
    <d v="2024-03-22T00:00:00"/>
    <x v="61"/>
    <s v="PROD11"/>
    <s v="STORE3"/>
    <n v="3"/>
    <n v="250.14"/>
    <n v="0.23"/>
    <s v="PayPal"/>
    <n v="577.82339999999999"/>
  </r>
  <r>
    <s v="SALE1535"/>
    <d v="2025-05-04T00:00:00"/>
    <x v="62"/>
    <s v="PROD11"/>
    <s v="STORE16"/>
    <n v="3"/>
    <n v="866.78"/>
    <n v="0.27"/>
    <s v="PayPal"/>
    <n v="1898.2482"/>
  </r>
  <r>
    <s v="SALE1694"/>
    <d v="2024-07-17T00:00:00"/>
    <x v="32"/>
    <s v="PROD11"/>
    <s v="STORE7"/>
    <n v="3"/>
    <n v="110.99"/>
    <n v="0.21"/>
    <s v="Credit Card"/>
    <n v="263.04629999999997"/>
  </r>
  <r>
    <s v="SALE1754"/>
    <d v="2025-05-20T00:00:00"/>
    <x v="63"/>
    <s v="PROD11"/>
    <s v="STORE12"/>
    <n v="1"/>
    <n v="470.18"/>
    <n v="0.19"/>
    <s v="PayPal"/>
    <n v="380.84580000000011"/>
  </r>
  <r>
    <s v="SALE1828"/>
    <d v="2024-04-13T00:00:00"/>
    <x v="64"/>
    <s v="PROD11"/>
    <s v="STORE5"/>
    <n v="3"/>
    <n v="596"/>
    <n v="0.28000000000000003"/>
    <s v="COD"/>
    <n v="1287.3599999999999"/>
  </r>
  <r>
    <s v="SALE1865"/>
    <d v="2025-03-04T00:00:00"/>
    <x v="65"/>
    <s v="PROD11"/>
    <s v="STORE1"/>
    <n v="4"/>
    <n v="972.14"/>
    <n v="0.25"/>
    <s v="Credit Card"/>
    <n v="2916.42"/>
  </r>
  <r>
    <s v="SALE1868"/>
    <d v="2025-03-06T00:00:00"/>
    <x v="66"/>
    <s v="PROD11"/>
    <s v="STORE17"/>
    <n v="4"/>
    <n v="838.7"/>
    <n v="0.21"/>
    <s v="COD"/>
    <n v="2650.2919999999999"/>
  </r>
  <r>
    <s v="SALE23"/>
    <d v="2024-06-23T00:00:00"/>
    <x v="67"/>
    <s v="PROD12"/>
    <s v="STORE8"/>
    <n v="1"/>
    <n v="719.28"/>
    <n v="0.08"/>
    <s v="Credit Card"/>
    <n v="661.73760000000004"/>
  </r>
  <r>
    <s v="SALE33"/>
    <d v="2024-11-24T00:00:00"/>
    <x v="68"/>
    <s v="PROD12"/>
    <s v="STORE6"/>
    <n v="2"/>
    <n v="717.31"/>
    <n v="0.15"/>
    <s v="Credit Card"/>
    <n v="1219.4269999999999"/>
  </r>
  <r>
    <s v="SALE67"/>
    <d v="2023-11-25T00:00:00"/>
    <x v="69"/>
    <s v="PROD12"/>
    <s v="STORE2"/>
    <n v="1"/>
    <n v="989.17"/>
    <n v="0.2"/>
    <s v="PayPal"/>
    <n v="791.33600000000001"/>
  </r>
  <r>
    <s v="SALE300"/>
    <d v="2023-12-08T00:00:00"/>
    <x v="70"/>
    <s v="PROD12"/>
    <s v="STORE15"/>
    <n v="4"/>
    <n v="889.47"/>
    <n v="0.24"/>
    <s v="Credit Card"/>
    <n v="2703.9888000000001"/>
  </r>
  <r>
    <s v="SALE351"/>
    <d v="2024-11-25T00:00:00"/>
    <x v="71"/>
    <s v="PROD12"/>
    <s v="STORE18"/>
    <n v="3"/>
    <n v="877.71"/>
    <n v="0.12"/>
    <s v="PayPal"/>
    <n v="2317.1543999999999"/>
  </r>
  <r>
    <s v="SALE548"/>
    <d v="2024-01-04T00:00:00"/>
    <x v="72"/>
    <s v="PROD12"/>
    <s v="STORE15"/>
    <n v="2"/>
    <n v="562.97"/>
    <n v="0.2"/>
    <s v="Credit Card"/>
    <n v="900.75200000000007"/>
  </r>
  <r>
    <s v="SALE615"/>
    <d v="2024-08-20T00:00:00"/>
    <x v="73"/>
    <s v="PROD12"/>
    <s v="STORE18"/>
    <n v="4"/>
    <n v="705.64"/>
    <n v="0.11"/>
    <s v="PayPal"/>
    <n v="2512.0783999999999"/>
  </r>
  <r>
    <s v="SALE625"/>
    <d v="2024-08-13T00:00:00"/>
    <x v="66"/>
    <s v="PROD12"/>
    <s v="STORE6"/>
    <n v="2"/>
    <n v="179.64"/>
    <n v="0.1"/>
    <s v="PayPal"/>
    <n v="323.35199999999998"/>
  </r>
  <r>
    <s v="SALE1170"/>
    <d v="2025-08-31T00:00:00"/>
    <x v="74"/>
    <s v="PROD12"/>
    <s v="STORE14"/>
    <n v="1"/>
    <n v="424.83"/>
    <n v="0.05"/>
    <s v="COD"/>
    <n v="403.58850000000001"/>
  </r>
  <r>
    <s v="SALE1287"/>
    <d v="2024-12-19T00:00:00"/>
    <x v="75"/>
    <s v="PROD12"/>
    <s v="STORE8"/>
    <n v="3"/>
    <n v="906.99"/>
    <n v="0.26"/>
    <s v="COD"/>
    <n v="2013.5178000000001"/>
  </r>
  <r>
    <s v="SALE1472"/>
    <d v="2023-12-28T00:00:00"/>
    <x v="76"/>
    <s v="PROD12"/>
    <s v="STORE18"/>
    <n v="4"/>
    <n v="700.98"/>
    <n v="0.12"/>
    <s v="PayPal"/>
    <n v="2467.4495999999999"/>
  </r>
  <r>
    <s v="SALE1559"/>
    <d v="2024-09-04T00:00:00"/>
    <x v="77"/>
    <s v="PROD12"/>
    <s v="STORE18"/>
    <n v="1"/>
    <n v="548.15"/>
    <n v="0.11"/>
    <s v="Credit Card"/>
    <n v="487.8535"/>
  </r>
  <r>
    <s v="SALE1715"/>
    <d v="2025-06-15T00:00:00"/>
    <x v="32"/>
    <s v="PROD12"/>
    <s v="STORE1"/>
    <n v="1"/>
    <n v="120.83"/>
    <n v="0.08"/>
    <s v="Credit Card"/>
    <n v="111.1636"/>
  </r>
  <r>
    <s v="SALE1727"/>
    <d v="2023-10-15T00:00:00"/>
    <x v="78"/>
    <s v="PROD12"/>
    <s v="STORE0"/>
    <n v="1"/>
    <n v="145.47999999999999"/>
    <n v="0.1"/>
    <s v="COD"/>
    <n v="130.93199999999999"/>
  </r>
  <r>
    <s v="SALE1733"/>
    <d v="2025-07-24T00:00:00"/>
    <x v="8"/>
    <s v="PROD12"/>
    <s v="STORE9"/>
    <n v="1"/>
    <n v="437.65"/>
    <n v="0.02"/>
    <s v="PayPal"/>
    <n v="428.89699999999999"/>
  </r>
  <r>
    <s v="SALE1752"/>
    <d v="2025-08-17T00:00:00"/>
    <x v="56"/>
    <s v="PROD12"/>
    <s v="STORE4"/>
    <n v="4"/>
    <n v="676.14"/>
    <n v="0.11"/>
    <s v="COD"/>
    <n v="2407.0583999999999"/>
  </r>
  <r>
    <s v="SALE1814"/>
    <d v="2025-06-24T00:00:00"/>
    <x v="79"/>
    <s v="PROD12"/>
    <s v="STORE0"/>
    <n v="1"/>
    <n v="281.83"/>
    <n v="0.16"/>
    <s v="COD"/>
    <n v="236.7372"/>
  </r>
  <r>
    <s v="SALE1917"/>
    <d v="2025-01-04T00:00:00"/>
    <x v="80"/>
    <s v="PROD12"/>
    <s v="STORE0"/>
    <n v="2"/>
    <n v="687.35"/>
    <n v="0.2"/>
    <s v="COD"/>
    <n v="1099.76"/>
  </r>
  <r>
    <s v="SALE1968"/>
    <d v="2025-01-08T00:00:00"/>
    <x v="81"/>
    <s v="PROD12"/>
    <s v="STORE10"/>
    <n v="3"/>
    <n v="195.31"/>
    <n v="0.13"/>
    <s v="COD"/>
    <n v="509.75909999999999"/>
  </r>
  <r>
    <s v="SALE28"/>
    <d v="2025-09-23T00:00:00"/>
    <x v="82"/>
    <s v="PROD13"/>
    <s v="STORE2"/>
    <n v="2"/>
    <n v="74.209999999999994"/>
    <n v="0.11"/>
    <s v="PayPal"/>
    <n v="132.09379999999999"/>
  </r>
  <r>
    <s v="SALE69"/>
    <d v="2025-08-28T00:00:00"/>
    <x v="83"/>
    <s v="PROD13"/>
    <s v="STORE16"/>
    <n v="4"/>
    <n v="561.24"/>
    <n v="0.24"/>
    <s v="Credit Card"/>
    <n v="1706.1695999999999"/>
  </r>
  <r>
    <s v="SALE151"/>
    <d v="2024-10-29T00:00:00"/>
    <x v="84"/>
    <s v="PROD13"/>
    <s v="STORE8"/>
    <n v="4"/>
    <n v="535.4"/>
    <n v="0.26"/>
    <s v="PayPal"/>
    <n v="1584.7840000000001"/>
  </r>
  <r>
    <s v="SALE326"/>
    <d v="2025-09-24T00:00:00"/>
    <x v="85"/>
    <s v="PROD13"/>
    <s v="STORE1"/>
    <n v="2"/>
    <n v="610.37"/>
    <n v="0.1"/>
    <s v="PayPal"/>
    <n v="1098.6659999999999"/>
  </r>
  <r>
    <s v="SALE422"/>
    <d v="2025-07-15T00:00:00"/>
    <x v="86"/>
    <s v="PROD13"/>
    <s v="STORE15"/>
    <n v="1"/>
    <n v="206.45"/>
    <n v="0.15"/>
    <s v="PayPal"/>
    <n v="175.48249999999999"/>
  </r>
  <r>
    <s v="SALE507"/>
    <d v="2024-02-24T00:00:00"/>
    <x v="87"/>
    <s v="PROD13"/>
    <s v="STORE2"/>
    <n v="4"/>
    <n v="284.24"/>
    <n v="0.09"/>
    <s v="Credit Card"/>
    <n v="1034.6335999999999"/>
  </r>
  <r>
    <s v="SALE558"/>
    <d v="2025-07-02T00:00:00"/>
    <x v="88"/>
    <s v="PROD13"/>
    <s v="STORE13"/>
    <n v="4"/>
    <n v="539.48"/>
    <n v="0.28000000000000003"/>
    <s v="COD"/>
    <n v="1553.7023999999999"/>
  </r>
  <r>
    <s v="SALE657"/>
    <d v="2024-12-07T00:00:00"/>
    <x v="89"/>
    <s v="PROD13"/>
    <s v="STORE3"/>
    <n v="3"/>
    <n v="706.87"/>
    <n v="0.27"/>
    <s v="Credit Card"/>
    <n v="1548.0453"/>
  </r>
  <r>
    <s v="SALE852"/>
    <d v="2025-02-12T00:00:00"/>
    <x v="90"/>
    <s v="PROD13"/>
    <s v="STORE18"/>
    <n v="4"/>
    <n v="266.98"/>
    <n v="0.16"/>
    <s v="Credit Card"/>
    <n v="897.05280000000005"/>
  </r>
  <r>
    <s v="SALE869"/>
    <d v="2023-11-30T00:00:00"/>
    <x v="91"/>
    <s v="PROD13"/>
    <s v="STORE8"/>
    <n v="1"/>
    <n v="139.29"/>
    <n v="0"/>
    <s v="Credit Card"/>
    <n v="139.29"/>
  </r>
  <r>
    <s v="SALE918"/>
    <d v="2025-05-30T00:00:00"/>
    <x v="92"/>
    <s v="PROD13"/>
    <s v="STORE3"/>
    <n v="2"/>
    <n v="183.85"/>
    <n v="0.14000000000000001"/>
    <s v="PayPal"/>
    <n v="316.22199999999998"/>
  </r>
  <r>
    <s v="SALE935"/>
    <d v="2023-11-05T00:00:00"/>
    <x v="93"/>
    <s v="PROD13"/>
    <s v="STORE15"/>
    <n v="2"/>
    <n v="65.44"/>
    <n v="0.05"/>
    <s v="PayPal"/>
    <n v="124.336"/>
  </r>
  <r>
    <s v="SALE1116"/>
    <d v="2023-10-20T00:00:00"/>
    <x v="94"/>
    <s v="PROD13"/>
    <s v="STORE8"/>
    <n v="3"/>
    <n v="278.38"/>
    <n v="0.03"/>
    <s v="Credit Card"/>
    <n v="810.08579999999995"/>
  </r>
  <r>
    <s v="SALE1216"/>
    <d v="2023-12-21T00:00:00"/>
    <x v="95"/>
    <s v="PROD13"/>
    <s v="STORE19"/>
    <n v="2"/>
    <n v="889.04"/>
    <n v="0.23"/>
    <s v="Credit Card"/>
    <n v="1369.1215999999999"/>
  </r>
  <r>
    <s v="SALE1408"/>
    <d v="2025-01-22T00:00:00"/>
    <x v="66"/>
    <s v="PROD13"/>
    <s v="STORE2"/>
    <n v="1"/>
    <n v="908.5"/>
    <n v="0.2"/>
    <s v="COD"/>
    <n v="726.80000000000007"/>
  </r>
  <r>
    <s v="SALE1424"/>
    <d v="2025-01-07T00:00:00"/>
    <x v="96"/>
    <s v="PROD13"/>
    <s v="STORE18"/>
    <n v="1"/>
    <n v="350.58"/>
    <n v="0.03"/>
    <s v="COD"/>
    <n v="340.06259999999997"/>
  </r>
  <r>
    <s v="SALE1458"/>
    <d v="2024-06-05T00:00:00"/>
    <x v="97"/>
    <s v="PROD13"/>
    <s v="STORE9"/>
    <n v="3"/>
    <n v="769.06"/>
    <n v="0.23"/>
    <s v="COD"/>
    <n v="1776.5286000000001"/>
  </r>
  <r>
    <s v="SALE1461"/>
    <d v="2025-03-07T00:00:00"/>
    <x v="98"/>
    <s v="PROD13"/>
    <s v="STORE10"/>
    <n v="1"/>
    <n v="120.57"/>
    <n v="0.06"/>
    <s v="PayPal"/>
    <n v="113.33580000000001"/>
  </r>
  <r>
    <s v="SALE1495"/>
    <d v="2024-09-20T00:00:00"/>
    <x v="96"/>
    <s v="PROD13"/>
    <s v="STORE3"/>
    <n v="3"/>
    <n v="162.16999999999999"/>
    <n v="0.15"/>
    <s v="PayPal"/>
    <n v="413.5335"/>
  </r>
  <r>
    <s v="SALE1686"/>
    <d v="2025-04-14T00:00:00"/>
    <x v="23"/>
    <s v="PROD13"/>
    <s v="STORE14"/>
    <n v="2"/>
    <n v="859.47"/>
    <n v="0.01"/>
    <s v="Credit Card"/>
    <n v="1701.7506000000001"/>
  </r>
  <r>
    <s v="SALE1767"/>
    <d v="2024-09-09T00:00:00"/>
    <x v="99"/>
    <s v="PROD13"/>
    <s v="STORE16"/>
    <n v="2"/>
    <n v="330.59"/>
    <n v="0.14000000000000001"/>
    <s v="Credit Card"/>
    <n v="568.61479999999995"/>
  </r>
  <r>
    <s v="SALE1896"/>
    <d v="2025-05-03T00:00:00"/>
    <x v="100"/>
    <s v="PROD13"/>
    <s v="STORE8"/>
    <n v="4"/>
    <n v="729.31"/>
    <n v="0.03"/>
    <s v="Credit Card"/>
    <n v="2829.7228"/>
  </r>
  <r>
    <s v="SALE124"/>
    <d v="2025-04-30T00:00:00"/>
    <x v="101"/>
    <s v="PROD14"/>
    <s v="STORE3"/>
    <n v="2"/>
    <n v="44.35"/>
    <n v="0.2"/>
    <s v="COD"/>
    <n v="70.960000000000008"/>
  </r>
  <r>
    <s v="SALE215"/>
    <d v="2024-03-05T00:00:00"/>
    <x v="7"/>
    <s v="PROD14"/>
    <s v="STORE9"/>
    <n v="3"/>
    <n v="318.43"/>
    <n v="0.05"/>
    <s v="Credit Card"/>
    <n v="907.52549999999997"/>
  </r>
  <r>
    <s v="SALE244"/>
    <d v="2025-05-03T00:00:00"/>
    <x v="102"/>
    <s v="PROD14"/>
    <s v="STORE0"/>
    <n v="4"/>
    <n v="452.67"/>
    <n v="0.28000000000000003"/>
    <s v="PayPal"/>
    <n v="1303.6895999999999"/>
  </r>
  <r>
    <s v="SALE402"/>
    <d v="2025-06-09T00:00:00"/>
    <x v="103"/>
    <s v="PROD14"/>
    <s v="STORE10"/>
    <n v="1"/>
    <n v="753.39"/>
    <n v="0.04"/>
    <s v="COD"/>
    <n v="723.25439999999992"/>
  </r>
  <r>
    <s v="SALE604"/>
    <d v="2024-12-09T00:00:00"/>
    <x v="104"/>
    <s v="PROD14"/>
    <s v="STORE14"/>
    <n v="3"/>
    <n v="970.89"/>
    <n v="0.11"/>
    <s v="COD"/>
    <n v="2592.2763"/>
  </r>
  <r>
    <s v="SALE945"/>
    <d v="2024-10-02T00:00:00"/>
    <x v="41"/>
    <s v="PROD14"/>
    <s v="STORE15"/>
    <n v="4"/>
    <n v="973.9"/>
    <n v="0.02"/>
    <s v="COD"/>
    <n v="3817.6880000000001"/>
  </r>
  <r>
    <s v="SALE1278"/>
    <d v="2024-07-08T00:00:00"/>
    <x v="105"/>
    <s v="PROD14"/>
    <s v="STORE0"/>
    <n v="2"/>
    <n v="779.29"/>
    <n v="0.12"/>
    <s v="COD"/>
    <n v="1371.5504000000001"/>
  </r>
  <r>
    <s v="SALE1358"/>
    <d v="2023-11-28T00:00:00"/>
    <x v="72"/>
    <s v="PROD14"/>
    <s v="STORE6"/>
    <n v="2"/>
    <n v="629.73"/>
    <n v="7.0000000000000007E-2"/>
    <s v="PayPal"/>
    <n v="1171.2978000000001"/>
  </r>
  <r>
    <s v="SALE1428"/>
    <d v="2025-04-06T00:00:00"/>
    <x v="106"/>
    <s v="PROD14"/>
    <s v="STORE10"/>
    <n v="3"/>
    <n v="696.74"/>
    <n v="0.13"/>
    <s v="COD"/>
    <n v="1818.4914000000001"/>
  </r>
  <r>
    <s v="SALE1565"/>
    <d v="2025-10-13T00:00:00"/>
    <x v="107"/>
    <s v="PROD14"/>
    <s v="STORE10"/>
    <n v="2"/>
    <n v="675.65"/>
    <n v="0.2"/>
    <s v="COD"/>
    <n v="1081.04"/>
  </r>
  <r>
    <s v="SALE1640"/>
    <d v="2024-07-23T00:00:00"/>
    <x v="63"/>
    <s v="PROD14"/>
    <s v="STORE7"/>
    <n v="2"/>
    <n v="44.65"/>
    <n v="0.03"/>
    <s v="PayPal"/>
    <n v="86.620999999999995"/>
  </r>
  <r>
    <s v="SALE1642"/>
    <d v="2024-01-10T00:00:00"/>
    <x v="108"/>
    <s v="PROD14"/>
    <s v="STORE12"/>
    <n v="2"/>
    <n v="403.2"/>
    <n v="0.21"/>
    <s v="PayPal"/>
    <n v="637.05600000000004"/>
  </r>
  <r>
    <s v="SALE1669"/>
    <d v="2025-07-24T00:00:00"/>
    <x v="109"/>
    <s v="PROD14"/>
    <s v="STORE2"/>
    <n v="2"/>
    <n v="414.86"/>
    <n v="0.23"/>
    <s v="Credit Card"/>
    <n v="638.88440000000003"/>
  </r>
  <r>
    <s v="SALE1759"/>
    <d v="2024-06-05T00:00:00"/>
    <x v="110"/>
    <s v="PROD14"/>
    <s v="STORE17"/>
    <n v="4"/>
    <n v="839.74"/>
    <n v="0.13"/>
    <s v="PayPal"/>
    <n v="2922.2952"/>
  </r>
  <r>
    <s v="SALE1895"/>
    <d v="2024-05-11T00:00:00"/>
    <x v="111"/>
    <s v="PROD14"/>
    <s v="STORE1"/>
    <n v="2"/>
    <n v="660.27"/>
    <n v="0.01"/>
    <s v="PayPal"/>
    <n v="1307.3345999999999"/>
  </r>
  <r>
    <s v="SALE1926"/>
    <d v="2025-09-07T00:00:00"/>
    <x v="19"/>
    <s v="PROD14"/>
    <s v="STORE5"/>
    <n v="4"/>
    <n v="94.48"/>
    <n v="0.06"/>
    <s v="COD"/>
    <n v="355.2448"/>
  </r>
  <r>
    <s v="SALE1973"/>
    <d v="2023-11-26T00:00:00"/>
    <x v="112"/>
    <s v="PROD14"/>
    <s v="STORE12"/>
    <n v="1"/>
    <n v="68.209999999999994"/>
    <n v="0.05"/>
    <s v="PayPal"/>
    <n v="64.799499999999995"/>
  </r>
  <r>
    <s v="SALE1980"/>
    <d v="2024-12-18T00:00:00"/>
    <x v="113"/>
    <s v="PROD14"/>
    <s v="STORE4"/>
    <n v="2"/>
    <n v="353.74"/>
    <n v="0.01"/>
    <s v="Credit Card"/>
    <n v="700.40520000000004"/>
  </r>
  <r>
    <s v="SALE5"/>
    <d v="2024-07-26T00:00:00"/>
    <x v="114"/>
    <s v="PROD15"/>
    <s v="STORE7"/>
    <n v="3"/>
    <n v="147.01"/>
    <n v="0.19"/>
    <s v="COD"/>
    <n v="357.23430000000002"/>
  </r>
  <r>
    <s v="SALE58"/>
    <d v="2024-12-07T00:00:00"/>
    <x v="115"/>
    <s v="PROD15"/>
    <s v="STORE7"/>
    <n v="4"/>
    <n v="733.42"/>
    <m/>
    <s v="PayPal"/>
    <n v="2552.3015999999998"/>
  </r>
  <r>
    <s v="SALE217"/>
    <d v="2023-10-20T00:00:00"/>
    <x v="75"/>
    <s v="PROD15"/>
    <s v="STORE19"/>
    <n v="1"/>
    <n v="332.82"/>
    <n v="0.14000000000000001"/>
    <s v="PayPal"/>
    <n v="286.22519999999997"/>
  </r>
  <r>
    <s v="SALE238"/>
    <d v="2023-11-23T00:00:00"/>
    <x v="66"/>
    <s v="PROD15"/>
    <s v="STORE5"/>
    <n v="1"/>
    <n v="594.44000000000005"/>
    <n v="0.21"/>
    <s v="Credit Card"/>
    <n v="469.60759999999999"/>
  </r>
  <r>
    <s v="SALE347"/>
    <d v="2024-09-06T00:00:00"/>
    <x v="116"/>
    <s v="PROD15"/>
    <s v="STORE15"/>
    <n v="2"/>
    <n v="280.37"/>
    <n v="0.22"/>
    <s v="COD"/>
    <n v="437.37720000000002"/>
  </r>
  <r>
    <s v="SALE355"/>
    <d v="2024-01-13T00:00:00"/>
    <x v="117"/>
    <s v="PROD15"/>
    <s v="STORE15"/>
    <n v="2"/>
    <n v="899.27"/>
    <n v="0.17"/>
    <s v="Credit Card"/>
    <n v="1492.7882"/>
  </r>
  <r>
    <s v="SALE409"/>
    <d v="2025-06-29T00:00:00"/>
    <x v="16"/>
    <s v="PROD15"/>
    <s v="STORE16"/>
    <n v="4"/>
    <n v="370.63"/>
    <n v="0.08"/>
    <s v="Credit Card"/>
    <n v="1363.9184"/>
  </r>
  <r>
    <s v="SALE479"/>
    <d v="2024-10-09T00:00:00"/>
    <x v="118"/>
    <s v="PROD15"/>
    <s v="STORE9"/>
    <n v="3"/>
    <n v="635.13"/>
    <n v="0.09"/>
    <s v="PayPal"/>
    <n v="1733.9049"/>
  </r>
  <r>
    <s v="SALE609"/>
    <d v="2025-09-21T00:00:00"/>
    <x v="119"/>
    <s v="PROD15"/>
    <s v="STORE1"/>
    <n v="4"/>
    <n v="479.11"/>
    <n v="0.24"/>
    <s v="PayPal"/>
    <n v="1456.4944"/>
  </r>
  <r>
    <s v="SALE658"/>
    <d v="2024-12-03T00:00:00"/>
    <x v="21"/>
    <s v="PROD15"/>
    <s v="STORE6"/>
    <n v="2"/>
    <n v="884.48"/>
    <n v="0"/>
    <s v="COD"/>
    <n v="1768.96"/>
  </r>
  <r>
    <s v="SALE697"/>
    <d v="2025-06-24T00:00:00"/>
    <x v="120"/>
    <s v="PROD15"/>
    <s v="STORE18"/>
    <n v="2"/>
    <n v="669.12"/>
    <n v="0.22"/>
    <s v="Credit Card"/>
    <n v="1043.8271999999999"/>
  </r>
  <r>
    <s v="SALE703"/>
    <d v="2024-05-17T00:00:00"/>
    <x v="121"/>
    <s v="PROD15"/>
    <s v="STORE16"/>
    <n v="3"/>
    <n v="262.69"/>
    <n v="0.04"/>
    <s v="PayPal"/>
    <n v="756.54719999999986"/>
  </r>
  <r>
    <s v="SALE722"/>
    <d v="2024-03-28T00:00:00"/>
    <x v="117"/>
    <s v="PROD15"/>
    <s v="STORE14"/>
    <n v="1"/>
    <n v="31.36"/>
    <n v="0.21"/>
    <s v="COD"/>
    <n v="24.7744"/>
  </r>
  <r>
    <s v="SALE914"/>
    <d v="2024-01-17T00:00:00"/>
    <x v="62"/>
    <s v="PROD15"/>
    <s v="STORE19"/>
    <n v="3"/>
    <n v="620.12"/>
    <n v="0.06"/>
    <s v="Credit Card"/>
    <n v="1748.7384"/>
  </r>
  <r>
    <s v="SALE1050"/>
    <d v="2025-08-09T00:00:00"/>
    <x v="122"/>
    <s v="PROD15"/>
    <s v="STORE19"/>
    <n v="1"/>
    <n v="151.66"/>
    <n v="0.16"/>
    <s v="COD"/>
    <n v="127.3944"/>
  </r>
  <r>
    <s v="SALE1098"/>
    <d v="2025-07-31T00:00:00"/>
    <x v="123"/>
    <s v="PROD15"/>
    <s v="STORE15"/>
    <n v="3"/>
    <n v="248.43"/>
    <n v="0.24"/>
    <s v="COD"/>
    <n v="566.42039999999997"/>
  </r>
  <r>
    <s v="SALE1102"/>
    <d v="2025-07-04T00:00:00"/>
    <x v="124"/>
    <s v="PROD15"/>
    <s v="STORE3"/>
    <n v="4"/>
    <n v="243.92"/>
    <n v="0.02"/>
    <s v="PayPal"/>
    <n v="956.16639999999995"/>
  </r>
  <r>
    <s v="SALE1105"/>
    <d v="2023-10-29T00:00:00"/>
    <x v="125"/>
    <s v="PROD15"/>
    <s v="STORE3"/>
    <n v="4"/>
    <n v="921.83"/>
    <n v="0.27"/>
    <s v="Credit Card"/>
    <n v="2691.7435999999998"/>
  </r>
  <r>
    <s v="SALE1148"/>
    <d v="2024-10-04T00:00:00"/>
    <x v="126"/>
    <s v="PROD15"/>
    <s v="STORE6"/>
    <n v="4"/>
    <n v="101.33"/>
    <n v="0"/>
    <s v="Credit Card"/>
    <n v="405.32"/>
  </r>
  <r>
    <s v="SALE1185"/>
    <d v="2024-08-01T00:00:00"/>
    <x v="127"/>
    <s v="PROD15"/>
    <s v="STORE1"/>
    <n v="1"/>
    <n v="86.03"/>
    <n v="0.01"/>
    <s v="Credit Card"/>
    <n v="85.169700000000006"/>
  </r>
  <r>
    <s v="SALE1203"/>
    <d v="2025-05-20T00:00:00"/>
    <x v="36"/>
    <s v="PROD15"/>
    <s v="STORE18"/>
    <n v="3"/>
    <n v="197.93"/>
    <n v="0"/>
    <s v="COD"/>
    <n v="593.79"/>
  </r>
  <r>
    <s v="SALE1357"/>
    <d v="2024-06-18T00:00:00"/>
    <x v="128"/>
    <s v="PROD15"/>
    <s v="STORE4"/>
    <n v="3"/>
    <n v="83.5"/>
    <n v="0.23"/>
    <s v="COD"/>
    <n v="192.88499999999999"/>
  </r>
  <r>
    <s v="SALE1539"/>
    <d v="2025-04-28T00:00:00"/>
    <x v="129"/>
    <s v="PROD15"/>
    <s v="STORE12"/>
    <n v="4"/>
    <n v="935.98"/>
    <n v="0.11"/>
    <s v="PayPal"/>
    <n v="3332.0888"/>
  </r>
  <r>
    <s v="SALE1601"/>
    <d v="2025-01-07T00:00:00"/>
    <x v="41"/>
    <s v="PROD15"/>
    <s v="STORE19"/>
    <n v="1"/>
    <n v="336.51"/>
    <n v="0.11"/>
    <s v="PayPal"/>
    <n v="299.4939"/>
  </r>
  <r>
    <s v="SALE1618"/>
    <d v="2024-03-24T00:00:00"/>
    <x v="130"/>
    <s v="PROD15"/>
    <s v="STORE7"/>
    <n v="1"/>
    <n v="977.02"/>
    <n v="0.2"/>
    <s v="COD"/>
    <n v="781.61599999999999"/>
  </r>
  <r>
    <s v="SALE1625"/>
    <d v="2024-10-04T00:00:00"/>
    <x v="131"/>
    <s v="PROD15"/>
    <s v="STORE7"/>
    <n v="3"/>
    <n v="326.66000000000003"/>
    <n v="0.28000000000000003"/>
    <s v="COD"/>
    <n v="705.5856"/>
  </r>
  <r>
    <s v="SALE1656"/>
    <d v="2025-03-19T00:00:00"/>
    <x v="132"/>
    <s v="PROD15"/>
    <s v="STORE4"/>
    <n v="3"/>
    <n v="471.19"/>
    <n v="0.28000000000000003"/>
    <s v="COD"/>
    <n v="1017.7704"/>
  </r>
  <r>
    <s v="SALE1835"/>
    <d v="2025-07-24T00:00:00"/>
    <x v="75"/>
    <s v="PROD15"/>
    <s v="STORE19"/>
    <n v="1"/>
    <n v="582.29"/>
    <n v="0.2"/>
    <s v="Credit Card"/>
    <n v="465.83199999999999"/>
  </r>
  <r>
    <s v="SALE1883"/>
    <d v="2024-04-15T00:00:00"/>
    <x v="133"/>
    <s v="PROD15"/>
    <s v="STORE5"/>
    <n v="1"/>
    <n v="649.59"/>
    <n v="0.12"/>
    <s v="COD"/>
    <n v="571.63920000000007"/>
  </r>
  <r>
    <s v="SALE35"/>
    <d v="2025-08-09T00:00:00"/>
    <x v="134"/>
    <s v="PROD16"/>
    <s v="STORE3"/>
    <n v="4"/>
    <n v="109.36"/>
    <n v="0.19"/>
    <s v="COD"/>
    <n v="354.32639999999998"/>
  </r>
  <r>
    <s v="SALE91"/>
    <d v="2024-01-21T00:00:00"/>
    <x v="135"/>
    <s v="PROD16"/>
    <s v="STORE1"/>
    <n v="4"/>
    <n v="102.19"/>
    <n v="0.17"/>
    <s v="PayPal"/>
    <n v="339.27080000000001"/>
  </r>
  <r>
    <s v="SALE220"/>
    <d v="2025-04-07T00:00:00"/>
    <x v="136"/>
    <s v="PROD16"/>
    <s v="STORE18"/>
    <n v="3"/>
    <n v="434.55"/>
    <n v="0.08"/>
    <s v="COD"/>
    <n v="1199.3579999999999"/>
  </r>
  <r>
    <s v="SALE241"/>
    <d v="2025-04-07T00:00:00"/>
    <x v="137"/>
    <s v="PROD16"/>
    <s v="STORE19"/>
    <n v="1"/>
    <n v="922.78"/>
    <n v="0.28999999999999998"/>
    <s v="COD"/>
    <n v="655.17379999999991"/>
  </r>
  <r>
    <s v="SALE264"/>
    <d v="2024-12-22T00:00:00"/>
    <x v="138"/>
    <s v="PROD16"/>
    <s v="STORE11"/>
    <n v="4"/>
    <n v="640.23"/>
    <n v="0.06"/>
    <s v="COD"/>
    <n v="2407.2647999999999"/>
  </r>
  <r>
    <s v="SALE535"/>
    <d v="2023-12-21T00:00:00"/>
    <x v="139"/>
    <s v="PROD16"/>
    <s v="STORE0"/>
    <n v="1"/>
    <n v="791.36"/>
    <n v="0.06"/>
    <s v="PayPal"/>
    <n v="743.87839999999994"/>
  </r>
  <r>
    <s v="SALE664"/>
    <d v="2024-07-02T00:00:00"/>
    <x v="115"/>
    <s v="PROD16"/>
    <s v="STORE8"/>
    <n v="4"/>
    <n v="700.88"/>
    <n v="0.23"/>
    <s v="PayPal"/>
    <n v="2158.7103999999999"/>
  </r>
  <r>
    <s v="SALE870"/>
    <d v="2025-02-14T00:00:00"/>
    <x v="133"/>
    <s v="PROD16"/>
    <s v="STORE8"/>
    <n v="3"/>
    <n v="459.57"/>
    <n v="0.1"/>
    <s v="COD"/>
    <n v="1240.8389999999999"/>
  </r>
  <r>
    <s v="SALE887"/>
    <d v="2025-03-08T00:00:00"/>
    <x v="140"/>
    <s v="PROD16"/>
    <s v="STORE10"/>
    <n v="2"/>
    <n v="693.61"/>
    <n v="0.15"/>
    <s v="PayPal"/>
    <n v="1179.1369999999999"/>
  </r>
  <r>
    <s v="SALE975"/>
    <d v="2023-12-21T00:00:00"/>
    <x v="141"/>
    <s v="PROD16"/>
    <s v="STORE9"/>
    <n v="2"/>
    <n v="61.42"/>
    <n v="0.08"/>
    <s v="PayPal"/>
    <n v="113.0128"/>
  </r>
  <r>
    <s v="SALE1084"/>
    <d v="2024-02-08T00:00:00"/>
    <x v="142"/>
    <s v="PROD16"/>
    <s v="STORE16"/>
    <n v="2"/>
    <n v="753.92"/>
    <n v="0.17"/>
    <s v="PayPal"/>
    <n v="1251.5072"/>
  </r>
  <r>
    <s v="SALE1145"/>
    <d v="2025-06-13T00:00:00"/>
    <x v="13"/>
    <s v="PROD16"/>
    <s v="STORE13"/>
    <n v="4"/>
    <n v="254.71"/>
    <n v="0.2"/>
    <s v="COD"/>
    <n v="815.07200000000012"/>
  </r>
  <r>
    <s v="SALE1178"/>
    <d v="2024-04-15T00:00:00"/>
    <x v="79"/>
    <s v="PROD16"/>
    <s v="STORE11"/>
    <n v="2"/>
    <n v="851.77"/>
    <n v="0.13"/>
    <s v="PayPal"/>
    <n v="1482.0798"/>
  </r>
  <r>
    <s v="SALE1229"/>
    <d v="2025-06-15T00:00:00"/>
    <x v="143"/>
    <s v="PROD16"/>
    <s v="STORE17"/>
    <n v="3"/>
    <n v="484.39"/>
    <n v="0.28999999999999998"/>
    <s v="COD"/>
    <n v="1031.7507000000001"/>
  </r>
  <r>
    <s v="SALE1241"/>
    <d v="2025-05-09T00:00:00"/>
    <x v="144"/>
    <s v="PROD16"/>
    <s v="STORE16"/>
    <n v="2"/>
    <n v="126.02"/>
    <n v="0.09"/>
    <s v="COD"/>
    <n v="229.35640000000001"/>
  </r>
  <r>
    <s v="SALE1265"/>
    <d v="2024-12-02T00:00:00"/>
    <x v="145"/>
    <s v="PROD16"/>
    <s v="STORE19"/>
    <n v="4"/>
    <n v="295.39999999999998"/>
    <n v="0.23"/>
    <s v="PayPal"/>
    <n v="909.83199999999999"/>
  </r>
  <r>
    <s v="SALE1455"/>
    <d v="2025-04-16T00:00:00"/>
    <x v="146"/>
    <s v="PROD16"/>
    <s v="STORE14"/>
    <n v="4"/>
    <n v="761.35"/>
    <n v="0.08"/>
    <s v="Credit Card"/>
    <n v="2801.768"/>
  </r>
  <r>
    <s v="SALE1471"/>
    <d v="2024-09-17T00:00:00"/>
    <x v="147"/>
    <s v="PROD16"/>
    <s v="STORE11"/>
    <n v="1"/>
    <n v="558.41999999999996"/>
    <n v="0.03"/>
    <s v="Credit Card"/>
    <n v="541.66739999999993"/>
  </r>
  <r>
    <s v="SALE1522"/>
    <d v="2024-02-07T00:00:00"/>
    <x v="148"/>
    <s v="PROD16"/>
    <s v="STORE19"/>
    <n v="2"/>
    <n v="303.67"/>
    <n v="0.05"/>
    <s v="PayPal"/>
    <n v="576.97299999999996"/>
  </r>
  <r>
    <s v="SALE1613"/>
    <d v="2024-08-19T00:00:00"/>
    <x v="149"/>
    <s v="PROD16"/>
    <s v="STORE13"/>
    <n v="3"/>
    <n v="63.19"/>
    <n v="0.08"/>
    <s v="Credit Card"/>
    <n v="174.40440000000001"/>
  </r>
  <r>
    <s v="SALE1808"/>
    <d v="2024-07-02T00:00:00"/>
    <x v="150"/>
    <s v="PROD16"/>
    <s v="STORE0"/>
    <n v="3"/>
    <n v="168.89"/>
    <n v="0.03"/>
    <s v="COD"/>
    <n v="491.46989999999988"/>
  </r>
  <r>
    <s v="SALE1962"/>
    <d v="2024-04-19T00:00:00"/>
    <x v="151"/>
    <s v="PROD16"/>
    <s v="STORE2"/>
    <n v="4"/>
    <n v="268.3"/>
    <n v="0.02"/>
    <s v="COD"/>
    <n v="1051.7360000000001"/>
  </r>
  <r>
    <s v="SALE83"/>
    <d v="2024-05-15T00:00:00"/>
    <x v="152"/>
    <s v="PROD17"/>
    <s v="STORE18"/>
    <n v="4"/>
    <n v="34.39"/>
    <n v="0.03"/>
    <s v="PayPal"/>
    <n v="133.4332"/>
  </r>
  <r>
    <s v="SALE89"/>
    <d v="2025-07-10T00:00:00"/>
    <x v="153"/>
    <s v="PROD17"/>
    <s v="STORE1"/>
    <n v="4"/>
    <n v="187.71"/>
    <n v="0.06"/>
    <s v="COD"/>
    <n v="705.78959999999995"/>
  </r>
  <r>
    <s v="SALE130"/>
    <d v="2024-07-22T00:00:00"/>
    <x v="74"/>
    <s v="PROD17"/>
    <s v="STORE3"/>
    <n v="1"/>
    <n v="942.38"/>
    <n v="0.17"/>
    <s v="Credit Card"/>
    <n v="782.17539999999997"/>
  </r>
  <r>
    <s v="SALE236"/>
    <d v="2025-06-01T00:00:00"/>
    <x v="154"/>
    <s v="PROD17"/>
    <s v="STORE0"/>
    <n v="4"/>
    <n v="469.68"/>
    <n v="0.19"/>
    <s v="Credit Card"/>
    <n v="1521.7632000000001"/>
  </r>
  <r>
    <s v="SALE256"/>
    <d v="2025-02-18T00:00:00"/>
    <x v="155"/>
    <s v="PROD17"/>
    <s v="STORE10"/>
    <n v="2"/>
    <n v="71.77"/>
    <n v="0.22"/>
    <s v="Credit Card"/>
    <n v="111.96120000000001"/>
  </r>
  <r>
    <s v="SALE276"/>
    <d v="2024-07-10T00:00:00"/>
    <x v="156"/>
    <s v="PROD17"/>
    <s v="STORE5"/>
    <n v="4"/>
    <n v="322.58"/>
    <n v="0.06"/>
    <s v="Credit Card"/>
    <n v="1212.9007999999999"/>
  </r>
  <r>
    <s v="SALE297"/>
    <d v="2025-08-02T00:00:00"/>
    <x v="157"/>
    <s v="PROD17"/>
    <s v="STORE1"/>
    <n v="4"/>
    <n v="353.67"/>
    <n v="0.03"/>
    <s v="COD"/>
    <n v="1372.2396000000001"/>
  </r>
  <r>
    <s v="SALE340"/>
    <d v="2023-10-19T00:00:00"/>
    <x v="158"/>
    <s v="PROD17"/>
    <s v="STORE19"/>
    <n v="3"/>
    <n v="997.95"/>
    <n v="0.09"/>
    <s v="COD"/>
    <n v="2724.4034999999999"/>
  </r>
  <r>
    <s v="SALE468"/>
    <d v="2023-12-19T00:00:00"/>
    <x v="159"/>
    <s v="PROD17"/>
    <s v="STORE14"/>
    <n v="1"/>
    <n v="880.89"/>
    <n v="0.13"/>
    <s v="COD"/>
    <n v="766.37429999999995"/>
  </r>
  <r>
    <s v="SALE572"/>
    <d v="2023-11-19T00:00:00"/>
    <x v="160"/>
    <s v="PROD17"/>
    <s v="STORE1"/>
    <n v="3"/>
    <n v="282.33"/>
    <n v="7.0000000000000007E-2"/>
    <s v="Credit Card"/>
    <n v="787.70069999999998"/>
  </r>
  <r>
    <s v="SALE634"/>
    <d v="2024-12-16T00:00:00"/>
    <x v="161"/>
    <s v="PROD17"/>
    <s v="STORE4"/>
    <n v="1"/>
    <n v="373.06"/>
    <n v="0.11"/>
    <s v="PayPal"/>
    <n v="332.02339999999998"/>
  </r>
  <r>
    <s v="SALE683"/>
    <d v="2023-11-02T00:00:00"/>
    <x v="162"/>
    <s v="PROD17"/>
    <s v="STORE1"/>
    <n v="3"/>
    <n v="401.42"/>
    <n v="0.01"/>
    <s v="COD"/>
    <n v="1192.2174"/>
  </r>
  <r>
    <s v="SALE849"/>
    <d v="2024-12-01T00:00:00"/>
    <x v="163"/>
    <s v="PROD17"/>
    <s v="STORE14"/>
    <n v="4"/>
    <n v="329.06"/>
    <n v="0.04"/>
    <s v="COD"/>
    <n v="1263.5904"/>
  </r>
  <r>
    <s v="SALE903"/>
    <d v="2024-12-27T00:00:00"/>
    <x v="164"/>
    <s v="PROD17"/>
    <s v="STORE16"/>
    <n v="1"/>
    <n v="519.91"/>
    <n v="0.05"/>
    <s v="COD"/>
    <n v="493.91449999999992"/>
  </r>
  <r>
    <s v="SALE1025"/>
    <d v="2025-03-04T00:00:00"/>
    <x v="165"/>
    <s v="PROD17"/>
    <s v="STORE8"/>
    <n v="1"/>
    <n v="234.06"/>
    <n v="0.11"/>
    <s v="PayPal"/>
    <n v="208.3134"/>
  </r>
  <r>
    <s v="SALE1041"/>
    <d v="2025-05-04T00:00:00"/>
    <x v="166"/>
    <s v="PROD17"/>
    <s v="STORE8"/>
    <n v="2"/>
    <n v="485.25"/>
    <n v="0.28000000000000003"/>
    <s v="Credit Card"/>
    <n v="698.76"/>
  </r>
  <r>
    <s v="SALE1107"/>
    <d v="2025-02-13T00:00:00"/>
    <x v="167"/>
    <s v="PROD17"/>
    <s v="STORE19"/>
    <n v="1"/>
    <n v="244.25"/>
    <n v="0.09"/>
    <s v="PayPal"/>
    <n v="222.26750000000001"/>
  </r>
  <r>
    <s v="SALE1123"/>
    <d v="2025-09-10T00:00:00"/>
    <x v="124"/>
    <s v="PROD17"/>
    <s v="STORE14"/>
    <n v="2"/>
    <n v="456.38"/>
    <n v="0.12"/>
    <s v="Credit Card"/>
    <n v="803.22879999999998"/>
  </r>
  <r>
    <s v="SALE1169"/>
    <d v="2024-09-14T00:00:00"/>
    <x v="168"/>
    <s v="PROD17"/>
    <s v="STORE17"/>
    <n v="1"/>
    <n v="391.77"/>
    <n v="0.1"/>
    <s v="PayPal"/>
    <n v="352.59300000000002"/>
  </r>
  <r>
    <s v="SALE1212"/>
    <d v="2024-06-29T00:00:00"/>
    <x v="169"/>
    <s v="PROD17"/>
    <s v="STORE14"/>
    <n v="4"/>
    <n v="884.71"/>
    <n v="0.09"/>
    <s v="PayPal"/>
    <n v="3220.3444"/>
  </r>
  <r>
    <s v="SALE1333"/>
    <d v="2024-09-30T00:00:00"/>
    <x v="40"/>
    <s v="PROD17"/>
    <s v="STORE6"/>
    <n v="1"/>
    <n v="55.04"/>
    <n v="0.01"/>
    <s v="COD"/>
    <n v="54.489600000000003"/>
  </r>
  <r>
    <s v="SALE1493"/>
    <d v="2024-01-01T00:00:00"/>
    <x v="170"/>
    <s v="PROD17"/>
    <s v="STORE12"/>
    <n v="2"/>
    <n v="428.55"/>
    <n v="0"/>
    <s v="PayPal"/>
    <n v="857.1"/>
  </r>
  <r>
    <s v="SALE1504"/>
    <d v="2024-03-10T00:00:00"/>
    <x v="44"/>
    <s v="PROD17"/>
    <s v="STORE19"/>
    <n v="1"/>
    <n v="259.2"/>
    <n v="0.27"/>
    <s v="COD"/>
    <n v="189.21600000000001"/>
  </r>
  <r>
    <s v="SALE1562"/>
    <d v="2024-10-17T00:00:00"/>
    <x v="171"/>
    <s v="PROD17"/>
    <s v="STORE0"/>
    <n v="1"/>
    <n v="465.63"/>
    <n v="0.25"/>
    <s v="Credit Card"/>
    <n v="349.22250000000003"/>
  </r>
  <r>
    <s v="SALE1689"/>
    <d v="2024-09-01T00:00:00"/>
    <x v="172"/>
    <s v="PROD17"/>
    <s v="STORE15"/>
    <n v="4"/>
    <n v="742.15"/>
    <n v="0.1"/>
    <s v="COD"/>
    <n v="2671.74"/>
  </r>
  <r>
    <s v="SALE1790"/>
    <d v="2025-03-05T00:00:00"/>
    <x v="26"/>
    <s v="PROD17"/>
    <s v="STORE14"/>
    <n v="1"/>
    <n v="878.69"/>
    <n v="0.3"/>
    <s v="PayPal"/>
    <n v="615.08299999999997"/>
  </r>
  <r>
    <s v="SALE1801"/>
    <d v="2025-03-25T00:00:00"/>
    <x v="173"/>
    <s v="PROD17"/>
    <s v="STORE16"/>
    <n v="3"/>
    <n v="123.74"/>
    <n v="0.23"/>
    <s v="PayPal"/>
    <n v="285.83940000000001"/>
  </r>
  <r>
    <s v="SALE1845"/>
    <d v="2024-03-13T00:00:00"/>
    <x v="174"/>
    <s v="PROD17"/>
    <s v="STORE5"/>
    <n v="4"/>
    <n v="715.88"/>
    <n v="0.19"/>
    <s v="PayPal"/>
    <n v="2319.4512"/>
  </r>
  <r>
    <s v="SALE1906"/>
    <d v="2023-12-29T00:00:00"/>
    <x v="175"/>
    <s v="PROD17"/>
    <s v="STORE2"/>
    <n v="3"/>
    <n v="988.53"/>
    <n v="0.3"/>
    <s v="COD"/>
    <n v="2075.913"/>
  </r>
  <r>
    <s v="SALE356"/>
    <d v="2024-01-08T00:00:00"/>
    <x v="59"/>
    <s v="PROD18"/>
    <s v="STORE1"/>
    <n v="1"/>
    <n v="691.38"/>
    <n v="0.11"/>
    <s v="COD"/>
    <n v="615.32820000000004"/>
  </r>
  <r>
    <s v="SALE396"/>
    <d v="2024-04-25T00:00:00"/>
    <x v="176"/>
    <s v="PROD18"/>
    <s v="STORE14"/>
    <n v="3"/>
    <n v="991.37"/>
    <n v="0.1"/>
    <s v="PayPal"/>
    <n v="2676.6990000000001"/>
  </r>
  <r>
    <s v="SALE494"/>
    <d v="2024-07-28T00:00:00"/>
    <x v="177"/>
    <s v="PROD18"/>
    <s v="STORE0"/>
    <n v="1"/>
    <n v="917.17"/>
    <n v="0.13"/>
    <s v="COD"/>
    <n v="797.93790000000001"/>
  </r>
  <r>
    <s v="SALE571"/>
    <d v="2025-01-31T00:00:00"/>
    <x v="178"/>
    <s v="PROD18"/>
    <s v="STORE11"/>
    <n v="1"/>
    <n v="974.52"/>
    <n v="0.01"/>
    <s v="PayPal"/>
    <n v="964.77480000000003"/>
  </r>
  <r>
    <s v="SALE635"/>
    <d v="2025-02-05T00:00:00"/>
    <x v="179"/>
    <s v="PROD18"/>
    <s v="STORE15"/>
    <n v="1"/>
    <n v="124.98"/>
    <n v="7.0000000000000007E-2"/>
    <s v="COD"/>
    <n v="116.23139999999999"/>
  </r>
  <r>
    <s v="SALE742"/>
    <d v="2024-12-22T00:00:00"/>
    <x v="98"/>
    <s v="PROD18"/>
    <s v="STORE5"/>
    <n v="3"/>
    <n v="438.65"/>
    <n v="0.28999999999999998"/>
    <s v="PayPal"/>
    <n v="934.32449999999983"/>
  </r>
  <r>
    <s v="SALE765"/>
    <d v="2025-03-02T00:00:00"/>
    <x v="137"/>
    <s v="PROD18"/>
    <s v="STORE6"/>
    <n v="4"/>
    <n v="186.24"/>
    <n v="0.23"/>
    <s v="Credit Card"/>
    <n v="573.61920000000009"/>
  </r>
  <r>
    <s v="SALE798"/>
    <d v="2025-03-01T00:00:00"/>
    <x v="180"/>
    <s v="PROD18"/>
    <s v="STORE9"/>
    <n v="1"/>
    <n v="423.48"/>
    <n v="0.18"/>
    <s v="PayPal"/>
    <n v="347.25360000000012"/>
  </r>
  <r>
    <s v="SALE1158"/>
    <d v="2024-09-24T00:00:00"/>
    <x v="158"/>
    <s v="PROD18"/>
    <s v="STORE3"/>
    <n v="2"/>
    <n v="382.2"/>
    <n v="0.15"/>
    <s v="Credit Card"/>
    <n v="649.74"/>
  </r>
  <r>
    <s v="SALE1187"/>
    <d v="2024-11-06T00:00:00"/>
    <x v="28"/>
    <s v="PROD18"/>
    <s v="STORE12"/>
    <n v="3"/>
    <n v="99.77"/>
    <n v="0.01"/>
    <s v="PayPal"/>
    <n v="296.31689999999998"/>
  </r>
  <r>
    <s v="SALE1247"/>
    <d v="2024-09-25T00:00:00"/>
    <x v="181"/>
    <s v="PROD18"/>
    <s v="STORE8"/>
    <n v="3"/>
    <n v="550.26"/>
    <n v="0.22"/>
    <s v="Credit Card"/>
    <n v="1287.6084000000001"/>
  </r>
  <r>
    <s v="SALE1370"/>
    <d v="2024-04-14T00:00:00"/>
    <x v="122"/>
    <s v="PROD18"/>
    <s v="STORE13"/>
    <n v="3"/>
    <n v="928.74"/>
    <n v="0.27"/>
    <s v="PayPal"/>
    <n v="2033.9405999999999"/>
  </r>
  <r>
    <s v="SALE1381"/>
    <d v="2024-04-27T00:00:00"/>
    <x v="182"/>
    <s v="PROD18"/>
    <s v="STORE12"/>
    <n v="4"/>
    <n v="455.49"/>
    <n v="0.17"/>
    <s v="Credit Card"/>
    <n v="1512.2267999999999"/>
  </r>
  <r>
    <s v="SALE1553"/>
    <d v="2025-03-08T00:00:00"/>
    <x v="6"/>
    <s v="PROD18"/>
    <s v="STORE14"/>
    <n v="4"/>
    <n v="317.11"/>
    <n v="0.16"/>
    <s v="PayPal"/>
    <n v="1065.4896000000001"/>
  </r>
  <r>
    <s v="SALE1697"/>
    <d v="2024-01-31T00:00:00"/>
    <x v="183"/>
    <s v="PROD18"/>
    <s v="STORE18"/>
    <n v="1"/>
    <n v="235.28"/>
    <n v="0.05"/>
    <s v="PayPal"/>
    <n v="223.51599999999999"/>
  </r>
  <r>
    <s v="SALE1820"/>
    <d v="2024-01-21T00:00:00"/>
    <x v="18"/>
    <s v="PROD18"/>
    <s v="STORE3"/>
    <n v="2"/>
    <n v="603.62"/>
    <n v="0.18"/>
    <s v="COD"/>
    <n v="989.93680000000006"/>
  </r>
  <r>
    <s v="SALE61"/>
    <d v="2025-02-28T00:00:00"/>
    <x v="184"/>
    <s v="PROD19"/>
    <s v="STORE7"/>
    <n v="1"/>
    <n v="374.92"/>
    <n v="0.18"/>
    <s v="PayPal"/>
    <n v="307.43439999999998"/>
  </r>
  <r>
    <s v="SALE93"/>
    <d v="2024-12-31T00:00:00"/>
    <x v="59"/>
    <s v="PROD19"/>
    <s v="STORE4"/>
    <n v="2"/>
    <n v="327.52"/>
    <n v="0.15"/>
    <s v="PayPal"/>
    <n v="556.78399999999999"/>
  </r>
  <r>
    <s v="SALE106"/>
    <d v="2025-08-22T00:00:00"/>
    <x v="185"/>
    <s v="PROD19"/>
    <s v="STORE18"/>
    <n v="3"/>
    <n v="551.72"/>
    <n v="0.03"/>
    <s v="COD"/>
    <n v="1605.5052000000001"/>
  </r>
  <r>
    <s v="SALE119"/>
    <d v="2024-07-30T00:00:00"/>
    <x v="186"/>
    <s v="PROD19"/>
    <s v="STORE8"/>
    <n v="2"/>
    <n v="151.51"/>
    <n v="0.28999999999999998"/>
    <s v="COD"/>
    <n v="215.14420000000001"/>
  </r>
  <r>
    <s v="SALE285"/>
    <d v="2025-03-05T00:00:00"/>
    <x v="187"/>
    <s v="PROD19"/>
    <s v="STORE7"/>
    <n v="2"/>
    <n v="350.12"/>
    <n v="0.21"/>
    <s v="COD"/>
    <n v="553.18960000000004"/>
  </r>
  <r>
    <s v="SALE294"/>
    <d v="2024-12-28T00:00:00"/>
    <x v="113"/>
    <s v="PROD19"/>
    <s v="STORE8"/>
    <n v="2"/>
    <n v="230.85"/>
    <n v="0.18"/>
    <s v="Credit Card"/>
    <n v="378.59399999999999"/>
  </r>
  <r>
    <s v="SALE400"/>
    <d v="2023-10-28T00:00:00"/>
    <x v="188"/>
    <s v="PROD19"/>
    <s v="STORE16"/>
    <n v="2"/>
    <n v="22.47"/>
    <n v="0.22"/>
    <s v="PayPal"/>
    <n v="35.053199999999997"/>
  </r>
  <r>
    <s v="SALE554"/>
    <d v="2025-04-05T00:00:00"/>
    <x v="189"/>
    <s v="PROD19"/>
    <s v="STORE15"/>
    <n v="3"/>
    <n v="543.22"/>
    <n v="0.05"/>
    <s v="COD"/>
    <n v="1548.1769999999999"/>
  </r>
  <r>
    <s v="SALE590"/>
    <d v="2025-02-14T00:00:00"/>
    <x v="190"/>
    <s v="PROD19"/>
    <s v="STORE18"/>
    <n v="4"/>
    <n v="573.37"/>
    <n v="0.04"/>
    <s v="COD"/>
    <n v="2201.7408"/>
  </r>
  <r>
    <s v="SALE647"/>
    <d v="2024-10-27T00:00:00"/>
    <x v="154"/>
    <s v="PROD19"/>
    <s v="STORE1"/>
    <n v="3"/>
    <n v="79.95"/>
    <n v="0.2"/>
    <s v="COD"/>
    <n v="191.88"/>
  </r>
  <r>
    <s v="SALE792"/>
    <d v="2025-08-01T00:00:00"/>
    <x v="22"/>
    <s v="PROD19"/>
    <s v="STORE15"/>
    <n v="1"/>
    <n v="512.16"/>
    <n v="0.02"/>
    <s v="COD"/>
    <n v="501.91680000000002"/>
  </r>
  <r>
    <s v="SALE843"/>
    <d v="2024-08-21T00:00:00"/>
    <x v="191"/>
    <s v="PROD19"/>
    <s v="STORE0"/>
    <n v="1"/>
    <n v="346.2"/>
    <n v="0.28999999999999998"/>
    <s v="Credit Card"/>
    <n v="245.80199999999999"/>
  </r>
  <r>
    <s v="SALE874"/>
    <d v="2025-01-04T00:00:00"/>
    <x v="106"/>
    <s v="PROD19"/>
    <s v="STORE3"/>
    <n v="1"/>
    <n v="270.45"/>
    <n v="0.15"/>
    <s v="COD"/>
    <n v="229.88249999999999"/>
  </r>
  <r>
    <s v="SALE976"/>
    <d v="2025-02-05T00:00:00"/>
    <x v="131"/>
    <s v="PROD19"/>
    <s v="STORE10"/>
    <n v="2"/>
    <n v="466.42"/>
    <n v="0.12"/>
    <s v="PayPal"/>
    <n v="820.89920000000006"/>
  </r>
  <r>
    <s v="SALE978"/>
    <d v="2025-03-21T00:00:00"/>
    <x v="192"/>
    <s v="PROD19"/>
    <s v="STORE13"/>
    <n v="3"/>
    <n v="677.46"/>
    <n v="0.05"/>
    <s v="Credit Card"/>
    <n v="1930.761"/>
  </r>
  <r>
    <s v="SALE993"/>
    <d v="2024-02-18T00:00:00"/>
    <x v="193"/>
    <s v="PROD19"/>
    <s v="STORE6"/>
    <n v="2"/>
    <n v="957.54"/>
    <n v="0.1"/>
    <s v="COD"/>
    <n v="1723.5719999999999"/>
  </r>
  <r>
    <s v="SALE1032"/>
    <d v="2023-11-20T00:00:00"/>
    <x v="88"/>
    <s v="PROD19"/>
    <s v="STORE11"/>
    <n v="3"/>
    <n v="663.73"/>
    <n v="0.06"/>
    <s v="COD"/>
    <n v="1871.7185999999999"/>
  </r>
  <r>
    <s v="SALE1035"/>
    <d v="2024-04-12T00:00:00"/>
    <x v="67"/>
    <s v="PROD19"/>
    <s v="STORE14"/>
    <n v="2"/>
    <n v="760.14"/>
    <n v="0.02"/>
    <s v="COD"/>
    <n v="1489.8743999999999"/>
  </r>
  <r>
    <s v="SALE1161"/>
    <d v="2025-06-24T00:00:00"/>
    <x v="194"/>
    <s v="PROD19"/>
    <s v="STORE19"/>
    <n v="4"/>
    <n v="58.92"/>
    <n v="0.18"/>
    <s v="Credit Card"/>
    <n v="193.2576"/>
  </r>
  <r>
    <s v="SALE1166"/>
    <d v="2025-03-06T00:00:00"/>
    <x v="169"/>
    <s v="PROD19"/>
    <s v="STORE14"/>
    <n v="1"/>
    <n v="90.72"/>
    <n v="0.1"/>
    <s v="PayPal"/>
    <n v="81.647999999999996"/>
  </r>
  <r>
    <s v="SALE1226"/>
    <d v="2024-02-23T00:00:00"/>
    <x v="195"/>
    <s v="PROD19"/>
    <s v="STORE18"/>
    <n v="3"/>
    <n v="726.97"/>
    <n v="0.04"/>
    <s v="PayPal"/>
    <n v="2093.6736000000001"/>
  </r>
  <r>
    <s v="SALE1586"/>
    <d v="2025-01-11T00:00:00"/>
    <x v="196"/>
    <s v="PROD19"/>
    <s v="STORE6"/>
    <n v="2"/>
    <n v="764.25"/>
    <n v="0.23"/>
    <s v="PayPal"/>
    <n v="1176.9449999999999"/>
  </r>
  <r>
    <s v="SALE1704"/>
    <d v="2025-02-05T00:00:00"/>
    <x v="188"/>
    <s v="PROD19"/>
    <s v="STORE8"/>
    <n v="1"/>
    <n v="153.57"/>
    <n v="0.01"/>
    <s v="PayPal"/>
    <n v="152.0343"/>
  </r>
  <r>
    <s v="SALE1710"/>
    <d v="2024-01-01T00:00:00"/>
    <x v="113"/>
    <s v="PROD19"/>
    <s v="STORE5"/>
    <n v="3"/>
    <n v="108.31"/>
    <n v="0.26"/>
    <s v="COD"/>
    <n v="240.44820000000001"/>
  </r>
  <r>
    <s v="SALE1766"/>
    <d v="2024-10-06T00:00:00"/>
    <x v="197"/>
    <s v="PROD19"/>
    <s v="STORE8"/>
    <n v="4"/>
    <n v="466.24"/>
    <n v="0.16"/>
    <s v="Credit Card"/>
    <n v="1566.5663999999999"/>
  </r>
  <r>
    <s v="SALE1855"/>
    <d v="2025-02-22T00:00:00"/>
    <x v="166"/>
    <s v="PROD19"/>
    <s v="STORE10"/>
    <n v="3"/>
    <n v="569.98"/>
    <n v="0.05"/>
    <s v="Credit Card"/>
    <n v="1624.443"/>
  </r>
  <r>
    <s v="SALE1927"/>
    <d v="2024-09-10T00:00:00"/>
    <x v="97"/>
    <s v="PROD19"/>
    <s v="STORE13"/>
    <n v="3"/>
    <n v="941.85"/>
    <n v="0.16"/>
    <s v="PayPal"/>
    <n v="2373.462"/>
  </r>
  <r>
    <s v="SALE318"/>
    <d v="2025-01-06T00:00:00"/>
    <x v="198"/>
    <s v="PROD2"/>
    <s v="STORE4"/>
    <n v="2"/>
    <n v="123.19"/>
    <n v="0.19"/>
    <s v="Credit Card"/>
    <n v="199.56780000000001"/>
  </r>
  <r>
    <s v="SALE335"/>
    <d v="2024-01-18T00:00:00"/>
    <x v="167"/>
    <s v="PROD2"/>
    <s v="STORE14"/>
    <n v="4"/>
    <n v="971.9"/>
    <n v="0.28000000000000003"/>
    <s v="PayPal"/>
    <n v="2799.0720000000001"/>
  </r>
  <r>
    <s v="SALE500"/>
    <d v="2024-12-01T00:00:00"/>
    <x v="181"/>
    <s v="PROD2"/>
    <s v="STORE4"/>
    <n v="4"/>
    <n v="106.66"/>
    <n v="0.2"/>
    <s v="COD"/>
    <n v="341.31200000000001"/>
  </r>
  <r>
    <s v="SALE512"/>
    <d v="2024-07-22T00:00:00"/>
    <x v="192"/>
    <s v="PROD2"/>
    <s v="STORE19"/>
    <n v="1"/>
    <n v="505.23"/>
    <n v="0.11"/>
    <s v="Credit Card"/>
    <n v="449.65469999999999"/>
  </r>
  <r>
    <s v="SALE802"/>
    <d v="2023-11-18T00:00:00"/>
    <x v="199"/>
    <s v="PROD2"/>
    <s v="STORE4"/>
    <n v="2"/>
    <n v="333.83"/>
    <n v="0.26"/>
    <s v="PayPal"/>
    <n v="494.0684"/>
  </r>
  <r>
    <s v="SALE809"/>
    <d v="2024-02-18T00:00:00"/>
    <x v="41"/>
    <s v="PROD2"/>
    <s v="STORE4"/>
    <n v="2"/>
    <n v="803.3"/>
    <n v="0.17"/>
    <s v="Credit Card"/>
    <n v="1333.4780000000001"/>
  </r>
  <r>
    <s v="SALE810"/>
    <d v="2024-06-04T00:00:00"/>
    <x v="110"/>
    <s v="PROD2"/>
    <s v="STORE10"/>
    <n v="4"/>
    <n v="863.87"/>
    <n v="0.21"/>
    <s v="COD"/>
    <n v="2729.8292000000001"/>
  </r>
  <r>
    <s v="SALE1080"/>
    <d v="2024-03-10T00:00:00"/>
    <x v="56"/>
    <s v="PROD2"/>
    <s v="STORE17"/>
    <n v="4"/>
    <n v="127.58"/>
    <n v="0.15"/>
    <s v="Credit Card"/>
    <n v="433.77199999999999"/>
  </r>
  <r>
    <s v="SALE1393"/>
    <d v="2023-11-13T00:00:00"/>
    <x v="200"/>
    <s v="PROD2"/>
    <s v="STORE2"/>
    <n v="1"/>
    <n v="493.45"/>
    <n v="0.09"/>
    <s v="Credit Card"/>
    <n v="449.03949999999998"/>
  </r>
  <r>
    <s v="SALE1446"/>
    <d v="2025-04-11T00:00:00"/>
    <x v="79"/>
    <s v="PROD2"/>
    <s v="STORE15"/>
    <n v="4"/>
    <n v="601.5"/>
    <n v="0.18"/>
    <s v="Credit Card"/>
    <n v="1972.92"/>
  </r>
  <r>
    <s v="SALE1513"/>
    <d v="2025-09-22T00:00:00"/>
    <x v="201"/>
    <s v="PROD2"/>
    <s v="STORE16"/>
    <n v="1"/>
    <n v="372.75"/>
    <n v="0.12"/>
    <s v="Credit Card"/>
    <n v="328.02"/>
  </r>
  <r>
    <s v="SALE1644"/>
    <d v="2025-05-29T00:00:00"/>
    <x v="30"/>
    <s v="PROD2"/>
    <s v="STORE10"/>
    <n v="1"/>
    <n v="948.33"/>
    <n v="0.11"/>
    <s v="Credit Card"/>
    <n v="844.01370000000009"/>
  </r>
  <r>
    <s v="SALE1782"/>
    <d v="2024-12-30T00:00:00"/>
    <x v="202"/>
    <s v="PROD2"/>
    <s v="STORE8"/>
    <n v="1"/>
    <n v="213.74"/>
    <n v="7.0000000000000007E-2"/>
    <s v="COD"/>
    <n v="198.7782"/>
  </r>
  <r>
    <s v="SALE1846"/>
    <d v="2025-04-05T00:00:00"/>
    <x v="28"/>
    <s v="PROD2"/>
    <s v="STORE8"/>
    <n v="3"/>
    <n v="591.9"/>
    <n v="0.27"/>
    <s v="Credit Card"/>
    <n v="1296.261"/>
  </r>
  <r>
    <s v="SALE1874"/>
    <d v="2024-05-14T00:00:00"/>
    <x v="203"/>
    <s v="PROD2"/>
    <s v="STORE3"/>
    <n v="4"/>
    <n v="591.9"/>
    <n v="0.2"/>
    <s v="PayPal"/>
    <n v="1894.08"/>
  </r>
  <r>
    <s v="SALE1879"/>
    <d v="2024-08-30T00:00:00"/>
    <x v="204"/>
    <s v="PROD2"/>
    <s v="STORE12"/>
    <n v="3"/>
    <n v="24.29"/>
    <n v="0.12"/>
    <s v="PayPal"/>
    <n v="64.125600000000006"/>
  </r>
  <r>
    <s v="SALE53"/>
    <d v="2025-01-20T00:00:00"/>
    <x v="205"/>
    <s v="PROD20"/>
    <s v="STORE8"/>
    <n v="1"/>
    <n v="900.35"/>
    <n v="0.13"/>
    <s v="COD"/>
    <n v="783.30449999999996"/>
  </r>
  <r>
    <s v="SALE74"/>
    <d v="2025-10-12T00:00:00"/>
    <x v="206"/>
    <s v="PROD20"/>
    <s v="STORE8"/>
    <n v="1"/>
    <n v="184.98"/>
    <n v="0.1"/>
    <s v="COD"/>
    <n v="166.482"/>
  </r>
  <r>
    <s v="SALE86"/>
    <d v="2024-09-10T00:00:00"/>
    <x v="141"/>
    <s v="PROD20"/>
    <s v="STORE3"/>
    <n v="3"/>
    <n v="899.58"/>
    <n v="0.28000000000000003"/>
    <s v="PayPal"/>
    <n v="1943.0927999999999"/>
  </r>
  <r>
    <s v="SALE174"/>
    <d v="2023-12-07T00:00:00"/>
    <x v="207"/>
    <s v="PROD20"/>
    <s v="STORE7"/>
    <n v="4"/>
    <n v="756.28"/>
    <n v="0.05"/>
    <s v="COD"/>
    <n v="2873.864"/>
  </r>
  <r>
    <s v="SALE404"/>
    <d v="2024-07-22T00:00:00"/>
    <x v="6"/>
    <s v="PROD20"/>
    <s v="STORE0"/>
    <n v="4"/>
    <n v="585.45000000000005"/>
    <n v="0.25"/>
    <s v="COD"/>
    <n v="1756.35"/>
  </r>
  <r>
    <s v="SALE568"/>
    <d v="2024-06-03T00:00:00"/>
    <x v="208"/>
    <s v="PROD20"/>
    <s v="STORE6"/>
    <n v="2"/>
    <n v="740.68"/>
    <n v="0.02"/>
    <s v="PayPal"/>
    <n v="1451.7328"/>
  </r>
  <r>
    <s v="SALE595"/>
    <d v="2025-08-22T00:00:00"/>
    <x v="63"/>
    <s v="PROD20"/>
    <s v="STORE7"/>
    <n v="4"/>
    <n v="894.93"/>
    <n v="0.05"/>
    <s v="COD"/>
    <n v="3400.733999999999"/>
  </r>
  <r>
    <s v="SALE739"/>
    <d v="2025-02-28T00:00:00"/>
    <x v="59"/>
    <s v="PROD20"/>
    <s v="STORE8"/>
    <n v="4"/>
    <n v="618.83000000000004"/>
    <n v="0.08"/>
    <s v="PayPal"/>
    <n v="2277.2944000000002"/>
  </r>
  <r>
    <s v="SALE758"/>
    <d v="2024-06-27T00:00:00"/>
    <x v="209"/>
    <s v="PROD20"/>
    <s v="STORE11"/>
    <n v="1"/>
    <n v="202.13"/>
    <n v="0.13"/>
    <s v="COD"/>
    <n v="175.85310000000001"/>
  </r>
  <r>
    <s v="SALE776"/>
    <d v="2024-06-29T00:00:00"/>
    <x v="117"/>
    <s v="PROD20"/>
    <s v="STORE4"/>
    <n v="3"/>
    <n v="909.25"/>
    <n v="0.28999999999999998"/>
    <s v="COD"/>
    <n v="1936.7025000000001"/>
  </r>
  <r>
    <s v="SALE829"/>
    <d v="2025-04-13T00:00:00"/>
    <x v="210"/>
    <s v="PROD20"/>
    <s v="STORE18"/>
    <n v="1"/>
    <n v="27.83"/>
    <n v="0.3"/>
    <s v="PayPal"/>
    <n v="19.481000000000002"/>
  </r>
  <r>
    <s v="SALE990"/>
    <d v="2025-08-06T00:00:00"/>
    <x v="211"/>
    <s v="PROD20"/>
    <s v="STORE9"/>
    <n v="3"/>
    <n v="955.82"/>
    <n v="0.16"/>
    <s v="COD"/>
    <n v="2408.6664000000001"/>
  </r>
  <r>
    <s v="SALE1096"/>
    <d v="2025-02-07T00:00:00"/>
    <x v="75"/>
    <s v="PROD20"/>
    <s v="STORE12"/>
    <n v="1"/>
    <n v="99.35"/>
    <n v="0.08"/>
    <s v="COD"/>
    <n v="91.402000000000001"/>
  </r>
  <r>
    <s v="SALE1255"/>
    <d v="2024-04-20T00:00:00"/>
    <x v="212"/>
    <s v="PROD20"/>
    <s v="STORE3"/>
    <n v="4"/>
    <n v="176.13"/>
    <n v="0.27"/>
    <s v="PayPal"/>
    <n v="514.29959999999994"/>
  </r>
  <r>
    <s v="SALE1340"/>
    <d v="2025-07-17T00:00:00"/>
    <x v="213"/>
    <s v="PROD20"/>
    <s v="STORE1"/>
    <n v="3"/>
    <n v="684.22"/>
    <n v="0.09"/>
    <s v="Credit Card"/>
    <n v="1867.9205999999999"/>
  </r>
  <r>
    <s v="SALE1386"/>
    <d v="2025-03-17T00:00:00"/>
    <x v="68"/>
    <s v="PROD20"/>
    <s v="STORE14"/>
    <n v="2"/>
    <n v="740.57"/>
    <n v="0.06"/>
    <s v="Credit Card"/>
    <n v="1392.2716"/>
  </r>
  <r>
    <s v="SALE1515"/>
    <d v="2024-07-31T00:00:00"/>
    <x v="43"/>
    <s v="PROD20"/>
    <s v="STORE13"/>
    <n v="1"/>
    <n v="136.12"/>
    <n v="7.0000000000000007E-2"/>
    <s v="Credit Card"/>
    <n v="126.5916"/>
  </r>
  <r>
    <s v="SALE1518"/>
    <d v="2025-01-01T00:00:00"/>
    <x v="214"/>
    <s v="PROD20"/>
    <s v="STORE18"/>
    <n v="4"/>
    <n v="558.83000000000004"/>
    <n v="0.16"/>
    <s v="PayPal"/>
    <n v="1877.6687999999999"/>
  </r>
  <r>
    <s v="SALE1577"/>
    <d v="2025-07-13T00:00:00"/>
    <x v="202"/>
    <s v="PROD20"/>
    <s v="STORE12"/>
    <n v="4"/>
    <n v="659.17"/>
    <n v="0.12"/>
    <s v="Credit Card"/>
    <n v="2320.2784000000001"/>
  </r>
  <r>
    <s v="SALE1679"/>
    <d v="2023-11-07T00:00:00"/>
    <x v="38"/>
    <s v="PROD20"/>
    <s v="STORE18"/>
    <n v="3"/>
    <n v="94.83"/>
    <n v="0.16"/>
    <s v="COD"/>
    <n v="238.9716"/>
  </r>
  <r>
    <s v="SALE49"/>
    <d v="2024-11-11T00:00:00"/>
    <x v="127"/>
    <s v="PROD21"/>
    <s v="STORE16"/>
    <n v="2"/>
    <n v="384.66"/>
    <n v="0.08"/>
    <s v="COD"/>
    <n v="707.77440000000013"/>
  </r>
  <r>
    <s v="SALE79"/>
    <d v="2023-12-08T00:00:00"/>
    <x v="79"/>
    <s v="PROD21"/>
    <s v="STORE2"/>
    <n v="1"/>
    <n v="341.17"/>
    <n v="0.15"/>
    <s v="Credit Card"/>
    <n v="289.99450000000002"/>
  </r>
  <r>
    <s v="SALE265"/>
    <d v="2025-06-28T00:00:00"/>
    <x v="124"/>
    <s v="PROD21"/>
    <s v="STORE6"/>
    <n v="1"/>
    <n v="518"/>
    <n v="0.25"/>
    <s v="Credit Card"/>
    <n v="388.5"/>
  </r>
  <r>
    <s v="SALE365"/>
    <d v="2025-02-18T00:00:00"/>
    <x v="211"/>
    <s v="PROD21"/>
    <s v="STORE19"/>
    <n v="2"/>
    <n v="99.1"/>
    <n v="0.2"/>
    <s v="PayPal"/>
    <n v="158.56"/>
  </r>
  <r>
    <s v="SALE395"/>
    <d v="2024-01-17T00:00:00"/>
    <x v="24"/>
    <s v="PROD21"/>
    <s v="STORE0"/>
    <n v="4"/>
    <n v="276.23"/>
    <n v="0.12"/>
    <s v="Credit Card"/>
    <n v="972.32960000000003"/>
  </r>
  <r>
    <s v="SALE397"/>
    <d v="2025-09-29T00:00:00"/>
    <x v="215"/>
    <s v="PROD21"/>
    <s v="STORE13"/>
    <n v="3"/>
    <n v="977.47"/>
    <n v="0.05"/>
    <s v="Credit Card"/>
    <n v="2785.7894999999999"/>
  </r>
  <r>
    <s v="SALE483"/>
    <d v="2024-01-17T00:00:00"/>
    <x v="18"/>
    <s v="PROD21"/>
    <s v="STORE10"/>
    <n v="1"/>
    <n v="771.73"/>
    <n v="0.2"/>
    <s v="Credit Card"/>
    <n v="617.38400000000001"/>
  </r>
  <r>
    <s v="SALE550"/>
    <d v="2025-07-13T00:00:00"/>
    <x v="156"/>
    <s v="PROD21"/>
    <s v="STORE16"/>
    <n v="4"/>
    <n v="714.89"/>
    <n v="0.15"/>
    <s v="Credit Card"/>
    <n v="2430.6260000000002"/>
  </r>
  <r>
    <s v="SALE649"/>
    <d v="2025-05-24T00:00:00"/>
    <x v="216"/>
    <s v="PROD21"/>
    <s v="STORE0"/>
    <n v="2"/>
    <n v="347.95"/>
    <n v="0.13"/>
    <s v="COD"/>
    <n v="605.43299999999999"/>
  </r>
  <r>
    <s v="SALE667"/>
    <d v="2024-10-29T00:00:00"/>
    <x v="56"/>
    <s v="PROD21"/>
    <s v="STORE0"/>
    <n v="1"/>
    <n v="242.08"/>
    <n v="0.18"/>
    <s v="PayPal"/>
    <n v="198.50559999999999"/>
  </r>
  <r>
    <s v="SALE833"/>
    <d v="2023-11-06T00:00:00"/>
    <x v="217"/>
    <s v="PROD21"/>
    <s v="STORE14"/>
    <n v="1"/>
    <n v="977.97"/>
    <n v="0.06"/>
    <s v="COD"/>
    <n v="919.29179999999997"/>
  </r>
  <r>
    <s v="SALE979"/>
    <d v="2025-04-24T00:00:00"/>
    <x v="208"/>
    <s v="PROD21"/>
    <s v="STORE1"/>
    <n v="3"/>
    <n v="614.63"/>
    <n v="0.06"/>
    <s v="PayPal"/>
    <n v="1733.2565999999999"/>
  </r>
  <r>
    <s v="SALE1072"/>
    <d v="2024-12-27T00:00:00"/>
    <x v="218"/>
    <s v="PROD21"/>
    <s v="STORE8"/>
    <n v="1"/>
    <n v="66.22"/>
    <n v="0.02"/>
    <s v="Credit Card"/>
    <n v="64.895600000000002"/>
  </r>
  <r>
    <s v="SALE1104"/>
    <d v="2024-06-25T00:00:00"/>
    <x v="219"/>
    <s v="PROD21"/>
    <s v="STORE10"/>
    <n v="2"/>
    <n v="218.07"/>
    <n v="0.19"/>
    <s v="PayPal"/>
    <n v="353.27339999999998"/>
  </r>
  <r>
    <s v="SALE1119"/>
    <d v="2023-12-11T00:00:00"/>
    <x v="220"/>
    <s v="PROD21"/>
    <s v="STORE4"/>
    <n v="2"/>
    <n v="961.84"/>
    <n v="0.25"/>
    <s v="PayPal"/>
    <n v="1442.76"/>
  </r>
  <r>
    <s v="SALE1503"/>
    <d v="2025-04-25T00:00:00"/>
    <x v="90"/>
    <s v="PROD21"/>
    <s v="STORE10"/>
    <n v="1"/>
    <n v="251.99"/>
    <n v="0.09"/>
    <s v="Credit Card"/>
    <n v="229.3109"/>
  </r>
  <r>
    <s v="SALE1521"/>
    <d v="2024-02-22T00:00:00"/>
    <x v="21"/>
    <s v="PROD21"/>
    <s v="STORE12"/>
    <n v="1"/>
    <n v="440.48"/>
    <n v="0.11"/>
    <s v="COD"/>
    <n v="392.02720000000011"/>
  </r>
  <r>
    <s v="SALE1596"/>
    <d v="2024-02-22T00:00:00"/>
    <x v="188"/>
    <s v="PROD21"/>
    <s v="STORE6"/>
    <n v="1"/>
    <n v="388.35"/>
    <n v="0.01"/>
    <s v="PayPal"/>
    <n v="384.4665"/>
  </r>
  <r>
    <s v="SALE1803"/>
    <d v="2025-03-20T00:00:00"/>
    <x v="133"/>
    <s v="PROD21"/>
    <s v="STORE12"/>
    <n v="3"/>
    <n v="587.12"/>
    <n v="0.3"/>
    <s v="Credit Card"/>
    <n v="1232.952"/>
  </r>
  <r>
    <s v="SALE1812"/>
    <d v="2024-02-12T00:00:00"/>
    <x v="221"/>
    <s v="PROD21"/>
    <s v="STORE13"/>
    <n v="2"/>
    <n v="960.41"/>
    <n v="0.18"/>
    <s v="Credit Card"/>
    <n v="1575.0724"/>
  </r>
  <r>
    <s v="SALE1819"/>
    <d v="2024-02-01T00:00:00"/>
    <x v="60"/>
    <s v="PROD21"/>
    <s v="STORE1"/>
    <n v="1"/>
    <n v="486.39"/>
    <n v="0.09"/>
    <s v="COD"/>
    <n v="442.61489999999998"/>
  </r>
  <r>
    <s v="SALE1993"/>
    <d v="2023-12-14T00:00:00"/>
    <x v="222"/>
    <s v="PROD21"/>
    <s v="STORE12"/>
    <n v="3"/>
    <n v="984.12"/>
    <n v="0.27"/>
    <s v="Credit Card"/>
    <n v="2155.2228"/>
  </r>
  <r>
    <s v="SALE108"/>
    <d v="2025-05-08T00:00:00"/>
    <x v="223"/>
    <s v="PROD22"/>
    <s v="STORE13"/>
    <n v="3"/>
    <n v="815.3"/>
    <n v="0.03"/>
    <s v="Credit Card"/>
    <n v="2372.5230000000001"/>
  </r>
  <r>
    <s v="SALE121"/>
    <d v="2024-09-23T00:00:00"/>
    <x v="164"/>
    <s v="PROD22"/>
    <s v="STORE10"/>
    <n v="3"/>
    <n v="432.4"/>
    <n v="0.04"/>
    <s v="Credit Card"/>
    <n v="1245.3119999999999"/>
  </r>
  <r>
    <s v="SALE299"/>
    <d v="2024-02-26T00:00:00"/>
    <x v="224"/>
    <s v="PROD22"/>
    <s v="STORE19"/>
    <n v="2"/>
    <n v="873.1"/>
    <n v="0.12"/>
    <s v="PayPal"/>
    <n v="1536.6559999999999"/>
  </r>
  <r>
    <s v="SALE370"/>
    <d v="2025-03-17T00:00:00"/>
    <x v="64"/>
    <s v="PROD22"/>
    <s v="STORE18"/>
    <n v="1"/>
    <n v="678.2"/>
    <n v="0.14000000000000001"/>
    <s v="Credit Card"/>
    <n v="583.25200000000007"/>
  </r>
  <r>
    <s v="SALE445"/>
    <d v="2025-02-21T00:00:00"/>
    <x v="225"/>
    <s v="PROD22"/>
    <s v="STORE9"/>
    <n v="4"/>
    <n v="164.02"/>
    <n v="0.01"/>
    <s v="PayPal"/>
    <n v="649.51920000000007"/>
  </r>
  <r>
    <s v="SALE655"/>
    <d v="2024-04-06T00:00:00"/>
    <x v="226"/>
    <s v="PROD22"/>
    <s v="STORE12"/>
    <n v="4"/>
    <n v="411.68"/>
    <n v="0.06"/>
    <s v="PayPal"/>
    <n v="1547.9168"/>
  </r>
  <r>
    <s v="SALE663"/>
    <d v="2024-12-20T00:00:00"/>
    <x v="72"/>
    <s v="PROD22"/>
    <s v="STORE6"/>
    <n v="1"/>
    <n v="747.03"/>
    <n v="0.01"/>
    <s v="Credit Card"/>
    <n v="739.55970000000002"/>
  </r>
  <r>
    <s v="SALE691"/>
    <d v="2025-07-19T00:00:00"/>
    <x v="203"/>
    <s v="PROD22"/>
    <s v="STORE2"/>
    <n v="2"/>
    <n v="419.25"/>
    <n v="0.17"/>
    <s v="PayPal"/>
    <n v="695.95499999999993"/>
  </r>
  <r>
    <s v="SALE929"/>
    <d v="2025-02-18T00:00:00"/>
    <x v="227"/>
    <s v="PROD22"/>
    <s v="STORE0"/>
    <n v="1"/>
    <n v="588.92999999999995"/>
    <n v="0.03"/>
    <s v="COD"/>
    <n v="571.26209999999992"/>
  </r>
  <r>
    <s v="SALE991"/>
    <d v="2024-05-20T00:00:00"/>
    <x v="5"/>
    <s v="PROD22"/>
    <s v="STORE12"/>
    <n v="1"/>
    <n v="904.92"/>
    <n v="0.13"/>
    <s v="Credit Card"/>
    <n v="787.28039999999999"/>
  </r>
  <r>
    <s v="SALE1156"/>
    <d v="2025-09-23T00:00:00"/>
    <x v="78"/>
    <s v="PROD22"/>
    <s v="STORE7"/>
    <n v="3"/>
    <n v="235.41"/>
    <n v="0.15"/>
    <s v="PayPal"/>
    <n v="600.29549999999995"/>
  </r>
  <r>
    <s v="SALE1486"/>
    <d v="2025-01-07T00:00:00"/>
    <x v="228"/>
    <s v="PROD22"/>
    <s v="STORE14"/>
    <n v="1"/>
    <n v="588.29999999999995"/>
    <n v="0.26"/>
    <s v="COD"/>
    <n v="435.34199999999998"/>
  </r>
  <r>
    <s v="SALE1588"/>
    <d v="2025-04-10T00:00:00"/>
    <x v="11"/>
    <s v="PROD22"/>
    <s v="STORE8"/>
    <n v="4"/>
    <n v="565.37"/>
    <n v="7.0000000000000007E-2"/>
    <s v="PayPal"/>
    <n v="2103.1763999999998"/>
  </r>
  <r>
    <s v="SALE1653"/>
    <d v="2024-06-23T00:00:00"/>
    <x v="42"/>
    <s v="PROD22"/>
    <s v="STORE14"/>
    <n v="2"/>
    <n v="833.62"/>
    <n v="0.18"/>
    <s v="Credit Card"/>
    <n v="1367.1368"/>
  </r>
  <r>
    <s v="SALE1717"/>
    <d v="2023-12-05T00:00:00"/>
    <x v="229"/>
    <s v="PROD22"/>
    <s v="STORE18"/>
    <n v="2"/>
    <n v="761.71"/>
    <n v="0.02"/>
    <s v="PayPal"/>
    <n v="1492.9516000000001"/>
  </r>
  <r>
    <s v="SALE1763"/>
    <d v="2024-05-26T00:00:00"/>
    <x v="230"/>
    <s v="PROD22"/>
    <s v="STORE16"/>
    <n v="4"/>
    <n v="300.12"/>
    <n v="0.05"/>
    <s v="PayPal"/>
    <n v="1140.4559999999999"/>
  </r>
  <r>
    <s v="SALE1768"/>
    <d v="2024-12-28T00:00:00"/>
    <x v="231"/>
    <s v="PROD22"/>
    <s v="STORE6"/>
    <n v="2"/>
    <n v="616.42999999999995"/>
    <n v="0.02"/>
    <s v="COD"/>
    <n v="1208.2028"/>
  </r>
  <r>
    <s v="SALE1847"/>
    <d v="2025-08-14T00:00:00"/>
    <x v="232"/>
    <s v="PROD22"/>
    <s v="STORE10"/>
    <n v="2"/>
    <n v="523.14"/>
    <n v="0.13"/>
    <s v="PayPal"/>
    <n v="910.2636"/>
  </r>
  <r>
    <s v="SALE1913"/>
    <d v="2024-10-24T00:00:00"/>
    <x v="10"/>
    <s v="PROD22"/>
    <s v="STORE14"/>
    <n v="1"/>
    <n v="958.44"/>
    <n v="0.21"/>
    <s v="Credit Card"/>
    <n v="757.16760000000011"/>
  </r>
  <r>
    <s v="SALE41"/>
    <d v="2023-11-11T00:00:00"/>
    <x v="233"/>
    <s v="PROD23"/>
    <s v="STORE8"/>
    <n v="3"/>
    <n v="342.47"/>
    <n v="0.08"/>
    <s v="PayPal"/>
    <n v="945.21720000000016"/>
  </r>
  <r>
    <s v="SALE272"/>
    <d v="2025-02-05T00:00:00"/>
    <x v="133"/>
    <s v="PROD23"/>
    <s v="STORE3"/>
    <n v="3"/>
    <n v="610.24"/>
    <n v="0.17"/>
    <s v="COD"/>
    <n v="1519.4975999999999"/>
  </r>
  <r>
    <s v="SALE452"/>
    <d v="2024-06-17T00:00:00"/>
    <x v="115"/>
    <s v="PROD23"/>
    <s v="STORE16"/>
    <n v="2"/>
    <n v="425.06"/>
    <n v="0.09"/>
    <s v="PayPal"/>
    <n v="773.60919999999999"/>
  </r>
  <r>
    <s v="SALE547"/>
    <d v="2023-12-21T00:00:00"/>
    <x v="234"/>
    <s v="PROD23"/>
    <s v="STORE15"/>
    <n v="1"/>
    <n v="352.43"/>
    <n v="0.14000000000000001"/>
    <s v="PayPal"/>
    <n v="303.08980000000003"/>
  </r>
  <r>
    <s v="SALE637"/>
    <d v="2024-10-07T00:00:00"/>
    <x v="235"/>
    <s v="PROD23"/>
    <s v="STORE15"/>
    <n v="1"/>
    <n v="563.32000000000005"/>
    <n v="0.01"/>
    <s v="PayPal"/>
    <n v="557.68680000000006"/>
  </r>
  <r>
    <s v="SALE699"/>
    <d v="2025-10-09T00:00:00"/>
    <x v="221"/>
    <s v="PROD23"/>
    <s v="STORE19"/>
    <n v="3"/>
    <n v="648.33000000000004"/>
    <n v="0.2"/>
    <s v="COD"/>
    <n v="1555.992"/>
  </r>
  <r>
    <s v="SALE889"/>
    <d v="2025-04-02T00:00:00"/>
    <x v="236"/>
    <s v="PROD23"/>
    <s v="STORE4"/>
    <n v="3"/>
    <n v="70.97"/>
    <n v="0.06"/>
    <s v="COD"/>
    <n v="200.1354"/>
  </r>
  <r>
    <s v="SALE1006"/>
    <d v="2025-09-18T00:00:00"/>
    <x v="101"/>
    <s v="PROD23"/>
    <s v="STORE17"/>
    <n v="3"/>
    <n v="644.73"/>
    <n v="0.01"/>
    <s v="COD"/>
    <n v="1914.8480999999999"/>
  </r>
  <r>
    <s v="SALE1036"/>
    <d v="2025-04-26T00:00:00"/>
    <x v="237"/>
    <s v="PROD23"/>
    <s v="STORE1"/>
    <n v="3"/>
    <n v="688.76"/>
    <n v="0.12"/>
    <s v="PayPal"/>
    <n v="1818.3263999999999"/>
  </r>
  <r>
    <s v="SALE1350"/>
    <d v="2024-08-25T00:00:00"/>
    <x v="54"/>
    <s v="PROD23"/>
    <s v="STORE2"/>
    <n v="3"/>
    <n v="152.41"/>
    <n v="0.25"/>
    <s v="Credit Card"/>
    <n v="342.92250000000001"/>
  </r>
  <r>
    <s v="SALE1367"/>
    <d v="2025-09-14T00:00:00"/>
    <x v="15"/>
    <s v="PROD23"/>
    <s v="STORE17"/>
    <n v="3"/>
    <n v="373.35"/>
    <n v="0.2"/>
    <s v="COD"/>
    <n v="896.04000000000019"/>
  </r>
  <r>
    <s v="SALE1373"/>
    <d v="2023-12-12T00:00:00"/>
    <x v="238"/>
    <s v="PROD23"/>
    <s v="STORE7"/>
    <n v="2"/>
    <n v="608.46"/>
    <n v="0.16"/>
    <s v="Credit Card"/>
    <n v="1022.2128"/>
  </r>
  <r>
    <s v="SALE1417"/>
    <d v="2024-01-13T00:00:00"/>
    <x v="221"/>
    <s v="PROD23"/>
    <s v="STORE1"/>
    <n v="2"/>
    <n v="54.51"/>
    <n v="7.0000000000000007E-2"/>
    <s v="Credit Card"/>
    <n v="101.3886"/>
  </r>
  <r>
    <s v="SALE1478"/>
    <d v="2025-05-29T00:00:00"/>
    <x v="39"/>
    <s v="PROD23"/>
    <s v="STORE11"/>
    <n v="1"/>
    <n v="588.61"/>
    <n v="0.1"/>
    <s v="PayPal"/>
    <n v="529.74900000000002"/>
  </r>
  <r>
    <s v="SALE1525"/>
    <d v="2024-01-05T00:00:00"/>
    <x v="103"/>
    <s v="PROD23"/>
    <s v="STORE18"/>
    <n v="1"/>
    <n v="616.82000000000005"/>
    <n v="0.24"/>
    <s v="Credit Card"/>
    <n v="468.78320000000002"/>
  </r>
  <r>
    <s v="SALE10"/>
    <d v="2024-02-13T00:00:00"/>
    <x v="59"/>
    <s v="PROD24"/>
    <s v="STORE14"/>
    <n v="1"/>
    <n v="278.63"/>
    <n v="7.0000000000000007E-2"/>
    <s v="Credit Card"/>
    <n v="259.1259"/>
  </r>
  <r>
    <s v="SALE14"/>
    <d v="2025-06-21T00:00:00"/>
    <x v="239"/>
    <s v="PROD24"/>
    <s v="STORE15"/>
    <n v="4"/>
    <n v="403.47"/>
    <n v="0.28999999999999998"/>
    <s v="PayPal"/>
    <n v="1145.8548000000001"/>
  </r>
  <r>
    <s v="SALE257"/>
    <d v="2025-03-01T00:00:00"/>
    <x v="110"/>
    <s v="PROD24"/>
    <s v="STORE1"/>
    <n v="2"/>
    <n v="679.86"/>
    <n v="0.22"/>
    <s v="COD"/>
    <n v="1060.5816"/>
  </r>
  <r>
    <s v="SALE343"/>
    <d v="2024-11-27T00:00:00"/>
    <x v="196"/>
    <s v="PROD24"/>
    <s v="STORE19"/>
    <n v="3"/>
    <n v="794.59"/>
    <n v="0.03"/>
    <s v="PayPal"/>
    <n v="2312.2568999999999"/>
  </r>
  <r>
    <s v="SALE524"/>
    <d v="2025-04-27T00:00:00"/>
    <x v="95"/>
    <s v="PROD24"/>
    <s v="STORE16"/>
    <n v="2"/>
    <n v="409.52"/>
    <n v="0.06"/>
    <s v="COD"/>
    <n v="769.8975999999999"/>
  </r>
  <r>
    <s v="SALE705"/>
    <d v="2025-05-26T00:00:00"/>
    <x v="240"/>
    <s v="PROD24"/>
    <s v="STORE18"/>
    <n v="4"/>
    <n v="757.9"/>
    <n v="0.22"/>
    <s v="PayPal"/>
    <n v="2364.6480000000001"/>
  </r>
  <r>
    <s v="SALE746"/>
    <d v="2025-01-30T00:00:00"/>
    <x v="64"/>
    <s v="PROD24"/>
    <s v="STORE7"/>
    <n v="1"/>
    <n v="412.11"/>
    <n v="0.23"/>
    <s v="PayPal"/>
    <n v="317.32470000000001"/>
  </r>
  <r>
    <s v="SALE764"/>
    <d v="2025-03-29T00:00:00"/>
    <x v="98"/>
    <s v="PROD24"/>
    <s v="STORE3"/>
    <n v="1"/>
    <n v="387.99"/>
    <n v="0.3"/>
    <s v="Credit Card"/>
    <n v="271.59300000000002"/>
  </r>
  <r>
    <s v="SALE995"/>
    <d v="2024-03-22T00:00:00"/>
    <x v="241"/>
    <s v="PROD24"/>
    <s v="STORE6"/>
    <n v="3"/>
    <n v="480.11"/>
    <n v="0.11"/>
    <s v="PayPal"/>
    <n v="1281.8937000000001"/>
  </r>
  <r>
    <s v="SALE1003"/>
    <d v="2024-09-07T00:00:00"/>
    <x v="242"/>
    <s v="PROD24"/>
    <s v="STORE1"/>
    <n v="4"/>
    <n v="996.85"/>
    <n v="0.24"/>
    <s v="PayPal"/>
    <n v="3030.424"/>
  </r>
  <r>
    <s v="SALE1110"/>
    <d v="2024-12-26T00:00:00"/>
    <x v="85"/>
    <s v="PROD24"/>
    <s v="STORE19"/>
    <n v="3"/>
    <n v="631.20000000000005"/>
    <n v="0.24"/>
    <s v="Credit Card"/>
    <n v="1439.136"/>
  </r>
  <r>
    <s v="SALE1401"/>
    <d v="2024-12-27T00:00:00"/>
    <x v="243"/>
    <s v="PROD24"/>
    <s v="STORE9"/>
    <n v="1"/>
    <n v="882.73"/>
    <n v="0.1"/>
    <s v="Credit Card"/>
    <n v="794.45699999999999"/>
  </r>
  <r>
    <s v="SALE1594"/>
    <d v="2023-11-26T00:00:00"/>
    <x v="21"/>
    <s v="PROD24"/>
    <s v="STORE18"/>
    <n v="4"/>
    <n v="641.45000000000005"/>
    <n v="0.16"/>
    <s v="COD"/>
    <n v="2155.2719999999999"/>
  </r>
  <r>
    <s v="SALE1665"/>
    <d v="2024-01-02T00:00:00"/>
    <x v="141"/>
    <s v="PROD24"/>
    <s v="STORE12"/>
    <n v="3"/>
    <n v="304.67"/>
    <n v="0.11"/>
    <s v="Credit Card"/>
    <n v="813.46889999999996"/>
  </r>
  <r>
    <s v="SALE1786"/>
    <d v="2024-03-08T00:00:00"/>
    <x v="244"/>
    <s v="PROD24"/>
    <s v="STORE12"/>
    <n v="2"/>
    <n v="722.06"/>
    <n v="7.0000000000000007E-2"/>
    <s v="Credit Card"/>
    <n v="1343.0316"/>
  </r>
  <r>
    <s v="SALE1911"/>
    <d v="2024-03-16T00:00:00"/>
    <x v="245"/>
    <s v="PROD24"/>
    <s v="STORE6"/>
    <n v="4"/>
    <n v="73.55"/>
    <n v="0.24"/>
    <s v="COD"/>
    <n v="223.59200000000001"/>
  </r>
  <r>
    <s v="SALE1933"/>
    <d v="2025-03-04T00:00:00"/>
    <x v="146"/>
    <s v="PROD24"/>
    <s v="STORE6"/>
    <n v="3"/>
    <n v="447.38"/>
    <n v="0.03"/>
    <s v="Credit Card"/>
    <n v="1301.8758"/>
  </r>
  <r>
    <s v="SALE1961"/>
    <d v="2025-10-04T00:00:00"/>
    <x v="246"/>
    <s v="PROD24"/>
    <s v="STORE4"/>
    <n v="2"/>
    <n v="92.94"/>
    <n v="0.12"/>
    <s v="Credit Card"/>
    <n v="163.5744"/>
  </r>
  <r>
    <s v="SALE1971"/>
    <d v="2024-10-12T00:00:00"/>
    <x v="247"/>
    <s v="PROD24"/>
    <s v="STORE10"/>
    <n v="1"/>
    <n v="412.2"/>
    <n v="0.11"/>
    <s v="Credit Card"/>
    <n v="366.858"/>
  </r>
  <r>
    <s v="SALE101"/>
    <d v="2024-06-10T00:00:00"/>
    <x v="248"/>
    <s v="PROD25"/>
    <s v="STORE13"/>
    <n v="3"/>
    <n v="359.56"/>
    <n v="0.17"/>
    <s v="PayPal"/>
    <n v="895.30439999999999"/>
  </r>
  <r>
    <s v="SALE176"/>
    <d v="2024-03-20T00:00:00"/>
    <x v="33"/>
    <s v="PROD25"/>
    <s v="STORE15"/>
    <n v="1"/>
    <n v="857.35"/>
    <n v="0.28000000000000003"/>
    <s v="PayPal"/>
    <n v="617.29200000000003"/>
  </r>
  <r>
    <s v="SALE278"/>
    <d v="2025-05-21T00:00:00"/>
    <x v="209"/>
    <s v="PROD25"/>
    <s v="STORE7"/>
    <n v="4"/>
    <n v="285.82"/>
    <n v="0.18"/>
    <s v="PayPal"/>
    <n v="937.4896"/>
  </r>
  <r>
    <s v="SALE353"/>
    <d v="2024-07-28T00:00:00"/>
    <x v="170"/>
    <s v="PROD25"/>
    <s v="STORE12"/>
    <n v="4"/>
    <n v="175.91"/>
    <n v="0.13"/>
    <s v="PayPal"/>
    <n v="612.16679999999997"/>
  </r>
  <r>
    <s v="SALE498"/>
    <d v="2023-12-20T00:00:00"/>
    <x v="249"/>
    <s v="PROD25"/>
    <s v="STORE12"/>
    <n v="2"/>
    <n v="583.51"/>
    <n v="0.2"/>
    <s v="COD"/>
    <n v="933.61599999999999"/>
  </r>
  <r>
    <s v="SALE632"/>
    <d v="2024-11-09T00:00:00"/>
    <x v="97"/>
    <s v="PROD25"/>
    <s v="STORE11"/>
    <n v="2"/>
    <n v="151.47"/>
    <n v="0.21"/>
    <s v="PayPal"/>
    <n v="239.32259999999999"/>
  </r>
  <r>
    <s v="SALE680"/>
    <d v="2024-06-13T00:00:00"/>
    <x v="189"/>
    <s v="PROD25"/>
    <s v="STORE6"/>
    <n v="4"/>
    <n v="484.92"/>
    <n v="0.28000000000000003"/>
    <s v="PayPal"/>
    <n v="1396.5696"/>
  </r>
  <r>
    <s v="SALE770"/>
    <d v="2025-04-15T00:00:00"/>
    <x v="92"/>
    <s v="PROD25"/>
    <s v="STORE17"/>
    <n v="3"/>
    <n v="852.72"/>
    <n v="0.16"/>
    <s v="Credit Card"/>
    <n v="2148.8544000000002"/>
  </r>
  <r>
    <s v="SALE822"/>
    <d v="2024-08-16T00:00:00"/>
    <x v="176"/>
    <s v="PROD25"/>
    <s v="STORE15"/>
    <n v="4"/>
    <n v="94.13"/>
    <n v="0.15"/>
    <s v="Credit Card"/>
    <n v="320.04199999999997"/>
  </r>
  <r>
    <s v="SALE932"/>
    <d v="2024-05-29T00:00:00"/>
    <x v="250"/>
    <s v="PROD25"/>
    <s v="STORE15"/>
    <n v="3"/>
    <n v="504.97"/>
    <n v="0.3"/>
    <s v="Credit Card"/>
    <n v="1060.4369999999999"/>
  </r>
  <r>
    <s v="SALE959"/>
    <d v="2025-08-24T00:00:00"/>
    <x v="251"/>
    <s v="PROD25"/>
    <s v="STORE14"/>
    <n v="2"/>
    <n v="855.4"/>
    <n v="0.08"/>
    <s v="COD"/>
    <n v="1573.9359999999999"/>
  </r>
  <r>
    <s v="SALE987"/>
    <d v="2024-10-13T00:00:00"/>
    <x v="19"/>
    <s v="PROD25"/>
    <s v="STORE13"/>
    <n v="1"/>
    <n v="531.99"/>
    <n v="0.17"/>
    <s v="PayPal"/>
    <n v="441.55169999999998"/>
  </r>
  <r>
    <s v="SALE1020"/>
    <d v="2024-01-31T00:00:00"/>
    <x v="252"/>
    <s v="PROD25"/>
    <s v="STORE13"/>
    <n v="1"/>
    <n v="963.76"/>
    <n v="0.14000000000000001"/>
    <s v="PayPal"/>
    <n v="828.83359999999993"/>
  </r>
  <r>
    <s v="SALE1222"/>
    <d v="2024-04-02T00:00:00"/>
    <x v="253"/>
    <s v="PROD25"/>
    <s v="STORE2"/>
    <n v="3"/>
    <n v="377.69"/>
    <n v="7.0000000000000007E-2"/>
    <s v="PayPal"/>
    <n v="1053.7551000000001"/>
  </r>
  <r>
    <s v="SALE1271"/>
    <d v="2024-04-10T00:00:00"/>
    <x v="23"/>
    <s v="PROD25"/>
    <s v="STORE18"/>
    <n v="3"/>
    <n v="336.1"/>
    <n v="0.12"/>
    <s v="COD"/>
    <n v="887.30400000000009"/>
  </r>
  <r>
    <s v="SALE1409"/>
    <d v="2024-01-05T00:00:00"/>
    <x v="41"/>
    <s v="PROD25"/>
    <s v="STORE15"/>
    <n v="2"/>
    <n v="795.37"/>
    <n v="0.2"/>
    <s v="COD"/>
    <n v="1272.5920000000001"/>
  </r>
  <r>
    <s v="SALE1413"/>
    <d v="2024-08-02T00:00:00"/>
    <x v="254"/>
    <s v="PROD25"/>
    <s v="STORE16"/>
    <n v="4"/>
    <n v="627.73"/>
    <n v="0.11"/>
    <s v="COD"/>
    <n v="2234.7188000000001"/>
  </r>
  <r>
    <s v="SALE1426"/>
    <d v="2024-09-13T00:00:00"/>
    <x v="255"/>
    <s v="PROD25"/>
    <s v="STORE3"/>
    <n v="3"/>
    <n v="247.66"/>
    <n v="0.02"/>
    <s v="COD"/>
    <n v="728.12040000000002"/>
  </r>
  <r>
    <s v="SALE1554"/>
    <d v="2024-02-16T00:00:00"/>
    <x v="256"/>
    <s v="PROD25"/>
    <s v="STORE13"/>
    <n v="2"/>
    <n v="388.34"/>
    <n v="0.09"/>
    <s v="PayPal"/>
    <n v="706.77879999999993"/>
  </r>
  <r>
    <s v="SALE1736"/>
    <d v="2024-01-22T00:00:00"/>
    <x v="114"/>
    <s v="PROD25"/>
    <s v="STORE17"/>
    <n v="3"/>
    <n v="849.77"/>
    <n v="0.12"/>
    <s v="PayPal"/>
    <n v="2243.3928000000001"/>
  </r>
  <r>
    <s v="SALE1765"/>
    <d v="2025-02-07T00:00:00"/>
    <x v="257"/>
    <s v="PROD25"/>
    <s v="STORE0"/>
    <n v="2"/>
    <n v="596.84"/>
    <n v="0.01"/>
    <s v="PayPal"/>
    <n v="1181.7431999999999"/>
  </r>
  <r>
    <s v="SALE1804"/>
    <d v="2025-10-11T00:00:00"/>
    <x v="117"/>
    <s v="PROD25"/>
    <s v="STORE18"/>
    <n v="1"/>
    <n v="401.18"/>
    <n v="0.15"/>
    <s v="COD"/>
    <n v="341.00299999999999"/>
  </r>
  <r>
    <s v="SALE1901"/>
    <d v="2023-11-20T00:00:00"/>
    <x v="258"/>
    <s v="PROD25"/>
    <s v="STORE8"/>
    <n v="1"/>
    <n v="52.06"/>
    <n v="0.27"/>
    <s v="COD"/>
    <n v="38.003799999999998"/>
  </r>
  <r>
    <s v="SALE40"/>
    <d v="2024-07-13T00:00:00"/>
    <x v="129"/>
    <s v="PROD26"/>
    <s v="STORE19"/>
    <n v="2"/>
    <n v="873.86"/>
    <n v="7.0000000000000007E-2"/>
    <s v="COD"/>
    <n v="1625.3796"/>
  </r>
  <r>
    <s v="SALE173"/>
    <d v="2024-01-23T00:00:00"/>
    <x v="259"/>
    <s v="PROD26"/>
    <s v="STORE2"/>
    <n v="2"/>
    <n v="593.47"/>
    <n v="0.1"/>
    <s v="COD"/>
    <n v="1068.2460000000001"/>
  </r>
  <r>
    <s v="SALE221"/>
    <d v="2025-03-13T00:00:00"/>
    <x v="64"/>
    <s v="PROD26"/>
    <s v="STORE14"/>
    <n v="4"/>
    <n v="652.28"/>
    <n v="0.15"/>
    <s v="Credit Card"/>
    <n v="2217.752"/>
  </r>
  <r>
    <s v="SALE344"/>
    <d v="2023-10-25T00:00:00"/>
    <x v="89"/>
    <s v="PROD26"/>
    <s v="STORE9"/>
    <n v="1"/>
    <n v="907.95"/>
    <n v="0.1"/>
    <s v="PayPal"/>
    <n v="817.15500000000009"/>
  </r>
  <r>
    <s v="SALE545"/>
    <d v="2023-11-25T00:00:00"/>
    <x v="260"/>
    <s v="PROD26"/>
    <s v="STORE1"/>
    <n v="4"/>
    <n v="90.32"/>
    <n v="0.08"/>
    <s v="PayPal"/>
    <n v="332.37759999999997"/>
  </r>
  <r>
    <s v="SALE648"/>
    <d v="2023-11-29T00:00:00"/>
    <x v="236"/>
    <s v="PROD26"/>
    <s v="STORE7"/>
    <n v="1"/>
    <n v="566.5"/>
    <n v="0.25"/>
    <s v="COD"/>
    <n v="424.875"/>
  </r>
  <r>
    <s v="SALE692"/>
    <d v="2024-12-24T00:00:00"/>
    <x v="177"/>
    <s v="PROD26"/>
    <s v="STORE19"/>
    <n v="2"/>
    <n v="800.84"/>
    <n v="0.27"/>
    <s v="COD"/>
    <n v="1169.2264"/>
  </r>
  <r>
    <s v="SALE695"/>
    <d v="2024-11-19T00:00:00"/>
    <x v="105"/>
    <s v="PROD26"/>
    <s v="STORE10"/>
    <n v="4"/>
    <n v="413.48"/>
    <n v="0.02"/>
    <s v="PayPal"/>
    <n v="1620.8416"/>
  </r>
  <r>
    <s v="SALE1149"/>
    <d v="2025-06-16T00:00:00"/>
    <x v="191"/>
    <s v="PROD26"/>
    <s v="STORE8"/>
    <n v="3"/>
    <n v="922.56"/>
    <n v="0.18"/>
    <s v="PayPal"/>
    <n v="2269.4976000000001"/>
  </r>
  <r>
    <s v="SALE1189"/>
    <d v="2025-03-13T00:00:00"/>
    <x v="255"/>
    <s v="PROD26"/>
    <s v="STORE5"/>
    <n v="1"/>
    <n v="429.25"/>
    <n v="0.28999999999999998"/>
    <s v="Credit Card"/>
    <n v="304.76749999999998"/>
  </r>
  <r>
    <s v="SALE1194"/>
    <d v="2023-11-20T00:00:00"/>
    <x v="261"/>
    <s v="PROD26"/>
    <s v="STORE17"/>
    <n v="2"/>
    <n v="519.29999999999995"/>
    <n v="0.09"/>
    <s v="PayPal"/>
    <n v="945.12599999999998"/>
  </r>
  <r>
    <s v="SALE1298"/>
    <d v="2023-12-26T00:00:00"/>
    <x v="262"/>
    <s v="PROD26"/>
    <s v="STORE8"/>
    <n v="2"/>
    <n v="853.41"/>
    <n v="0.25"/>
    <s v="Credit Card"/>
    <n v="1280.115"/>
  </r>
  <r>
    <s v="SALE1313"/>
    <d v="2025-09-06T00:00:00"/>
    <x v="81"/>
    <s v="PROD26"/>
    <s v="STORE18"/>
    <n v="1"/>
    <n v="179.77"/>
    <n v="0.23"/>
    <s v="COD"/>
    <n v="138.4229"/>
  </r>
  <r>
    <s v="SALE1442"/>
    <d v="2025-08-24T00:00:00"/>
    <x v="263"/>
    <s v="PROD26"/>
    <s v="STORE9"/>
    <n v="4"/>
    <n v="896.91"/>
    <n v="0.1"/>
    <s v="Credit Card"/>
    <n v="3228.8760000000002"/>
  </r>
  <r>
    <s v="SALE1463"/>
    <d v="2025-08-21T00:00:00"/>
    <x v="235"/>
    <s v="PROD26"/>
    <s v="STORE2"/>
    <n v="2"/>
    <n v="182.89"/>
    <n v="0.11"/>
    <s v="Credit Card"/>
    <n v="325.54419999999999"/>
  </r>
  <r>
    <s v="SALE1639"/>
    <d v="2024-07-05T00:00:00"/>
    <x v="177"/>
    <s v="PROD26"/>
    <s v="STORE17"/>
    <n v="3"/>
    <n v="543.92999999999995"/>
    <n v="0.3"/>
    <s v="COD"/>
    <n v="1142.2529999999999"/>
  </r>
  <r>
    <s v="SALE1793"/>
    <d v="2023-10-23T00:00:00"/>
    <x v="142"/>
    <s v="PROD26"/>
    <s v="STORE8"/>
    <n v="1"/>
    <n v="361.8"/>
    <n v="0.02"/>
    <s v="COD"/>
    <n v="354.56400000000002"/>
  </r>
  <r>
    <s v="SALE1818"/>
    <d v="2025-06-06T00:00:00"/>
    <x v="264"/>
    <s v="PROD26"/>
    <s v="STORE5"/>
    <n v="4"/>
    <n v="282.18"/>
    <n v="0.13"/>
    <s v="COD"/>
    <n v="981.9864"/>
  </r>
  <r>
    <s v="SALE1858"/>
    <d v="2024-05-16T00:00:00"/>
    <x v="265"/>
    <s v="PROD26"/>
    <s v="STORE5"/>
    <n v="4"/>
    <n v="189.56"/>
    <n v="0"/>
    <s v="COD"/>
    <n v="758.24"/>
  </r>
  <r>
    <s v="SALE1877"/>
    <d v="2023-12-12T00:00:00"/>
    <x v="238"/>
    <s v="PROD26"/>
    <s v="STORE0"/>
    <n v="2"/>
    <n v="614.21"/>
    <n v="0.11"/>
    <s v="PayPal"/>
    <n v="1093.2937999999999"/>
  </r>
  <r>
    <s v="SALE17"/>
    <d v="2024-12-11T00:00:00"/>
    <x v="266"/>
    <s v="PROD27"/>
    <s v="STORE4"/>
    <n v="2"/>
    <n v="502.69"/>
    <n v="0.23"/>
    <s v="Credit Card"/>
    <n v="774.14260000000002"/>
  </r>
  <r>
    <s v="SALE113"/>
    <d v="2024-05-01T00:00:00"/>
    <x v="267"/>
    <s v="PROD27"/>
    <s v="STORE10"/>
    <n v="1"/>
    <n v="281.97000000000003"/>
    <n v="0.2"/>
    <s v="PayPal"/>
    <n v="225.57599999999999"/>
  </r>
  <r>
    <s v="SALE211"/>
    <d v="2025-05-30T00:00:00"/>
    <x v="268"/>
    <s v="PROD27"/>
    <s v="STORE8"/>
    <n v="3"/>
    <n v="681.01"/>
    <n v="0.27"/>
    <s v="COD"/>
    <n v="1491.4119000000001"/>
  </r>
  <r>
    <s v="SALE349"/>
    <d v="2025-04-01T00:00:00"/>
    <x v="145"/>
    <s v="PROD27"/>
    <s v="STORE13"/>
    <n v="2"/>
    <n v="563.29999999999995"/>
    <n v="0.26"/>
    <s v="Credit Card"/>
    <n v="833.68399999999997"/>
  </r>
  <r>
    <s v="SALE357"/>
    <d v="2024-09-29T00:00:00"/>
    <x v="269"/>
    <s v="PROD27"/>
    <s v="STORE0"/>
    <n v="3"/>
    <n v="158.72"/>
    <n v="0.13"/>
    <s v="Credit Card"/>
    <n v="414.25920000000002"/>
  </r>
  <r>
    <s v="SALE606"/>
    <d v="2024-09-20T00:00:00"/>
    <x v="270"/>
    <s v="PROD27"/>
    <s v="STORE8"/>
    <n v="3"/>
    <n v="827.88"/>
    <n v="0.19"/>
    <s v="PayPal"/>
    <n v="2011.7483999999999"/>
  </r>
  <r>
    <s v="SALE623"/>
    <d v="2024-11-12T00:00:00"/>
    <x v="129"/>
    <s v="PROD27"/>
    <s v="STORE14"/>
    <n v="4"/>
    <n v="757.71"/>
    <n v="0.26"/>
    <s v="COD"/>
    <n v="2242.8216000000002"/>
  </r>
  <r>
    <s v="SALE817"/>
    <d v="2024-04-24T00:00:00"/>
    <x v="271"/>
    <s v="PROD27"/>
    <s v="STORE19"/>
    <n v="3"/>
    <n v="871.34"/>
    <n v="0.11"/>
    <s v="COD"/>
    <n v="2326.4778000000001"/>
  </r>
  <r>
    <s v="SALE842"/>
    <d v="2024-06-03T00:00:00"/>
    <x v="272"/>
    <s v="PROD27"/>
    <s v="STORE4"/>
    <n v="1"/>
    <n v="964.11"/>
    <n v="0.17"/>
    <s v="COD"/>
    <n v="800.21129999999994"/>
  </r>
  <r>
    <s v="SALE997"/>
    <d v="2025-05-28T00:00:00"/>
    <x v="271"/>
    <s v="PROD27"/>
    <s v="STORE3"/>
    <n v="3"/>
    <n v="530.16999999999996"/>
    <n v="0.18"/>
    <s v="PayPal"/>
    <n v="1304.2182"/>
  </r>
  <r>
    <s v="SALE1180"/>
    <d v="2024-03-02T00:00:00"/>
    <x v="273"/>
    <s v="PROD27"/>
    <s v="STORE9"/>
    <n v="2"/>
    <n v="717.21"/>
    <n v="0.15"/>
    <s v="COD"/>
    <n v="1219.2570000000001"/>
  </r>
  <r>
    <s v="SALE1240"/>
    <d v="2024-04-12T00:00:00"/>
    <x v="274"/>
    <s v="PROD27"/>
    <s v="STORE5"/>
    <n v="2"/>
    <n v="437.84"/>
    <n v="0.24"/>
    <s v="Credit Card"/>
    <n v="665.51679999999999"/>
  </r>
  <r>
    <s v="SALE1364"/>
    <d v="2024-01-31T00:00:00"/>
    <x v="244"/>
    <s v="PROD27"/>
    <s v="STORE16"/>
    <n v="4"/>
    <n v="310.79000000000002"/>
    <n v="0.22"/>
    <s v="COD"/>
    <n v="969.66480000000013"/>
  </r>
  <r>
    <s v="SALE1366"/>
    <d v="2024-04-15T00:00:00"/>
    <x v="2"/>
    <s v="PROD27"/>
    <s v="STORE16"/>
    <n v="2"/>
    <n v="270.66000000000003"/>
    <n v="0.1"/>
    <s v="COD"/>
    <n v="487.18799999999999"/>
  </r>
  <r>
    <s v="SALE1435"/>
    <d v="2025-05-02T00:00:00"/>
    <x v="7"/>
    <s v="PROD27"/>
    <s v="STORE0"/>
    <n v="1"/>
    <n v="640.92999999999995"/>
    <n v="0.19"/>
    <s v="PayPal"/>
    <n v="519.15329999999994"/>
  </r>
  <r>
    <s v="SALE1570"/>
    <d v="2023-12-24T00:00:00"/>
    <x v="139"/>
    <s v="PROD27"/>
    <s v="STORE19"/>
    <n v="4"/>
    <n v="822.32"/>
    <n v="0.26"/>
    <s v="PayPal"/>
    <n v="2434.0672"/>
  </r>
  <r>
    <s v="SALE1666"/>
    <d v="2024-01-05T00:00:00"/>
    <x v="9"/>
    <s v="PROD27"/>
    <s v="STORE9"/>
    <n v="4"/>
    <n v="208.34"/>
    <n v="0.01"/>
    <s v="PayPal"/>
    <n v="825.02639999999997"/>
  </r>
  <r>
    <s v="SALE1687"/>
    <d v="2024-03-12T00:00:00"/>
    <x v="20"/>
    <s v="PROD27"/>
    <s v="STORE14"/>
    <n v="3"/>
    <n v="672.98"/>
    <n v="0.23"/>
    <s v="PayPal"/>
    <n v="1554.5838000000001"/>
  </r>
  <r>
    <s v="SALE1699"/>
    <d v="2025-01-18T00:00:00"/>
    <x v="275"/>
    <s v="PROD27"/>
    <s v="STORE14"/>
    <n v="4"/>
    <n v="459.83"/>
    <n v="0.12"/>
    <s v="COD"/>
    <n v="1618.6016"/>
  </r>
  <r>
    <s v="SALE1724"/>
    <d v="2025-01-28T00:00:00"/>
    <x v="276"/>
    <s v="PROD27"/>
    <s v="STORE3"/>
    <n v="3"/>
    <n v="523.45000000000005"/>
    <n v="0.17"/>
    <s v="Credit Card"/>
    <n v="1303.3905"/>
  </r>
  <r>
    <s v="SALE1923"/>
    <d v="2024-02-22T00:00:00"/>
    <x v="137"/>
    <s v="PROD27"/>
    <s v="STORE4"/>
    <n v="2"/>
    <n v="846.35"/>
    <n v="0.3"/>
    <s v="COD"/>
    <n v="1184.8900000000001"/>
  </r>
  <r>
    <s v="SALE158"/>
    <d v="2024-11-05T00:00:00"/>
    <x v="277"/>
    <s v="PROD28"/>
    <s v="STORE11"/>
    <n v="2"/>
    <n v="60.98"/>
    <n v="0.23"/>
    <s v="PayPal"/>
    <n v="93.909199999999998"/>
  </r>
  <r>
    <s v="SALE237"/>
    <d v="2024-09-24T00:00:00"/>
    <x v="169"/>
    <s v="PROD28"/>
    <s v="STORE17"/>
    <n v="4"/>
    <n v="320.64"/>
    <n v="0.2"/>
    <s v="COD"/>
    <n v="1026.048"/>
  </r>
  <r>
    <s v="SALE336"/>
    <d v="2024-08-15T00:00:00"/>
    <x v="172"/>
    <s v="PROD28"/>
    <s v="STORE7"/>
    <n v="3"/>
    <n v="884.92"/>
    <n v="0.06"/>
    <s v="PayPal"/>
    <n v="2495.4744000000001"/>
  </r>
  <r>
    <s v="SALE470"/>
    <d v="2025-09-12T00:00:00"/>
    <x v="136"/>
    <s v="PROD28"/>
    <s v="STORE18"/>
    <n v="1"/>
    <n v="514.19000000000005"/>
    <n v="0.2"/>
    <s v="Credit Card"/>
    <n v="411.35200000000009"/>
  </r>
  <r>
    <s v="SALE481"/>
    <d v="2025-03-29T00:00:00"/>
    <x v="278"/>
    <s v="PROD28"/>
    <s v="STORE1"/>
    <n v="3"/>
    <n v="205.34"/>
    <n v="0.25"/>
    <s v="Credit Card"/>
    <n v="462.01499999999999"/>
  </r>
  <r>
    <s v="SALE510"/>
    <d v="2024-10-15T00:00:00"/>
    <x v="215"/>
    <s v="PROD28"/>
    <s v="STORE10"/>
    <n v="3"/>
    <n v="125.68"/>
    <n v="0.26"/>
    <s v="COD"/>
    <n v="279.00959999999998"/>
  </r>
  <r>
    <s v="SALE593"/>
    <d v="2025-04-22T00:00:00"/>
    <x v="116"/>
    <s v="PROD28"/>
    <s v="STORE13"/>
    <n v="4"/>
    <n v="951.09"/>
    <n v="0.14000000000000001"/>
    <s v="COD"/>
    <n v="3271.7496000000001"/>
  </r>
  <r>
    <s v="SALE808"/>
    <d v="2024-11-27T00:00:00"/>
    <x v="279"/>
    <s v="PROD28"/>
    <s v="STORE2"/>
    <n v="1"/>
    <n v="974.47"/>
    <n v="0.05"/>
    <s v="Credit Card"/>
    <n v="925.74649999999997"/>
  </r>
  <r>
    <s v="SALE820"/>
    <d v="2024-11-11T00:00:00"/>
    <x v="280"/>
    <s v="PROD28"/>
    <s v="STORE4"/>
    <n v="2"/>
    <n v="278.16000000000003"/>
    <n v="0.22"/>
    <s v="PayPal"/>
    <n v="433.92960000000011"/>
  </r>
  <r>
    <s v="SALE838"/>
    <d v="2025-03-12T00:00:00"/>
    <x v="136"/>
    <s v="PROD28"/>
    <s v="STORE16"/>
    <n v="2"/>
    <n v="619.12"/>
    <n v="0.28000000000000003"/>
    <s v="COD"/>
    <n v="891.53279999999995"/>
  </r>
  <r>
    <s v="SALE939"/>
    <d v="2025-05-26T00:00:00"/>
    <x v="281"/>
    <s v="PROD28"/>
    <s v="STORE1"/>
    <n v="1"/>
    <n v="182.28"/>
    <n v="0.15"/>
    <s v="COD"/>
    <n v="154.93799999999999"/>
  </r>
  <r>
    <s v="SALE1048"/>
    <d v="2025-05-06T00:00:00"/>
    <x v="282"/>
    <s v="PROD28"/>
    <s v="STORE0"/>
    <n v="1"/>
    <n v="143.69999999999999"/>
    <n v="0.19"/>
    <s v="PayPal"/>
    <n v="116.39700000000001"/>
  </r>
  <r>
    <s v="SALE1103"/>
    <d v="2023-11-27T00:00:00"/>
    <x v="232"/>
    <s v="PROD28"/>
    <s v="STORE13"/>
    <n v="1"/>
    <n v="664.35"/>
    <n v="0"/>
    <s v="Credit Card"/>
    <n v="664.35"/>
  </r>
  <r>
    <s v="SALE1143"/>
    <d v="2024-01-10T00:00:00"/>
    <x v="283"/>
    <s v="PROD28"/>
    <s v="STORE9"/>
    <n v="2"/>
    <n v="67.55"/>
    <n v="0.03"/>
    <s v="Credit Card"/>
    <n v="131.047"/>
  </r>
  <r>
    <s v="SALE1291"/>
    <d v="2025-02-21T00:00:00"/>
    <x v="284"/>
    <s v="PROD28"/>
    <s v="STORE17"/>
    <n v="4"/>
    <n v="377.18"/>
    <n v="0.24"/>
    <s v="PayPal"/>
    <n v="1146.6271999999999"/>
  </r>
  <r>
    <s v="SALE1489"/>
    <d v="2024-12-03T00:00:00"/>
    <x v="138"/>
    <s v="PROD28"/>
    <s v="STORE4"/>
    <n v="3"/>
    <n v="199.41"/>
    <n v="0.16"/>
    <s v="COD"/>
    <n v="502.51319999999998"/>
  </r>
  <r>
    <s v="SALE1502"/>
    <d v="2024-09-13T00:00:00"/>
    <x v="234"/>
    <s v="PROD28"/>
    <s v="STORE3"/>
    <n v="4"/>
    <n v="566.09"/>
    <n v="0.28000000000000003"/>
    <s v="COD"/>
    <n v="1630.3391999999999"/>
  </r>
  <r>
    <s v="SALE1764"/>
    <d v="2025-02-17T00:00:00"/>
    <x v="79"/>
    <s v="PROD28"/>
    <s v="STORE17"/>
    <n v="2"/>
    <n v="289.14"/>
    <n v="0.12"/>
    <s v="COD"/>
    <n v="508.88639999999998"/>
  </r>
  <r>
    <s v="SALE42"/>
    <d v="2024-12-23T00:00:00"/>
    <x v="285"/>
    <s v="PROD29"/>
    <s v="STORE9"/>
    <n v="2"/>
    <n v="915.15"/>
    <n v="0.16"/>
    <s v="PayPal"/>
    <n v="1537.452"/>
  </r>
  <r>
    <s v="SALE309"/>
    <d v="2023-12-04T00:00:00"/>
    <x v="286"/>
    <s v="PROD29"/>
    <s v="STORE14"/>
    <n v="2"/>
    <n v="722.45"/>
    <n v="0.22"/>
    <s v="PayPal"/>
    <n v="1127.0219999999999"/>
  </r>
  <r>
    <s v="SALE410"/>
    <d v="2025-02-18T00:00:00"/>
    <x v="287"/>
    <s v="PROD29"/>
    <s v="STORE19"/>
    <n v="4"/>
    <n v="349.84"/>
    <n v="0.11"/>
    <s v="Credit Card"/>
    <n v="1245.4304"/>
  </r>
  <r>
    <s v="SALE446"/>
    <d v="2024-09-16T00:00:00"/>
    <x v="288"/>
    <s v="PROD29"/>
    <s v="STORE4"/>
    <n v="2"/>
    <n v="527.51"/>
    <n v="0.18"/>
    <s v="PayPal"/>
    <n v="865.1164"/>
  </r>
  <r>
    <s v="SALE482"/>
    <d v="2025-07-13T00:00:00"/>
    <x v="289"/>
    <s v="PROD29"/>
    <s v="STORE8"/>
    <n v="2"/>
    <n v="756.8"/>
    <n v="0.15"/>
    <s v="Credit Card"/>
    <n v="1286.56"/>
  </r>
  <r>
    <s v="SALE669"/>
    <d v="2025-04-01T00:00:00"/>
    <x v="290"/>
    <s v="PROD29"/>
    <s v="STORE4"/>
    <n v="2"/>
    <n v="145.18"/>
    <n v="0.26"/>
    <s v="PayPal"/>
    <n v="214.8664"/>
  </r>
  <r>
    <s v="SALE984"/>
    <d v="2025-09-14T00:00:00"/>
    <x v="291"/>
    <s v="PROD29"/>
    <s v="STORE4"/>
    <n v="4"/>
    <n v="465.42"/>
    <n v="0.26"/>
    <s v="COD"/>
    <n v="1377.6432"/>
  </r>
  <r>
    <s v="SALE1083"/>
    <d v="2024-08-27T00:00:00"/>
    <x v="292"/>
    <s v="PROD29"/>
    <s v="STORE16"/>
    <n v="1"/>
    <n v="850.06"/>
    <n v="0.28999999999999998"/>
    <s v="PayPal"/>
    <n v="603.54259999999988"/>
  </r>
  <r>
    <s v="SALE1272"/>
    <d v="2025-08-07T00:00:00"/>
    <x v="293"/>
    <s v="PROD29"/>
    <s v="STORE7"/>
    <n v="3"/>
    <n v="310.36"/>
    <n v="0.14000000000000001"/>
    <s v="COD"/>
    <n v="800.72879999999998"/>
  </r>
  <r>
    <s v="SALE1282"/>
    <d v="2025-08-07T00:00:00"/>
    <x v="294"/>
    <s v="PROD29"/>
    <s v="STORE19"/>
    <n v="1"/>
    <n v="654.17999999999995"/>
    <n v="0.19"/>
    <s v="PayPal"/>
    <n v="529.88580000000002"/>
  </r>
  <r>
    <s v="SALE1399"/>
    <d v="2024-06-15T00:00:00"/>
    <x v="295"/>
    <s v="PROD29"/>
    <s v="STORE18"/>
    <n v="1"/>
    <n v="758.54"/>
    <n v="0.28999999999999998"/>
    <s v="PayPal"/>
    <n v="538.5634"/>
  </r>
  <r>
    <s v="SALE1465"/>
    <d v="2025-08-26T00:00:00"/>
    <x v="196"/>
    <s v="PROD29"/>
    <s v="STORE6"/>
    <n v="2"/>
    <n v="408.8"/>
    <n v="0.17"/>
    <s v="COD"/>
    <n v="678.60799999999995"/>
  </r>
  <r>
    <s v="SALE1817"/>
    <d v="2025-10-05T00:00:00"/>
    <x v="296"/>
    <s v="PROD29"/>
    <s v="STORE4"/>
    <n v="2"/>
    <n v="823.36"/>
    <n v="0.23"/>
    <s v="Credit Card"/>
    <n v="1267.9744000000001"/>
  </r>
  <r>
    <s v="SALE1977"/>
    <d v="2025-05-16T00:00:00"/>
    <x v="9"/>
    <s v="PROD29"/>
    <s v="STORE2"/>
    <n v="1"/>
    <n v="722.57"/>
    <n v="0.18"/>
    <s v="Credit Card"/>
    <n v="592.50740000000008"/>
  </r>
  <r>
    <s v="SALE97"/>
    <d v="2024-10-22T00:00:00"/>
    <x v="297"/>
    <s v="PROD3"/>
    <s v="STORE3"/>
    <n v="3"/>
    <n v="751.94"/>
    <n v="0.26"/>
    <s v="PayPal"/>
    <n v="1669.3068000000001"/>
  </r>
  <r>
    <s v="SALE116"/>
    <d v="2024-05-08T00:00:00"/>
    <x v="289"/>
    <s v="PROD3"/>
    <s v="STORE8"/>
    <n v="4"/>
    <n v="770.77"/>
    <n v="0.22"/>
    <s v="Credit Card"/>
    <n v="2404.8024"/>
  </r>
  <r>
    <s v="SALE435"/>
    <d v="2025-08-20T00:00:00"/>
    <x v="298"/>
    <s v="PROD3"/>
    <s v="STORE9"/>
    <n v="4"/>
    <n v="758.49"/>
    <n v="0.16"/>
    <s v="COD"/>
    <n v="2548.5264000000002"/>
  </r>
  <r>
    <s v="SALE563"/>
    <d v="2023-10-24T00:00:00"/>
    <x v="299"/>
    <s v="PROD3"/>
    <s v="STORE3"/>
    <n v="3"/>
    <n v="728.32"/>
    <n v="0.01"/>
    <s v="Credit Card"/>
    <n v="2163.1104"/>
  </r>
  <r>
    <s v="SALE713"/>
    <d v="2024-02-11T00:00:00"/>
    <x v="111"/>
    <s v="PROD3"/>
    <s v="STORE6"/>
    <n v="2"/>
    <n v="635.14"/>
    <n v="0.1"/>
    <s v="COD"/>
    <n v="1143.252"/>
  </r>
  <r>
    <s v="SALE734"/>
    <d v="2024-03-20T00:00:00"/>
    <x v="70"/>
    <s v="PROD3"/>
    <s v="STORE2"/>
    <n v="2"/>
    <n v="371.03"/>
    <n v="0.23"/>
    <s v="PayPal"/>
    <n v="571.38619999999992"/>
  </r>
  <r>
    <s v="SALE815"/>
    <d v="2024-04-16T00:00:00"/>
    <x v="161"/>
    <s v="PROD3"/>
    <s v="STORE9"/>
    <n v="4"/>
    <n v="348.91"/>
    <n v="0.18"/>
    <s v="PayPal"/>
    <n v="1144.4248"/>
  </r>
  <r>
    <s v="SALE944"/>
    <d v="2024-07-30T00:00:00"/>
    <x v="125"/>
    <s v="PROD3"/>
    <s v="STORE9"/>
    <n v="3"/>
    <n v="462.75"/>
    <n v="0.22"/>
    <s v="PayPal"/>
    <n v="1082.835"/>
  </r>
  <r>
    <s v="SALE972"/>
    <d v="2025-03-24T00:00:00"/>
    <x v="135"/>
    <s v="PROD3"/>
    <s v="STORE16"/>
    <n v="1"/>
    <n v="402.47"/>
    <n v="0.19"/>
    <s v="PayPal"/>
    <n v="326.00070000000011"/>
  </r>
  <r>
    <s v="SALE1164"/>
    <d v="2024-08-02T00:00:00"/>
    <x v="155"/>
    <s v="PROD3"/>
    <s v="STORE15"/>
    <n v="1"/>
    <n v="74.290000000000006"/>
    <n v="0.3"/>
    <s v="COD"/>
    <n v="52.003"/>
  </r>
  <r>
    <s v="SALE1528"/>
    <d v="2024-05-22T00:00:00"/>
    <x v="253"/>
    <s v="PROD3"/>
    <s v="STORE9"/>
    <n v="3"/>
    <n v="657.24"/>
    <n v="0.18"/>
    <s v="PayPal"/>
    <n v="1616.8104000000001"/>
  </r>
  <r>
    <s v="SALE1571"/>
    <d v="2024-02-03T00:00:00"/>
    <x v="300"/>
    <s v="PROD3"/>
    <s v="STORE13"/>
    <n v="4"/>
    <n v="785.41"/>
    <n v="0.13"/>
    <s v="COD"/>
    <n v="2733.2267999999999"/>
  </r>
  <r>
    <s v="SALE1672"/>
    <d v="2024-09-26T00:00:00"/>
    <x v="24"/>
    <s v="PROD3"/>
    <s v="STORE13"/>
    <n v="1"/>
    <n v="830.42"/>
    <n v="0.26"/>
    <s v="COD"/>
    <n v="614.51080000000002"/>
  </r>
  <r>
    <s v="SALE1878"/>
    <d v="2024-10-19T00:00:00"/>
    <x v="284"/>
    <s v="PROD3"/>
    <s v="STORE7"/>
    <n v="3"/>
    <n v="604.66"/>
    <n v="0.18"/>
    <s v="COD"/>
    <n v="1487.4636"/>
  </r>
  <r>
    <s v="SALE1888"/>
    <d v="2025-03-24T00:00:00"/>
    <x v="301"/>
    <s v="PROD3"/>
    <s v="STORE8"/>
    <n v="4"/>
    <n v="625.13"/>
    <n v="0.06"/>
    <s v="Credit Card"/>
    <n v="2350.4888000000001"/>
  </r>
  <r>
    <s v="SALE1902"/>
    <d v="2025-02-03T00:00:00"/>
    <x v="220"/>
    <s v="PROD3"/>
    <s v="STORE1"/>
    <n v="2"/>
    <n v="594.63"/>
    <n v="0.12"/>
    <s v="Credit Card"/>
    <n v="1046.5488"/>
  </r>
  <r>
    <s v="SALE1903"/>
    <d v="2024-12-18T00:00:00"/>
    <x v="302"/>
    <s v="PROD3"/>
    <s v="STORE0"/>
    <n v="3"/>
    <n v="476.1"/>
    <n v="0.05"/>
    <s v="COD"/>
    <n v="1356.885"/>
  </r>
  <r>
    <s v="SALE47"/>
    <d v="2024-06-23T00:00:00"/>
    <x v="10"/>
    <s v="PROD30"/>
    <s v="STORE11"/>
    <n v="1"/>
    <n v="135.78"/>
    <n v="0.14000000000000001"/>
    <s v="PayPal"/>
    <n v="116.77079999999999"/>
  </r>
  <r>
    <s v="SALE168"/>
    <d v="2024-06-19T00:00:00"/>
    <x v="284"/>
    <s v="PROD30"/>
    <s v="STORE9"/>
    <n v="1"/>
    <n v="998.19"/>
    <n v="0.2"/>
    <s v="Credit Card"/>
    <n v="798.55200000000013"/>
  </r>
  <r>
    <s v="SALE478"/>
    <d v="2025-09-24T00:00:00"/>
    <x v="303"/>
    <s v="PROD30"/>
    <s v="STORE2"/>
    <n v="1"/>
    <n v="790.73"/>
    <n v="0.24"/>
    <s v="PayPal"/>
    <n v="600.95479999999998"/>
  </r>
  <r>
    <s v="SALE560"/>
    <d v="2024-02-04T00:00:00"/>
    <x v="304"/>
    <s v="PROD30"/>
    <s v="STORE8"/>
    <n v="3"/>
    <n v="330.04"/>
    <n v="0.2"/>
    <s v="Credit Card"/>
    <n v="792.09600000000012"/>
  </r>
  <r>
    <s v="SALE618"/>
    <d v="2025-09-25T00:00:00"/>
    <x v="136"/>
    <s v="PROD30"/>
    <s v="STORE16"/>
    <n v="1"/>
    <n v="703.16"/>
    <n v="0.28999999999999998"/>
    <s v="Credit Card"/>
    <n v="499.24360000000001"/>
  </r>
  <r>
    <s v="SALE863"/>
    <d v="2025-04-20T00:00:00"/>
    <x v="305"/>
    <s v="PROD30"/>
    <s v="STORE6"/>
    <n v="1"/>
    <n v="649.22"/>
    <n v="0.03"/>
    <s v="COD"/>
    <n v="629.74340000000007"/>
  </r>
  <r>
    <s v="SALE1045"/>
    <d v="2025-06-10T00:00:00"/>
    <x v="283"/>
    <s v="PROD30"/>
    <s v="STORE4"/>
    <n v="3"/>
    <n v="272.27"/>
    <n v="0.01"/>
    <s v="Credit Card"/>
    <n v="808.64189999999996"/>
  </r>
  <r>
    <s v="SALE1127"/>
    <d v="2025-06-09T00:00:00"/>
    <x v="69"/>
    <s v="PROD30"/>
    <s v="STORE10"/>
    <n v="2"/>
    <n v="47.86"/>
    <n v="0.03"/>
    <s v="PayPal"/>
    <n v="92.848399999999998"/>
  </r>
  <r>
    <s v="SALE1160"/>
    <d v="2024-03-16T00:00:00"/>
    <x v="9"/>
    <s v="PROD30"/>
    <s v="STORE11"/>
    <n v="2"/>
    <n v="723.75"/>
    <n v="0.03"/>
    <s v="PayPal"/>
    <n v="1404.075"/>
  </r>
  <r>
    <s v="SALE1209"/>
    <d v="2025-07-24T00:00:00"/>
    <x v="116"/>
    <s v="PROD30"/>
    <s v="STORE4"/>
    <n v="4"/>
    <n v="153.94999999999999"/>
    <n v="0.11"/>
    <s v="PayPal"/>
    <n v="548.06200000000001"/>
  </r>
  <r>
    <s v="SALE1323"/>
    <d v="2024-01-13T00:00:00"/>
    <x v="306"/>
    <s v="PROD30"/>
    <s v="STORE1"/>
    <n v="4"/>
    <n v="629.04999999999995"/>
    <n v="0.26"/>
    <s v="Credit Card"/>
    <n v="1861.9880000000001"/>
  </r>
  <r>
    <s v="SALE1325"/>
    <d v="2024-02-04T00:00:00"/>
    <x v="156"/>
    <s v="PROD30"/>
    <s v="STORE17"/>
    <n v="1"/>
    <n v="350.67"/>
    <n v="0.22"/>
    <s v="PayPal"/>
    <n v="273.52260000000001"/>
  </r>
  <r>
    <s v="SALE1555"/>
    <d v="2023-11-22T00:00:00"/>
    <x v="5"/>
    <s v="PROD30"/>
    <s v="STORE6"/>
    <n v="4"/>
    <n v="998.2"/>
    <n v="0.15"/>
    <s v="Credit Card"/>
    <n v="3393.88"/>
  </r>
  <r>
    <s v="SALE1593"/>
    <d v="2024-03-04T00:00:00"/>
    <x v="153"/>
    <s v="PROD30"/>
    <s v="STORE16"/>
    <n v="1"/>
    <n v="101.84"/>
    <n v="0.17"/>
    <s v="Credit Card"/>
    <n v="84.527199999999993"/>
  </r>
  <r>
    <s v="SALE1646"/>
    <d v="2025-08-06T00:00:00"/>
    <x v="223"/>
    <s v="PROD30"/>
    <s v="STORE3"/>
    <n v="2"/>
    <n v="379.28"/>
    <n v="0.26"/>
    <s v="Credit Card"/>
    <n v="561.33439999999996"/>
  </r>
  <r>
    <s v="SALE1690"/>
    <d v="2024-06-02T00:00:00"/>
    <x v="129"/>
    <s v="PROD30"/>
    <s v="STORE7"/>
    <n v="1"/>
    <n v="637.39"/>
    <n v="0.22"/>
    <s v="PayPal"/>
    <n v="497.16419999999999"/>
  </r>
  <r>
    <s v="SALE1924"/>
    <d v="2025-07-11T00:00:00"/>
    <x v="100"/>
    <s v="PROD30"/>
    <s v="STORE2"/>
    <n v="1"/>
    <n v="788.45"/>
    <n v="0.28999999999999998"/>
    <s v="PayPal"/>
    <n v="559.79949999999997"/>
  </r>
  <r>
    <s v="SALE1983"/>
    <d v="2025-05-29T00:00:00"/>
    <x v="102"/>
    <s v="PROD30"/>
    <s v="STORE5"/>
    <n v="1"/>
    <n v="563.01"/>
    <n v="0.1"/>
    <s v="Credit Card"/>
    <n v="506.709"/>
  </r>
  <r>
    <s v="SALE60"/>
    <d v="2025-07-16T00:00:00"/>
    <x v="307"/>
    <s v="PROD31"/>
    <s v="STORE10"/>
    <n v="1"/>
    <n v="198.83"/>
    <n v="0.09"/>
    <s v="COD"/>
    <n v="180.93530000000001"/>
  </r>
  <r>
    <s v="SALE120"/>
    <d v="2023-12-14T00:00:00"/>
    <x v="308"/>
    <s v="PROD31"/>
    <s v="STORE17"/>
    <n v="2"/>
    <n v="872.93"/>
    <n v="0.28999999999999998"/>
    <s v="COD"/>
    <n v="1239.5606"/>
  </r>
  <r>
    <s v="SALE303"/>
    <d v="2025-06-05T00:00:00"/>
    <x v="180"/>
    <s v="PROD31"/>
    <s v="STORE9"/>
    <n v="2"/>
    <n v="916.49"/>
    <n v="0.3"/>
    <s v="COD"/>
    <n v="1283.086"/>
  </r>
  <r>
    <s v="SALE333"/>
    <d v="2025-08-22T00:00:00"/>
    <x v="309"/>
    <s v="PROD31"/>
    <s v="STORE19"/>
    <n v="3"/>
    <n v="455.82"/>
    <n v="0.01"/>
    <s v="PayPal"/>
    <n v="1353.7854"/>
  </r>
  <r>
    <s v="SALE455"/>
    <d v="2024-03-29T00:00:00"/>
    <x v="206"/>
    <s v="PROD31"/>
    <s v="STORE10"/>
    <n v="2"/>
    <n v="780.05"/>
    <n v="0.12"/>
    <s v="COD"/>
    <n v="1372.8879999999999"/>
  </r>
  <r>
    <s v="SALE499"/>
    <d v="2025-09-11T00:00:00"/>
    <x v="299"/>
    <s v="PROD31"/>
    <s v="STORE17"/>
    <n v="1"/>
    <n v="659.27"/>
    <n v="0.15"/>
    <s v="PayPal"/>
    <n v="560.37950000000001"/>
  </r>
  <r>
    <s v="SALE708"/>
    <d v="2024-10-07T00:00:00"/>
    <x v="310"/>
    <s v="PROD31"/>
    <s v="STORE4"/>
    <n v="4"/>
    <n v="681.08"/>
    <n v="0"/>
    <s v="PayPal"/>
    <n v="2724.32"/>
  </r>
  <r>
    <s v="SALE710"/>
    <d v="2025-10-09T00:00:00"/>
    <x v="311"/>
    <s v="PROD31"/>
    <s v="STORE14"/>
    <n v="4"/>
    <n v="471.89"/>
    <n v="0.12"/>
    <s v="COD"/>
    <n v="1661.0527999999999"/>
  </r>
  <r>
    <s v="SALE755"/>
    <d v="2024-07-10T00:00:00"/>
    <x v="195"/>
    <s v="PROD31"/>
    <s v="STORE18"/>
    <n v="2"/>
    <n v="671.69"/>
    <n v="0.19"/>
    <s v="Credit Card"/>
    <n v="1088.1378"/>
  </r>
  <r>
    <s v="SALE827"/>
    <d v="2025-03-18T00:00:00"/>
    <x v="170"/>
    <s v="PROD31"/>
    <s v="STORE3"/>
    <n v="1"/>
    <n v="36.799999999999997"/>
    <n v="0.18"/>
    <s v="Credit Card"/>
    <n v="30.175999999999998"/>
  </r>
  <r>
    <s v="SALE841"/>
    <d v="2024-03-29T00:00:00"/>
    <x v="312"/>
    <s v="PROD31"/>
    <s v="STORE15"/>
    <n v="3"/>
    <n v="108.14"/>
    <n v="0.19"/>
    <s v="COD"/>
    <n v="262.78019999999998"/>
  </r>
  <r>
    <s v="SALE886"/>
    <d v="2025-08-07T00:00:00"/>
    <x v="313"/>
    <s v="PROD31"/>
    <s v="STORE10"/>
    <n v="3"/>
    <n v="465.4"/>
    <n v="0.28999999999999998"/>
    <s v="COD"/>
    <n v="991.30199999999979"/>
  </r>
  <r>
    <s v="SALE940"/>
    <d v="2025-08-11T00:00:00"/>
    <x v="181"/>
    <s v="PROD31"/>
    <s v="STORE16"/>
    <n v="3"/>
    <n v="938.68"/>
    <n v="0.14000000000000001"/>
    <s v="Credit Card"/>
    <n v="2421.7944000000002"/>
  </r>
  <r>
    <s v="SALE977"/>
    <d v="2025-07-19T00:00:00"/>
    <x v="64"/>
    <s v="PROD31"/>
    <s v="STORE5"/>
    <n v="4"/>
    <n v="540.69000000000005"/>
    <n v="0.09"/>
    <s v="COD"/>
    <n v="1968.1116"/>
  </r>
  <r>
    <s v="SALE982"/>
    <d v="2023-10-29T00:00:00"/>
    <x v="269"/>
    <s v="PROD31"/>
    <s v="STORE8"/>
    <n v="4"/>
    <n v="538.73"/>
    <n v="0.03"/>
    <s v="Credit Card"/>
    <n v="2090.2723999999998"/>
  </r>
  <r>
    <s v="SALE1109"/>
    <d v="2024-04-05T00:00:00"/>
    <x v="86"/>
    <s v="PROD31"/>
    <s v="STORE2"/>
    <n v="3"/>
    <n v="826.15"/>
    <n v="0"/>
    <s v="PayPal"/>
    <n v="2478.4499999999998"/>
  </r>
  <r>
    <s v="SALE1312"/>
    <d v="2024-10-11T00:00:00"/>
    <x v="314"/>
    <s v="PROD31"/>
    <s v="STORE8"/>
    <n v="3"/>
    <n v="653.59"/>
    <n v="0.17"/>
    <s v="COD"/>
    <n v="1627.4391000000001"/>
  </r>
  <r>
    <s v="SALE1414"/>
    <d v="2024-04-12T00:00:00"/>
    <x v="28"/>
    <s v="PROD31"/>
    <s v="STORE19"/>
    <n v="4"/>
    <n v="327.25"/>
    <n v="0.13"/>
    <s v="COD"/>
    <n v="1138.83"/>
  </r>
  <r>
    <s v="SALE1447"/>
    <d v="2025-02-21T00:00:00"/>
    <x v="92"/>
    <s v="PROD31"/>
    <s v="STORE18"/>
    <n v="2"/>
    <n v="46.39"/>
    <n v="7.0000000000000007E-2"/>
    <s v="Credit Card"/>
    <n v="86.285399999999996"/>
  </r>
  <r>
    <s v="SALE1579"/>
    <d v="2025-04-27T00:00:00"/>
    <x v="315"/>
    <s v="PROD31"/>
    <s v="STORE10"/>
    <n v="2"/>
    <n v="613.47"/>
    <n v="0.02"/>
    <s v="PayPal"/>
    <n v="1202.4012"/>
  </r>
  <r>
    <s v="SALE1685"/>
    <d v="2024-06-03T00:00:00"/>
    <x v="316"/>
    <s v="PROD31"/>
    <s v="STORE1"/>
    <n v="2"/>
    <n v="938.6"/>
    <n v="0.04"/>
    <s v="PayPal"/>
    <n v="1802.1120000000001"/>
  </r>
  <r>
    <s v="SALE1728"/>
    <d v="2024-09-12T00:00:00"/>
    <x v="109"/>
    <s v="PROD31"/>
    <s v="STORE11"/>
    <n v="4"/>
    <n v="862.25"/>
    <n v="0.28000000000000003"/>
    <s v="PayPal"/>
    <n v="2483.2800000000002"/>
  </r>
  <r>
    <s v="SALE1730"/>
    <d v="2024-09-14T00:00:00"/>
    <x v="138"/>
    <s v="PROD31"/>
    <s v="STORE18"/>
    <n v="2"/>
    <n v="695.02"/>
    <n v="0.3"/>
    <s v="COD"/>
    <n v="973.02799999999991"/>
  </r>
  <r>
    <s v="SALE1748"/>
    <d v="2025-03-28T00:00:00"/>
    <x v="104"/>
    <s v="PROD31"/>
    <s v="STORE15"/>
    <n v="2"/>
    <n v="31.28"/>
    <n v="0.2"/>
    <s v="COD"/>
    <n v="50.048000000000002"/>
  </r>
  <r>
    <s v="SALE163"/>
    <d v="2025-07-13T00:00:00"/>
    <x v="26"/>
    <s v="PROD32"/>
    <s v="STORE1"/>
    <n v="1"/>
    <n v="488.31"/>
    <n v="0.03"/>
    <s v="PayPal"/>
    <n v="473.66070000000002"/>
  </r>
  <r>
    <s v="SALE320"/>
    <d v="2025-07-02T00:00:00"/>
    <x v="317"/>
    <s v="PROD32"/>
    <s v="STORE4"/>
    <n v="3"/>
    <n v="601.92999999999995"/>
    <n v="0.14000000000000001"/>
    <s v="Credit Card"/>
    <n v="1552.9793999999999"/>
  </r>
  <r>
    <s v="SALE456"/>
    <d v="2024-08-23T00:00:00"/>
    <x v="318"/>
    <s v="PROD32"/>
    <s v="STORE9"/>
    <n v="4"/>
    <n v="315.95"/>
    <n v="0.19"/>
    <s v="COD"/>
    <n v="1023.678"/>
  </r>
  <r>
    <s v="SALE591"/>
    <d v="2024-01-27T00:00:00"/>
    <x v="319"/>
    <s v="PROD32"/>
    <s v="STORE12"/>
    <n v="3"/>
    <n v="622.72"/>
    <n v="0.04"/>
    <s v="Credit Card"/>
    <n v="1793.4336000000001"/>
  </r>
  <r>
    <s v="SALE610"/>
    <d v="2024-07-17T00:00:00"/>
    <x v="24"/>
    <s v="PROD32"/>
    <s v="STORE17"/>
    <n v="3"/>
    <n v="182.91"/>
    <n v="0.28999999999999998"/>
    <s v="Credit Card"/>
    <n v="389.59829999999999"/>
  </r>
  <r>
    <s v="SALE893"/>
    <d v="2024-11-18T00:00:00"/>
    <x v="320"/>
    <s v="PROD32"/>
    <s v="STORE3"/>
    <n v="2"/>
    <n v="732.67"/>
    <n v="0.24"/>
    <s v="PayPal"/>
    <n v="1113.6584"/>
  </r>
  <r>
    <s v="SALE1262"/>
    <d v="2023-11-23T00:00:00"/>
    <x v="321"/>
    <s v="PROD32"/>
    <s v="STORE15"/>
    <n v="1"/>
    <n v="223.25"/>
    <n v="0.28999999999999998"/>
    <s v="Credit Card"/>
    <n v="158.50749999999999"/>
  </r>
  <r>
    <s v="SALE1263"/>
    <d v="2024-08-26T00:00:00"/>
    <x v="322"/>
    <s v="PROD32"/>
    <s v="STORE4"/>
    <n v="3"/>
    <n v="918.76"/>
    <n v="0.2"/>
    <s v="PayPal"/>
    <n v="2205.0239999999999"/>
  </r>
  <r>
    <s v="SALE1434"/>
    <d v="2024-06-29T00:00:00"/>
    <x v="243"/>
    <s v="PROD32"/>
    <s v="STORE12"/>
    <n v="4"/>
    <n v="303.56"/>
    <n v="0.2"/>
    <s v="COD"/>
    <n v="971.39200000000005"/>
  </r>
  <r>
    <s v="SALE9"/>
    <d v="2025-07-31T00:00:00"/>
    <x v="252"/>
    <s v="PROD33"/>
    <s v="STORE0"/>
    <n v="2"/>
    <n v="873.17"/>
    <n v="0.23"/>
    <s v="PayPal"/>
    <n v="1344.6818000000001"/>
  </r>
  <r>
    <s v="SALE38"/>
    <d v="2024-03-27T00:00:00"/>
    <x v="323"/>
    <s v="PROD33"/>
    <s v="STORE13"/>
    <n v="4"/>
    <n v="735.32"/>
    <n v="0.06"/>
    <s v="COD"/>
    <n v="2764.8031999999998"/>
  </r>
  <r>
    <s v="SALE43"/>
    <d v="2025-01-20T00:00:00"/>
    <x v="248"/>
    <s v="PROD33"/>
    <s v="STORE17"/>
    <n v="3"/>
    <n v="863.11"/>
    <n v="0.28000000000000003"/>
    <s v="PayPal"/>
    <n v="1864.3176000000001"/>
  </r>
  <r>
    <s v="SALE90"/>
    <d v="2024-10-12T00:00:00"/>
    <x v="324"/>
    <s v="PROD33"/>
    <s v="STORE18"/>
    <n v="2"/>
    <n v="350.12"/>
    <n v="0.12"/>
    <s v="COD"/>
    <n v="616.21119999999996"/>
  </r>
  <r>
    <s v="SALE100"/>
    <d v="2025-01-20T00:00:00"/>
    <x v="277"/>
    <s v="PROD33"/>
    <s v="STORE5"/>
    <n v="2"/>
    <n v="401.5"/>
    <n v="0.18"/>
    <s v="Credit Card"/>
    <n v="658.46"/>
  </r>
  <r>
    <s v="SALE181"/>
    <d v="2025-02-22T00:00:00"/>
    <x v="228"/>
    <s v="PROD33"/>
    <s v="STORE13"/>
    <n v="3"/>
    <n v="53.92"/>
    <n v="0.15"/>
    <s v="PayPal"/>
    <n v="137.49600000000001"/>
  </r>
  <r>
    <s v="SALE201"/>
    <d v="2025-03-26T00:00:00"/>
    <x v="274"/>
    <s v="PROD33"/>
    <s v="STORE4"/>
    <n v="1"/>
    <n v="885.72"/>
    <n v="0.15"/>
    <s v="Credit Card"/>
    <n v="752.86199999999997"/>
  </r>
  <r>
    <s v="SALE718"/>
    <d v="2024-12-30T00:00:00"/>
    <x v="212"/>
    <s v="PROD33"/>
    <s v="STORE9"/>
    <n v="2"/>
    <n v="974.35"/>
    <n v="0.15"/>
    <s v="Credit Card"/>
    <n v="1656.395"/>
  </r>
  <r>
    <s v="SALE767"/>
    <d v="2024-05-22T00:00:00"/>
    <x v="325"/>
    <s v="PROD33"/>
    <s v="STORE11"/>
    <n v="1"/>
    <n v="827.91"/>
    <n v="0.21"/>
    <s v="PayPal"/>
    <n v="654.0489"/>
  </r>
  <r>
    <s v="SALE864"/>
    <d v="2024-05-16T00:00:00"/>
    <x v="239"/>
    <s v="PROD33"/>
    <s v="STORE10"/>
    <n v="2"/>
    <n v="379.78"/>
    <n v="0.2"/>
    <s v="Credit Card"/>
    <n v="607.64800000000002"/>
  </r>
  <r>
    <s v="SALE867"/>
    <d v="2025-02-12T00:00:00"/>
    <x v="47"/>
    <s v="PROD33"/>
    <s v="STORE15"/>
    <n v="2"/>
    <n v="667.17"/>
    <n v="0.1"/>
    <s v="PayPal"/>
    <n v="1200.9059999999999"/>
  </r>
  <r>
    <s v="SALE921"/>
    <d v="2024-06-17T00:00:00"/>
    <x v="190"/>
    <s v="PROD33"/>
    <s v="STORE19"/>
    <n v="2"/>
    <n v="892.06"/>
    <n v="0.08"/>
    <s v="Credit Card"/>
    <n v="1641.3904"/>
  </r>
  <r>
    <s v="SALE1033"/>
    <d v="2024-07-06T00:00:00"/>
    <x v="326"/>
    <s v="PROD33"/>
    <s v="STORE9"/>
    <n v="1"/>
    <n v="409.41"/>
    <n v="0.13"/>
    <s v="PayPal"/>
    <n v="356.18669999999997"/>
  </r>
  <r>
    <s v="SALE1076"/>
    <d v="2024-03-19T00:00:00"/>
    <x v="257"/>
    <s v="PROD33"/>
    <s v="STORE17"/>
    <n v="3"/>
    <n v="623.82000000000005"/>
    <n v="0.13"/>
    <s v="COD"/>
    <n v="1628.1702"/>
  </r>
  <r>
    <s v="SALE1359"/>
    <d v="2023-10-29T00:00:00"/>
    <x v="268"/>
    <s v="PROD33"/>
    <s v="STORE6"/>
    <n v="2"/>
    <n v="159.93"/>
    <n v="0.2"/>
    <s v="COD"/>
    <n v="255.88800000000001"/>
  </r>
  <r>
    <s v="SALE1361"/>
    <d v="2024-08-28T00:00:00"/>
    <x v="304"/>
    <s v="PROD33"/>
    <s v="STORE19"/>
    <n v="4"/>
    <n v="885.57"/>
    <n v="0.27"/>
    <s v="Credit Card"/>
    <n v="2585.8643999999999"/>
  </r>
  <r>
    <s v="SALE1479"/>
    <d v="2023-11-10T00:00:00"/>
    <x v="327"/>
    <s v="PROD33"/>
    <s v="STORE3"/>
    <n v="4"/>
    <n v="695.97"/>
    <n v="0.02"/>
    <s v="Credit Card"/>
    <n v="2728.2024000000001"/>
  </r>
  <r>
    <s v="SALE1564"/>
    <d v="2024-06-15T00:00:00"/>
    <x v="12"/>
    <s v="PROD33"/>
    <s v="STORE6"/>
    <n v="1"/>
    <n v="718.99"/>
    <n v="0.08"/>
    <s v="PayPal"/>
    <n v="661.47080000000005"/>
  </r>
  <r>
    <s v="SALE1590"/>
    <d v="2025-04-02T00:00:00"/>
    <x v="328"/>
    <s v="PROD33"/>
    <s v="STORE19"/>
    <n v="4"/>
    <n v="62.25"/>
    <n v="0.11"/>
    <s v="PayPal"/>
    <n v="221.61"/>
  </r>
  <r>
    <s v="SALE1635"/>
    <d v="2024-05-18T00:00:00"/>
    <x v="329"/>
    <s v="PROD33"/>
    <s v="STORE1"/>
    <n v="1"/>
    <n v="339.7"/>
    <n v="0.1"/>
    <s v="Credit Card"/>
    <n v="305.73"/>
  </r>
  <r>
    <s v="SALE1703"/>
    <d v="2024-08-17T00:00:00"/>
    <x v="85"/>
    <s v="PROD33"/>
    <s v="STORE14"/>
    <n v="1"/>
    <n v="255.02"/>
    <n v="0.3"/>
    <s v="Credit Card"/>
    <n v="178.51400000000001"/>
  </r>
  <r>
    <s v="SALE1791"/>
    <d v="2024-06-03T00:00:00"/>
    <x v="236"/>
    <s v="PROD33"/>
    <s v="STORE15"/>
    <n v="1"/>
    <n v="161.16999999999999"/>
    <n v="0.05"/>
    <s v="Credit Card"/>
    <n v="153.11150000000001"/>
  </r>
  <r>
    <s v="SALE1854"/>
    <d v="2025-05-19T00:00:00"/>
    <x v="282"/>
    <s v="PROD33"/>
    <s v="STORE17"/>
    <n v="3"/>
    <n v="858.81"/>
    <n v="7.0000000000000007E-2"/>
    <s v="Credit Card"/>
    <n v="2396.0799000000002"/>
  </r>
  <r>
    <s v="SALE13"/>
    <d v="2025-08-06T00:00:00"/>
    <x v="7"/>
    <s v="PROD34"/>
    <s v="STORE16"/>
    <n v="2"/>
    <n v="316.89999999999998"/>
    <n v="0.3"/>
    <s v="PayPal"/>
    <n v="443.66"/>
  </r>
  <r>
    <s v="SALE56"/>
    <d v="2023-12-22T00:00:00"/>
    <x v="330"/>
    <s v="PROD34"/>
    <s v="STORE6"/>
    <n v="2"/>
    <n v="833.7"/>
    <n v="0.06"/>
    <s v="PayPal"/>
    <n v="1567.356"/>
  </r>
  <r>
    <s v="SALE103"/>
    <d v="2025-09-07T00:00:00"/>
    <x v="25"/>
    <s v="PROD34"/>
    <s v="STORE4"/>
    <n v="4"/>
    <n v="925.19"/>
    <n v="0.19"/>
    <s v="PayPal"/>
    <n v="2997.615600000001"/>
  </r>
  <r>
    <s v="SALE143"/>
    <d v="2025-08-15T00:00:00"/>
    <x v="331"/>
    <s v="PROD34"/>
    <s v="STORE16"/>
    <n v="4"/>
    <n v="450.12"/>
    <n v="0.28999999999999998"/>
    <s v="COD"/>
    <n v="1278.3407999999999"/>
  </r>
  <r>
    <s v="SALE170"/>
    <d v="2024-04-08T00:00:00"/>
    <x v="272"/>
    <s v="PROD34"/>
    <s v="STORE6"/>
    <n v="1"/>
    <n v="152.16999999999999"/>
    <n v="0.28000000000000003"/>
    <s v="COD"/>
    <n v="109.5624"/>
  </r>
  <r>
    <s v="SALE182"/>
    <d v="2025-04-06T00:00:00"/>
    <x v="332"/>
    <s v="PROD34"/>
    <s v="STORE0"/>
    <n v="4"/>
    <n v="741.88"/>
    <n v="0.02"/>
    <s v="COD"/>
    <n v="2908.1696000000002"/>
  </r>
  <r>
    <s v="SALE203"/>
    <d v="2024-02-05T00:00:00"/>
    <x v="222"/>
    <s v="PROD34"/>
    <s v="STORE9"/>
    <n v="2"/>
    <n v="597.07000000000005"/>
    <n v="0.28000000000000003"/>
    <s v="PayPal"/>
    <n v="859.7808"/>
  </r>
  <r>
    <s v="SALE206"/>
    <d v="2024-06-02T00:00:00"/>
    <x v="243"/>
    <s v="PROD34"/>
    <s v="STORE16"/>
    <n v="4"/>
    <n v="362.81"/>
    <n v="0.21"/>
    <s v="COD"/>
    <n v="1146.4795999999999"/>
  </r>
  <r>
    <s v="SALE208"/>
    <d v="2024-04-29T00:00:00"/>
    <x v="333"/>
    <s v="PROD34"/>
    <s v="STORE17"/>
    <n v="4"/>
    <n v="931.26"/>
    <n v="0.04"/>
    <s v="Credit Card"/>
    <n v="3576.0383999999999"/>
  </r>
  <r>
    <s v="SALE382"/>
    <d v="2024-01-31T00:00:00"/>
    <x v="334"/>
    <s v="PROD34"/>
    <s v="STORE4"/>
    <n v="2"/>
    <n v="56.91"/>
    <n v="0.08"/>
    <s v="COD"/>
    <n v="104.7144"/>
  </r>
  <r>
    <s v="SALE611"/>
    <d v="2024-12-26T00:00:00"/>
    <x v="335"/>
    <s v="PROD34"/>
    <s v="STORE5"/>
    <n v="4"/>
    <n v="745.51"/>
    <n v="0.05"/>
    <s v="Credit Card"/>
    <n v="2832.9380000000001"/>
  </r>
  <r>
    <s v="SALE750"/>
    <d v="2025-05-01T00:00:00"/>
    <x v="336"/>
    <s v="PROD34"/>
    <s v="STORE3"/>
    <n v="3"/>
    <n v="35.159999999999997"/>
    <n v="0.04"/>
    <s v="COD"/>
    <n v="101.2608"/>
  </r>
  <r>
    <s v="SALE906"/>
    <d v="2025-07-10T00:00:00"/>
    <x v="337"/>
    <s v="PROD34"/>
    <s v="STORE11"/>
    <n v="2"/>
    <n v="414.18"/>
    <n v="0.25"/>
    <s v="PayPal"/>
    <n v="621.27"/>
  </r>
  <r>
    <s v="SALE925"/>
    <d v="2025-04-23T00:00:00"/>
    <x v="80"/>
    <s v="PROD34"/>
    <s v="STORE18"/>
    <n v="4"/>
    <n v="953.98"/>
    <n v="0.16"/>
    <s v="Credit Card"/>
    <n v="3205.3728000000001"/>
  </r>
  <r>
    <s v="SALE998"/>
    <d v="2024-08-18T00:00:00"/>
    <x v="338"/>
    <s v="PROD34"/>
    <s v="STORE17"/>
    <n v="3"/>
    <n v="336.17"/>
    <n v="0.04"/>
    <s v="COD"/>
    <n v="968.16959999999995"/>
  </r>
  <r>
    <s v="SALE1017"/>
    <d v="2025-06-29T00:00:00"/>
    <x v="339"/>
    <s v="PROD34"/>
    <s v="STORE16"/>
    <n v="4"/>
    <n v="115.42"/>
    <n v="0.03"/>
    <s v="COD"/>
    <n v="447.82960000000003"/>
  </r>
  <r>
    <s v="SALE1063"/>
    <d v="2025-02-16T00:00:00"/>
    <x v="44"/>
    <s v="PROD34"/>
    <s v="STORE7"/>
    <n v="4"/>
    <n v="36.72"/>
    <n v="7.0000000000000007E-2"/>
    <s v="COD"/>
    <n v="136.5984"/>
  </r>
  <r>
    <s v="SALE1067"/>
    <d v="2024-02-12T00:00:00"/>
    <x v="156"/>
    <s v="PROD34"/>
    <s v="STORE11"/>
    <n v="1"/>
    <n v="164.73"/>
    <n v="0.12"/>
    <s v="PayPal"/>
    <n v="144.9624"/>
  </r>
  <r>
    <s v="SALE1129"/>
    <d v="2025-04-06T00:00:00"/>
    <x v="49"/>
    <s v="PROD34"/>
    <s v="STORE1"/>
    <n v="3"/>
    <n v="848.48"/>
    <n v="0"/>
    <s v="COD"/>
    <n v="2545.44"/>
  </r>
  <r>
    <s v="SALE1140"/>
    <d v="2025-07-23T00:00:00"/>
    <x v="244"/>
    <s v="PROD34"/>
    <s v="STORE15"/>
    <n v="2"/>
    <n v="696.61"/>
    <n v="0.17"/>
    <s v="PayPal"/>
    <n v="1156.3725999999999"/>
  </r>
  <r>
    <s v="SALE1168"/>
    <d v="2024-02-24T00:00:00"/>
    <x v="308"/>
    <s v="PROD34"/>
    <s v="STORE7"/>
    <n v="1"/>
    <n v="168.29"/>
    <n v="0.05"/>
    <s v="PayPal"/>
    <n v="159.87549999999999"/>
  </r>
  <r>
    <s v="SALE1188"/>
    <d v="2024-08-26T00:00:00"/>
    <x v="340"/>
    <s v="PROD34"/>
    <s v="STORE9"/>
    <n v="2"/>
    <n v="166.26"/>
    <n v="0.14000000000000001"/>
    <s v="PayPal"/>
    <n v="285.96719999999999"/>
  </r>
  <r>
    <s v="SALE1234"/>
    <d v="2024-08-22T00:00:00"/>
    <x v="219"/>
    <s v="PROD34"/>
    <s v="STORE12"/>
    <n v="4"/>
    <n v="94.13"/>
    <n v="0.04"/>
    <s v="COD"/>
    <n v="361.45920000000001"/>
  </r>
  <r>
    <s v="SALE1301"/>
    <d v="2024-08-24T00:00:00"/>
    <x v="260"/>
    <s v="PROD34"/>
    <s v="STORE8"/>
    <n v="4"/>
    <n v="349.07"/>
    <n v="0.28000000000000003"/>
    <s v="Credit Card"/>
    <n v="1005.3216"/>
  </r>
  <r>
    <s v="SALE1308"/>
    <d v="2025-09-02T00:00:00"/>
    <x v="152"/>
    <s v="PROD34"/>
    <s v="STORE4"/>
    <n v="2"/>
    <n v="511.7"/>
    <n v="0.12"/>
    <s v="COD"/>
    <n v="900.59199999999998"/>
  </r>
  <r>
    <s v="SALE1612"/>
    <d v="2025-04-30T00:00:00"/>
    <x v="127"/>
    <s v="PROD34"/>
    <s v="STORE0"/>
    <n v="1"/>
    <n v="905.5"/>
    <n v="0.28999999999999998"/>
    <s v="COD"/>
    <n v="642.90499999999997"/>
  </r>
  <r>
    <s v="SALE1621"/>
    <d v="2024-08-20T00:00:00"/>
    <x v="341"/>
    <s v="PROD34"/>
    <s v="STORE11"/>
    <n v="1"/>
    <n v="324.56"/>
    <n v="0.03"/>
    <s v="COD"/>
    <n v="314.82319999999999"/>
  </r>
  <r>
    <s v="SALE1623"/>
    <d v="2024-07-06T00:00:00"/>
    <x v="241"/>
    <s v="PROD34"/>
    <s v="STORE15"/>
    <n v="2"/>
    <n v="223.73"/>
    <n v="0.11"/>
    <s v="PayPal"/>
    <n v="398.23939999999999"/>
  </r>
  <r>
    <s v="SALE1628"/>
    <d v="2025-06-21T00:00:00"/>
    <x v="4"/>
    <s v="PROD34"/>
    <s v="STORE9"/>
    <n v="3"/>
    <n v="109.5"/>
    <n v="0.06"/>
    <s v="COD"/>
    <n v="308.79000000000002"/>
  </r>
  <r>
    <s v="SALE1838"/>
    <d v="2024-10-21T00:00:00"/>
    <x v="342"/>
    <s v="PROD34"/>
    <s v="STORE16"/>
    <n v="2"/>
    <n v="858.15"/>
    <n v="0.03"/>
    <s v="Credit Card"/>
    <n v="1664.8109999999999"/>
  </r>
  <r>
    <s v="SALE1919"/>
    <d v="2024-12-25T00:00:00"/>
    <x v="64"/>
    <s v="PROD34"/>
    <s v="STORE8"/>
    <n v="3"/>
    <n v="570.12"/>
    <n v="0.12"/>
    <s v="PayPal"/>
    <n v="1505.1168"/>
  </r>
  <r>
    <s v="SALE126"/>
    <d v="2025-08-15T00:00:00"/>
    <x v="191"/>
    <s v="PROD35"/>
    <s v="STORE12"/>
    <n v="1"/>
    <n v="996.48"/>
    <n v="7.0000000000000007E-2"/>
    <s v="COD"/>
    <n v="926.7263999999999"/>
  </r>
  <r>
    <s v="SALE258"/>
    <d v="2024-01-09T00:00:00"/>
    <x v="343"/>
    <s v="PROD35"/>
    <s v="STORE17"/>
    <n v="1"/>
    <n v="222.94"/>
    <n v="0.19"/>
    <s v="Credit Card"/>
    <n v="180.5814"/>
  </r>
  <r>
    <s v="SALE259"/>
    <d v="2025-04-26T00:00:00"/>
    <x v="336"/>
    <s v="PROD35"/>
    <s v="STORE2"/>
    <n v="2"/>
    <n v="355.3"/>
    <m/>
    <s v="PayPal"/>
    <n v="589.798"/>
  </r>
  <r>
    <s v="SALE364"/>
    <d v="2025-03-07T00:00:00"/>
    <x v="224"/>
    <s v="PROD35"/>
    <s v="STORE18"/>
    <n v="1"/>
    <n v="213.69"/>
    <n v="0.28000000000000003"/>
    <s v="COD"/>
    <n v="153.85679999999999"/>
  </r>
  <r>
    <s v="SALE543"/>
    <d v="2025-02-23T00:00:00"/>
    <x v="0"/>
    <s v="PROD35"/>
    <s v="STORE6"/>
    <n v="1"/>
    <n v="763.34"/>
    <n v="0.11"/>
    <s v="COD"/>
    <n v="679.37260000000003"/>
  </r>
  <r>
    <s v="SALE946"/>
    <d v="2024-11-04T00:00:00"/>
    <x v="94"/>
    <s v="PROD35"/>
    <s v="STORE1"/>
    <n v="2"/>
    <n v="157.18"/>
    <n v="0.15"/>
    <s v="Credit Card"/>
    <n v="267.20600000000002"/>
  </r>
  <r>
    <s v="SALE1054"/>
    <d v="2025-07-12T00:00:00"/>
    <x v="325"/>
    <s v="PROD35"/>
    <s v="STORE12"/>
    <n v="3"/>
    <n v="471.31"/>
    <n v="0"/>
    <s v="PayPal"/>
    <n v="1413.93"/>
  </r>
  <r>
    <s v="SALE1165"/>
    <d v="2023-11-21T00:00:00"/>
    <x v="243"/>
    <s v="PROD35"/>
    <s v="STORE0"/>
    <n v="2"/>
    <n v="961.68"/>
    <n v="0.27"/>
    <s v="PayPal"/>
    <n v="1404.0527999999999"/>
  </r>
  <r>
    <s v="SALE1211"/>
    <d v="2024-09-23T00:00:00"/>
    <x v="176"/>
    <s v="PROD35"/>
    <s v="STORE6"/>
    <n v="4"/>
    <n v="328.27"/>
    <n v="0.09"/>
    <s v="PayPal"/>
    <n v="1194.9028000000001"/>
  </r>
  <r>
    <s v="SALE1219"/>
    <d v="2025-09-05T00:00:00"/>
    <x v="315"/>
    <s v="PROD35"/>
    <s v="STORE15"/>
    <n v="4"/>
    <n v="642.04999999999995"/>
    <n v="0.25"/>
    <s v="Credit Card"/>
    <n v="1926.15"/>
  </r>
  <r>
    <s v="SALE1369"/>
    <d v="2025-05-21T00:00:00"/>
    <x v="344"/>
    <s v="PROD35"/>
    <s v="STORE7"/>
    <n v="4"/>
    <n v="185.67"/>
    <n v="0.21"/>
    <s v="PayPal"/>
    <n v="586.71719999999993"/>
  </r>
  <r>
    <s v="SALE1410"/>
    <d v="2025-04-13T00:00:00"/>
    <x v="274"/>
    <s v="PROD35"/>
    <s v="STORE4"/>
    <n v="2"/>
    <n v="326.85000000000002"/>
    <n v="0.17"/>
    <s v="COD"/>
    <n v="542.57100000000003"/>
  </r>
  <r>
    <s v="SALE1451"/>
    <d v="2024-04-01T00:00:00"/>
    <x v="344"/>
    <s v="PROD35"/>
    <s v="STORE18"/>
    <n v="3"/>
    <n v="341.51"/>
    <n v="0.22"/>
    <s v="COD"/>
    <n v="799.13340000000005"/>
  </r>
  <r>
    <s v="SALE1506"/>
    <d v="2025-07-26T00:00:00"/>
    <x v="345"/>
    <s v="PROD35"/>
    <s v="STORE8"/>
    <n v="4"/>
    <n v="480.75"/>
    <n v="0.02"/>
    <s v="Credit Card"/>
    <n v="1884.54"/>
  </r>
  <r>
    <s v="SALE1810"/>
    <d v="2024-08-16T00:00:00"/>
    <x v="346"/>
    <s v="PROD35"/>
    <s v="STORE7"/>
    <n v="1"/>
    <n v="617.4"/>
    <n v="0.21"/>
    <s v="Credit Card"/>
    <n v="487.74599999999998"/>
  </r>
  <r>
    <s v="SALE1842"/>
    <d v="2025-04-14T00:00:00"/>
    <x v="239"/>
    <s v="PROD35"/>
    <s v="STORE13"/>
    <n v="2"/>
    <n v="873.94"/>
    <n v="0.14000000000000001"/>
    <s v="COD"/>
    <n v="1503.1768"/>
  </r>
  <r>
    <s v="SALE1925"/>
    <d v="2025-08-11T00:00:00"/>
    <x v="347"/>
    <s v="PROD35"/>
    <s v="STORE12"/>
    <n v="2"/>
    <n v="338.81"/>
    <n v="7.0000000000000007E-2"/>
    <s v="COD"/>
    <n v="630.1866"/>
  </r>
  <r>
    <s v="SALE1978"/>
    <d v="2024-11-19T00:00:00"/>
    <x v="94"/>
    <s v="PROD35"/>
    <s v="STORE5"/>
    <n v="3"/>
    <n v="585.54999999999995"/>
    <n v="0.14000000000000001"/>
    <s v="COD"/>
    <n v="1510.7190000000001"/>
  </r>
  <r>
    <s v="SALE1996"/>
    <d v="2025-04-26T00:00:00"/>
    <x v="348"/>
    <s v="PROD35"/>
    <s v="STORE8"/>
    <n v="3"/>
    <n v="875.99"/>
    <n v="0.09"/>
    <s v="PayPal"/>
    <n v="2391.4526999999998"/>
  </r>
  <r>
    <s v="SALE15"/>
    <d v="2024-12-10T00:00:00"/>
    <x v="349"/>
    <s v="PROD36"/>
    <s v="STORE9"/>
    <n v="2.9999999999999996"/>
    <n v="871.34"/>
    <n v="0.04"/>
    <s v="COD"/>
    <n v="2509.4591999999998"/>
  </r>
  <r>
    <s v="SALE144"/>
    <d v="2024-06-05T00:00:00"/>
    <x v="349"/>
    <s v="PROD36"/>
    <s v="STORE8"/>
    <n v="3"/>
    <n v="237.24"/>
    <n v="0.24"/>
    <s v="PayPal"/>
    <n v="540.90719999999999"/>
  </r>
  <r>
    <s v="SALE146"/>
    <d v="2024-11-30T00:00:00"/>
    <x v="7"/>
    <s v="PROD36"/>
    <s v="STORE19"/>
    <n v="3"/>
    <n v="584.41"/>
    <n v="0"/>
    <s v="COD"/>
    <n v="1753.23"/>
  </r>
  <r>
    <s v="SALE332"/>
    <d v="2025-06-07T00:00:00"/>
    <x v="45"/>
    <s v="PROD36"/>
    <s v="STORE4"/>
    <n v="3"/>
    <n v="399.42"/>
    <n v="0.02"/>
    <s v="Credit Card"/>
    <n v="1174.2947999999999"/>
  </r>
  <r>
    <s v="SALE464"/>
    <d v="2025-10-08T00:00:00"/>
    <x v="3"/>
    <s v="PROD36"/>
    <s v="STORE14"/>
    <n v="1"/>
    <n v="850.83"/>
    <n v="0.28000000000000003"/>
    <s v="PayPal"/>
    <n v="612.59760000000006"/>
  </r>
  <r>
    <s v="SALE489"/>
    <d v="2024-12-18T00:00:00"/>
    <x v="350"/>
    <s v="PROD36"/>
    <s v="STORE6"/>
    <n v="2"/>
    <n v="992.55"/>
    <n v="0.28000000000000003"/>
    <s v="Credit Card"/>
    <n v="1429.2719999999999"/>
  </r>
  <r>
    <s v="SALE656"/>
    <d v="2024-04-15T00:00:00"/>
    <x v="351"/>
    <s v="PROD36"/>
    <s v="STORE17"/>
    <n v="2"/>
    <n v="637.55999999999995"/>
    <n v="0.05"/>
    <s v="COD"/>
    <n v="1211.364"/>
  </r>
  <r>
    <s v="SALE957"/>
    <d v="2025-04-14T00:00:00"/>
    <x v="85"/>
    <s v="PROD36"/>
    <s v="STORE8"/>
    <n v="1"/>
    <n v="579.69000000000005"/>
    <n v="0.02"/>
    <s v="Credit Card"/>
    <n v="568.09620000000007"/>
  </r>
  <r>
    <s v="SALE1182"/>
    <d v="2024-01-30T00:00:00"/>
    <x v="68"/>
    <s v="PROD36"/>
    <s v="STORE7"/>
    <n v="1"/>
    <n v="514.65"/>
    <n v="0.18"/>
    <s v="Credit Card"/>
    <n v="422.01299999999998"/>
  </r>
  <r>
    <s v="SALE1210"/>
    <d v="2024-08-26T00:00:00"/>
    <x v="39"/>
    <s v="PROD36"/>
    <s v="STORE8"/>
    <n v="4"/>
    <n v="271.04000000000002"/>
    <n v="0.12"/>
    <s v="COD"/>
    <n v="954.06080000000009"/>
  </r>
  <r>
    <s v="SALE1254"/>
    <d v="2024-09-08T00:00:00"/>
    <x v="87"/>
    <s v="PROD36"/>
    <s v="STORE11"/>
    <n v="3"/>
    <n v="120.67"/>
    <n v="0.08"/>
    <s v="COD"/>
    <n v="333.04919999999998"/>
  </r>
  <r>
    <s v="SALE1289"/>
    <d v="2024-09-02T00:00:00"/>
    <x v="352"/>
    <s v="PROD36"/>
    <s v="STORE9"/>
    <n v="2"/>
    <n v="117.34"/>
    <n v="0.09"/>
    <s v="PayPal"/>
    <n v="213.55879999999999"/>
  </r>
  <r>
    <s v="SALE1556"/>
    <d v="2024-11-10T00:00:00"/>
    <x v="231"/>
    <s v="PROD36"/>
    <s v="STORE0"/>
    <n v="1"/>
    <n v="887.38"/>
    <n v="0.01"/>
    <s v="COD"/>
    <n v="878.50620000000004"/>
  </r>
  <r>
    <s v="SALE1589"/>
    <d v="2023-11-05T00:00:00"/>
    <x v="172"/>
    <s v="PROD36"/>
    <s v="STORE4"/>
    <n v="3"/>
    <n v="811.45"/>
    <n v="0.26"/>
    <s v="Credit Card"/>
    <n v="1801.4190000000001"/>
  </r>
  <r>
    <s v="SALE1734"/>
    <d v="2025-07-05T00:00:00"/>
    <x v="353"/>
    <s v="PROD36"/>
    <s v="STORE13"/>
    <n v="2"/>
    <n v="208.09"/>
    <n v="0.27"/>
    <s v="Credit Card"/>
    <n v="303.81139999999999"/>
  </r>
  <r>
    <s v="SALE1758"/>
    <d v="2025-09-16T00:00:00"/>
    <x v="26"/>
    <s v="PROD36"/>
    <s v="STORE0"/>
    <n v="2"/>
    <n v="324.18"/>
    <n v="0.06"/>
    <s v="COD"/>
    <n v="609.45839999999998"/>
  </r>
  <r>
    <s v="SALE1981"/>
    <d v="2024-12-22T00:00:00"/>
    <x v="164"/>
    <s v="PROD36"/>
    <s v="STORE7"/>
    <n v="1"/>
    <n v="377.52"/>
    <n v="0.15"/>
    <s v="Credit Card"/>
    <n v="320.892"/>
  </r>
  <r>
    <s v="SALE269"/>
    <d v="2025-05-26T00:00:00"/>
    <x v="351"/>
    <s v="PROD37"/>
    <s v="STORE0"/>
    <n v="4"/>
    <n v="747.01"/>
    <n v="0.13"/>
    <s v="PayPal"/>
    <n v="2599.5947999999999"/>
  </r>
  <r>
    <s v="SALE279"/>
    <d v="2025-07-30T00:00:00"/>
    <x v="354"/>
    <s v="PROD37"/>
    <s v="STORE11"/>
    <n v="3"/>
    <n v="995.38"/>
    <n v="0.1"/>
    <s v="PayPal"/>
    <n v="2687.5259999999998"/>
  </r>
  <r>
    <s v="SALE325"/>
    <d v="2025-04-17T00:00:00"/>
    <x v="110"/>
    <s v="PROD37"/>
    <s v="STORE3"/>
    <n v="3"/>
    <n v="361.11"/>
    <n v="0.06"/>
    <s v="Credit Card"/>
    <n v="1018.3302"/>
  </r>
  <r>
    <s v="SALE366"/>
    <d v="2024-06-26T00:00:00"/>
    <x v="342"/>
    <s v="PROD37"/>
    <s v="STORE16"/>
    <n v="1"/>
    <n v="628.98"/>
    <n v="0.03"/>
    <s v="COD"/>
    <n v="610.11059999999998"/>
  </r>
  <r>
    <s v="SALE389"/>
    <d v="2023-11-03T00:00:00"/>
    <x v="142"/>
    <s v="PROD37"/>
    <s v="STORE7"/>
    <n v="4"/>
    <n v="482.06"/>
    <n v="7.0000000000000007E-2"/>
    <s v="PayPal"/>
    <n v="1793.2632000000001"/>
  </r>
  <r>
    <s v="SALE436"/>
    <d v="2024-09-20T00:00:00"/>
    <x v="58"/>
    <s v="PROD37"/>
    <s v="STORE12"/>
    <n v="4"/>
    <n v="747.56"/>
    <n v="0.09"/>
    <s v="COD"/>
    <n v="2721.1183999999998"/>
  </r>
  <r>
    <s v="SALE471"/>
    <d v="2025-01-31T00:00:00"/>
    <x v="242"/>
    <s v="PROD37"/>
    <s v="STORE13"/>
    <n v="1"/>
    <n v="546.20000000000005"/>
    <n v="0.22"/>
    <s v="PayPal"/>
    <n v="426.03600000000012"/>
  </r>
  <r>
    <s v="SALE472"/>
    <d v="2024-10-26T00:00:00"/>
    <x v="218"/>
    <s v="PROD37"/>
    <s v="STORE0"/>
    <n v="3"/>
    <n v="416.01"/>
    <n v="0.02"/>
    <s v="Credit Card"/>
    <n v="1223.0694000000001"/>
  </r>
  <r>
    <s v="SALE641"/>
    <d v="2024-03-14T00:00:00"/>
    <x v="153"/>
    <s v="PROD37"/>
    <s v="STORE13"/>
    <n v="3"/>
    <n v="338.79"/>
    <n v="0.01"/>
    <s v="Credit Card"/>
    <n v="1006.2063000000001"/>
  </r>
  <r>
    <s v="SALE666"/>
    <d v="2024-12-28T00:00:00"/>
    <x v="229"/>
    <s v="PROD37"/>
    <s v="STORE11"/>
    <n v="3"/>
    <n v="917.64"/>
    <n v="0.24"/>
    <s v="PayPal"/>
    <n v="2092.2192"/>
  </r>
  <r>
    <s v="SALE673"/>
    <d v="2024-09-03T00:00:00"/>
    <x v="163"/>
    <s v="PROD37"/>
    <s v="STORE16"/>
    <n v="2"/>
    <n v="472.08"/>
    <n v="7.0000000000000007E-2"/>
    <s v="Credit Card"/>
    <n v="878.0687999999999"/>
  </r>
  <r>
    <s v="SALE698"/>
    <d v="2024-08-26T00:00:00"/>
    <x v="62"/>
    <s v="PROD37"/>
    <s v="STORE7"/>
    <n v="3"/>
    <n v="346.77"/>
    <n v="0.18"/>
    <s v="PayPal"/>
    <n v="853.05420000000004"/>
  </r>
  <r>
    <s v="SALE769"/>
    <d v="2025-09-02T00:00:00"/>
    <x v="170"/>
    <s v="PROD37"/>
    <s v="STORE6"/>
    <n v="2"/>
    <n v="365.91"/>
    <n v="0.14000000000000001"/>
    <s v="COD"/>
    <n v="629.36520000000007"/>
  </r>
  <r>
    <s v="SALE787"/>
    <d v="2025-05-16T00:00:00"/>
    <x v="352"/>
    <s v="PROD37"/>
    <s v="STORE19"/>
    <n v="4"/>
    <n v="122.87"/>
    <n v="0.13"/>
    <s v="Credit Card"/>
    <n v="427.58760000000001"/>
  </r>
  <r>
    <s v="SALE825"/>
    <d v="2025-08-08T00:00:00"/>
    <x v="200"/>
    <s v="PROD37"/>
    <s v="STORE15"/>
    <n v="4"/>
    <n v="184.57"/>
    <n v="0.28000000000000003"/>
    <s v="Credit Card"/>
    <n v="531.5616"/>
  </r>
  <r>
    <s v="SALE911"/>
    <d v="2024-12-04T00:00:00"/>
    <x v="355"/>
    <s v="PROD37"/>
    <s v="STORE8"/>
    <n v="4"/>
    <n v="923.14"/>
    <n v="0.15"/>
    <s v="Credit Card"/>
    <n v="3138.6759999999999"/>
  </r>
  <r>
    <s v="SALE1012"/>
    <d v="2024-08-31T00:00:00"/>
    <x v="129"/>
    <s v="PROD37"/>
    <s v="STORE18"/>
    <n v="4"/>
    <n v="85.62"/>
    <n v="0.28000000000000003"/>
    <s v="COD"/>
    <n v="246.5856"/>
  </r>
  <r>
    <s v="SALE1068"/>
    <d v="2025-02-02T00:00:00"/>
    <x v="229"/>
    <s v="PROD37"/>
    <s v="STORE7"/>
    <n v="2"/>
    <n v="606.35"/>
    <n v="0.16"/>
    <s v="COD"/>
    <n v="1018.668"/>
  </r>
  <r>
    <s v="SALE1120"/>
    <d v="2024-06-03T00:00:00"/>
    <x v="356"/>
    <s v="PROD37"/>
    <s v="STORE16"/>
    <n v="4"/>
    <n v="21.12"/>
    <n v="0.18"/>
    <s v="COD"/>
    <n v="69.273600000000002"/>
  </r>
  <r>
    <s v="SALE1133"/>
    <d v="2024-12-21T00:00:00"/>
    <x v="295"/>
    <s v="PROD37"/>
    <s v="STORE1"/>
    <n v="1"/>
    <n v="438.41"/>
    <n v="0.09"/>
    <s v="Credit Card"/>
    <n v="398.95310000000012"/>
  </r>
  <r>
    <s v="SALE1217"/>
    <d v="2024-01-31T00:00:00"/>
    <x v="348"/>
    <s v="PROD37"/>
    <s v="STORE10"/>
    <n v="3"/>
    <n v="145.25"/>
    <n v="0.24"/>
    <s v="PayPal"/>
    <n v="331.17"/>
  </r>
  <r>
    <s v="SALE1557"/>
    <d v="2024-08-20T00:00:00"/>
    <x v="145"/>
    <s v="PROD37"/>
    <s v="STORE12"/>
    <n v="4"/>
    <n v="332.97"/>
    <n v="0.28000000000000003"/>
    <s v="Credit Card"/>
    <n v="958.95360000000005"/>
  </r>
  <r>
    <s v="SALE1681"/>
    <d v="2023-12-08T00:00:00"/>
    <x v="343"/>
    <s v="PROD37"/>
    <s v="STORE15"/>
    <n v="3"/>
    <n v="281.95999999999998"/>
    <n v="0.01"/>
    <s v="COD"/>
    <n v="837.42119999999989"/>
  </r>
  <r>
    <s v="SALE1683"/>
    <d v="2024-07-02T00:00:00"/>
    <x v="357"/>
    <s v="PROD37"/>
    <s v="STORE7"/>
    <n v="2"/>
    <n v="78.27"/>
    <n v="0.28999999999999998"/>
    <s v="COD"/>
    <n v="111.1434"/>
  </r>
  <r>
    <s v="SALE1702"/>
    <d v="2023-12-08T00:00:00"/>
    <x v="358"/>
    <s v="PROD37"/>
    <s v="STORE7"/>
    <n v="2"/>
    <n v="985.79"/>
    <n v="0.04"/>
    <s v="PayPal"/>
    <n v="1892.7167999999999"/>
  </r>
  <r>
    <s v="SALE1714"/>
    <d v="2024-02-25T00:00:00"/>
    <x v="259"/>
    <s v="PROD37"/>
    <s v="STORE14"/>
    <n v="4"/>
    <n v="746.36"/>
    <n v="0.02"/>
    <s v="Credit Card"/>
    <n v="2925.7312000000002"/>
  </r>
  <r>
    <s v="SALE1740"/>
    <d v="2024-09-27T00:00:00"/>
    <x v="56"/>
    <s v="PROD37"/>
    <s v="STORE19"/>
    <n v="4"/>
    <n v="442.87"/>
    <n v="0.08"/>
    <s v="Credit Card"/>
    <n v="1629.7616"/>
  </r>
  <r>
    <s v="SALE1821"/>
    <d v="2024-09-19T00:00:00"/>
    <x v="11"/>
    <s v="PROD37"/>
    <s v="STORE8"/>
    <n v="3"/>
    <n v="204.17"/>
    <n v="0.1"/>
    <s v="PayPal"/>
    <n v="551.25900000000001"/>
  </r>
  <r>
    <s v="SALE1957"/>
    <d v="2025-05-29T00:00:00"/>
    <x v="359"/>
    <s v="PROD37"/>
    <s v="STORE9"/>
    <n v="3"/>
    <n v="765.12"/>
    <n v="0.18"/>
    <s v="Credit Card"/>
    <n v="1882.1952000000001"/>
  </r>
  <r>
    <s v="SALE72"/>
    <d v="2024-08-29T00:00:00"/>
    <x v="360"/>
    <s v="PROD38"/>
    <s v="STORE5"/>
    <n v="1"/>
    <n v="553.82000000000005"/>
    <n v="0.09"/>
    <s v="Credit Card"/>
    <n v="503.97620000000012"/>
  </r>
  <r>
    <s v="SALE88"/>
    <d v="2024-10-23T00:00:00"/>
    <x v="278"/>
    <s v="PROD38"/>
    <s v="STORE0"/>
    <n v="2"/>
    <n v="217.83"/>
    <n v="0.14000000000000001"/>
    <s v="PayPal"/>
    <n v="374.66759999999999"/>
  </r>
  <r>
    <s v="SALE287"/>
    <d v="2025-08-20T00:00:00"/>
    <x v="285"/>
    <s v="PROD38"/>
    <s v="STORE6"/>
    <n v="4"/>
    <n v="766.03"/>
    <n v="0.28999999999999998"/>
    <s v="PayPal"/>
    <n v="2175.5252"/>
  </r>
  <r>
    <s v="SALE305"/>
    <d v="2024-05-19T00:00:00"/>
    <x v="168"/>
    <s v="PROD38"/>
    <s v="STORE12"/>
    <n v="4"/>
    <n v="619.74"/>
    <n v="0.13"/>
    <s v="COD"/>
    <n v="2156.6952000000001"/>
  </r>
  <r>
    <s v="SALE385"/>
    <d v="2025-09-07T00:00:00"/>
    <x v="168"/>
    <s v="PROD38"/>
    <s v="STORE6"/>
    <n v="4"/>
    <n v="960.38"/>
    <n v="0.15"/>
    <s v="COD"/>
    <n v="3265.2919999999999"/>
  </r>
  <r>
    <s v="SALE416"/>
    <d v="2024-12-07T00:00:00"/>
    <x v="142"/>
    <s v="PROD38"/>
    <s v="STORE17"/>
    <n v="2"/>
    <n v="839.24"/>
    <n v="0.21"/>
    <s v="PayPal"/>
    <n v="1325.9992"/>
  </r>
  <r>
    <s v="SALE486"/>
    <d v="2024-02-11T00:00:00"/>
    <x v="74"/>
    <s v="PROD38"/>
    <s v="STORE19"/>
    <n v="3"/>
    <n v="134.58000000000001"/>
    <n v="0.04"/>
    <s v="COD"/>
    <n v="387.59039999999999"/>
  </r>
  <r>
    <s v="SALE533"/>
    <d v="2024-10-13T00:00:00"/>
    <x v="361"/>
    <s v="PROD38"/>
    <s v="STORE7"/>
    <n v="2"/>
    <n v="358.45"/>
    <n v="7.0000000000000007E-2"/>
    <s v="COD"/>
    <n v="666.71699999999998"/>
  </r>
  <r>
    <s v="SALE553"/>
    <d v="2025-06-14T00:00:00"/>
    <x v="20"/>
    <s v="PROD38"/>
    <s v="STORE14"/>
    <n v="2"/>
    <n v="833.64"/>
    <n v="0.24"/>
    <s v="PayPal"/>
    <n v="1267.1328000000001"/>
  </r>
  <r>
    <s v="SALE707"/>
    <d v="2023-12-07T00:00:00"/>
    <x v="227"/>
    <s v="PROD38"/>
    <s v="STORE7"/>
    <n v="3"/>
    <n v="179.7"/>
    <n v="0.17"/>
    <s v="COD"/>
    <n v="447.45299999999992"/>
  </r>
  <r>
    <s v="SALE933"/>
    <d v="2024-04-14T00:00:00"/>
    <x v="165"/>
    <s v="PROD38"/>
    <s v="STORE11"/>
    <n v="3"/>
    <n v="649.78"/>
    <n v="0.1"/>
    <s v="PayPal"/>
    <n v="1754.4059999999999"/>
  </r>
  <r>
    <s v="SALE1053"/>
    <d v="2024-09-16T00:00:00"/>
    <x v="362"/>
    <s v="PROD38"/>
    <s v="STORE15"/>
    <n v="4"/>
    <n v="132.88999999999999"/>
    <n v="0.12"/>
    <s v="Credit Card"/>
    <n v="467.77280000000002"/>
  </r>
  <r>
    <s v="SALE1150"/>
    <d v="2024-03-01T00:00:00"/>
    <x v="13"/>
    <s v="PROD38"/>
    <s v="STORE14"/>
    <n v="4"/>
    <n v="867.19"/>
    <n v="7.0000000000000007E-2"/>
    <s v="COD"/>
    <n v="3225.9468000000002"/>
  </r>
  <r>
    <s v="SALE1153"/>
    <d v="2025-02-06T00:00:00"/>
    <x v="145"/>
    <s v="PROD38"/>
    <s v="STORE14"/>
    <n v="2"/>
    <n v="574.58000000000004"/>
    <n v="0.06"/>
    <s v="Credit Card"/>
    <n v="1080.2103999999999"/>
  </r>
  <r>
    <s v="SALE1244"/>
    <d v="2025-01-12T00:00:00"/>
    <x v="292"/>
    <s v="PROD38"/>
    <s v="STORE17"/>
    <n v="4"/>
    <n v="347.82"/>
    <n v="0.02"/>
    <s v="COD"/>
    <n v="1363.4544000000001"/>
  </r>
  <r>
    <s v="SALE1293"/>
    <d v="2024-02-08T00:00:00"/>
    <x v="350"/>
    <s v="PROD38"/>
    <s v="STORE9"/>
    <n v="1"/>
    <n v="40.25"/>
    <n v="0.1"/>
    <s v="PayPal"/>
    <n v="36.225000000000001"/>
  </r>
  <r>
    <s v="SALE1306"/>
    <d v="2025-04-27T00:00:00"/>
    <x v="120"/>
    <s v="PROD38"/>
    <s v="STORE15"/>
    <n v="2"/>
    <n v="235.39"/>
    <n v="0.27"/>
    <s v="COD"/>
    <n v="343.6694"/>
  </r>
  <r>
    <s v="SALE1597"/>
    <d v="2024-03-16T00:00:00"/>
    <x v="316"/>
    <s v="PROD38"/>
    <s v="STORE9"/>
    <n v="2"/>
    <n v="999.08"/>
    <n v="0.3"/>
    <s v="PayPal"/>
    <n v="1398.712"/>
  </r>
  <r>
    <s v="SALE1598"/>
    <d v="2025-08-18T00:00:00"/>
    <x v="235"/>
    <s v="PROD38"/>
    <s v="STORE17"/>
    <n v="3"/>
    <n v="453.19"/>
    <n v="0.08"/>
    <s v="COD"/>
    <n v="1250.8044"/>
  </r>
  <r>
    <s v="SALE1649"/>
    <d v="2025-05-10T00:00:00"/>
    <x v="58"/>
    <s v="PROD38"/>
    <s v="STORE9"/>
    <n v="1"/>
    <n v="228.69"/>
    <n v="0.14000000000000001"/>
    <s v="Credit Card"/>
    <n v="196.67339999999999"/>
  </r>
  <r>
    <s v="SALE1670"/>
    <d v="2024-04-03T00:00:00"/>
    <x v="138"/>
    <s v="PROD38"/>
    <s v="STORE12"/>
    <n v="2"/>
    <n v="960.81"/>
    <n v="0.28000000000000003"/>
    <s v="PayPal"/>
    <n v="1383.5663999999999"/>
  </r>
  <r>
    <s v="SALE1677"/>
    <d v="2025-04-12T00:00:00"/>
    <x v="74"/>
    <s v="PROD38"/>
    <s v="STORE12"/>
    <n v="1"/>
    <n v="21.14"/>
    <n v="0.06"/>
    <s v="COD"/>
    <n v="19.871600000000001"/>
  </r>
  <r>
    <s v="SALE1798"/>
    <d v="2024-10-27T00:00:00"/>
    <x v="363"/>
    <s v="PROD38"/>
    <s v="STORE3"/>
    <n v="4"/>
    <n v="247.55"/>
    <n v="0.05"/>
    <s v="Credit Card"/>
    <n v="940.69"/>
  </r>
  <r>
    <s v="SALE1944"/>
    <d v="2025-05-18T00:00:00"/>
    <x v="320"/>
    <s v="PROD38"/>
    <s v="STORE2"/>
    <n v="3"/>
    <n v="410.04"/>
    <n v="0.09"/>
    <s v="COD"/>
    <n v="1119.4092000000001"/>
  </r>
  <r>
    <s v="SALE1969"/>
    <d v="2025-05-16T00:00:00"/>
    <x v="61"/>
    <s v="PROD38"/>
    <s v="STORE8"/>
    <n v="1"/>
    <n v="91.38"/>
    <n v="0.14000000000000001"/>
    <s v="Credit Card"/>
    <n v="78.586799999999997"/>
  </r>
  <r>
    <s v="SALE11"/>
    <d v="2025-05-24T00:00:00"/>
    <x v="364"/>
    <s v="PROD39"/>
    <s v="STORE1"/>
    <n v="4"/>
    <n v="286.92"/>
    <n v="0.17"/>
    <s v="Credit Card"/>
    <n v="952.57439999999997"/>
  </r>
  <r>
    <s v="SALE18"/>
    <d v="2024-08-13T00:00:00"/>
    <x v="290"/>
    <s v="PROD39"/>
    <s v="STORE4"/>
    <n v="2"/>
    <n v="559.23"/>
    <n v="0.25"/>
    <s v="COD"/>
    <n v="838.84500000000003"/>
  </r>
  <r>
    <s v="SALE118"/>
    <d v="2024-04-23T00:00:00"/>
    <x v="88"/>
    <s v="PROD39"/>
    <s v="STORE11"/>
    <n v="1"/>
    <n v="165"/>
    <n v="0.3"/>
    <s v="COD"/>
    <n v="115.5"/>
  </r>
  <r>
    <s v="SALE180"/>
    <d v="2023-11-05T00:00:00"/>
    <x v="138"/>
    <s v="PROD39"/>
    <s v="STORE12"/>
    <n v="3"/>
    <n v="954.29"/>
    <n v="0.27"/>
    <s v="Credit Card"/>
    <n v="2089.8951000000002"/>
  </r>
  <r>
    <s v="SALE227"/>
    <d v="2024-04-24T00:00:00"/>
    <x v="283"/>
    <s v="PROD39"/>
    <s v="STORE2"/>
    <n v="2"/>
    <n v="999.89"/>
    <n v="0.09"/>
    <s v="Credit Card"/>
    <n v="1819.7998"/>
  </r>
  <r>
    <s v="SALE293"/>
    <d v="2025-06-18T00:00:00"/>
    <x v="365"/>
    <s v="PROD39"/>
    <s v="STORE8"/>
    <n v="4"/>
    <n v="139.94"/>
    <n v="0.24"/>
    <s v="Credit Card"/>
    <n v="425.41759999999999"/>
  </r>
  <r>
    <s v="SALE411"/>
    <d v="2025-06-15T00:00:00"/>
    <x v="128"/>
    <s v="PROD39"/>
    <s v="STORE12"/>
    <n v="1"/>
    <n v="770.87"/>
    <n v="0.1"/>
    <s v="COD"/>
    <n v="693.78300000000002"/>
  </r>
  <r>
    <s v="SALE487"/>
    <d v="2025-06-03T00:00:00"/>
    <x v="239"/>
    <s v="PROD39"/>
    <s v="STORE7"/>
    <n v="4"/>
    <n v="284.44"/>
    <n v="0.02"/>
    <s v="Credit Card"/>
    <n v="1115.0047999999999"/>
  </r>
  <r>
    <s v="SALE579"/>
    <d v="2025-02-21T00:00:00"/>
    <x v="343"/>
    <s v="PROD39"/>
    <s v="STORE7"/>
    <n v="2"/>
    <n v="507.66"/>
    <n v="0"/>
    <s v="COD"/>
    <n v="1015.32"/>
  </r>
  <r>
    <s v="SALE598"/>
    <d v="2023-11-06T00:00:00"/>
    <x v="326"/>
    <s v="PROD39"/>
    <s v="STORE8"/>
    <n v="3"/>
    <n v="700.43"/>
    <n v="0.01"/>
    <s v="COD"/>
    <n v="2080.2770999999998"/>
  </r>
  <r>
    <s v="SALE631"/>
    <d v="2024-01-20T00:00:00"/>
    <x v="330"/>
    <s v="PROD39"/>
    <s v="STORE13"/>
    <n v="2"/>
    <n v="925.78"/>
    <n v="0.14000000000000001"/>
    <s v="COD"/>
    <n v="1592.3416"/>
  </r>
  <r>
    <s v="SALE652"/>
    <d v="2024-08-27T00:00:00"/>
    <x v="280"/>
    <s v="PROD39"/>
    <s v="STORE18"/>
    <n v="2"/>
    <n v="673.02"/>
    <n v="0.11"/>
    <s v="PayPal"/>
    <n v="1197.9756"/>
  </r>
  <r>
    <s v="SALE753"/>
    <d v="2024-10-26T00:00:00"/>
    <x v="121"/>
    <s v="PROD39"/>
    <s v="STORE17"/>
    <n v="1"/>
    <n v="623.88"/>
    <n v="0.25"/>
    <s v="Credit Card"/>
    <n v="467.91"/>
  </r>
  <r>
    <s v="SALE845"/>
    <d v="2023-12-05T00:00:00"/>
    <x v="5"/>
    <s v="PROD39"/>
    <s v="STORE13"/>
    <n v="1"/>
    <n v="529.84"/>
    <n v="0.13"/>
    <s v="PayPal"/>
    <n v="460.96080000000001"/>
  </r>
  <r>
    <s v="SALE934"/>
    <d v="2024-01-26T00:00:00"/>
    <x v="300"/>
    <s v="PROD39"/>
    <s v="STORE9"/>
    <n v="2"/>
    <n v="986.73"/>
    <n v="0.05"/>
    <s v="PayPal"/>
    <n v="1874.787"/>
  </r>
  <r>
    <s v="SALE967"/>
    <d v="2025-05-06T00:00:00"/>
    <x v="336"/>
    <s v="PROD39"/>
    <s v="STORE18"/>
    <n v="3"/>
    <n v="529.89"/>
    <n v="0.21"/>
    <s v="Credit Card"/>
    <n v="1255.8393000000001"/>
  </r>
  <r>
    <s v="SALE1087"/>
    <d v="2023-11-09T00:00:00"/>
    <x v="362"/>
    <s v="PROD39"/>
    <s v="STORE3"/>
    <n v="3"/>
    <n v="717.81"/>
    <n v="0.17"/>
    <s v="COD"/>
    <n v="1787.3469"/>
  </r>
  <r>
    <s v="SALE1205"/>
    <d v="2024-10-01T00:00:00"/>
    <x v="366"/>
    <s v="PROD39"/>
    <s v="STORE4"/>
    <n v="4"/>
    <n v="983.38"/>
    <n v="0.25"/>
    <s v="COD"/>
    <n v="2950.14"/>
  </r>
  <r>
    <s v="SALE1319"/>
    <d v="2025-08-14T00:00:00"/>
    <x v="215"/>
    <s v="PROD39"/>
    <s v="STORE8"/>
    <n v="4"/>
    <n v="708.19"/>
    <n v="0.1"/>
    <s v="PayPal"/>
    <n v="2549.4839999999999"/>
  </r>
  <r>
    <s v="SALE1377"/>
    <d v="2025-01-10T00:00:00"/>
    <x v="98"/>
    <s v="PROD39"/>
    <s v="STORE4"/>
    <n v="4"/>
    <n v="995.4"/>
    <n v="0.27"/>
    <s v="Credit Card"/>
    <n v="2906.5680000000002"/>
  </r>
  <r>
    <s v="SALE1427"/>
    <d v="2023-11-14T00:00:00"/>
    <x v="367"/>
    <s v="PROD39"/>
    <s v="STORE15"/>
    <n v="3"/>
    <n v="836.27"/>
    <n v="0.16"/>
    <s v="Credit Card"/>
    <n v="2107.4004"/>
  </r>
  <r>
    <s v="SALE1445"/>
    <d v="2024-09-07T00:00:00"/>
    <x v="315"/>
    <s v="PROD39"/>
    <s v="STORE0"/>
    <n v="3"/>
    <n v="158.27000000000001"/>
    <n v="0.24"/>
    <s v="COD"/>
    <n v="360.85559999999998"/>
  </r>
  <r>
    <s v="SALE1459"/>
    <d v="2025-09-29T00:00:00"/>
    <x v="316"/>
    <s v="PROD39"/>
    <s v="STORE2"/>
    <n v="3"/>
    <n v="824.75"/>
    <n v="0.23"/>
    <s v="Credit Card"/>
    <n v="1905.1724999999999"/>
  </r>
  <r>
    <s v="SALE1474"/>
    <d v="2024-08-12T00:00:00"/>
    <x v="368"/>
    <s v="PROD39"/>
    <s v="STORE11"/>
    <n v="4"/>
    <n v="278.70999999999998"/>
    <n v="0.2"/>
    <s v="PayPal"/>
    <n v="891.87199999999996"/>
  </r>
  <r>
    <s v="SALE1524"/>
    <d v="2023-11-09T00:00:00"/>
    <x v="353"/>
    <s v="PROD39"/>
    <s v="STORE15"/>
    <n v="2"/>
    <n v="768.08"/>
    <n v="0.26"/>
    <s v="PayPal"/>
    <n v="1136.7583999999999"/>
  </r>
  <r>
    <s v="SALE1572"/>
    <d v="2024-06-22T00:00:00"/>
    <x v="369"/>
    <s v="PROD39"/>
    <s v="STORE14"/>
    <n v="1"/>
    <n v="405.8"/>
    <n v="0.11"/>
    <s v="PayPal"/>
    <n v="361.16199999999998"/>
  </r>
  <r>
    <s v="SALE1632"/>
    <d v="2024-08-29T00:00:00"/>
    <x v="220"/>
    <s v="PROD39"/>
    <s v="STORE11"/>
    <n v="3"/>
    <n v="590.30999999999995"/>
    <n v="0.17"/>
    <s v="PayPal"/>
    <n v="1469.8719000000001"/>
  </r>
  <r>
    <s v="SALE1645"/>
    <d v="2024-01-03T00:00:00"/>
    <x v="74"/>
    <s v="PROD39"/>
    <s v="STORE5"/>
    <n v="1"/>
    <n v="702.27"/>
    <n v="0.17"/>
    <s v="COD"/>
    <n v="582.88409999999999"/>
  </r>
  <r>
    <s v="SALE1648"/>
    <d v="2024-11-10T00:00:00"/>
    <x v="351"/>
    <s v="PROD39"/>
    <s v="STORE12"/>
    <n v="4"/>
    <n v="721.54"/>
    <n v="0.21"/>
    <s v="Credit Card"/>
    <n v="2280.0664000000002"/>
  </r>
  <r>
    <s v="SALE1664"/>
    <d v="2025-05-21T00:00:00"/>
    <x v="370"/>
    <s v="PROD39"/>
    <s v="STORE14"/>
    <n v="3"/>
    <n v="343.97"/>
    <n v="0.04"/>
    <s v="COD"/>
    <n v="990.6336"/>
  </r>
  <r>
    <s v="SALE1753"/>
    <d v="2024-05-13T00:00:00"/>
    <x v="210"/>
    <s v="PROD39"/>
    <s v="STORE1"/>
    <n v="4"/>
    <n v="352.72"/>
    <n v="0.25"/>
    <s v="Credit Card"/>
    <n v="1058.1600000000001"/>
  </r>
  <r>
    <s v="SALE1781"/>
    <d v="2023-12-25T00:00:00"/>
    <x v="250"/>
    <s v="PROD39"/>
    <s v="STORE0"/>
    <n v="1"/>
    <n v="609.29"/>
    <n v="0.15"/>
    <s v="Credit Card"/>
    <n v="517.89649999999995"/>
  </r>
  <r>
    <s v="SALE188"/>
    <d v="2024-04-29T00:00:00"/>
    <x v="251"/>
    <s v="PROD4"/>
    <s v="STORE3"/>
    <n v="3"/>
    <n v="620.22"/>
    <n v="0.04"/>
    <s v="Credit Card"/>
    <n v="1786.2336"/>
  </r>
  <r>
    <s v="SALE380"/>
    <d v="2023-12-15T00:00:00"/>
    <x v="371"/>
    <s v="PROD4"/>
    <s v="STORE19"/>
    <n v="4"/>
    <n v="603.30999999999995"/>
    <n v="0.15"/>
    <s v="Credit Card"/>
    <n v="2051.2539999999999"/>
  </r>
  <r>
    <s v="SALE485"/>
    <d v="2025-09-19T00:00:00"/>
    <x v="158"/>
    <s v="PROD4"/>
    <s v="STORE2"/>
    <n v="2"/>
    <n v="409"/>
    <n v="0.17"/>
    <s v="Credit Card"/>
    <n v="678.93999999999994"/>
  </r>
  <r>
    <s v="SALE526"/>
    <d v="2025-07-18T00:00:00"/>
    <x v="73"/>
    <s v="PROD4"/>
    <s v="STORE8"/>
    <n v="1"/>
    <n v="728.84"/>
    <n v="0.28000000000000003"/>
    <s v="PayPal"/>
    <n v="524.76480000000004"/>
  </r>
  <r>
    <s v="SALE709"/>
    <d v="2023-11-22T00:00:00"/>
    <x v="152"/>
    <s v="PROD4"/>
    <s v="STORE7"/>
    <n v="4"/>
    <n v="723.44"/>
    <n v="0.14000000000000001"/>
    <s v="PayPal"/>
    <n v="2488.6336000000001"/>
  </r>
  <r>
    <s v="SALE763"/>
    <d v="2024-07-26T00:00:00"/>
    <x v="202"/>
    <s v="PROD4"/>
    <s v="STORE18"/>
    <n v="3"/>
    <n v="217.22"/>
    <n v="0.06"/>
    <s v="PayPal"/>
    <n v="612.56039999999996"/>
  </r>
  <r>
    <s v="SALE909"/>
    <d v="2024-07-04T00:00:00"/>
    <x v="252"/>
    <s v="PROD4"/>
    <s v="STORE12"/>
    <n v="1"/>
    <n v="221.7"/>
    <n v="0.04"/>
    <s v="Credit Card"/>
    <n v="212.83199999999999"/>
  </r>
  <r>
    <s v="SALE1078"/>
    <d v="2025-08-09T00:00:00"/>
    <x v="372"/>
    <s v="PROD4"/>
    <s v="STORE11"/>
    <n v="1"/>
    <n v="769.4"/>
    <n v="0.16"/>
    <s v="Credit Card"/>
    <n v="646.29599999999994"/>
  </r>
  <r>
    <s v="SALE1079"/>
    <d v="2024-05-08T00:00:00"/>
    <x v="373"/>
    <s v="PROD4"/>
    <s v="STORE17"/>
    <n v="1"/>
    <n v="227.28"/>
    <n v="0.13"/>
    <s v="COD"/>
    <n v="197.7336"/>
  </r>
  <r>
    <s v="SALE1085"/>
    <d v="2024-01-20T00:00:00"/>
    <x v="374"/>
    <s v="PROD4"/>
    <s v="STORE13"/>
    <n v="3"/>
    <n v="408.99"/>
    <n v="0.27"/>
    <s v="PayPal"/>
    <n v="895.68809999999996"/>
  </r>
  <r>
    <s v="SALE1337"/>
    <d v="2025-07-16T00:00:00"/>
    <x v="260"/>
    <s v="PROD4"/>
    <s v="STORE17"/>
    <n v="2"/>
    <n v="892.88"/>
    <n v="0.17"/>
    <s v="PayPal"/>
    <n v="1482.1808000000001"/>
  </r>
  <r>
    <s v="SALE1372"/>
    <d v="2024-07-26T00:00:00"/>
    <x v="228"/>
    <s v="PROD4"/>
    <s v="STORE9"/>
    <n v="2"/>
    <n v="409.26"/>
    <n v="0.1"/>
    <s v="PayPal"/>
    <n v="736.66800000000001"/>
  </r>
  <r>
    <s v="SALE1492"/>
    <d v="2023-10-31T00:00:00"/>
    <x v="286"/>
    <s v="PROD4"/>
    <s v="STORE3"/>
    <n v="1"/>
    <n v="492.05"/>
    <n v="0.27"/>
    <s v="Credit Card"/>
    <n v="359.19650000000001"/>
  </r>
  <r>
    <s v="SALE1496"/>
    <d v="2024-04-03T00:00:00"/>
    <x v="375"/>
    <s v="PROD4"/>
    <s v="STORE3"/>
    <n v="3"/>
    <n v="698.14"/>
    <n v="0.04"/>
    <s v="PayPal"/>
    <n v="2010.6432"/>
  </r>
  <r>
    <s v="SALE1780"/>
    <d v="2025-04-11T00:00:00"/>
    <x v="376"/>
    <s v="PROD4"/>
    <s v="STORE18"/>
    <n v="4"/>
    <n v="299.45999999999998"/>
    <n v="0.18"/>
    <s v="COD"/>
    <n v="982.22879999999998"/>
  </r>
  <r>
    <s v="SALE54"/>
    <d v="2025-02-18T00:00:00"/>
    <x v="188"/>
    <s v="PROD40"/>
    <s v="STORE10"/>
    <n v="4"/>
    <n v="428.09"/>
    <n v="7.0000000000000007E-2"/>
    <s v="Credit Card"/>
    <n v="1592.4947999999999"/>
  </r>
  <r>
    <s v="SALE123"/>
    <d v="2025-01-17T00:00:00"/>
    <x v="137"/>
    <s v="PROD40"/>
    <s v="STORE2"/>
    <n v="3"/>
    <n v="334.6"/>
    <n v="0.11"/>
    <s v="PayPal"/>
    <n v="893.38200000000006"/>
  </r>
  <r>
    <s v="SALE420"/>
    <d v="2025-09-21T00:00:00"/>
    <x v="377"/>
    <s v="PROD40"/>
    <s v="STORE11"/>
    <n v="2"/>
    <n v="74.63"/>
    <n v="0.01"/>
    <s v="PayPal"/>
    <n v="147.76740000000001"/>
  </r>
  <r>
    <s v="SALE437"/>
    <d v="2025-06-05T00:00:00"/>
    <x v="378"/>
    <s v="PROD40"/>
    <s v="STORE17"/>
    <n v="3"/>
    <n v="551.22"/>
    <n v="0.12"/>
    <s v="PayPal"/>
    <n v="1455.2208000000001"/>
  </r>
  <r>
    <s v="SALE443"/>
    <d v="2024-11-30T00:00:00"/>
    <x v="227"/>
    <s v="PROD40"/>
    <s v="STORE4"/>
    <n v="4"/>
    <n v="753.49"/>
    <n v="0.26"/>
    <s v="COD"/>
    <n v="2230.3303999999998"/>
  </r>
  <r>
    <s v="SALE672"/>
    <d v="2024-08-06T00:00:00"/>
    <x v="316"/>
    <s v="PROD40"/>
    <s v="STORE17"/>
    <n v="4"/>
    <n v="502.95"/>
    <n v="0.14000000000000001"/>
    <s v="COD"/>
    <n v="1730.1479999999999"/>
  </r>
  <r>
    <s v="SALE766"/>
    <d v="2024-06-11T00:00:00"/>
    <x v="103"/>
    <s v="PROD40"/>
    <s v="STORE8"/>
    <n v="4"/>
    <n v="609.05999999999995"/>
    <n v="0.22"/>
    <s v="COD"/>
    <n v="1900.2672"/>
  </r>
  <r>
    <s v="SALE781"/>
    <d v="2024-05-21T00:00:00"/>
    <x v="379"/>
    <s v="PROD40"/>
    <s v="STORE12"/>
    <n v="4"/>
    <n v="95.06"/>
    <n v="0.03"/>
    <s v="Credit Card"/>
    <n v="368.83280000000002"/>
  </r>
  <r>
    <s v="SALE871"/>
    <d v="2024-01-11T00:00:00"/>
    <x v="161"/>
    <s v="PROD40"/>
    <s v="STORE15"/>
    <n v="1"/>
    <n v="517.82000000000005"/>
    <n v="0.28999999999999998"/>
    <s v="Credit Card"/>
    <n v="367.65219999999999"/>
  </r>
  <r>
    <s v="SALE882"/>
    <d v="2024-03-09T00:00:00"/>
    <x v="9"/>
    <s v="PROD40"/>
    <s v="STORE5"/>
    <n v="3"/>
    <n v="174.57"/>
    <n v="0"/>
    <s v="PayPal"/>
    <n v="523.71"/>
  </r>
  <r>
    <s v="SALE992"/>
    <d v="2024-10-10T00:00:00"/>
    <x v="380"/>
    <s v="PROD40"/>
    <s v="STORE7"/>
    <n v="3"/>
    <n v="490.02"/>
    <n v="0.26"/>
    <s v="Credit Card"/>
    <n v="1087.8444"/>
  </r>
  <r>
    <s v="SALE1065"/>
    <d v="2025-03-20T00:00:00"/>
    <x v="78"/>
    <s v="PROD40"/>
    <s v="STORE1"/>
    <n v="2"/>
    <n v="994.29"/>
    <n v="0.01"/>
    <s v="PayPal"/>
    <n v="1968.6941999999999"/>
  </r>
  <r>
    <s v="SALE1292"/>
    <d v="2024-06-03T00:00:00"/>
    <x v="381"/>
    <s v="PROD40"/>
    <s v="STORE0"/>
    <n v="1"/>
    <n v="70.52"/>
    <n v="0.08"/>
    <s v="COD"/>
    <n v="64.878399999999999"/>
  </r>
  <r>
    <s v="SALE1338"/>
    <d v="2025-10-06T00:00:00"/>
    <x v="382"/>
    <s v="PROD40"/>
    <s v="STORE18"/>
    <n v="2"/>
    <n v="356.28"/>
    <n v="0.11"/>
    <s v="COD"/>
    <n v="634.17840000000001"/>
  </r>
  <r>
    <s v="SALE1433"/>
    <d v="2025-01-29T00:00:00"/>
    <x v="383"/>
    <s v="PROD40"/>
    <s v="STORE1"/>
    <n v="3"/>
    <n v="765.21"/>
    <n v="0.14000000000000001"/>
    <s v="COD"/>
    <n v="1974.2418"/>
  </r>
  <r>
    <s v="SALE1526"/>
    <d v="2025-01-15T00:00:00"/>
    <x v="278"/>
    <s v="PROD40"/>
    <s v="STORE18"/>
    <n v="1"/>
    <n v="470.34"/>
    <n v="0.18"/>
    <s v="COD"/>
    <n v="385.67880000000002"/>
  </r>
  <r>
    <s v="SALE1530"/>
    <d v="2024-02-24T00:00:00"/>
    <x v="300"/>
    <s v="PROD40"/>
    <s v="STORE14"/>
    <n v="3"/>
    <n v="62.03"/>
    <n v="0.01"/>
    <s v="COD"/>
    <n v="184.22909999999999"/>
  </r>
  <r>
    <s v="SALE1541"/>
    <d v="2024-10-08T00:00:00"/>
    <x v="384"/>
    <s v="PROD40"/>
    <s v="STORE6"/>
    <n v="1"/>
    <n v="312.81"/>
    <n v="0.14000000000000001"/>
    <s v="PayPal"/>
    <n v="269.01659999999998"/>
  </r>
  <r>
    <s v="SALE1550"/>
    <d v="2023-11-28T00:00:00"/>
    <x v="197"/>
    <s v="PROD40"/>
    <s v="STORE2"/>
    <n v="4"/>
    <n v="54.4"/>
    <n v="0.22"/>
    <s v="Credit Card"/>
    <n v="169.72800000000001"/>
  </r>
  <r>
    <s v="SALE1889"/>
    <d v="2025-06-16T00:00:00"/>
    <x v="383"/>
    <s v="PROD40"/>
    <s v="STORE18"/>
    <n v="4"/>
    <n v="38.380000000000003"/>
    <n v="0.16"/>
    <s v="COD"/>
    <n v="128.95679999999999"/>
  </r>
  <r>
    <s v="SALE1965"/>
    <d v="2024-05-12T00:00:00"/>
    <x v="315"/>
    <s v="PROD40"/>
    <s v="STORE9"/>
    <n v="2"/>
    <n v="26.36"/>
    <n v="0.03"/>
    <s v="COD"/>
    <n v="51.138399999999997"/>
  </r>
  <r>
    <s v="SALE251"/>
    <d v="2024-03-05T00:00:00"/>
    <x v="259"/>
    <s v="PROD41"/>
    <s v="STORE17"/>
    <n v="4"/>
    <n v="982.45"/>
    <n v="0.2"/>
    <s v="PayPal"/>
    <n v="3143.84"/>
  </r>
  <r>
    <s v="SALE291"/>
    <d v="2024-07-12T00:00:00"/>
    <x v="245"/>
    <s v="PROD41"/>
    <s v="STORE17"/>
    <n v="1"/>
    <n v="640.54999999999995"/>
    <n v="0.25"/>
    <s v="Credit Card"/>
    <n v="480.41250000000002"/>
  </r>
  <r>
    <s v="SALE296"/>
    <d v="2024-05-22T00:00:00"/>
    <x v="253"/>
    <s v="PROD41"/>
    <s v="STORE14"/>
    <n v="4"/>
    <n v="108.55"/>
    <n v="0.18"/>
    <s v="PayPal"/>
    <n v="356.04399999999998"/>
  </r>
  <r>
    <s v="SALE359"/>
    <d v="2024-07-07T00:00:00"/>
    <x v="173"/>
    <s v="PROD41"/>
    <s v="STORE9"/>
    <n v="3"/>
    <n v="771.7"/>
    <n v="0.05"/>
    <s v="COD"/>
    <n v="2199.3449999999998"/>
  </r>
  <r>
    <s v="SALE432"/>
    <d v="2025-03-09T00:00:00"/>
    <x v="148"/>
    <s v="PROD41"/>
    <s v="STORE3"/>
    <n v="3"/>
    <n v="482.58"/>
    <n v="0.28000000000000003"/>
    <s v="PayPal"/>
    <n v="1042.3728000000001"/>
  </r>
  <r>
    <s v="SALE671"/>
    <d v="2025-02-13T00:00:00"/>
    <x v="110"/>
    <s v="PROD41"/>
    <s v="STORE9"/>
    <n v="4"/>
    <n v="682.11"/>
    <n v="0.14000000000000001"/>
    <s v="Credit Card"/>
    <n v="2346.4584"/>
  </r>
  <r>
    <s v="SALE723"/>
    <d v="2025-01-17T00:00:00"/>
    <x v="385"/>
    <s v="PROD41"/>
    <s v="STORE13"/>
    <n v="2"/>
    <n v="555.54999999999995"/>
    <n v="0.14000000000000001"/>
    <s v="Credit Card"/>
    <n v="955.54599999999994"/>
  </r>
  <r>
    <s v="SALE726"/>
    <d v="2024-12-14T00:00:00"/>
    <x v="386"/>
    <s v="PROD41"/>
    <s v="STORE11"/>
    <n v="3"/>
    <n v="28.69"/>
    <n v="0.02"/>
    <s v="Credit Card"/>
    <n v="84.348600000000005"/>
  </r>
  <r>
    <s v="SALE793"/>
    <d v="2024-10-12T00:00:00"/>
    <x v="334"/>
    <s v="PROD41"/>
    <s v="STORE18"/>
    <n v="2"/>
    <n v="602.54999999999995"/>
    <n v="0.23"/>
    <s v="COD"/>
    <n v="927.92699999999991"/>
  </r>
  <r>
    <s v="SALE876"/>
    <d v="2023-11-12T00:00:00"/>
    <x v="169"/>
    <s v="PROD41"/>
    <s v="STORE13"/>
    <n v="1"/>
    <n v="409.03"/>
    <n v="0.25"/>
    <s v="COD"/>
    <n v="306.77249999999998"/>
  </r>
  <r>
    <s v="SALE1155"/>
    <d v="2024-09-21T00:00:00"/>
    <x v="387"/>
    <s v="PROD41"/>
    <s v="STORE5"/>
    <n v="2"/>
    <n v="20.47"/>
    <n v="0.12"/>
    <s v="COD"/>
    <n v="36.027200000000001"/>
  </r>
  <r>
    <s v="SALE1181"/>
    <d v="2024-02-21T00:00:00"/>
    <x v="182"/>
    <s v="PROD41"/>
    <s v="STORE8"/>
    <n v="2"/>
    <n v="871.43"/>
    <n v="0.05"/>
    <s v="Credit Card"/>
    <n v="1655.7170000000001"/>
  </r>
  <r>
    <s v="SALE1499"/>
    <d v="2024-10-25T00:00:00"/>
    <x v="252"/>
    <s v="PROD41"/>
    <s v="STORE12"/>
    <n v="2"/>
    <n v="581.19000000000005"/>
    <n v="7.0000000000000007E-2"/>
    <s v="COD"/>
    <n v="1081.0134"/>
  </r>
  <r>
    <s v="SALE1529"/>
    <d v="2025-08-24T00:00:00"/>
    <x v="172"/>
    <s v="PROD41"/>
    <s v="STORE19"/>
    <n v="2"/>
    <n v="392.45"/>
    <n v="0.04"/>
    <s v="PayPal"/>
    <n v="753.50399999999991"/>
  </r>
  <r>
    <s v="SALE1743"/>
    <d v="2024-03-04T00:00:00"/>
    <x v="388"/>
    <s v="PROD41"/>
    <s v="STORE3"/>
    <n v="3"/>
    <n v="239.54"/>
    <n v="0.28999999999999998"/>
    <s v="COD"/>
    <n v="510.22019999999998"/>
  </r>
  <r>
    <s v="SALE1773"/>
    <d v="2024-08-03T00:00:00"/>
    <x v="41"/>
    <s v="PROD41"/>
    <s v="STORE19"/>
    <n v="2"/>
    <n v="56.52"/>
    <n v="0.17"/>
    <s v="PayPal"/>
    <n v="93.8232"/>
  </r>
  <r>
    <s v="SALE1988"/>
    <d v="2024-03-08T00:00:00"/>
    <x v="195"/>
    <s v="PROD41"/>
    <s v="STORE8"/>
    <n v="3"/>
    <n v="146.71"/>
    <n v="0.28000000000000003"/>
    <s v="Credit Card"/>
    <n v="316.89359999999999"/>
  </r>
  <r>
    <s v="SALE110"/>
    <d v="2025-07-13T00:00:00"/>
    <x v="96"/>
    <s v="PROD42"/>
    <s v="STORE8"/>
    <n v="4"/>
    <n v="239.83"/>
    <n v="0.08"/>
    <s v="Credit Card"/>
    <n v="882.57440000000008"/>
  </r>
  <r>
    <s v="SALE262"/>
    <d v="2025-02-25T00:00:00"/>
    <x v="340"/>
    <s v="PROD42"/>
    <s v="STORE7"/>
    <n v="3"/>
    <n v="553.12"/>
    <n v="0.28000000000000003"/>
    <s v="COD"/>
    <n v="1194.7392"/>
  </r>
  <r>
    <s v="SALE522"/>
    <d v="2025-04-19T00:00:00"/>
    <x v="389"/>
    <s v="PROD42"/>
    <s v="STORE2"/>
    <n v="2"/>
    <n v="42.97"/>
    <n v="0.18"/>
    <s v="PayPal"/>
    <n v="70.470799999999997"/>
  </r>
  <r>
    <s v="SALE531"/>
    <d v="2025-08-26T00:00:00"/>
    <x v="390"/>
    <s v="PROD42"/>
    <s v="STORE8"/>
    <n v="4"/>
    <n v="727.49"/>
    <n v="0.11"/>
    <s v="Credit Card"/>
    <n v="2589.8643999999999"/>
  </r>
  <r>
    <s v="SALE541"/>
    <d v="2025-02-07T00:00:00"/>
    <x v="30"/>
    <s v="PROD42"/>
    <s v="STORE0"/>
    <n v="1"/>
    <n v="878.84"/>
    <n v="0.28000000000000003"/>
    <s v="COD"/>
    <n v="632.76480000000004"/>
  </r>
  <r>
    <s v="SALE733"/>
    <d v="2025-05-06T00:00:00"/>
    <x v="329"/>
    <s v="PROD42"/>
    <s v="STORE6"/>
    <n v="4"/>
    <n v="758.27"/>
    <n v="0.05"/>
    <s v="PayPal"/>
    <n v="2881.4259999999999"/>
  </r>
  <r>
    <s v="SALE754"/>
    <d v="2024-09-11T00:00:00"/>
    <x v="352"/>
    <s v="PROD42"/>
    <s v="STORE14"/>
    <n v="2"/>
    <n v="567.95000000000005"/>
    <n v="0.12"/>
    <s v="PayPal"/>
    <n v="999.5920000000001"/>
  </r>
  <r>
    <s v="SALE794"/>
    <d v="2025-03-29T00:00:00"/>
    <x v="288"/>
    <s v="PROD42"/>
    <s v="STORE0"/>
    <n v="3"/>
    <n v="846.19"/>
    <n v="0.09"/>
    <s v="COD"/>
    <n v="2310.0987"/>
  </r>
  <r>
    <s v="SALE800"/>
    <d v="2025-06-29T00:00:00"/>
    <x v="236"/>
    <s v="PROD42"/>
    <s v="STORE18"/>
    <n v="2"/>
    <n v="953.26"/>
    <n v="0.1"/>
    <s v="COD"/>
    <n v="1715.8679999999999"/>
  </r>
  <r>
    <s v="SALE805"/>
    <d v="2024-03-10T00:00:00"/>
    <x v="214"/>
    <s v="PROD42"/>
    <s v="STORE11"/>
    <n v="2"/>
    <n v="705.61"/>
    <n v="0.28000000000000003"/>
    <s v="Credit Card"/>
    <n v="1016.0784"/>
  </r>
  <r>
    <s v="SALE856"/>
    <d v="2025-08-05T00:00:00"/>
    <x v="391"/>
    <s v="PROD42"/>
    <s v="STORE4"/>
    <n v="1"/>
    <n v="913.98"/>
    <n v="0.27"/>
    <s v="PayPal"/>
    <n v="667.20539999999994"/>
  </r>
  <r>
    <s v="SALE880"/>
    <d v="2024-10-10T00:00:00"/>
    <x v="392"/>
    <s v="PROD42"/>
    <s v="STORE9"/>
    <n v="4"/>
    <n v="194.36"/>
    <n v="0.18"/>
    <s v="COD"/>
    <n v="637.50080000000014"/>
  </r>
  <r>
    <s v="SALE913"/>
    <d v="2025-04-26T00:00:00"/>
    <x v="337"/>
    <s v="PROD42"/>
    <s v="STORE7"/>
    <n v="3"/>
    <n v="94.55"/>
    <n v="0.13"/>
    <s v="COD"/>
    <n v="246.77549999999999"/>
  </r>
  <r>
    <s v="SALE1122"/>
    <d v="2025-03-09T00:00:00"/>
    <x v="214"/>
    <s v="PROD42"/>
    <s v="STORE0"/>
    <n v="2"/>
    <n v="700.95"/>
    <n v="0.18"/>
    <s v="Credit Card"/>
    <n v="1149.558"/>
  </r>
  <r>
    <s v="SALE1374"/>
    <d v="2025-05-08T00:00:00"/>
    <x v="87"/>
    <s v="PROD42"/>
    <s v="STORE19"/>
    <n v="4"/>
    <n v="150.47999999999999"/>
    <n v="0.09"/>
    <s v="Credit Card"/>
    <n v="547.74720000000002"/>
  </r>
  <r>
    <s v="SALE1389"/>
    <d v="2025-07-30T00:00:00"/>
    <x v="393"/>
    <s v="PROD42"/>
    <s v="STORE16"/>
    <n v="1"/>
    <n v="653.91"/>
    <n v="0.3"/>
    <s v="PayPal"/>
    <n v="457.73700000000002"/>
  </r>
  <r>
    <s v="SALE1431"/>
    <d v="2025-09-06T00:00:00"/>
    <x v="394"/>
    <s v="PROD42"/>
    <s v="STORE17"/>
    <n v="1"/>
    <n v="361.09"/>
    <n v="0.06"/>
    <s v="PayPal"/>
    <n v="339.42459999999988"/>
  </r>
  <r>
    <s v="SALE1606"/>
    <d v="2025-05-18T00:00:00"/>
    <x v="340"/>
    <s v="PROD42"/>
    <s v="STORE8"/>
    <n v="3"/>
    <n v="779.5"/>
    <n v="0.02"/>
    <s v="Credit Card"/>
    <n v="2291.73"/>
  </r>
  <r>
    <s v="SALE1777"/>
    <d v="2025-06-23T00:00:00"/>
    <x v="215"/>
    <s v="PROD42"/>
    <s v="STORE12"/>
    <n v="3"/>
    <n v="605.83000000000004"/>
    <n v="0.28000000000000003"/>
    <s v="COD"/>
    <n v="1308.5927999999999"/>
  </r>
  <r>
    <s v="SALE1864"/>
    <d v="2025-09-09T00:00:00"/>
    <x v="385"/>
    <s v="PROD42"/>
    <s v="STORE11"/>
    <n v="2"/>
    <n v="271.88"/>
    <n v="0.11"/>
    <s v="COD"/>
    <n v="483.94639999999998"/>
  </r>
  <r>
    <s v="SALE1882"/>
    <d v="2023-11-04T00:00:00"/>
    <x v="218"/>
    <s v="PROD42"/>
    <s v="STORE3"/>
    <n v="3"/>
    <n v="41.97"/>
    <n v="0.03"/>
    <s v="COD"/>
    <n v="122.1327"/>
  </r>
  <r>
    <s v="SALE21"/>
    <d v="2024-06-04T00:00:00"/>
    <x v="332"/>
    <s v="PROD43"/>
    <s v="STORE18"/>
    <n v="1"/>
    <n v="589.55999999999995"/>
    <n v="0.22"/>
    <s v="Credit Card"/>
    <n v="459.85680000000002"/>
  </r>
  <r>
    <s v="SALE44"/>
    <d v="2024-09-03T00:00:00"/>
    <x v="305"/>
    <s v="PROD43"/>
    <s v="STORE12"/>
    <n v="2"/>
    <n v="209.32"/>
    <n v="0.23"/>
    <s v="COD"/>
    <n v="322.3528"/>
  </r>
  <r>
    <s v="SALE393"/>
    <d v="2024-09-26T00:00:00"/>
    <x v="222"/>
    <s v="PROD43"/>
    <s v="STORE8"/>
    <n v="3"/>
    <n v="112.26"/>
    <n v="0.11"/>
    <s v="Credit Card"/>
    <n v="299.73419999999999"/>
  </r>
  <r>
    <s v="SALE511"/>
    <d v="2025-01-19T00:00:00"/>
    <x v="29"/>
    <s v="PROD43"/>
    <s v="STORE4"/>
    <n v="3"/>
    <n v="307.48"/>
    <n v="0.24"/>
    <s v="Credit Card"/>
    <n v="701.0544000000001"/>
  </r>
  <r>
    <s v="SALE551"/>
    <d v="2023-10-23T00:00:00"/>
    <x v="85"/>
    <s v="PROD43"/>
    <s v="STORE2"/>
    <n v="3"/>
    <n v="137.77000000000001"/>
    <n v="0.26"/>
    <s v="PayPal"/>
    <n v="305.84940000000012"/>
  </r>
  <r>
    <s v="SALE712"/>
    <d v="2023-10-30T00:00:00"/>
    <x v="56"/>
    <s v="PROD43"/>
    <s v="STORE4"/>
    <n v="1"/>
    <n v="651.30999999999995"/>
    <n v="0.24"/>
    <s v="PayPal"/>
    <n v="494.99560000000002"/>
  </r>
  <r>
    <s v="SALE844"/>
    <d v="2024-08-23T00:00:00"/>
    <x v="250"/>
    <s v="PROD43"/>
    <s v="STORE15"/>
    <n v="3"/>
    <n v="791.75"/>
    <n v="0.28999999999999998"/>
    <s v="Credit Card"/>
    <n v="1686.4275"/>
  </r>
  <r>
    <s v="SALE865"/>
    <d v="2025-04-23T00:00:00"/>
    <x v="336"/>
    <s v="PROD43"/>
    <s v="STORE8"/>
    <n v="3"/>
    <n v="924.15"/>
    <n v="0.1"/>
    <s v="PayPal"/>
    <n v="2495.2049999999999"/>
  </r>
  <r>
    <s v="SALE963"/>
    <d v="2025-02-22T00:00:00"/>
    <x v="395"/>
    <s v="PROD43"/>
    <s v="STORE6"/>
    <n v="1"/>
    <n v="824.32"/>
    <n v="0.18"/>
    <s v="Credit Card"/>
    <n v="675.94240000000013"/>
  </r>
  <r>
    <s v="SALE1037"/>
    <d v="2025-05-02T00:00:00"/>
    <x v="227"/>
    <s v="PROD43"/>
    <s v="STORE9"/>
    <n v="2"/>
    <n v="257.77999999999997"/>
    <n v="0.05"/>
    <s v="Credit Card"/>
    <n v="489.78199999999993"/>
  </r>
  <r>
    <s v="SALE1258"/>
    <d v="2024-07-15T00:00:00"/>
    <x v="33"/>
    <s v="PROD43"/>
    <s v="STORE8"/>
    <n v="3"/>
    <n v="518.35"/>
    <n v="0.21"/>
    <s v="COD"/>
    <n v="1228.4894999999999"/>
  </r>
  <r>
    <s v="SALE1457"/>
    <d v="2025-10-13T00:00:00"/>
    <x v="396"/>
    <s v="PROD43"/>
    <s v="STORE18"/>
    <n v="4"/>
    <n v="975.47"/>
    <n v="0.04"/>
    <s v="Credit Card"/>
    <n v="3745.8047999999999"/>
  </r>
  <r>
    <s v="SALE1547"/>
    <d v="2024-05-22T00:00:00"/>
    <x v="358"/>
    <s v="PROD43"/>
    <s v="STORE19"/>
    <n v="1"/>
    <n v="661.77"/>
    <n v="0.03"/>
    <s v="PayPal"/>
    <n v="641.91689999999994"/>
  </r>
  <r>
    <s v="SALE1595"/>
    <d v="2025-07-11T00:00:00"/>
    <x v="155"/>
    <s v="PROD43"/>
    <s v="STORE1"/>
    <n v="1"/>
    <n v="135.87"/>
    <n v="0.23"/>
    <s v="PayPal"/>
    <n v="104.6199"/>
  </r>
  <r>
    <s v="SALE1615"/>
    <d v="2025-03-26T00:00:00"/>
    <x v="351"/>
    <s v="PROD43"/>
    <s v="STORE9"/>
    <n v="4"/>
    <n v="639.05999999999995"/>
    <n v="0.12"/>
    <s v="PayPal"/>
    <n v="2249.4911999999999"/>
  </r>
  <r>
    <s v="SALE1705"/>
    <d v="2025-03-18T00:00:00"/>
    <x v="378"/>
    <s v="PROD43"/>
    <s v="STORE18"/>
    <n v="3"/>
    <n v="962.98"/>
    <n v="0.21"/>
    <s v="Credit Card"/>
    <n v="2282.2626"/>
  </r>
  <r>
    <s v="SALE1721"/>
    <d v="2025-03-20T00:00:00"/>
    <x v="397"/>
    <s v="PROD43"/>
    <s v="STORE7"/>
    <n v="2"/>
    <n v="536.61"/>
    <n v="0.14000000000000001"/>
    <s v="Credit Card"/>
    <n v="922.9692"/>
  </r>
  <r>
    <s v="SALE1778"/>
    <d v="2024-03-22T00:00:00"/>
    <x v="41"/>
    <s v="PROD43"/>
    <s v="STORE3"/>
    <n v="2"/>
    <n v="521.44000000000005"/>
    <n v="0.25"/>
    <s v="COD"/>
    <n v="782.16000000000008"/>
  </r>
  <r>
    <s v="SALE1834"/>
    <d v="2025-07-04T00:00:00"/>
    <x v="347"/>
    <s v="PROD43"/>
    <s v="STORE5"/>
    <n v="3"/>
    <n v="56.17"/>
    <n v="0.01"/>
    <s v="COD"/>
    <n v="166.82490000000001"/>
  </r>
  <r>
    <s v="SALE1844"/>
    <d v="2025-02-28T00:00:00"/>
    <x v="313"/>
    <s v="PROD43"/>
    <s v="STORE5"/>
    <n v="2"/>
    <n v="549.91999999999996"/>
    <n v="0.28000000000000003"/>
    <s v="Credit Card"/>
    <n v="791.88479999999993"/>
  </r>
  <r>
    <s v="SALE1866"/>
    <d v="2025-06-23T00:00:00"/>
    <x v="320"/>
    <s v="PROD43"/>
    <s v="STORE4"/>
    <n v="3"/>
    <n v="523.66"/>
    <n v="0.27"/>
    <s v="PayPal"/>
    <n v="1146.8154"/>
  </r>
  <r>
    <s v="SALE1959"/>
    <d v="2024-12-13T00:00:00"/>
    <x v="99"/>
    <s v="PROD43"/>
    <s v="STORE11"/>
    <n v="2"/>
    <n v="249.02"/>
    <n v="0.01"/>
    <s v="COD"/>
    <n v="493.05959999999999"/>
  </r>
  <r>
    <s v="SALE48"/>
    <d v="2023-10-19T00:00:00"/>
    <x v="305"/>
    <s v="PROD44"/>
    <s v="STORE17"/>
    <n v="1"/>
    <n v="517.13"/>
    <n v="0.28000000000000003"/>
    <s v="Credit Card"/>
    <n v="372.33359999999999"/>
  </r>
  <r>
    <s v="SALE197"/>
    <d v="2023-10-28T00:00:00"/>
    <x v="66"/>
    <s v="PROD44"/>
    <s v="STORE11"/>
    <n v="1"/>
    <n v="541.24"/>
    <n v="0.03"/>
    <s v="PayPal"/>
    <n v="525.00279999999998"/>
  </r>
  <r>
    <s v="SALE317"/>
    <d v="2025-06-15T00:00:00"/>
    <x v="314"/>
    <s v="PROD44"/>
    <s v="STORE18"/>
    <n v="1"/>
    <n v="459.42"/>
    <n v="0.28000000000000003"/>
    <s v="COD"/>
    <n v="330.7824"/>
  </r>
  <r>
    <s v="SALE502"/>
    <d v="2025-08-30T00:00:00"/>
    <x v="374"/>
    <s v="PROD44"/>
    <s v="STORE2"/>
    <n v="1"/>
    <n v="230.53"/>
    <n v="0.06"/>
    <s v="COD"/>
    <n v="216.69820000000001"/>
  </r>
  <r>
    <s v="SALE542"/>
    <d v="2023-12-27T00:00:00"/>
    <x v="149"/>
    <s v="PROD44"/>
    <s v="STORE16"/>
    <n v="1"/>
    <n v="442.36"/>
    <n v="0.14000000000000001"/>
    <s v="Credit Card"/>
    <n v="380.42959999999999"/>
  </r>
  <r>
    <s v="SALE582"/>
    <d v="2024-09-04T00:00:00"/>
    <x v="299"/>
    <s v="PROD44"/>
    <s v="STORE19"/>
    <n v="2"/>
    <n v="156.72999999999999"/>
    <n v="0.18"/>
    <s v="COD"/>
    <n v="257.03719999999998"/>
  </r>
  <r>
    <s v="SALE823"/>
    <d v="2025-10-03T00:00:00"/>
    <x v="398"/>
    <s v="PROD44"/>
    <s v="STORE1"/>
    <n v="4"/>
    <n v="415.02"/>
    <n v="0.01"/>
    <s v="PayPal"/>
    <n v="1643.4792"/>
  </r>
  <r>
    <s v="SALE1031"/>
    <d v="2025-03-03T00:00:00"/>
    <x v="399"/>
    <s v="PROD44"/>
    <s v="STORE4"/>
    <n v="1"/>
    <n v="34.51"/>
    <n v="0.04"/>
    <s v="COD"/>
    <n v="33.129600000000003"/>
  </r>
  <r>
    <s v="SALE1051"/>
    <d v="2025-03-04T00:00:00"/>
    <x v="283"/>
    <s v="PROD44"/>
    <s v="STORE8"/>
    <n v="3"/>
    <n v="961.4"/>
    <n v="0.02"/>
    <s v="PayPal"/>
    <n v="2826.5160000000001"/>
  </r>
  <r>
    <s v="SALE1081"/>
    <d v="2025-02-14T00:00:00"/>
    <x v="254"/>
    <s v="PROD44"/>
    <s v="STORE3"/>
    <n v="1"/>
    <n v="793.21"/>
    <n v="0.09"/>
    <s v="Credit Card"/>
    <n v="721.8211"/>
  </r>
  <r>
    <s v="SALE1201"/>
    <d v="2024-03-26T00:00:00"/>
    <x v="202"/>
    <s v="PROD44"/>
    <s v="STORE3"/>
    <n v="4"/>
    <n v="530.45000000000005"/>
    <n v="0.13"/>
    <s v="Credit Card"/>
    <n v="1845.9659999999999"/>
  </r>
  <r>
    <s v="SALE1617"/>
    <d v="2024-08-30T00:00:00"/>
    <x v="271"/>
    <s v="PROD44"/>
    <s v="STORE6"/>
    <n v="1"/>
    <n v="62.38"/>
    <n v="0.08"/>
    <s v="COD"/>
    <n v="57.389600000000002"/>
  </r>
  <r>
    <s v="SALE1668"/>
    <d v="2025-07-05T00:00:00"/>
    <x v="294"/>
    <s v="PROD44"/>
    <s v="STORE9"/>
    <n v="4"/>
    <n v="791.65"/>
    <n v="0.06"/>
    <s v="COD"/>
    <n v="2976.6039999999998"/>
  </r>
  <r>
    <s v="SALE1706"/>
    <d v="2024-03-26T00:00:00"/>
    <x v="20"/>
    <s v="PROD44"/>
    <s v="STORE8"/>
    <n v="3"/>
    <n v="884.46"/>
    <n v="0.25"/>
    <s v="Credit Card"/>
    <n v="1990.0350000000001"/>
  </r>
  <r>
    <s v="SALE73"/>
    <d v="2024-11-30T00:00:00"/>
    <x v="183"/>
    <s v="PROD45"/>
    <s v="STORE11"/>
    <n v="2"/>
    <n v="556.42999999999995"/>
    <n v="0.13"/>
    <s v="Credit Card"/>
    <n v="968.18819999999994"/>
  </r>
  <r>
    <s v="SALE179"/>
    <d v="2025-06-04T00:00:00"/>
    <x v="39"/>
    <s v="PROD45"/>
    <s v="STORE0"/>
    <n v="2"/>
    <n v="522.16999999999996"/>
    <n v="0.27"/>
    <s v="Credit Card"/>
    <n v="762.36819999999989"/>
  </r>
  <r>
    <s v="SALE248"/>
    <d v="2025-04-21T00:00:00"/>
    <x v="48"/>
    <s v="PROD45"/>
    <s v="STORE9"/>
    <n v="3"/>
    <n v="499.12"/>
    <n v="0.05"/>
    <s v="PayPal"/>
    <n v="1422.492"/>
  </r>
  <r>
    <s v="SALE374"/>
    <d v="2023-12-16T00:00:00"/>
    <x v="345"/>
    <s v="PROD45"/>
    <s v="STORE15"/>
    <n v="1"/>
    <n v="496.19"/>
    <n v="0.08"/>
    <s v="COD"/>
    <n v="456.4948"/>
  </r>
  <r>
    <s v="SALE513"/>
    <d v="2025-03-19T00:00:00"/>
    <x v="9"/>
    <s v="PROD45"/>
    <s v="STORE16"/>
    <n v="1"/>
    <n v="853.12"/>
    <n v="0.19"/>
    <s v="COD"/>
    <n v="691.02719999999999"/>
  </r>
  <r>
    <s v="SALE855"/>
    <d v="2023-11-05T00:00:00"/>
    <x v="143"/>
    <s v="PROD45"/>
    <s v="STORE15"/>
    <n v="3"/>
    <n v="674.66"/>
    <n v="0.23"/>
    <s v="Credit Card"/>
    <n v="1558.4646"/>
  </r>
  <r>
    <s v="SALE866"/>
    <d v="2024-10-06T00:00:00"/>
    <x v="345"/>
    <s v="PROD45"/>
    <s v="STORE17"/>
    <n v="3"/>
    <n v="144.66999999999999"/>
    <n v="0.28999999999999998"/>
    <s v="COD"/>
    <n v="308.14710000000002"/>
  </r>
  <r>
    <s v="SALE1019"/>
    <d v="2025-03-17T00:00:00"/>
    <x v="400"/>
    <s v="PROD45"/>
    <s v="STORE4"/>
    <n v="2"/>
    <n v="825.04"/>
    <n v="0.2"/>
    <s v="Credit Card"/>
    <n v="1320.0640000000001"/>
  </r>
  <r>
    <s v="SALE1179"/>
    <d v="2024-10-04T00:00:00"/>
    <x v="215"/>
    <s v="PROD45"/>
    <s v="STORE1"/>
    <n v="3"/>
    <n v="876.01"/>
    <n v="0.2"/>
    <s v="Credit Card"/>
    <n v="2102.424"/>
  </r>
  <r>
    <s v="SALE1334"/>
    <d v="2024-12-20T00:00:00"/>
    <x v="401"/>
    <s v="PROD45"/>
    <s v="STORE0"/>
    <n v="2"/>
    <n v="905.47"/>
    <n v="0.2"/>
    <s v="COD"/>
    <n v="1448.752"/>
  </r>
  <r>
    <s v="SALE1347"/>
    <d v="2025-01-02T00:00:00"/>
    <x v="382"/>
    <s v="PROD45"/>
    <s v="STORE8"/>
    <n v="2"/>
    <n v="732.37"/>
    <n v="0.22"/>
    <s v="COD"/>
    <n v="1142.4972"/>
  </r>
  <r>
    <s v="SALE1360"/>
    <d v="2025-07-20T00:00:00"/>
    <x v="268"/>
    <s v="PROD45"/>
    <s v="STORE18"/>
    <n v="1"/>
    <n v="459.89"/>
    <n v="0.18"/>
    <s v="COD"/>
    <n v="377.10980000000001"/>
  </r>
  <r>
    <s v="SALE1421"/>
    <d v="2025-10-06T00:00:00"/>
    <x v="28"/>
    <s v="PROD45"/>
    <s v="STORE10"/>
    <n v="4"/>
    <n v="557.51"/>
    <n v="0.11"/>
    <s v="Credit Card"/>
    <n v="1984.7356"/>
  </r>
  <r>
    <s v="SALE1676"/>
    <d v="2024-12-30T00:00:00"/>
    <x v="306"/>
    <s v="PROD45"/>
    <s v="STORE14"/>
    <n v="2"/>
    <n v="984.96"/>
    <n v="0.16"/>
    <s v="PayPal"/>
    <n v="1654.7328"/>
  </r>
  <r>
    <s v="SALE1871"/>
    <d v="2024-07-28T00:00:00"/>
    <x v="314"/>
    <s v="PROD45"/>
    <s v="STORE0"/>
    <n v="3"/>
    <n v="201.05"/>
    <n v="0.23"/>
    <s v="PayPal"/>
    <n v="464.42550000000011"/>
  </r>
  <r>
    <s v="SALE1928"/>
    <d v="2023-11-27T00:00:00"/>
    <x v="348"/>
    <s v="PROD45"/>
    <s v="STORE5"/>
    <n v="2"/>
    <n v="336.97"/>
    <n v="0.14000000000000001"/>
    <s v="PayPal"/>
    <n v="579.58840000000009"/>
  </r>
  <r>
    <s v="SALE1991"/>
    <d v="2024-06-07T00:00:00"/>
    <x v="16"/>
    <s v="PROD45"/>
    <s v="STORE11"/>
    <n v="1"/>
    <n v="183.47"/>
    <n v="0.17"/>
    <s v="PayPal"/>
    <n v="152.2801"/>
  </r>
  <r>
    <s v="SALE84"/>
    <d v="2023-12-08T00:00:00"/>
    <x v="83"/>
    <s v="PROD46"/>
    <s v="STORE17"/>
    <n v="1"/>
    <n v="773.57"/>
    <n v="0.05"/>
    <s v="COD"/>
    <n v="734.89150000000006"/>
  </r>
  <r>
    <s v="SALE117"/>
    <d v="2024-09-19T00:00:00"/>
    <x v="41"/>
    <s v="PROD46"/>
    <s v="STORE4"/>
    <n v="3"/>
    <n v="479.63"/>
    <n v="0.3"/>
    <s v="PayPal"/>
    <n v="1007.223"/>
  </r>
  <r>
    <s v="SALE183"/>
    <d v="2024-10-29T00:00:00"/>
    <x v="133"/>
    <s v="PROD46"/>
    <s v="STORE3"/>
    <n v="1"/>
    <n v="547.09"/>
    <n v="0.01"/>
    <s v="PayPal"/>
    <n v="541.6191"/>
  </r>
  <r>
    <s v="SALE189"/>
    <d v="2024-04-29T00:00:00"/>
    <x v="382"/>
    <s v="PROD46"/>
    <s v="STORE3"/>
    <n v="1"/>
    <n v="580.76"/>
    <n v="0.1"/>
    <s v="COD"/>
    <n v="522.68399999999997"/>
  </r>
  <r>
    <s v="SALE191"/>
    <d v="2024-06-16T00:00:00"/>
    <x v="190"/>
    <s v="PROD46"/>
    <s v="STORE18"/>
    <n v="1"/>
    <n v="804.9"/>
    <n v="0.03"/>
    <s v="PayPal"/>
    <n v="780.75299999999993"/>
  </r>
  <r>
    <s v="SALE339"/>
    <d v="2024-01-12T00:00:00"/>
    <x v="279"/>
    <s v="PROD46"/>
    <s v="STORE6"/>
    <n v="4"/>
    <n v="344.12"/>
    <n v="0.25"/>
    <s v="PayPal"/>
    <n v="1032.3599999999999"/>
  </r>
  <r>
    <s v="SALE363"/>
    <d v="2025-02-24T00:00:00"/>
    <x v="53"/>
    <s v="PROD46"/>
    <s v="STORE2"/>
    <n v="1"/>
    <n v="669.53"/>
    <n v="0.2"/>
    <s v="Credit Card"/>
    <n v="535.62400000000002"/>
  </r>
  <r>
    <s v="SALE465"/>
    <d v="2025-02-23T00:00:00"/>
    <x v="98"/>
    <s v="PROD46"/>
    <s v="STORE9"/>
    <n v="1"/>
    <n v="83.83"/>
    <n v="0.05"/>
    <s v="Credit Card"/>
    <n v="79.638499999999993"/>
  </r>
  <r>
    <s v="SALE477"/>
    <d v="2025-02-12T00:00:00"/>
    <x v="345"/>
    <s v="PROD46"/>
    <s v="STORE17"/>
    <n v="1"/>
    <n v="708.88"/>
    <n v="0.09"/>
    <s v="Credit Card"/>
    <n v="645.08080000000007"/>
  </r>
  <r>
    <s v="SALE566"/>
    <d v="2025-05-27T00:00:00"/>
    <x v="119"/>
    <s v="PROD46"/>
    <s v="STORE13"/>
    <n v="4"/>
    <n v="354.12"/>
    <n v="0.06"/>
    <s v="PayPal"/>
    <n v="1331.4911999999999"/>
  </r>
  <r>
    <s v="SALE661"/>
    <d v="2025-01-16T00:00:00"/>
    <x v="182"/>
    <s v="PROD46"/>
    <s v="STORE3"/>
    <n v="4"/>
    <n v="608.97"/>
    <n v="0.14000000000000001"/>
    <s v="COD"/>
    <n v="2094.8568"/>
  </r>
  <r>
    <s v="SALE684"/>
    <d v="2025-09-07T00:00:00"/>
    <x v="402"/>
    <s v="PROD46"/>
    <s v="STORE8"/>
    <n v="4"/>
    <n v="442.54"/>
    <n v="0.06"/>
    <s v="Credit Card"/>
    <n v="1663.9503999999999"/>
  </r>
  <r>
    <s v="SALE738"/>
    <d v="2024-12-31T00:00:00"/>
    <x v="388"/>
    <s v="PROD46"/>
    <s v="STORE11"/>
    <n v="2"/>
    <n v="213.69"/>
    <n v="0.28000000000000003"/>
    <s v="PayPal"/>
    <n v="307.71359999999999"/>
  </r>
  <r>
    <s v="SALE832"/>
    <d v="2024-09-13T00:00:00"/>
    <x v="30"/>
    <s v="PROD46"/>
    <s v="STORE16"/>
    <n v="2"/>
    <n v="780.9"/>
    <n v="0.24"/>
    <s v="PayPal"/>
    <n v="1186.9680000000001"/>
  </r>
  <r>
    <s v="SALE901"/>
    <d v="2025-05-07T00:00:00"/>
    <x v="333"/>
    <s v="PROD46"/>
    <s v="STORE2"/>
    <n v="2"/>
    <n v="71.48"/>
    <n v="0.14000000000000001"/>
    <s v="COD"/>
    <n v="122.9456"/>
  </r>
  <r>
    <s v="SALE964"/>
    <d v="2025-01-25T00:00:00"/>
    <x v="337"/>
    <s v="PROD46"/>
    <s v="STORE15"/>
    <n v="4"/>
    <n v="614.99"/>
    <n v="0.16"/>
    <s v="PayPal"/>
    <n v="2066.3663999999999"/>
  </r>
  <r>
    <s v="SALE1049"/>
    <d v="2024-04-03T00:00:00"/>
    <x v="119"/>
    <s v="PROD46"/>
    <s v="STORE1"/>
    <n v="4"/>
    <n v="837.34"/>
    <n v="0.05"/>
    <s v="PayPal"/>
    <n v="3181.8919999999998"/>
  </r>
  <r>
    <s v="SALE1058"/>
    <d v="2024-12-03T00:00:00"/>
    <x v="339"/>
    <s v="PROD46"/>
    <s v="STORE8"/>
    <n v="1"/>
    <n v="681.72"/>
    <n v="0.11"/>
    <s v="PayPal"/>
    <n v="606.73080000000004"/>
  </r>
  <r>
    <s v="SALE1141"/>
    <d v="2024-05-04T00:00:00"/>
    <x v="49"/>
    <s v="PROD46"/>
    <s v="STORE7"/>
    <n v="2"/>
    <n v="143.79"/>
    <n v="0.1"/>
    <s v="PayPal"/>
    <n v="258.822"/>
  </r>
  <r>
    <s v="SALE1215"/>
    <d v="2025-07-11T00:00:00"/>
    <x v="314"/>
    <s v="PROD46"/>
    <s v="STORE9"/>
    <n v="2"/>
    <n v="152.25"/>
    <n v="0.13"/>
    <s v="Credit Card"/>
    <n v="264.91500000000002"/>
  </r>
  <r>
    <s v="SALE1464"/>
    <d v="2025-05-19T00:00:00"/>
    <x v="28"/>
    <s v="PROD46"/>
    <s v="STORE4"/>
    <n v="1"/>
    <n v="695.26"/>
    <n v="0.23"/>
    <s v="PayPal"/>
    <n v="535.35019999999997"/>
  </r>
  <r>
    <s v="SALE1558"/>
    <d v="2025-10-04T00:00:00"/>
    <x v="81"/>
    <s v="PROD46"/>
    <s v="STORE0"/>
    <n v="2"/>
    <n v="157.91"/>
    <n v="0.09"/>
    <s v="COD"/>
    <n v="287.39620000000002"/>
  </r>
  <r>
    <s v="SALE1578"/>
    <d v="2024-10-07T00:00:00"/>
    <x v="170"/>
    <s v="PROD46"/>
    <s v="STORE1"/>
    <n v="2"/>
    <n v="216.02"/>
    <n v="0.25"/>
    <s v="Credit Card"/>
    <n v="324.02999999999997"/>
  </r>
  <r>
    <s v="SALE1581"/>
    <d v="2023-12-08T00:00:00"/>
    <x v="303"/>
    <s v="PROD46"/>
    <s v="STORE10"/>
    <n v="1"/>
    <n v="209.7"/>
    <n v="0.2"/>
    <s v="PayPal"/>
    <n v="167.76"/>
  </r>
  <r>
    <s v="SALE1744"/>
    <d v="2023-11-14T00:00:00"/>
    <x v="265"/>
    <s v="PROD46"/>
    <s v="STORE14"/>
    <n v="1"/>
    <n v="588.53"/>
    <n v="0.1"/>
    <s v="Credit Card"/>
    <n v="529.67700000000002"/>
  </r>
  <r>
    <s v="SALE1850"/>
    <d v="2024-06-22T00:00:00"/>
    <x v="381"/>
    <s v="PROD46"/>
    <s v="STORE2"/>
    <n v="1"/>
    <n v="780.24"/>
    <n v="0.04"/>
    <s v="COD"/>
    <n v="749.03039999999999"/>
  </r>
  <r>
    <s v="SALE1922"/>
    <d v="2023-12-16T00:00:00"/>
    <x v="38"/>
    <s v="PROD46"/>
    <s v="STORE17"/>
    <n v="4"/>
    <n v="569.36"/>
    <n v="0.27"/>
    <s v="PayPal"/>
    <n v="1662.5311999999999"/>
  </r>
  <r>
    <s v="SALE1979"/>
    <d v="2025-01-09T00:00:00"/>
    <x v="403"/>
    <s v="PROD46"/>
    <s v="STORE13"/>
    <n v="2"/>
    <n v="635.80999999999995"/>
    <n v="0.13"/>
    <s v="PayPal"/>
    <n v="1106.3094000000001"/>
  </r>
  <r>
    <s v="SALE57"/>
    <d v="2024-06-19T00:00:00"/>
    <x v="267"/>
    <s v="PROD47"/>
    <s v="STORE14"/>
    <n v="2"/>
    <n v="680.16"/>
    <n v="0.28000000000000003"/>
    <s v="Credit Card"/>
    <n v="979.43039999999996"/>
  </r>
  <r>
    <s v="SALE141"/>
    <d v="2025-03-02T00:00:00"/>
    <x v="327"/>
    <s v="PROD47"/>
    <s v="STORE0"/>
    <n v="1"/>
    <n v="503.95"/>
    <n v="0.26"/>
    <s v="COD"/>
    <n v="372.923"/>
  </r>
  <r>
    <s v="SALE281"/>
    <d v="2024-07-02T00:00:00"/>
    <x v="404"/>
    <s v="PROD47"/>
    <s v="STORE16"/>
    <n v="3"/>
    <n v="64.2"/>
    <n v="0.08"/>
    <s v="COD"/>
    <n v="177.19200000000001"/>
  </r>
  <r>
    <s v="SALE504"/>
    <d v="2025-10-13T00:00:00"/>
    <x v="302"/>
    <s v="PROD47"/>
    <s v="STORE2"/>
    <n v="3"/>
    <n v="843.44"/>
    <n v="0.22"/>
    <s v="Credit Card"/>
    <n v="1973.6496"/>
  </r>
  <r>
    <s v="SALE515"/>
    <d v="2023-12-26T00:00:00"/>
    <x v="42"/>
    <s v="PROD47"/>
    <s v="STORE3"/>
    <n v="1"/>
    <n v="169.69"/>
    <n v="0.22"/>
    <s v="Credit Card"/>
    <n v="132.35820000000001"/>
  </r>
  <r>
    <s v="SALE715"/>
    <d v="2025-05-18T00:00:00"/>
    <x v="399"/>
    <s v="PROD47"/>
    <s v="STORE7"/>
    <n v="3"/>
    <n v="79.77"/>
    <n v="0.09"/>
    <s v="Credit Card"/>
    <n v="217.77209999999999"/>
  </r>
  <r>
    <s v="SALE988"/>
    <d v="2024-07-13T00:00:00"/>
    <x v="405"/>
    <s v="PROD47"/>
    <s v="STORE17"/>
    <n v="2"/>
    <n v="274.08999999999997"/>
    <n v="0.13"/>
    <s v="PayPal"/>
    <n v="476.91660000000002"/>
  </r>
  <r>
    <s v="SALE1044"/>
    <d v="2023-11-27T00:00:00"/>
    <x v="58"/>
    <s v="PROD47"/>
    <s v="STORE19"/>
    <n v="4"/>
    <n v="189.07"/>
    <n v="0.1"/>
    <s v="COD"/>
    <n v="680.65200000000004"/>
  </r>
  <r>
    <s v="SALE1378"/>
    <d v="2024-12-30T00:00:00"/>
    <x v="406"/>
    <s v="PROD47"/>
    <s v="STORE12"/>
    <n v="2"/>
    <n v="591.33000000000004"/>
    <n v="0.24"/>
    <s v="Credit Card"/>
    <n v="898.8216000000001"/>
  </r>
  <r>
    <s v="SALE1384"/>
    <d v="2025-03-26T00:00:00"/>
    <x v="369"/>
    <s v="PROD47"/>
    <s v="STORE11"/>
    <n v="1"/>
    <n v="713.63"/>
    <n v="0.28000000000000003"/>
    <s v="COD"/>
    <n v="513.81359999999995"/>
  </r>
  <r>
    <s v="SALE1647"/>
    <d v="2025-01-12T00:00:00"/>
    <x v="407"/>
    <s v="PROD47"/>
    <s v="STORE0"/>
    <n v="4"/>
    <n v="92.35"/>
    <n v="0.15"/>
    <s v="Credit Card"/>
    <n v="313.99"/>
  </r>
  <r>
    <s v="SALE1823"/>
    <d v="2024-10-29T00:00:00"/>
    <x v="317"/>
    <s v="PROD47"/>
    <s v="STORE2"/>
    <n v="3"/>
    <n v="469.33"/>
    <n v="0.14000000000000001"/>
    <s v="PayPal"/>
    <n v="1210.8714"/>
  </r>
  <r>
    <s v="SALE132"/>
    <d v="2025-01-05T00:00:00"/>
    <x v="288"/>
    <s v="PROD48"/>
    <s v="STORE12"/>
    <n v="4"/>
    <n v="950.04"/>
    <n v="0.13"/>
    <s v="PayPal"/>
    <n v="3306.1392000000001"/>
  </r>
  <r>
    <s v="SALE154"/>
    <d v="2024-11-17T00:00:00"/>
    <x v="98"/>
    <s v="PROD48"/>
    <s v="STORE2"/>
    <n v="1"/>
    <n v="345.06"/>
    <n v="0.13"/>
    <s v="COD"/>
    <n v="300.2022"/>
  </r>
  <r>
    <s v="SALE214"/>
    <d v="2025-10-13T00:00:00"/>
    <x v="408"/>
    <s v="PROD48"/>
    <s v="STORE16"/>
    <n v="1"/>
    <n v="775.84"/>
    <n v="0.26"/>
    <s v="Credit Card"/>
    <n v="574.12160000000006"/>
  </r>
  <r>
    <s v="SALE230"/>
    <d v="2025-01-19T00:00:00"/>
    <x v="401"/>
    <s v="PROD48"/>
    <s v="STORE13"/>
    <n v="3"/>
    <n v="449.88"/>
    <n v="0.1"/>
    <s v="PayPal"/>
    <n v="1214.6759999999999"/>
  </r>
  <r>
    <s v="SALE286"/>
    <d v="2024-01-17T00:00:00"/>
    <x v="80"/>
    <s v="PROD48"/>
    <s v="STORE19"/>
    <n v="3"/>
    <n v="807.95"/>
    <n v="0.1"/>
    <s v="PayPal"/>
    <n v="2181.4650000000011"/>
  </r>
  <r>
    <s v="SALE621"/>
    <d v="2025-09-23T00:00:00"/>
    <x v="400"/>
    <s v="PROD48"/>
    <s v="STORE2"/>
    <n v="4"/>
    <n v="395.45"/>
    <n v="0.01"/>
    <s v="Credit Card"/>
    <n v="1565.982"/>
  </r>
  <r>
    <s v="SALE693"/>
    <d v="2024-08-16T00:00:00"/>
    <x v="409"/>
    <s v="PROD48"/>
    <s v="STORE2"/>
    <n v="1"/>
    <n v="301.24"/>
    <n v="0.11"/>
    <s v="PayPal"/>
    <n v="268.10359999999997"/>
  </r>
  <r>
    <s v="SALE840"/>
    <d v="2025-02-07T00:00:00"/>
    <x v="284"/>
    <s v="PROD48"/>
    <s v="STORE10"/>
    <n v="4"/>
    <n v="751.63"/>
    <n v="0.28000000000000003"/>
    <s v="COD"/>
    <n v="2164.6943999999999"/>
  </r>
  <r>
    <s v="SALE904"/>
    <d v="2025-01-15T00:00:00"/>
    <x v="395"/>
    <s v="PROD48"/>
    <s v="STORE13"/>
    <n v="3"/>
    <n v="566.16"/>
    <n v="0.05"/>
    <s v="PayPal"/>
    <n v="1613.556"/>
  </r>
  <r>
    <s v="SALE996"/>
    <d v="2024-10-14T00:00:00"/>
    <x v="367"/>
    <s v="PROD48"/>
    <s v="STORE6"/>
    <n v="4"/>
    <n v="826.55"/>
    <n v="0.28000000000000003"/>
    <s v="Credit Card"/>
    <n v="2380.4639999999999"/>
  </r>
  <r>
    <s v="SALE1089"/>
    <d v="2025-01-29T00:00:00"/>
    <x v="62"/>
    <s v="PROD48"/>
    <s v="STORE18"/>
    <n v="4"/>
    <n v="106.23"/>
    <n v="0.28000000000000003"/>
    <s v="COD"/>
    <n v="305.94240000000002"/>
  </r>
  <r>
    <s v="SALE1243"/>
    <d v="2025-01-20T00:00:00"/>
    <x v="320"/>
    <s v="PROD48"/>
    <s v="STORE13"/>
    <n v="1"/>
    <n v="161.80000000000001"/>
    <n v="0.24"/>
    <s v="PayPal"/>
    <n v="122.968"/>
  </r>
  <r>
    <s v="SALE1251"/>
    <d v="2024-07-07T00:00:00"/>
    <x v="306"/>
    <s v="PROD48"/>
    <s v="STORE11"/>
    <n v="2"/>
    <n v="875.2"/>
    <n v="0.19"/>
    <s v="Credit Card"/>
    <n v="1417.8240000000001"/>
  </r>
  <r>
    <s v="SALE1311"/>
    <d v="2024-03-25T00:00:00"/>
    <x v="13"/>
    <s v="PROD48"/>
    <s v="STORE5"/>
    <n v="1"/>
    <n v="340.9"/>
    <n v="0.28999999999999998"/>
    <s v="Credit Card"/>
    <n v="242.03899999999999"/>
  </r>
  <r>
    <s v="SALE1318"/>
    <d v="2025-06-30T00:00:00"/>
    <x v="272"/>
    <s v="PROD48"/>
    <s v="STORE7"/>
    <n v="2"/>
    <n v="271.39999999999998"/>
    <n v="0.17"/>
    <s v="PayPal"/>
    <n v="450.52399999999989"/>
  </r>
  <r>
    <s v="SALE1346"/>
    <d v="2023-11-19T00:00:00"/>
    <x v="389"/>
    <s v="PROD48"/>
    <s v="STORE9"/>
    <n v="2"/>
    <n v="636.51"/>
    <n v="0.25"/>
    <s v="Credit Card"/>
    <n v="954.76499999999999"/>
  </r>
  <r>
    <s v="SALE1379"/>
    <d v="2025-07-31T00:00:00"/>
    <x v="36"/>
    <s v="PROD48"/>
    <s v="STORE17"/>
    <n v="2"/>
    <n v="204.89"/>
    <n v="0.24"/>
    <s v="Credit Card"/>
    <n v="311.43279999999999"/>
  </r>
  <r>
    <s v="SALE1508"/>
    <d v="2025-09-05T00:00:00"/>
    <x v="288"/>
    <s v="PROD48"/>
    <s v="STORE14"/>
    <n v="1"/>
    <n v="994.63"/>
    <n v="0.28000000000000003"/>
    <s v="Credit Card"/>
    <n v="716.1336"/>
  </r>
  <r>
    <s v="SALE1542"/>
    <d v="2024-03-05T00:00:00"/>
    <x v="131"/>
    <s v="PROD48"/>
    <s v="STORE7"/>
    <n v="3"/>
    <n v="855.96"/>
    <n v="0.28999999999999998"/>
    <s v="COD"/>
    <n v="1823.1948"/>
  </r>
  <r>
    <s v="SALE1560"/>
    <d v="2024-09-20T00:00:00"/>
    <x v="340"/>
    <s v="PROD48"/>
    <s v="STORE15"/>
    <n v="1"/>
    <n v="135.13"/>
    <n v="0.04"/>
    <s v="Credit Card"/>
    <n v="129.72479999999999"/>
  </r>
  <r>
    <s v="SALE1930"/>
    <d v="2025-07-09T00:00:00"/>
    <x v="3"/>
    <s v="PROD48"/>
    <s v="STORE9"/>
    <n v="1"/>
    <n v="841.53"/>
    <n v="0.15"/>
    <s v="Credit Card"/>
    <n v="715.30049999999994"/>
  </r>
  <r>
    <s v="SALE2"/>
    <d v="2024-06-03T00:00:00"/>
    <x v="182"/>
    <s v="PROD49"/>
    <s v="STORE8"/>
    <n v="4"/>
    <n v="914.05"/>
    <n v="0.25"/>
    <s v="Credit Card"/>
    <n v="2742.15"/>
  </r>
  <r>
    <s v="SALE55"/>
    <d v="2024-10-24T00:00:00"/>
    <x v="12"/>
    <s v="PROD49"/>
    <s v="STORE11"/>
    <n v="2"/>
    <n v="559.71"/>
    <n v="0.3"/>
    <s v="COD"/>
    <n v="783.59400000000005"/>
  </r>
  <r>
    <s v="SALE156"/>
    <d v="2024-07-21T00:00:00"/>
    <x v="5"/>
    <s v="PROD49"/>
    <s v="STORE0"/>
    <n v="2"/>
    <n v="921.52"/>
    <n v="0"/>
    <s v="PayPal"/>
    <n v="1843.04"/>
  </r>
  <r>
    <s v="SALE171"/>
    <d v="2025-05-18T00:00:00"/>
    <x v="1"/>
    <s v="PROD49"/>
    <s v="STORE11"/>
    <n v="1"/>
    <n v="325.08"/>
    <n v="0.26"/>
    <s v="PayPal"/>
    <n v="240.5592"/>
  </r>
  <r>
    <s v="SALE194"/>
    <d v="2024-11-22T00:00:00"/>
    <x v="195"/>
    <s v="PROD49"/>
    <s v="STORE10"/>
    <n v="3"/>
    <n v="958.15"/>
    <n v="0.24"/>
    <s v="COD"/>
    <n v="2184.5819999999999"/>
  </r>
  <r>
    <s v="SALE451"/>
    <d v="2024-08-04T00:00:00"/>
    <x v="43"/>
    <s v="PROD49"/>
    <s v="STORE2"/>
    <n v="4"/>
    <n v="829.36"/>
    <n v="0.11"/>
    <s v="PayPal"/>
    <n v="2952.5216"/>
  </r>
  <r>
    <s v="SALE492"/>
    <d v="2024-12-06T00:00:00"/>
    <x v="263"/>
    <s v="PROD49"/>
    <s v="STORE7"/>
    <n v="2"/>
    <n v="955.66"/>
    <n v="0.28999999999999998"/>
    <s v="COD"/>
    <n v="1357.0372"/>
  </r>
  <r>
    <s v="SALE529"/>
    <d v="2024-02-16T00:00:00"/>
    <x v="410"/>
    <s v="PROD49"/>
    <s v="STORE17"/>
    <n v="1"/>
    <n v="540.1"/>
    <n v="0.22"/>
    <s v="Credit Card"/>
    <n v="421.27800000000002"/>
  </r>
  <r>
    <s v="SALE821"/>
    <d v="2024-01-16T00:00:00"/>
    <x v="58"/>
    <s v="PROD49"/>
    <s v="STORE5"/>
    <n v="1"/>
    <n v="678.9"/>
    <n v="0.17"/>
    <s v="Credit Card"/>
    <n v="563.48699999999997"/>
  </r>
  <r>
    <s v="SALE1144"/>
    <d v="2024-05-21T00:00:00"/>
    <x v="296"/>
    <s v="PROD49"/>
    <s v="STORE1"/>
    <n v="3"/>
    <n v="803.31"/>
    <n v="0.1"/>
    <s v="PayPal"/>
    <n v="2168.9369999999999"/>
  </r>
  <r>
    <s v="SALE1177"/>
    <d v="2024-10-03T00:00:00"/>
    <x v="57"/>
    <s v="PROD49"/>
    <s v="STORE13"/>
    <n v="2"/>
    <n v="620.71"/>
    <n v="0.27"/>
    <s v="Credit Card"/>
    <n v="906.23660000000007"/>
  </r>
  <r>
    <s v="SALE1281"/>
    <d v="2025-05-10T00:00:00"/>
    <x v="30"/>
    <s v="PROD49"/>
    <s v="STORE15"/>
    <n v="3"/>
    <n v="225.14"/>
    <n v="0.15"/>
    <s v="COD"/>
    <n v="574.10699999999997"/>
  </r>
  <r>
    <s v="SALE1392"/>
    <d v="2024-03-17T00:00:00"/>
    <x v="79"/>
    <s v="PROD49"/>
    <s v="STORE7"/>
    <n v="3"/>
    <n v="847.44"/>
    <n v="0.17"/>
    <s v="Credit Card"/>
    <n v="2110.1255999999998"/>
  </r>
  <r>
    <s v="SALE1466"/>
    <d v="2025-01-19T00:00:00"/>
    <x v="411"/>
    <s v="PROD49"/>
    <s v="STORE8"/>
    <n v="3"/>
    <n v="512.15"/>
    <n v="0.12"/>
    <s v="Credit Card"/>
    <n v="1352.076"/>
  </r>
  <r>
    <s v="SALE1662"/>
    <d v="2024-02-19T00:00:00"/>
    <x v="384"/>
    <s v="PROD49"/>
    <s v="STORE17"/>
    <n v="2"/>
    <n v="869.43"/>
    <n v="0.24"/>
    <s v="COD"/>
    <n v="1321.5336"/>
  </r>
  <r>
    <s v="SALE1806"/>
    <d v="2024-07-01T00:00:00"/>
    <x v="313"/>
    <s v="PROD49"/>
    <s v="STORE11"/>
    <n v="4"/>
    <n v="450.3"/>
    <n v="0.02"/>
    <s v="Credit Card"/>
    <n v="1765.1759999999999"/>
  </r>
  <r>
    <s v="SALE1937"/>
    <d v="2023-12-05T00:00:00"/>
    <x v="412"/>
    <s v="PROD49"/>
    <s v="STORE13"/>
    <n v="4"/>
    <n v="568.80999999999995"/>
    <n v="0.25"/>
    <s v="Credit Card"/>
    <n v="1706.43"/>
  </r>
  <r>
    <s v="SALE25"/>
    <d v="2024-09-17T00:00:00"/>
    <x v="236"/>
    <s v="PROD5"/>
    <s v="STORE3"/>
    <n v="4"/>
    <n v="852.71"/>
    <n v="0.14000000000000001"/>
    <s v="PayPal"/>
    <n v="2933.3224"/>
  </r>
  <r>
    <s v="SALE30"/>
    <d v="2023-10-18T00:00:00"/>
    <x v="413"/>
    <s v="PROD5"/>
    <s v="STORE19"/>
    <n v="1"/>
    <n v="429.38"/>
    <n v="0.13"/>
    <s v="PayPal"/>
    <n v="373.56060000000002"/>
  </r>
  <r>
    <s v="SALE36"/>
    <d v="2024-12-09T00:00:00"/>
    <x v="414"/>
    <s v="PROD5"/>
    <s v="STORE7"/>
    <n v="3"/>
    <n v="559.52"/>
    <n v="0.16"/>
    <s v="PayPal"/>
    <n v="1409.9903999999999"/>
  </r>
  <r>
    <s v="SALE149"/>
    <d v="2024-07-29T00:00:00"/>
    <x v="320"/>
    <s v="PROD5"/>
    <s v="STORE12"/>
    <n v="3"/>
    <n v="513.36"/>
    <n v="7.0000000000000007E-2"/>
    <s v="COD"/>
    <n v="1432.2744"/>
  </r>
  <r>
    <s v="SALE434"/>
    <d v="2023-12-06T00:00:00"/>
    <x v="82"/>
    <s v="PROD5"/>
    <s v="STORE5"/>
    <n v="3"/>
    <n v="589.83000000000004"/>
    <n v="0.26"/>
    <s v="Credit Card"/>
    <n v="1309.4226000000001"/>
  </r>
  <r>
    <s v="SALE508"/>
    <d v="2024-12-30T00:00:00"/>
    <x v="67"/>
    <s v="PROD5"/>
    <s v="STORE9"/>
    <n v="1"/>
    <n v="191.6"/>
    <n v="0.27"/>
    <s v="PayPal"/>
    <n v="139.86799999999999"/>
  </r>
  <r>
    <s v="SALE731"/>
    <d v="2024-10-04T00:00:00"/>
    <x v="20"/>
    <s v="PROD5"/>
    <s v="STORE9"/>
    <n v="3"/>
    <n v="966.02"/>
    <n v="0.03"/>
    <s v="COD"/>
    <n v="2811.1181999999999"/>
  </r>
  <r>
    <s v="SALE789"/>
    <d v="2024-02-03T00:00:00"/>
    <x v="342"/>
    <s v="PROD5"/>
    <s v="STORE5"/>
    <n v="2"/>
    <n v="788.05"/>
    <n v="0.21"/>
    <s v="Credit Card"/>
    <n v="1245.1189999999999"/>
  </r>
  <r>
    <s v="SALE804"/>
    <d v="2025-05-01T00:00:00"/>
    <x v="346"/>
    <s v="PROD5"/>
    <s v="STORE10"/>
    <n v="2"/>
    <n v="516.02"/>
    <n v="0.19"/>
    <s v="COD"/>
    <n v="835.95240000000001"/>
  </r>
  <r>
    <s v="SALE1228"/>
    <d v="2025-05-08T00:00:00"/>
    <x v="96"/>
    <s v="PROD5"/>
    <s v="STORE14"/>
    <n v="1"/>
    <n v="38.880000000000003"/>
    <n v="0.16"/>
    <s v="COD"/>
    <n v="32.659199999999998"/>
  </r>
  <r>
    <s v="SALE1285"/>
    <d v="2024-11-26T00:00:00"/>
    <x v="361"/>
    <s v="PROD5"/>
    <s v="STORE16"/>
    <n v="2"/>
    <n v="530.54"/>
    <n v="0.28000000000000003"/>
    <s v="COD"/>
    <n v="763.97759999999994"/>
  </r>
  <r>
    <s v="SALE1328"/>
    <d v="2023-12-08T00:00:00"/>
    <x v="53"/>
    <s v="PROD5"/>
    <s v="STORE8"/>
    <n v="3"/>
    <n v="120.77"/>
    <n v="0.28999999999999998"/>
    <s v="PayPal"/>
    <n v="257.24009999999998"/>
  </r>
  <r>
    <s v="SALE1637"/>
    <d v="2025-02-21T00:00:00"/>
    <x v="415"/>
    <s v="PROD5"/>
    <s v="STORE10"/>
    <n v="2"/>
    <n v="824.91"/>
    <n v="0.09"/>
    <s v="Credit Card"/>
    <n v="1501.3362"/>
  </r>
  <r>
    <s v="SALE1638"/>
    <d v="2024-08-16T00:00:00"/>
    <x v="144"/>
    <s v="PROD5"/>
    <s v="STORE2"/>
    <n v="4"/>
    <n v="796.89"/>
    <n v="0.17"/>
    <s v="Credit Card"/>
    <n v="2645.6747999999998"/>
  </r>
  <r>
    <s v="SALE1776"/>
    <d v="2024-11-24T00:00:00"/>
    <x v="208"/>
    <s v="PROD5"/>
    <s v="STORE0"/>
    <n v="4"/>
    <n v="477.83"/>
    <n v="0.05"/>
    <s v="COD"/>
    <n v="1815.7539999999999"/>
  </r>
  <r>
    <s v="SALE1853"/>
    <d v="2025-03-24T00:00:00"/>
    <x v="281"/>
    <s v="PROD5"/>
    <s v="STORE4"/>
    <n v="1"/>
    <n v="47.47"/>
    <n v="0.28000000000000003"/>
    <s v="Credit Card"/>
    <n v="34.178400000000003"/>
  </r>
  <r>
    <s v="SALE1929"/>
    <d v="2024-06-23T00:00:00"/>
    <x v="166"/>
    <s v="PROD5"/>
    <s v="STORE5"/>
    <n v="2"/>
    <n v="344.16"/>
    <n v="0.09"/>
    <s v="PayPal"/>
    <n v="626.37120000000004"/>
  </r>
  <r>
    <s v="SALE1975"/>
    <d v="2024-04-08T00:00:00"/>
    <x v="3"/>
    <s v="PROD5"/>
    <s v="STORE4"/>
    <n v="2"/>
    <n v="227.95"/>
    <n v="0.24"/>
    <s v="COD"/>
    <n v="346.48399999999998"/>
  </r>
  <r>
    <s v="SALE96"/>
    <d v="2024-08-19T00:00:00"/>
    <x v="416"/>
    <s v="PROD50"/>
    <s v="STORE10"/>
    <n v="1"/>
    <n v="842.9"/>
    <n v="0.06"/>
    <s v="COD"/>
    <n v="792.32599999999991"/>
  </r>
  <r>
    <s v="SALE122"/>
    <d v="2025-08-17T00:00:00"/>
    <x v="86"/>
    <s v="PROD50"/>
    <s v="STORE7"/>
    <n v="2"/>
    <n v="197.76"/>
    <n v="0.04"/>
    <s v="Credit Card"/>
    <n v="379.69920000000002"/>
  </r>
  <r>
    <s v="SALE137"/>
    <d v="2024-04-10T00:00:00"/>
    <x v="417"/>
    <s v="PROD50"/>
    <s v="STORE6"/>
    <n v="1"/>
    <n v="245.85"/>
    <n v="0.18"/>
    <s v="COD"/>
    <n v="201.59700000000001"/>
  </r>
  <r>
    <s v="SALE210"/>
    <d v="2024-07-24T00:00:00"/>
    <x v="290"/>
    <s v="PROD50"/>
    <s v="STORE2"/>
    <n v="1"/>
    <n v="823.26"/>
    <n v="0.27"/>
    <s v="COD"/>
    <n v="600.97979999999995"/>
  </r>
  <r>
    <s v="SALE313"/>
    <d v="2024-04-07T00:00:00"/>
    <x v="393"/>
    <s v="PROD50"/>
    <s v="STORE2"/>
    <n v="1"/>
    <n v="88.92"/>
    <n v="0.19"/>
    <s v="PayPal"/>
    <n v="72.025200000000012"/>
  </r>
  <r>
    <s v="SALE334"/>
    <d v="2024-11-13T00:00:00"/>
    <x v="156"/>
    <s v="PROD50"/>
    <s v="STORE5"/>
    <n v="2"/>
    <n v="613.23"/>
    <n v="0.15"/>
    <s v="PayPal"/>
    <n v="1042.491"/>
  </r>
  <r>
    <s v="SALE345"/>
    <d v="2025-10-10T00:00:00"/>
    <x v="297"/>
    <s v="PROD50"/>
    <s v="STORE0"/>
    <n v="2"/>
    <n v="660.81"/>
    <n v="0.18"/>
    <s v="Credit Card"/>
    <n v="1083.7284"/>
  </r>
  <r>
    <s v="SALE348"/>
    <d v="2024-07-16T00:00:00"/>
    <x v="418"/>
    <s v="PROD50"/>
    <s v="STORE3"/>
    <n v="2"/>
    <n v="85.23"/>
    <n v="0.13"/>
    <s v="Credit Card"/>
    <n v="148.30019999999999"/>
  </r>
  <r>
    <s v="SALE575"/>
    <d v="2024-03-02T00:00:00"/>
    <x v="419"/>
    <s v="PROD50"/>
    <s v="STORE19"/>
    <n v="4"/>
    <n v="280.16000000000003"/>
    <n v="0.18"/>
    <s v="COD"/>
    <n v="918.92480000000012"/>
  </r>
  <r>
    <s v="SALE681"/>
    <d v="2024-01-01T00:00:00"/>
    <x v="128"/>
    <s v="PROD50"/>
    <s v="STORE5"/>
    <n v="2"/>
    <n v="42.04"/>
    <n v="7.0000000000000007E-2"/>
    <s v="Credit Card"/>
    <n v="78.194399999999987"/>
  </r>
  <r>
    <s v="SALE732"/>
    <d v="2023-10-18T00:00:00"/>
    <x v="365"/>
    <s v="PROD50"/>
    <s v="STORE17"/>
    <n v="1"/>
    <n v="498.61"/>
    <n v="0.04"/>
    <s v="PayPal"/>
    <n v="478.66559999999998"/>
  </r>
  <r>
    <s v="SALE1070"/>
    <d v="2024-10-11T00:00:00"/>
    <x v="240"/>
    <s v="PROD50"/>
    <s v="STORE2"/>
    <n v="4"/>
    <n v="694.61"/>
    <n v="0.18"/>
    <s v="COD"/>
    <n v="2278.3208"/>
  </r>
  <r>
    <s v="SALE1106"/>
    <d v="2025-01-04T00:00:00"/>
    <x v="215"/>
    <s v="PROD50"/>
    <s v="STORE1"/>
    <n v="3"/>
    <n v="326.2"/>
    <n v="0.22"/>
    <s v="COD"/>
    <n v="763.30799999999999"/>
  </r>
  <r>
    <s v="SALE1146"/>
    <d v="2024-08-04T00:00:00"/>
    <x v="56"/>
    <s v="PROD50"/>
    <s v="STORE4"/>
    <n v="4"/>
    <n v="594.89"/>
    <n v="0.3"/>
    <s v="PayPal"/>
    <n v="1665.692"/>
  </r>
  <r>
    <s v="SALE1310"/>
    <d v="2025-03-01T00:00:00"/>
    <x v="287"/>
    <s v="PROD50"/>
    <s v="STORE12"/>
    <n v="2"/>
    <n v="520.45000000000005"/>
    <n v="0.11"/>
    <s v="COD"/>
    <n v="926.40100000000007"/>
  </r>
  <r>
    <s v="SALE1342"/>
    <d v="2025-03-22T00:00:00"/>
    <x v="151"/>
    <s v="PROD50"/>
    <s v="STORE3"/>
    <n v="3"/>
    <n v="721.94"/>
    <n v="0.26"/>
    <s v="Credit Card"/>
    <n v="1602.7067999999999"/>
  </r>
  <r>
    <s v="SALE1671"/>
    <d v="2025-01-11T00:00:00"/>
    <x v="87"/>
    <s v="PROD50"/>
    <s v="STORE4"/>
    <n v="4"/>
    <n v="943.36"/>
    <n v="0.18"/>
    <s v="PayPal"/>
    <n v="3094.2208000000001"/>
  </r>
  <r>
    <s v="SALE1708"/>
    <d v="2025-02-27T00:00:00"/>
    <x v="56"/>
    <s v="PROD50"/>
    <s v="STORE4"/>
    <n v="3"/>
    <n v="766.47"/>
    <n v="0.18"/>
    <s v="Credit Card"/>
    <n v="1885.5162"/>
  </r>
  <r>
    <s v="SALE131"/>
    <d v="2024-06-01T00:00:00"/>
    <x v="147"/>
    <s v="PROD51"/>
    <s v="STORE11"/>
    <n v="3"/>
    <n v="298.35000000000002"/>
    <n v="0.05"/>
    <s v="COD"/>
    <n v="850.29750000000001"/>
  </r>
  <r>
    <s v="SALE304"/>
    <d v="2024-11-19T00:00:00"/>
    <x v="420"/>
    <s v="PROD51"/>
    <s v="STORE12"/>
    <n v="3"/>
    <n v="781.39"/>
    <n v="0.12"/>
    <s v="Credit Card"/>
    <n v="2062.8696"/>
  </r>
  <r>
    <s v="SALE327"/>
    <d v="2023-11-10T00:00:00"/>
    <x v="53"/>
    <s v="PROD51"/>
    <s v="STORE16"/>
    <n v="1"/>
    <n v="272.2"/>
    <n v="0.3"/>
    <s v="Credit Card"/>
    <n v="190.54"/>
  </r>
  <r>
    <s v="SALE346"/>
    <d v="2025-09-15T00:00:00"/>
    <x v="421"/>
    <s v="PROD51"/>
    <s v="STORE8"/>
    <n v="3"/>
    <n v="564.94000000000005"/>
    <n v="0.22"/>
    <s v="COD"/>
    <n v="1321.9595999999999"/>
  </r>
  <r>
    <s v="SALE428"/>
    <d v="2024-08-16T00:00:00"/>
    <x v="248"/>
    <s v="PROD51"/>
    <s v="STORE6"/>
    <n v="2"/>
    <n v="573.09"/>
    <n v="0.03"/>
    <s v="COD"/>
    <n v="1111.7945999999999"/>
  </r>
  <r>
    <s v="SALE430"/>
    <d v="2024-06-02T00:00:00"/>
    <x v="409"/>
    <s v="PROD51"/>
    <s v="STORE14"/>
    <n v="3"/>
    <n v="287.70999999999998"/>
    <n v="0.03"/>
    <s v="COD"/>
    <n v="837.23609999999985"/>
  </r>
  <r>
    <s v="SALE796"/>
    <d v="2024-01-08T00:00:00"/>
    <x v="109"/>
    <s v="PROD51"/>
    <s v="STORE16"/>
    <n v="1"/>
    <n v="408.66"/>
    <n v="0.13"/>
    <s v="COD"/>
    <n v="355.5342"/>
  </r>
  <r>
    <s v="SALE961"/>
    <d v="2024-12-11T00:00:00"/>
    <x v="219"/>
    <s v="PROD51"/>
    <s v="STORE10"/>
    <n v="3"/>
    <n v="918.26"/>
    <n v="0.17"/>
    <s v="COD"/>
    <n v="2286.4674"/>
  </r>
  <r>
    <s v="SALE986"/>
    <d v="2024-05-17T00:00:00"/>
    <x v="69"/>
    <s v="PROD51"/>
    <s v="STORE11"/>
    <n v="3"/>
    <n v="461.02"/>
    <n v="0.28999999999999998"/>
    <s v="PayPal"/>
    <n v="981.97259999999994"/>
  </r>
  <r>
    <s v="SALE1134"/>
    <d v="2024-05-31T00:00:00"/>
    <x v="288"/>
    <s v="PROD51"/>
    <s v="STORE18"/>
    <n v="2"/>
    <n v="86.72"/>
    <n v="0.28000000000000003"/>
    <s v="COD"/>
    <n v="124.8768"/>
  </r>
  <r>
    <s v="SALE1138"/>
    <d v="2025-10-10T00:00:00"/>
    <x v="111"/>
    <s v="PROD51"/>
    <s v="STORE6"/>
    <n v="1"/>
    <n v="629.09"/>
    <n v="0.02"/>
    <s v="Credit Card"/>
    <n v="616.50819999999999"/>
  </r>
  <r>
    <s v="SALE1634"/>
    <d v="2024-02-19T00:00:00"/>
    <x v="170"/>
    <s v="PROD51"/>
    <s v="STORE6"/>
    <n v="4"/>
    <n v="194.39"/>
    <n v="0.25"/>
    <s v="Credit Card"/>
    <n v="583.16999999999996"/>
  </r>
  <r>
    <s v="SALE1881"/>
    <d v="2024-07-02T00:00:00"/>
    <x v="5"/>
    <s v="PROD51"/>
    <s v="STORE14"/>
    <n v="4"/>
    <n v="860.78"/>
    <n v="0.03"/>
    <s v="Credit Card"/>
    <n v="3339.8263999999999"/>
  </r>
  <r>
    <s v="SALE1885"/>
    <d v="2024-12-18T00:00:00"/>
    <x v="64"/>
    <s v="PROD51"/>
    <s v="STORE12"/>
    <n v="1"/>
    <n v="891.62"/>
    <n v="0.06"/>
    <s v="PayPal"/>
    <n v="838.12279999999998"/>
  </r>
  <r>
    <s v="SALE1935"/>
    <d v="2023-11-28T00:00:00"/>
    <x v="197"/>
    <s v="PROD51"/>
    <s v="STORE7"/>
    <n v="4"/>
    <n v="581.34"/>
    <n v="0.08"/>
    <s v="Credit Card"/>
    <n v="2139.3312000000001"/>
  </r>
  <r>
    <s v="SALE50"/>
    <d v="2023-12-31T00:00:00"/>
    <x v="144"/>
    <s v="PROD52"/>
    <s v="STORE9"/>
    <n v="3"/>
    <n v="83.7"/>
    <n v="0.24"/>
    <s v="PayPal"/>
    <n v="190.83600000000001"/>
  </r>
  <r>
    <s v="SALE80"/>
    <d v="2025-08-16T00:00:00"/>
    <x v="422"/>
    <s v="PROD52"/>
    <s v="STORE8"/>
    <n v="1"/>
    <n v="442.27"/>
    <n v="0.06"/>
    <s v="COD"/>
    <n v="415.73379999999997"/>
  </r>
  <r>
    <s v="SALE150"/>
    <d v="2024-05-21T00:00:00"/>
    <x v="275"/>
    <s v="PROD52"/>
    <s v="STORE5"/>
    <n v="4"/>
    <n v="355.64"/>
    <n v="0.16"/>
    <s v="COD"/>
    <n v="1194.9503999999999"/>
  </r>
  <r>
    <s v="SALE457"/>
    <d v="2025-05-19T00:00:00"/>
    <x v="46"/>
    <s v="PROD52"/>
    <s v="STORE9"/>
    <n v="2"/>
    <n v="810.17"/>
    <n v="0.27"/>
    <s v="Credit Card"/>
    <n v="1182.8481999999999"/>
  </r>
  <r>
    <s v="SALE587"/>
    <d v="2024-03-03T00:00:00"/>
    <x v="11"/>
    <s v="PROD52"/>
    <s v="STORE7"/>
    <n v="4"/>
    <n v="915.17"/>
    <n v="0.19"/>
    <s v="COD"/>
    <n v="2965.1507999999999"/>
  </r>
  <r>
    <s v="SALE905"/>
    <d v="2025-05-22T00:00:00"/>
    <x v="276"/>
    <s v="PROD52"/>
    <s v="STORE10"/>
    <n v="2"/>
    <n v="295.12"/>
    <n v="0.09"/>
    <s v="COD"/>
    <n v="537.11840000000007"/>
  </r>
  <r>
    <s v="SALE930"/>
    <d v="2024-09-22T00:00:00"/>
    <x v="152"/>
    <s v="PROD52"/>
    <s v="STORE5"/>
    <n v="2"/>
    <n v="576.83000000000004"/>
    <n v="0.19"/>
    <s v="PayPal"/>
    <n v="934.46460000000013"/>
  </r>
  <r>
    <s v="SALE1018"/>
    <d v="2025-06-15T00:00:00"/>
    <x v="392"/>
    <s v="PROD52"/>
    <s v="STORE6"/>
    <n v="3"/>
    <n v="593.62"/>
    <n v="0.08"/>
    <s v="Credit Card"/>
    <n v="1638.3912"/>
  </r>
  <r>
    <s v="SALE1027"/>
    <d v="2024-05-10T00:00:00"/>
    <x v="197"/>
    <s v="PROD52"/>
    <s v="STORE18"/>
    <n v="1"/>
    <n v="73.88"/>
    <n v="0.04"/>
    <s v="Credit Card"/>
    <n v="70.924799999999991"/>
  </r>
  <r>
    <s v="SALE1100"/>
    <d v="2024-03-28T00:00:00"/>
    <x v="90"/>
    <s v="PROD52"/>
    <s v="STORE10"/>
    <n v="3"/>
    <n v="70.88"/>
    <n v="0.27"/>
    <s v="COD"/>
    <n v="155.22720000000001"/>
  </r>
  <r>
    <s v="SALE1221"/>
    <d v="2023-10-17T00:00:00"/>
    <x v="324"/>
    <s v="PROD52"/>
    <s v="STORE19"/>
    <n v="2"/>
    <n v="441.03"/>
    <n v="0.23"/>
    <s v="COD"/>
    <n v="679.18619999999999"/>
  </r>
  <r>
    <s v="SALE1516"/>
    <d v="2025-07-24T00:00:00"/>
    <x v="315"/>
    <s v="PROD52"/>
    <s v="STORE18"/>
    <n v="3"/>
    <n v="634.45000000000005"/>
    <n v="0.17"/>
    <s v="PayPal"/>
    <n v="1579.7805000000001"/>
  </r>
  <r>
    <s v="SALE1952"/>
    <d v="2024-08-21T00:00:00"/>
    <x v="5"/>
    <s v="PROD52"/>
    <s v="STORE13"/>
    <n v="2"/>
    <n v="945.92"/>
    <n v="0.19"/>
    <s v="COD"/>
    <n v="1532.3904"/>
  </r>
  <r>
    <s v="SALE1990"/>
    <d v="2024-06-13T00:00:00"/>
    <x v="117"/>
    <s v="PROD52"/>
    <s v="STORE3"/>
    <n v="4"/>
    <n v="212.75"/>
    <n v="0.11"/>
    <s v="COD"/>
    <n v="757.39"/>
  </r>
  <r>
    <s v="SALE31"/>
    <d v="2024-10-28T00:00:00"/>
    <x v="293"/>
    <s v="PROD53"/>
    <s v="STORE12"/>
    <n v="2"/>
    <n v="148.96"/>
    <n v="0.03"/>
    <s v="COD"/>
    <n v="288.98239999999998"/>
  </r>
  <r>
    <s v="SALE64"/>
    <d v="2025-09-14T00:00:00"/>
    <x v="247"/>
    <s v="PROD53"/>
    <s v="STORE10"/>
    <n v="3"/>
    <n v="480.06"/>
    <n v="0.01"/>
    <s v="Credit Card"/>
    <n v="1425.7782"/>
  </r>
  <r>
    <s v="SALE135"/>
    <d v="2024-09-09T00:00:00"/>
    <x v="322"/>
    <s v="PROD53"/>
    <s v="STORE5"/>
    <n v="3"/>
    <n v="576.52"/>
    <n v="0.22"/>
    <s v="COD"/>
    <n v="1349.0568000000001"/>
  </r>
  <r>
    <s v="SALE916"/>
    <d v="2024-11-25T00:00:00"/>
    <x v="386"/>
    <s v="PROD53"/>
    <s v="STORE5"/>
    <n v="3"/>
    <n v="214.94"/>
    <n v="0.22"/>
    <s v="COD"/>
    <n v="502.95960000000002"/>
  </r>
  <r>
    <s v="SALE1016"/>
    <d v="2024-06-18T00:00:00"/>
    <x v="94"/>
    <s v="PROD53"/>
    <s v="STORE4"/>
    <n v="3"/>
    <n v="155.87"/>
    <n v="0.03"/>
    <s v="COD"/>
    <n v="453.58170000000001"/>
  </r>
  <r>
    <s v="SALE1038"/>
    <d v="2024-04-18T00:00:00"/>
    <x v="109"/>
    <s v="PROD53"/>
    <s v="STORE7"/>
    <n v="2"/>
    <n v="314.29000000000002"/>
    <n v="0.19"/>
    <s v="COD"/>
    <n v="509.14980000000008"/>
  </r>
  <r>
    <s v="SALE1130"/>
    <d v="2024-08-08T00:00:00"/>
    <x v="416"/>
    <s v="PROD53"/>
    <s v="STORE8"/>
    <n v="2"/>
    <n v="568.95000000000005"/>
    <n v="0.22"/>
    <s v="Credit Card"/>
    <n v="887.56200000000013"/>
  </r>
  <r>
    <s v="SALE1131"/>
    <d v="2025-04-17T00:00:00"/>
    <x v="423"/>
    <s v="PROD53"/>
    <s v="STORE11"/>
    <n v="3"/>
    <n v="269.83999999999997"/>
    <n v="0.05"/>
    <s v="PayPal"/>
    <n v="769.04399999999998"/>
  </r>
  <r>
    <s v="SALE1420"/>
    <d v="2025-08-06T00:00:00"/>
    <x v="370"/>
    <s v="PROD53"/>
    <s v="STORE19"/>
    <n v="2"/>
    <n v="664.5"/>
    <n v="0.23"/>
    <s v="Credit Card"/>
    <n v="1023.33"/>
  </r>
  <r>
    <s v="SALE1527"/>
    <d v="2024-07-26T00:00:00"/>
    <x v="351"/>
    <s v="PROD53"/>
    <s v="STORE8"/>
    <n v="2"/>
    <n v="616.36"/>
    <n v="0.12"/>
    <s v="PayPal"/>
    <n v="1084.7936"/>
  </r>
  <r>
    <s v="SALE1611"/>
    <d v="2024-11-23T00:00:00"/>
    <x v="281"/>
    <s v="PROD53"/>
    <s v="STORE2"/>
    <n v="4"/>
    <n v="456.32"/>
    <n v="0.22"/>
    <s v="COD"/>
    <n v="1423.7184"/>
  </r>
  <r>
    <s v="SALE1650"/>
    <d v="2025-09-29T00:00:00"/>
    <x v="23"/>
    <s v="PROD53"/>
    <s v="STORE10"/>
    <n v="1"/>
    <n v="899.09"/>
    <n v="0.2"/>
    <s v="PayPal"/>
    <n v="719.27200000000005"/>
  </r>
  <r>
    <s v="SALE1796"/>
    <d v="2025-08-08T00:00:00"/>
    <x v="149"/>
    <s v="PROD53"/>
    <s v="STORE6"/>
    <n v="1"/>
    <n v="952.73"/>
    <n v="0.17"/>
    <s v="Credit Card"/>
    <n v="790.76589999999999"/>
  </r>
  <r>
    <s v="SALE1811"/>
    <d v="2024-08-30T00:00:00"/>
    <x v="11"/>
    <s v="PROD53"/>
    <s v="STORE1"/>
    <n v="3"/>
    <n v="841.47"/>
    <n v="0.15"/>
    <s v="COD"/>
    <n v="2145.7485000000001"/>
  </r>
  <r>
    <s v="SALE1974"/>
    <d v="2025-08-17T00:00:00"/>
    <x v="66"/>
    <s v="PROD53"/>
    <s v="STORE7"/>
    <n v="2"/>
    <n v="842.89"/>
    <n v="0.25"/>
    <s v="COD"/>
    <n v="1264.335"/>
  </r>
  <r>
    <s v="SALE99"/>
    <d v="2024-07-06T00:00:00"/>
    <x v="361"/>
    <s v="PROD54"/>
    <s v="STORE3"/>
    <n v="3"/>
    <n v="541.99"/>
    <n v="0.24"/>
    <s v="COD"/>
    <n v="1235.7372"/>
  </r>
  <r>
    <s v="SALE145"/>
    <d v="2024-08-18T00:00:00"/>
    <x v="255"/>
    <s v="PROD54"/>
    <s v="STORE15"/>
    <n v="2"/>
    <n v="536.84"/>
    <n v="0.09"/>
    <s v="COD"/>
    <n v="977.04880000000014"/>
  </r>
  <r>
    <s v="SALE164"/>
    <d v="2024-05-06T00:00:00"/>
    <x v="273"/>
    <s v="PROD54"/>
    <s v="STORE12"/>
    <n v="4"/>
    <n v="164.04"/>
    <n v="0.26"/>
    <s v="Credit Card"/>
    <n v="485.55839999999989"/>
  </r>
  <r>
    <s v="SALE234"/>
    <d v="2025-03-15T00:00:00"/>
    <x v="285"/>
    <s v="PROD54"/>
    <s v="STORE0"/>
    <n v="1"/>
    <n v="447.16"/>
    <n v="0.22"/>
    <s v="COD"/>
    <n v="348.78480000000002"/>
  </r>
  <r>
    <s v="SALE275"/>
    <d v="2025-10-02T00:00:00"/>
    <x v="418"/>
    <s v="PROD54"/>
    <s v="STORE14"/>
    <n v="1"/>
    <n v="606.01"/>
    <n v="0.04"/>
    <s v="PayPal"/>
    <n v="581.76959999999997"/>
  </r>
  <r>
    <s v="SALE316"/>
    <d v="2024-05-23T00:00:00"/>
    <x v="51"/>
    <s v="PROD54"/>
    <s v="STORE10"/>
    <n v="3"/>
    <n v="977.55"/>
    <n v="0.02"/>
    <s v="PayPal"/>
    <n v="2873.9969999999989"/>
  </r>
  <r>
    <s v="SALE503"/>
    <d v="2025-08-20T00:00:00"/>
    <x v="96"/>
    <s v="PROD54"/>
    <s v="STORE1"/>
    <n v="2"/>
    <n v="355.41"/>
    <n v="0.13"/>
    <s v="COD"/>
    <n v="618.41340000000002"/>
  </r>
  <r>
    <s v="SALE645"/>
    <d v="2024-02-11T00:00:00"/>
    <x v="267"/>
    <s v="PROD54"/>
    <s v="STORE1"/>
    <n v="1"/>
    <n v="389.2"/>
    <n v="0.05"/>
    <s v="Credit Card"/>
    <n v="369.74"/>
  </r>
  <r>
    <s v="SALE689"/>
    <d v="2025-08-07T00:00:00"/>
    <x v="424"/>
    <s v="PROD54"/>
    <s v="STORE5"/>
    <n v="1"/>
    <n v="692.75"/>
    <n v="0.11"/>
    <s v="COD"/>
    <n v="616.54750000000001"/>
  </r>
  <r>
    <s v="SALE813"/>
    <d v="2025-08-21T00:00:00"/>
    <x v="53"/>
    <s v="PROD54"/>
    <s v="STORE10"/>
    <n v="4"/>
    <n v="250.64"/>
    <n v="0.1"/>
    <s v="PayPal"/>
    <n v="902.30399999999997"/>
  </r>
  <r>
    <s v="SALE846"/>
    <d v="2025-10-06T00:00:00"/>
    <x v="155"/>
    <s v="PROD54"/>
    <s v="STORE3"/>
    <n v="3"/>
    <n v="582.57000000000005"/>
    <n v="0.11"/>
    <s v="PayPal"/>
    <n v="1555.4619"/>
  </r>
  <r>
    <s v="SALE973"/>
    <d v="2024-01-20T00:00:00"/>
    <x v="216"/>
    <s v="PROD54"/>
    <s v="STORE18"/>
    <n v="2"/>
    <n v="528.29999999999995"/>
    <n v="0.24"/>
    <s v="Credit Card"/>
    <n v="803.01599999999996"/>
  </r>
  <r>
    <s v="SALE1005"/>
    <d v="2024-04-23T00:00:00"/>
    <x v="425"/>
    <s v="PROD54"/>
    <s v="STORE3"/>
    <n v="3"/>
    <n v="261.05"/>
    <n v="0.12"/>
    <s v="PayPal"/>
    <n v="689.17200000000014"/>
  </r>
  <r>
    <s v="SALE1186"/>
    <d v="2025-08-28T00:00:00"/>
    <x v="101"/>
    <s v="PROD54"/>
    <s v="STORE12"/>
    <n v="4"/>
    <n v="705.12"/>
    <n v="0.15"/>
    <s v="PayPal"/>
    <n v="2397.4079999999999"/>
  </r>
  <r>
    <s v="SALE1284"/>
    <d v="2025-06-15T00:00:00"/>
    <x v="36"/>
    <s v="PROD54"/>
    <s v="STORE8"/>
    <n v="2"/>
    <n v="623.20000000000005"/>
    <n v="0.14000000000000001"/>
    <s v="COD"/>
    <n v="1071.904"/>
  </r>
  <r>
    <s v="SALE1320"/>
    <d v="2025-05-11T00:00:00"/>
    <x v="40"/>
    <s v="PROD54"/>
    <s v="STORE3"/>
    <n v="3"/>
    <n v="477.05"/>
    <n v="0.05"/>
    <s v="PayPal"/>
    <n v="1359.5925"/>
  </r>
  <r>
    <s v="SALE1348"/>
    <d v="2025-09-27T00:00:00"/>
    <x v="288"/>
    <s v="PROD54"/>
    <s v="STORE16"/>
    <n v="3"/>
    <n v="183.44"/>
    <n v="0.28000000000000003"/>
    <s v="COD"/>
    <n v="396.23039999999992"/>
  </r>
  <r>
    <s v="SALE1362"/>
    <d v="2024-06-11T00:00:00"/>
    <x v="216"/>
    <s v="PROD54"/>
    <s v="STORE15"/>
    <n v="3"/>
    <n v="789.05"/>
    <n v="0"/>
    <s v="PayPal"/>
    <n v="2367.15"/>
  </r>
  <r>
    <s v="SALE1403"/>
    <d v="2024-12-12T00:00:00"/>
    <x v="426"/>
    <s v="PROD54"/>
    <s v="STORE5"/>
    <n v="2"/>
    <n v="628.83000000000004"/>
    <n v="7.0000000000000007E-2"/>
    <s v="PayPal"/>
    <n v="1169.6238000000001"/>
  </r>
  <r>
    <s v="SALE1406"/>
    <d v="2023-12-30T00:00:00"/>
    <x v="263"/>
    <s v="PROD54"/>
    <s v="STORE6"/>
    <n v="3"/>
    <n v="676.77"/>
    <n v="0.17"/>
    <s v="PayPal"/>
    <n v="1685.1573000000001"/>
  </r>
  <r>
    <s v="SALE1490"/>
    <d v="2025-03-23T00:00:00"/>
    <x v="427"/>
    <s v="PROD54"/>
    <s v="STORE9"/>
    <n v="1"/>
    <n v="687.91"/>
    <n v="0.25"/>
    <s v="Credit Card"/>
    <n v="515.9325"/>
  </r>
  <r>
    <s v="SALE1538"/>
    <d v="2025-09-27T00:00:00"/>
    <x v="96"/>
    <s v="PROD54"/>
    <s v="STORE17"/>
    <n v="2"/>
    <n v="700.91"/>
    <n v="0.1"/>
    <s v="PayPal"/>
    <n v="1261.6379999999999"/>
  </r>
  <r>
    <s v="SALE1663"/>
    <d v="2024-05-28T00:00:00"/>
    <x v="81"/>
    <s v="PROD54"/>
    <s v="STORE4"/>
    <n v="1"/>
    <n v="62.26"/>
    <n v="0.03"/>
    <s v="COD"/>
    <n v="60.392200000000003"/>
  </r>
  <r>
    <s v="SALE1860"/>
    <d v="2024-09-14T00:00:00"/>
    <x v="304"/>
    <s v="PROD54"/>
    <s v="STORE17"/>
    <n v="3"/>
    <n v="683.74"/>
    <n v="0.24"/>
    <s v="Credit Card"/>
    <n v="1558.9272000000001"/>
  </r>
  <r>
    <s v="SALE1909"/>
    <d v="2024-07-22T00:00:00"/>
    <x v="181"/>
    <s v="PROD54"/>
    <s v="STORE18"/>
    <n v="2"/>
    <n v="810.81"/>
    <n v="0.11"/>
    <s v="COD"/>
    <n v="1443.2418"/>
  </r>
  <r>
    <s v="SALE157"/>
    <d v="2025-08-14T00:00:00"/>
    <x v="180"/>
    <s v="PROD55"/>
    <s v="STORE5"/>
    <n v="1"/>
    <n v="83.1"/>
    <n v="0.04"/>
    <s v="PayPal"/>
    <n v="79.775999999999996"/>
  </r>
  <r>
    <s v="SALE177"/>
    <d v="2025-01-13T00:00:00"/>
    <x v="283"/>
    <s v="PROD55"/>
    <s v="STORE8"/>
    <n v="1"/>
    <n v="79"/>
    <n v="0.04"/>
    <s v="PayPal"/>
    <n v="75.84"/>
  </r>
  <r>
    <s v="SALE319"/>
    <d v="2025-08-10T00:00:00"/>
    <x v="428"/>
    <s v="PROD55"/>
    <s v="STORE19"/>
    <n v="1"/>
    <n v="222.95"/>
    <n v="0.02"/>
    <s v="PayPal"/>
    <n v="218.49100000000001"/>
  </r>
  <r>
    <s v="SALE453"/>
    <d v="2024-01-20T00:00:00"/>
    <x v="429"/>
    <s v="PROD55"/>
    <s v="STORE0"/>
    <n v="2"/>
    <n v="911.14"/>
    <n v="0.1"/>
    <s v="Credit Card"/>
    <n v="1640.0519999999999"/>
  </r>
  <r>
    <s v="SALE549"/>
    <d v="2023-11-30T00:00:00"/>
    <x v="426"/>
    <s v="PROD55"/>
    <s v="STORE7"/>
    <n v="1"/>
    <n v="522.85"/>
    <n v="0.12"/>
    <s v="PayPal"/>
    <n v="460.108"/>
  </r>
  <r>
    <s v="SALE574"/>
    <d v="2023-12-23T00:00:00"/>
    <x v="74"/>
    <s v="PROD55"/>
    <s v="STORE7"/>
    <n v="2"/>
    <n v="778.56"/>
    <n v="0.11"/>
    <s v="COD"/>
    <n v="1385.8368"/>
  </r>
  <r>
    <s v="SALE644"/>
    <d v="2024-02-12T00:00:00"/>
    <x v="157"/>
    <s v="PROD55"/>
    <s v="STORE1"/>
    <n v="1"/>
    <n v="172.04"/>
    <n v="0.04"/>
    <s v="PayPal"/>
    <n v="165.1584"/>
  </r>
  <r>
    <s v="SALE682"/>
    <d v="2023-12-18T00:00:00"/>
    <x v="194"/>
    <s v="PROD55"/>
    <s v="STORE6"/>
    <n v="3"/>
    <n v="599.48"/>
    <n v="0.22"/>
    <s v="PayPal"/>
    <n v="1402.7832000000001"/>
  </r>
  <r>
    <s v="SALE1021"/>
    <d v="2024-05-03T00:00:00"/>
    <x v="27"/>
    <s v="PROD55"/>
    <s v="STORE6"/>
    <n v="1"/>
    <n v="238.24"/>
    <n v="0.12"/>
    <s v="PayPal"/>
    <n v="209.65119999999999"/>
  </r>
  <r>
    <s v="SALE1196"/>
    <d v="2024-04-13T00:00:00"/>
    <x v="281"/>
    <s v="PROD55"/>
    <s v="STORE16"/>
    <n v="4"/>
    <n v="750.26"/>
    <n v="0.01"/>
    <s v="PayPal"/>
    <n v="2971.0295999999998"/>
  </r>
  <r>
    <s v="SALE1482"/>
    <d v="2025-03-17T00:00:00"/>
    <x v="295"/>
    <s v="PROD55"/>
    <s v="STORE18"/>
    <n v="3"/>
    <n v="471.27"/>
    <n v="0.27"/>
    <s v="COD"/>
    <n v="1032.0813000000001"/>
  </r>
  <r>
    <s v="SALE1487"/>
    <d v="2024-12-19T00:00:00"/>
    <x v="228"/>
    <s v="PROD55"/>
    <s v="STORE7"/>
    <n v="1"/>
    <n v="917.26"/>
    <n v="0.05"/>
    <s v="PayPal"/>
    <n v="871.39699999999993"/>
  </r>
  <r>
    <s v="SALE1511"/>
    <d v="2025-02-03T00:00:00"/>
    <x v="430"/>
    <s v="PROD55"/>
    <s v="STORE13"/>
    <n v="1"/>
    <n v="170.68"/>
    <n v="0.13"/>
    <s v="PayPal"/>
    <n v="148.49160000000001"/>
  </r>
  <r>
    <s v="SALE1622"/>
    <d v="2024-08-27T00:00:00"/>
    <x v="22"/>
    <s v="PROD55"/>
    <s v="STORE16"/>
    <n v="4"/>
    <n v="570.38"/>
    <n v="0.26"/>
    <s v="PayPal"/>
    <n v="1688.3248000000001"/>
  </r>
  <r>
    <s v="SALE1693"/>
    <d v="2024-03-02T00:00:00"/>
    <x v="116"/>
    <s v="PROD55"/>
    <s v="STORE11"/>
    <n v="4"/>
    <n v="73.69"/>
    <n v="0.08"/>
    <s v="Credit Card"/>
    <n v="271.17919999999998"/>
  </r>
  <r>
    <s v="SALE1719"/>
    <d v="2025-02-14T00:00:00"/>
    <x v="96"/>
    <s v="PROD55"/>
    <s v="STORE12"/>
    <n v="1"/>
    <n v="846.3"/>
    <n v="0.14000000000000001"/>
    <s v="PayPal"/>
    <n v="727.81799999999998"/>
  </r>
  <r>
    <s v="SALE1772"/>
    <d v="2024-02-16T00:00:00"/>
    <x v="77"/>
    <s v="PROD55"/>
    <s v="STORE12"/>
    <n v="1"/>
    <n v="967.76"/>
    <n v="0.09"/>
    <s v="Credit Card"/>
    <n v="880.66160000000002"/>
  </r>
  <r>
    <s v="SALE1783"/>
    <d v="2025-03-02T00:00:00"/>
    <x v="376"/>
    <s v="PROD55"/>
    <s v="STORE16"/>
    <n v="4"/>
    <n v="613.16999999999996"/>
    <n v="0.26"/>
    <s v="Credit Card"/>
    <n v="1814.9831999999999"/>
  </r>
  <r>
    <s v="SALE6"/>
    <d v="2025-07-12T00:00:00"/>
    <x v="148"/>
    <s v="PROD56"/>
    <s v="STORE4"/>
    <n v="2"/>
    <n v="785.31"/>
    <n v="0.15"/>
    <s v="PayPal"/>
    <n v="1335.027"/>
  </r>
  <r>
    <s v="SALE98"/>
    <d v="2024-10-15T00:00:00"/>
    <x v="191"/>
    <s v="PROD56"/>
    <s v="STORE7"/>
    <n v="4"/>
    <n v="476.28"/>
    <n v="0.17"/>
    <s v="Credit Card"/>
    <n v="1581.2496000000001"/>
  </r>
  <r>
    <s v="SALE212"/>
    <d v="2025-10-12T00:00:00"/>
    <x v="339"/>
    <s v="PROD56"/>
    <s v="STORE19"/>
    <n v="4"/>
    <n v="119.83"/>
    <n v="0.13"/>
    <s v="Credit Card"/>
    <n v="417.00839999999999"/>
  </r>
  <r>
    <s v="SALE448"/>
    <d v="2024-09-18T00:00:00"/>
    <x v="185"/>
    <s v="PROD56"/>
    <s v="STORE3"/>
    <n v="1"/>
    <n v="862.31"/>
    <n v="0.06"/>
    <s v="Credit Card"/>
    <n v="810.57139999999993"/>
  </r>
  <r>
    <s v="SALE569"/>
    <d v="2024-04-02T00:00:00"/>
    <x v="88"/>
    <s v="PROD56"/>
    <s v="STORE9"/>
    <n v="3"/>
    <n v="600.58000000000004"/>
    <n v="0.28999999999999998"/>
    <s v="COD"/>
    <n v="1279.2354"/>
  </r>
  <r>
    <s v="SALE601"/>
    <d v="2025-02-28T00:00:00"/>
    <x v="170"/>
    <s v="PROD56"/>
    <s v="STORE1"/>
    <n v="4"/>
    <n v="165.37"/>
    <n v="0.28999999999999998"/>
    <s v="Credit Card"/>
    <n v="469.6508"/>
  </r>
  <r>
    <s v="SALE688"/>
    <d v="2024-01-09T00:00:00"/>
    <x v="252"/>
    <s v="PROD56"/>
    <s v="STORE7"/>
    <n v="4"/>
    <n v="263.58999999999997"/>
    <n v="0.04"/>
    <s v="Credit Card"/>
    <n v="1012.1856"/>
  </r>
  <r>
    <s v="SALE854"/>
    <d v="2025-07-22T00:00:00"/>
    <x v="193"/>
    <s v="PROD56"/>
    <s v="STORE0"/>
    <n v="3"/>
    <n v="247.41"/>
    <n v="0.05"/>
    <s v="COD"/>
    <n v="705.11850000000004"/>
  </r>
  <r>
    <s v="SALE902"/>
    <d v="2025-06-04T00:00:00"/>
    <x v="380"/>
    <s v="PROD56"/>
    <s v="STORE19"/>
    <n v="2"/>
    <n v="404.08"/>
    <n v="7.0000000000000007E-2"/>
    <s v="Credit Card"/>
    <n v="751.58879999999988"/>
  </r>
  <r>
    <s v="SALE1173"/>
    <d v="2023-10-14T00:00:00"/>
    <x v="230"/>
    <s v="PROD56"/>
    <s v="STORE16"/>
    <n v="2"/>
    <n v="805.08"/>
    <n v="0.27"/>
    <s v="PayPal"/>
    <n v="1175.4168"/>
  </r>
  <r>
    <s v="SALE1411"/>
    <d v="2024-11-07T00:00:00"/>
    <x v="431"/>
    <s v="PROD56"/>
    <s v="STORE14"/>
    <n v="3"/>
    <n v="169.43"/>
    <n v="0.19"/>
    <s v="Credit Card"/>
    <n v="411.71490000000011"/>
  </r>
  <r>
    <s v="SALE1453"/>
    <d v="2025-07-17T00:00:00"/>
    <x v="119"/>
    <s v="PROD56"/>
    <s v="STORE12"/>
    <n v="3"/>
    <n v="560.52"/>
    <n v="0.17"/>
    <s v="Credit Card"/>
    <n v="1395.6948"/>
  </r>
  <r>
    <s v="SALE1561"/>
    <d v="2023-12-21T00:00:00"/>
    <x v="351"/>
    <s v="PROD56"/>
    <s v="STORE3"/>
    <n v="3"/>
    <n v="579.26"/>
    <n v="0.19"/>
    <s v="Credit Card"/>
    <n v="1407.6017999999999"/>
  </r>
  <r>
    <s v="SALE1641"/>
    <d v="2025-03-26T00:00:00"/>
    <x v="430"/>
    <s v="PROD56"/>
    <s v="STORE0"/>
    <n v="4"/>
    <n v="827.39"/>
    <n v="0.06"/>
    <s v="COD"/>
    <n v="3110.9863999999998"/>
  </r>
  <r>
    <s v="SALE1688"/>
    <d v="2024-05-08T00:00:00"/>
    <x v="159"/>
    <s v="PROD56"/>
    <s v="STORE18"/>
    <n v="1"/>
    <n v="75.8"/>
    <n v="0.28999999999999998"/>
    <s v="PayPal"/>
    <n v="53.817999999999998"/>
  </r>
  <r>
    <s v="SALE1709"/>
    <d v="2024-07-19T00:00:00"/>
    <x v="432"/>
    <s v="PROD56"/>
    <s v="STORE18"/>
    <n v="1"/>
    <n v="772.07"/>
    <n v="0.26"/>
    <s v="PayPal"/>
    <n v="571.33180000000004"/>
  </r>
  <r>
    <s v="SALE1826"/>
    <d v="2025-09-03T00:00:00"/>
    <x v="433"/>
    <s v="PROD56"/>
    <s v="STORE16"/>
    <n v="3"/>
    <n v="753.47"/>
    <n v="0.25"/>
    <s v="PayPal"/>
    <n v="1695.3074999999999"/>
  </r>
  <r>
    <s v="SALE1857"/>
    <d v="2024-03-03T00:00:00"/>
    <x v="406"/>
    <s v="PROD56"/>
    <s v="STORE13"/>
    <n v="3"/>
    <n v="184.67"/>
    <n v="0.03"/>
    <s v="COD"/>
    <n v="537.38969999999995"/>
  </r>
  <r>
    <s v="SALE1861"/>
    <d v="2024-10-08T00:00:00"/>
    <x v="296"/>
    <s v="PROD56"/>
    <s v="STORE18"/>
    <n v="3"/>
    <n v="439.21"/>
    <n v="0.28000000000000003"/>
    <s v="COD"/>
    <n v="948.69359999999983"/>
  </r>
  <r>
    <s v="SALE1943"/>
    <d v="2025-06-06T00:00:00"/>
    <x v="350"/>
    <s v="PROD56"/>
    <s v="STORE9"/>
    <n v="3"/>
    <n v="442.64"/>
    <n v="0.15"/>
    <s v="COD"/>
    <n v="1128.732"/>
  </r>
  <r>
    <s v="SALE1953"/>
    <d v="2025-05-03T00:00:00"/>
    <x v="39"/>
    <s v="PROD56"/>
    <s v="STORE17"/>
    <n v="2"/>
    <n v="981.35"/>
    <n v="0.16"/>
    <s v="PayPal"/>
    <n v="1648.6679999999999"/>
  </r>
  <r>
    <s v="SALE133"/>
    <d v="2025-09-10T00:00:00"/>
    <x v="373"/>
    <s v="PROD57"/>
    <s v="STORE4"/>
    <n v="2"/>
    <n v="267.19"/>
    <n v="7.0000000000000007E-2"/>
    <s v="Credit Card"/>
    <n v="496.97340000000003"/>
  </r>
  <r>
    <s v="SALE196"/>
    <d v="2025-09-04T00:00:00"/>
    <x v="252"/>
    <s v="PROD57"/>
    <s v="STORE16"/>
    <n v="4"/>
    <n v="689.67"/>
    <n v="0.05"/>
    <s v="COD"/>
    <n v="2620.7460000000001"/>
  </r>
  <r>
    <s v="SALE288"/>
    <d v="2024-04-04T00:00:00"/>
    <x v="25"/>
    <s v="PROD57"/>
    <s v="STORE8"/>
    <n v="3"/>
    <n v="545.1"/>
    <n v="0.08"/>
    <s v="COD"/>
    <n v="1504.4760000000001"/>
  </r>
  <r>
    <s v="SALE352"/>
    <d v="2024-11-07T00:00:00"/>
    <x v="282"/>
    <s v="PROD57"/>
    <s v="STORE9"/>
    <n v="4"/>
    <n v="488.56"/>
    <n v="0.26"/>
    <s v="COD"/>
    <n v="1446.1376"/>
  </r>
  <r>
    <s v="SALE390"/>
    <d v="2025-03-26T00:00:00"/>
    <x v="210"/>
    <s v="PROD57"/>
    <s v="STORE3"/>
    <n v="4"/>
    <n v="995.55"/>
    <n v="0.19"/>
    <s v="PayPal"/>
    <n v="3225.5819999999999"/>
  </r>
  <r>
    <s v="SALE401"/>
    <d v="2024-03-29T00:00:00"/>
    <x v="239"/>
    <s v="PROD57"/>
    <s v="STORE13"/>
    <n v="4"/>
    <n v="651.36"/>
    <n v="0.13"/>
    <s v="Credit Card"/>
    <n v="2266.7328000000002"/>
  </r>
  <r>
    <s v="SALE447"/>
    <d v="2025-10-09T00:00:00"/>
    <x v="378"/>
    <s v="PROD57"/>
    <s v="STORE13"/>
    <n v="3"/>
    <n v="628.17999999999995"/>
    <n v="0.26"/>
    <s v="Credit Card"/>
    <n v="1394.5596"/>
  </r>
  <r>
    <s v="SALE674"/>
    <d v="2025-01-08T00:00:00"/>
    <x v="417"/>
    <s v="PROD57"/>
    <s v="STORE17"/>
    <n v="2"/>
    <n v="218.11"/>
    <n v="0.02"/>
    <s v="COD"/>
    <n v="427.49560000000002"/>
  </r>
  <r>
    <s v="SALE895"/>
    <d v="2025-02-08T00:00:00"/>
    <x v="88"/>
    <s v="PROD57"/>
    <s v="STORE3"/>
    <n v="1"/>
    <n v="38.950000000000003"/>
    <n v="0.28000000000000003"/>
    <s v="Credit Card"/>
    <n v="28.044"/>
  </r>
  <r>
    <s v="SALE1086"/>
    <d v="2024-10-02T00:00:00"/>
    <x v="412"/>
    <s v="PROD57"/>
    <s v="STORE5"/>
    <n v="3"/>
    <n v="404.5"/>
    <n v="0.22"/>
    <s v="PayPal"/>
    <n v="946.53000000000009"/>
  </r>
  <r>
    <s v="SALE1091"/>
    <d v="2025-07-29T00:00:00"/>
    <x v="247"/>
    <s v="PROD57"/>
    <s v="STORE13"/>
    <n v="2"/>
    <n v="714.21"/>
    <n v="0.14000000000000001"/>
    <s v="Credit Card"/>
    <n v="1228.4412"/>
  </r>
  <r>
    <s v="SALE1214"/>
    <d v="2025-05-06T00:00:00"/>
    <x v="269"/>
    <s v="PROD57"/>
    <s v="STORE9"/>
    <n v="4"/>
    <n v="64.06"/>
    <n v="0.26"/>
    <s v="Credit Card"/>
    <n v="189.61760000000001"/>
  </r>
  <r>
    <s v="SALE1398"/>
    <d v="2024-11-05T00:00:00"/>
    <x v="45"/>
    <s v="PROD57"/>
    <s v="STORE10"/>
    <n v="4"/>
    <n v="559.59"/>
    <n v="0.19"/>
    <s v="COD"/>
    <n v="1813.0716"/>
  </r>
  <r>
    <s v="SALE1620"/>
    <d v="2025-04-22T00:00:00"/>
    <x v="105"/>
    <s v="PROD57"/>
    <s v="STORE3"/>
    <n v="2"/>
    <n v="422.13"/>
    <n v="0.28000000000000003"/>
    <s v="Credit Card"/>
    <n v="607.86720000000003"/>
  </r>
  <r>
    <s v="SALE1941"/>
    <d v="2024-10-25T00:00:00"/>
    <x v="348"/>
    <s v="PROD57"/>
    <s v="STORE2"/>
    <n v="3"/>
    <n v="878.62"/>
    <n v="0.05"/>
    <s v="PayPal"/>
    <n v="2504.067"/>
  </r>
  <r>
    <s v="SALE1960"/>
    <d v="2024-06-11T00:00:00"/>
    <x v="264"/>
    <s v="PROD57"/>
    <s v="STORE19"/>
    <n v="3"/>
    <n v="223.64"/>
    <n v="0.05"/>
    <s v="Credit Card"/>
    <n v="637.37399999999991"/>
  </r>
  <r>
    <s v="SALE1987"/>
    <d v="2025-08-17T00:00:00"/>
    <x v="118"/>
    <s v="PROD57"/>
    <s v="STORE19"/>
    <n v="1"/>
    <n v="120.02"/>
    <n v="0.26"/>
    <s v="Credit Card"/>
    <n v="88.814799999999991"/>
  </r>
  <r>
    <s v="SALE232"/>
    <d v="2024-04-27T00:00:00"/>
    <x v="82"/>
    <s v="PROD58"/>
    <s v="STORE10"/>
    <n v="4"/>
    <n v="794.97"/>
    <n v="0.24"/>
    <s v="PayPal"/>
    <n v="2416.7087999999999"/>
  </r>
  <r>
    <s v="SALE417"/>
    <d v="2024-02-09T00:00:00"/>
    <x v="125"/>
    <s v="PROD58"/>
    <s v="STORE10"/>
    <n v="2"/>
    <n v="466.27"/>
    <n v="0.11"/>
    <s v="PayPal"/>
    <n v="829.9606"/>
  </r>
  <r>
    <s v="SALE474"/>
    <d v="2025-08-06T00:00:00"/>
    <x v="102"/>
    <s v="PROD58"/>
    <s v="STORE16"/>
    <n v="3"/>
    <n v="666.39"/>
    <n v="0.21"/>
    <s v="COD"/>
    <n v="1579.3443"/>
  </r>
  <r>
    <s v="SALE650"/>
    <d v="2024-02-25T00:00:00"/>
    <x v="340"/>
    <s v="PROD58"/>
    <s v="STORE3"/>
    <n v="2"/>
    <n v="250.83"/>
    <n v="0.15"/>
    <s v="PayPal"/>
    <n v="426.411"/>
  </r>
  <r>
    <s v="SALE907"/>
    <d v="2025-09-18T00:00:00"/>
    <x v="434"/>
    <s v="PROD58"/>
    <s v="STORE8"/>
    <n v="2"/>
    <n v="433.75"/>
    <n v="0"/>
    <s v="Credit Card"/>
    <n v="867.5"/>
  </r>
  <r>
    <s v="SALE922"/>
    <d v="2024-12-02T00:00:00"/>
    <x v="222"/>
    <s v="PROD58"/>
    <s v="STORE6"/>
    <n v="1"/>
    <n v="127.47"/>
    <n v="0.16"/>
    <s v="COD"/>
    <n v="107.0748"/>
  </r>
  <r>
    <s v="SALE1043"/>
    <d v="2023-11-21T00:00:00"/>
    <x v="415"/>
    <s v="PROD58"/>
    <s v="STORE17"/>
    <n v="4"/>
    <n v="377.26"/>
    <n v="0.22"/>
    <s v="COD"/>
    <n v="1177.0512000000001"/>
  </r>
  <r>
    <s v="SALE1111"/>
    <d v="2024-01-25T00:00:00"/>
    <x v="399"/>
    <s v="PROD58"/>
    <s v="STORE10"/>
    <n v="1"/>
    <n v="937.01"/>
    <n v="7.0000000000000007E-2"/>
    <s v="Credit Card"/>
    <n v="871.41929999999991"/>
  </r>
  <r>
    <s v="SALE1167"/>
    <d v="2025-02-01T00:00:00"/>
    <x v="165"/>
    <s v="PROD58"/>
    <s v="STORE7"/>
    <n v="1"/>
    <n v="458.69"/>
    <n v="0.16"/>
    <s v="PayPal"/>
    <n v="385.2996"/>
  </r>
  <r>
    <s v="SALE1270"/>
    <d v="2024-11-13T00:00:00"/>
    <x v="331"/>
    <s v="PROD58"/>
    <s v="STORE7"/>
    <n v="3"/>
    <n v="742.45"/>
    <n v="0.23"/>
    <s v="COD"/>
    <n v="1715.0595000000001"/>
  </r>
  <r>
    <s v="SALE1425"/>
    <d v="2024-12-07T00:00:00"/>
    <x v="431"/>
    <s v="PROD58"/>
    <s v="STORE3"/>
    <n v="4"/>
    <n v="348.58"/>
    <n v="0.16"/>
    <s v="Credit Card"/>
    <n v="1171.2288000000001"/>
  </r>
  <r>
    <s v="SALE1510"/>
    <d v="2025-06-13T00:00:00"/>
    <x v="42"/>
    <s v="PROD58"/>
    <s v="STORE17"/>
    <n v="3"/>
    <n v="622.98"/>
    <n v="0.28000000000000003"/>
    <s v="PayPal"/>
    <n v="1345.6368"/>
  </r>
  <r>
    <s v="SALE1580"/>
    <d v="2025-09-21T00:00:00"/>
    <x v="201"/>
    <s v="PROD58"/>
    <s v="STORE12"/>
    <n v="2"/>
    <n v="485.17"/>
    <n v="0.11"/>
    <s v="PayPal"/>
    <n v="863.60260000000005"/>
  </r>
  <r>
    <s v="SALE1722"/>
    <d v="2025-02-21T00:00:00"/>
    <x v="127"/>
    <s v="PROD58"/>
    <s v="STORE0"/>
    <n v="3"/>
    <n v="130.41"/>
    <n v="0.14000000000000001"/>
    <s v="PayPal"/>
    <n v="336.45780000000002"/>
  </r>
  <r>
    <s v="SALE1805"/>
    <d v="2024-07-13T00:00:00"/>
    <x v="435"/>
    <s v="PROD58"/>
    <s v="STORE18"/>
    <n v="3"/>
    <n v="658.33"/>
    <n v="0.12"/>
    <s v="COD"/>
    <n v="1737.9911999999999"/>
  </r>
  <r>
    <s v="SALE1872"/>
    <d v="2024-04-26T00:00:00"/>
    <x v="99"/>
    <s v="PROD58"/>
    <s v="STORE17"/>
    <n v="1"/>
    <n v="803.37"/>
    <n v="0.3"/>
    <s v="PayPal"/>
    <n v="562.35899999999992"/>
  </r>
  <r>
    <s v="SALE4"/>
    <d v="2024-01-06T00:00:00"/>
    <x v="231"/>
    <s v="PROD59"/>
    <s v="STORE5"/>
    <n v="3"/>
    <n v="745.3"/>
    <n v="0.18"/>
    <s v="Credit Card"/>
    <n v="1833.4380000000001"/>
  </r>
  <r>
    <s v="SALE45"/>
    <d v="2024-11-10T00:00:00"/>
    <x v="119"/>
    <s v="PROD59"/>
    <s v="STORE8"/>
    <n v="4"/>
    <n v="288.60000000000002"/>
    <n v="0.09"/>
    <s v="PayPal"/>
    <n v="1050.5039999999999"/>
  </r>
  <r>
    <s v="SALE433"/>
    <d v="2025-02-11T00:00:00"/>
    <x v="295"/>
    <s v="PROD59"/>
    <s v="STORE2"/>
    <n v="2"/>
    <n v="64.7"/>
    <n v="0"/>
    <s v="Credit Card"/>
    <n v="129.4"/>
  </r>
  <r>
    <s v="SALE544"/>
    <d v="2025-07-04T00:00:00"/>
    <x v="436"/>
    <s v="PROD59"/>
    <s v="STORE18"/>
    <n v="3"/>
    <n v="178.22"/>
    <n v="0.15"/>
    <s v="COD"/>
    <n v="454.46100000000001"/>
  </r>
  <r>
    <s v="SALE564"/>
    <d v="2024-08-03T00:00:00"/>
    <x v="437"/>
    <s v="PROD59"/>
    <s v="STORE7"/>
    <n v="3"/>
    <n v="836.4"/>
    <n v="0"/>
    <s v="Credit Card"/>
    <n v="2509.1999999999998"/>
  </r>
  <r>
    <s v="SALE677"/>
    <d v="2025-07-04T00:00:00"/>
    <x v="352"/>
    <s v="PROD59"/>
    <s v="STORE14"/>
    <n v="2"/>
    <n v="37.21"/>
    <n v="0.19"/>
    <s v="Credit Card"/>
    <n v="60.280200000000008"/>
  </r>
  <r>
    <s v="SALE740"/>
    <d v="2024-01-22T00:00:00"/>
    <x v="320"/>
    <s v="PROD59"/>
    <s v="STORE11"/>
    <n v="2"/>
    <n v="81.16"/>
    <n v="0.16"/>
    <s v="PayPal"/>
    <n v="136.34880000000001"/>
  </r>
  <r>
    <s v="SALE752"/>
    <d v="2024-11-02T00:00:00"/>
    <x v="210"/>
    <s v="PROD59"/>
    <s v="STORE6"/>
    <n v="4"/>
    <n v="867.94"/>
    <n v="0.26"/>
    <s v="PayPal"/>
    <n v="2569.1024000000002"/>
  </r>
  <r>
    <s v="SALE885"/>
    <d v="2024-06-23T00:00:00"/>
    <x v="379"/>
    <s v="PROD59"/>
    <s v="STORE13"/>
    <n v="1"/>
    <n v="992.37"/>
    <n v="0.24"/>
    <s v="COD"/>
    <n v="754.20119999999997"/>
  </r>
  <r>
    <s v="SALE955"/>
    <d v="2024-02-27T00:00:00"/>
    <x v="327"/>
    <s v="PROD59"/>
    <s v="STORE8"/>
    <n v="1"/>
    <n v="437.12"/>
    <n v="0.21"/>
    <s v="Credit Card"/>
    <n v="345.32479999999998"/>
  </r>
  <r>
    <s v="SALE1000"/>
    <d v="2024-06-13T00:00:00"/>
    <x v="271"/>
    <s v="PROD59"/>
    <s v="STORE2"/>
    <n v="2"/>
    <n v="909.51"/>
    <n v="0.27"/>
    <s v="Credit Card"/>
    <n v="1327.8846000000001"/>
  </r>
  <r>
    <s v="SALE1136"/>
    <d v="2024-10-10T00:00:00"/>
    <x v="438"/>
    <s v="PROD59"/>
    <s v="STORE6"/>
    <n v="3"/>
    <n v="180.84"/>
    <n v="0.03"/>
    <s v="PayPal"/>
    <n v="526.24439999999993"/>
  </r>
  <r>
    <s v="SALE1191"/>
    <d v="2025-10-06T00:00:00"/>
    <x v="185"/>
    <s v="PROD59"/>
    <s v="STORE14"/>
    <n v="2"/>
    <n v="579.52"/>
    <n v="0.01"/>
    <s v="PayPal"/>
    <n v="1147.4495999999999"/>
  </r>
  <r>
    <s v="SALE1207"/>
    <d v="2025-02-05T00:00:00"/>
    <x v="29"/>
    <s v="PROD59"/>
    <s v="STORE15"/>
    <n v="3"/>
    <n v="597.46"/>
    <n v="0.02"/>
    <s v="PayPal"/>
    <n v="1756.5324000000001"/>
  </r>
  <r>
    <s v="SALE1227"/>
    <d v="2025-01-24T00:00:00"/>
    <x v="307"/>
    <s v="PROD59"/>
    <s v="STORE9"/>
    <n v="2"/>
    <n v="107.97"/>
    <n v="0.06"/>
    <s v="Credit Card"/>
    <n v="202.9836"/>
  </r>
  <r>
    <s v="SALE1368"/>
    <d v="2024-05-20T00:00:00"/>
    <x v="383"/>
    <s v="PROD59"/>
    <s v="STORE11"/>
    <n v="2"/>
    <n v="23.58"/>
    <n v="0.02"/>
    <s v="PayPal"/>
    <n v="46.216799999999999"/>
  </r>
  <r>
    <s v="SALE1415"/>
    <d v="2025-04-08T00:00:00"/>
    <x v="395"/>
    <s v="PROD59"/>
    <s v="STORE11"/>
    <n v="4"/>
    <n v="511.43"/>
    <n v="0.18"/>
    <s v="COD"/>
    <n v="1677.4903999999999"/>
  </r>
  <r>
    <s v="SALE1483"/>
    <d v="2024-05-23T00:00:00"/>
    <x v="18"/>
    <s v="PROD59"/>
    <s v="STORE12"/>
    <n v="1"/>
    <n v="758.89"/>
    <n v="0.1"/>
    <s v="Credit Card"/>
    <n v="683.00099999999998"/>
  </r>
  <r>
    <s v="SALE1498"/>
    <d v="2025-06-14T00:00:00"/>
    <x v="334"/>
    <s v="PROD59"/>
    <s v="STORE7"/>
    <n v="2"/>
    <n v="958.64"/>
    <n v="0.2"/>
    <s v="PayPal"/>
    <n v="1533.8240000000001"/>
  </r>
  <r>
    <s v="SALE1505"/>
    <d v="2023-11-05T00:00:00"/>
    <x v="310"/>
    <s v="PROD59"/>
    <s v="STORE15"/>
    <n v="1"/>
    <n v="935.66"/>
    <n v="0.26"/>
    <s v="PayPal"/>
    <n v="692.38839999999993"/>
  </r>
  <r>
    <s v="SALE1533"/>
    <d v="2024-11-23T00:00:00"/>
    <x v="49"/>
    <s v="PROD59"/>
    <s v="STORE18"/>
    <n v="4"/>
    <n v="790.38"/>
    <n v="0.22"/>
    <s v="COD"/>
    <n v="2465.9856"/>
  </r>
  <r>
    <s v="SALE1534"/>
    <d v="2024-08-29T00:00:00"/>
    <x v="185"/>
    <s v="PROD59"/>
    <s v="STORE17"/>
    <n v="2"/>
    <n v="102.85"/>
    <n v="0.08"/>
    <s v="PayPal"/>
    <n v="189.244"/>
  </r>
  <r>
    <s v="SALE1592"/>
    <d v="2024-07-23T00:00:00"/>
    <x v="431"/>
    <s v="PROD59"/>
    <s v="STORE5"/>
    <n v="3"/>
    <n v="630.28"/>
    <n v="7.0000000000000007E-2"/>
    <s v="COD"/>
    <n v="1758.4811999999999"/>
  </r>
  <r>
    <s v="SALE1784"/>
    <d v="2024-01-02T00:00:00"/>
    <x v="162"/>
    <s v="PROD59"/>
    <s v="STORE11"/>
    <n v="2"/>
    <n v="687.36"/>
    <n v="7.0000000000000007E-2"/>
    <s v="COD"/>
    <n v="1278.4896000000001"/>
  </r>
  <r>
    <s v="SALE1815"/>
    <d v="2024-04-18T00:00:00"/>
    <x v="149"/>
    <s v="PROD59"/>
    <s v="STORE14"/>
    <n v="1"/>
    <n v="509.08"/>
    <n v="0.04"/>
    <s v="PayPal"/>
    <n v="488.71679999999998"/>
  </r>
  <r>
    <s v="SALE1947"/>
    <d v="2024-11-18T00:00:00"/>
    <x v="46"/>
    <s v="PROD59"/>
    <s v="STORE11"/>
    <n v="2"/>
    <n v="410.63"/>
    <n v="0.28000000000000003"/>
    <s v="COD"/>
    <n v="591.30719999999997"/>
  </r>
  <r>
    <s v="SALE1954"/>
    <d v="2025-06-11T00:00:00"/>
    <x v="432"/>
    <s v="PROD59"/>
    <s v="STORE3"/>
    <n v="1"/>
    <n v="913.99"/>
    <n v="0.14000000000000001"/>
    <s v="Credit Card"/>
    <n v="786.03139999999996"/>
  </r>
  <r>
    <s v="SALE1963"/>
    <d v="2025-04-23T00:00:00"/>
    <x v="339"/>
    <s v="PROD59"/>
    <s v="STORE19"/>
    <n v="4"/>
    <n v="835.61"/>
    <n v="0.03"/>
    <s v="Credit Card"/>
    <n v="3242.1668"/>
  </r>
  <r>
    <s v="SALE329"/>
    <d v="2025-04-09T00:00:00"/>
    <x v="439"/>
    <s v="PROD6"/>
    <s v="STORE0"/>
    <n v="4"/>
    <n v="24.72"/>
    <n v="0.28000000000000003"/>
    <s v="Credit Card"/>
    <n v="71.193599999999989"/>
  </r>
  <r>
    <s v="SALE399"/>
    <d v="2024-10-14T00:00:00"/>
    <x v="183"/>
    <s v="PROD6"/>
    <s v="STORE16"/>
    <n v="2"/>
    <n v="733.87"/>
    <n v="0.1"/>
    <s v="PayPal"/>
    <n v="1320.9659999999999"/>
  </r>
  <r>
    <s v="SALE602"/>
    <d v="2025-03-02T00:00:00"/>
    <x v="36"/>
    <s v="PROD6"/>
    <s v="STORE10"/>
    <n v="3"/>
    <n v="483.06"/>
    <n v="0.05"/>
    <s v="Credit Card"/>
    <n v="1376.721"/>
  </r>
  <r>
    <s v="SALE700"/>
    <d v="2024-04-19T00:00:00"/>
    <x v="412"/>
    <s v="PROD6"/>
    <s v="STORE2"/>
    <n v="4"/>
    <n v="254.94"/>
    <n v="0.06"/>
    <s v="PayPal"/>
    <n v="958.57439999999997"/>
  </r>
  <r>
    <s v="SALE756"/>
    <d v="2025-05-09T00:00:00"/>
    <x v="159"/>
    <s v="PROD6"/>
    <s v="STORE7"/>
    <n v="2"/>
    <n v="257.95999999999998"/>
    <n v="0.21"/>
    <s v="PayPal"/>
    <n v="407.57679999999999"/>
  </r>
  <r>
    <s v="SALE954"/>
    <d v="2024-04-30T00:00:00"/>
    <x v="212"/>
    <s v="PROD6"/>
    <s v="STORE16"/>
    <n v="2"/>
    <n v="824.34"/>
    <n v="0.1"/>
    <s v="COD"/>
    <n v="1483.8119999999999"/>
  </r>
  <r>
    <s v="SALE962"/>
    <d v="2024-06-29T00:00:00"/>
    <x v="188"/>
    <s v="PROD6"/>
    <s v="STORE9"/>
    <n v="4"/>
    <n v="579.70000000000005"/>
    <n v="0.18"/>
    <s v="PayPal"/>
    <n v="1901.4159999999999"/>
  </r>
  <r>
    <s v="SALE1250"/>
    <d v="2025-07-09T00:00:00"/>
    <x v="383"/>
    <s v="PROD6"/>
    <s v="STORE8"/>
    <n v="1"/>
    <n v="98.27"/>
    <n v="0.16"/>
    <s v="PayPal"/>
    <n v="82.54679999999999"/>
  </r>
  <r>
    <s v="SALE1468"/>
    <d v="2023-12-12T00:00:00"/>
    <x v="1"/>
    <s v="PROD6"/>
    <s v="STORE3"/>
    <n v="2"/>
    <n v="42.51"/>
    <n v="0.04"/>
    <s v="COD"/>
    <n v="81.619199999999992"/>
  </r>
  <r>
    <s v="SALE1488"/>
    <d v="2024-06-06T00:00:00"/>
    <x v="440"/>
    <s v="PROD6"/>
    <s v="STORE18"/>
    <n v="4"/>
    <n v="96.78"/>
    <n v="0.11"/>
    <s v="PayPal"/>
    <n v="344.53680000000003"/>
  </r>
  <r>
    <s v="SALE1568"/>
    <d v="2025-05-12T00:00:00"/>
    <x v="12"/>
    <s v="PROD6"/>
    <s v="STORE10"/>
    <n v="4"/>
    <n v="458.58"/>
    <n v="0.28999999999999998"/>
    <s v="COD"/>
    <n v="1302.3671999999999"/>
  </r>
  <r>
    <s v="SALE1691"/>
    <d v="2023-10-31T00:00:00"/>
    <x v="287"/>
    <s v="PROD6"/>
    <s v="STORE17"/>
    <n v="1"/>
    <n v="631"/>
    <n v="0.04"/>
    <s v="Credit Card"/>
    <n v="605.76"/>
  </r>
  <r>
    <s v="SALE19"/>
    <d v="2024-03-18T00:00:00"/>
    <x v="184"/>
    <s v="PROD60"/>
    <s v="STORE13"/>
    <n v="4"/>
    <m/>
    <n v="0.04"/>
    <s v="COD"/>
    <n v="1782.4512"/>
  </r>
  <r>
    <s v="SALE70"/>
    <d v="2025-07-11T00:00:00"/>
    <x v="319"/>
    <s v="PROD60"/>
    <s v="STORE5"/>
    <n v="3"/>
    <n v="92.24"/>
    <n v="0.28000000000000003"/>
    <s v="COD"/>
    <n v="199.23839999999998"/>
  </r>
  <r>
    <s v="SALE195"/>
    <d v="2023-12-30T00:00:00"/>
    <x v="322"/>
    <s v="PROD60"/>
    <s v="STORE17"/>
    <n v="1"/>
    <n v="889.19"/>
    <n v="0.03"/>
    <s v="Credit Card"/>
    <n v="862.51430000000005"/>
  </r>
  <r>
    <s v="SALE229"/>
    <d v="2024-02-26T00:00:00"/>
    <x v="61"/>
    <s v="PROD60"/>
    <s v="STORE14"/>
    <n v="3"/>
    <n v="769.56"/>
    <n v="0.08"/>
    <s v="Credit Card"/>
    <n v="2123.9856"/>
  </r>
  <r>
    <s v="SALE358"/>
    <d v="2024-05-01T00:00:00"/>
    <x v="296"/>
    <s v="PROD60"/>
    <s v="STORE16"/>
    <n v="4"/>
    <n v="537.15"/>
    <n v="0.06"/>
    <s v="COD"/>
    <n v="2019.684"/>
  </r>
  <r>
    <s v="SALE851"/>
    <d v="2024-07-11T00:00:00"/>
    <x v="364"/>
    <s v="PROD60"/>
    <s v="STORE10"/>
    <n v="4"/>
    <n v="597.79999999999995"/>
    <n v="0.2"/>
    <s v="Credit Card"/>
    <n v="1912.96"/>
  </r>
  <r>
    <s v="SALE894"/>
    <d v="2023-11-17T00:00:00"/>
    <x v="441"/>
    <s v="PROD60"/>
    <s v="STORE13"/>
    <n v="4"/>
    <n v="106.48"/>
    <n v="0.1"/>
    <s v="COD"/>
    <n v="383.32799999999997"/>
  </r>
  <r>
    <s v="SALE1014"/>
    <d v="2025-01-24T00:00:00"/>
    <x v="403"/>
    <s v="PROD60"/>
    <s v="STORE13"/>
    <n v="2"/>
    <n v="92.64"/>
    <n v="0.14000000000000001"/>
    <s v="COD"/>
    <n v="159.3408"/>
  </r>
  <r>
    <s v="SALE1175"/>
    <d v="2025-10-02T00:00:00"/>
    <x v="427"/>
    <s v="PROD60"/>
    <s v="STORE1"/>
    <n v="2"/>
    <n v="424.54"/>
    <n v="0.24"/>
    <s v="PayPal"/>
    <n v="645.30080000000009"/>
  </r>
  <r>
    <s v="SALE1261"/>
    <d v="2025-08-20T00:00:00"/>
    <x v="112"/>
    <s v="PROD60"/>
    <s v="STORE10"/>
    <n v="3"/>
    <n v="118.25"/>
    <n v="0.26"/>
    <s v="PayPal"/>
    <n v="262.51499999999999"/>
  </r>
  <r>
    <s v="SALE1274"/>
    <d v="2023-10-18T00:00:00"/>
    <x v="70"/>
    <s v="PROD60"/>
    <s v="STORE11"/>
    <n v="3"/>
    <n v="257.11"/>
    <n v="0.26"/>
    <s v="COD"/>
    <n v="570.78420000000006"/>
  </r>
  <r>
    <s v="SALE1276"/>
    <d v="2023-12-12T00:00:00"/>
    <x v="392"/>
    <s v="PROD60"/>
    <s v="STORE12"/>
    <n v="4"/>
    <n v="755.82"/>
    <n v="0.22"/>
    <s v="COD"/>
    <n v="2358.1583999999998"/>
  </r>
  <r>
    <s v="SALE1295"/>
    <d v="2024-01-22T00:00:00"/>
    <x v="38"/>
    <s v="PROD60"/>
    <s v="STORE4"/>
    <n v="3"/>
    <n v="543.49"/>
    <n v="0.05"/>
    <s v="PayPal"/>
    <n v="1548.9465"/>
  </r>
  <r>
    <s v="SALE1305"/>
    <d v="2024-11-20T00:00:00"/>
    <x v="8"/>
    <s v="PROD60"/>
    <s v="STORE18"/>
    <n v="1"/>
    <n v="146.49"/>
    <n v="0.28000000000000003"/>
    <s v="Credit Card"/>
    <n v="105.47280000000001"/>
  </r>
  <r>
    <s v="SALE1655"/>
    <d v="2025-02-20T00:00:00"/>
    <x v="139"/>
    <s v="PROD60"/>
    <s v="STORE9"/>
    <n v="2"/>
    <n v="666.49"/>
    <n v="0.06"/>
    <s v="Credit Card"/>
    <n v="1253.0011999999999"/>
  </r>
  <r>
    <s v="SALE1737"/>
    <d v="2024-01-23T00:00:00"/>
    <x v="410"/>
    <s v="PROD60"/>
    <s v="STORE4"/>
    <n v="1"/>
    <n v="88.78"/>
    <n v="0.18"/>
    <s v="Credit Card"/>
    <n v="72.799600000000012"/>
  </r>
  <r>
    <s v="SALE1745"/>
    <d v="2025-07-25T00:00:00"/>
    <x v="298"/>
    <s v="PROD60"/>
    <s v="STORE15"/>
    <n v="1"/>
    <n v="145.96"/>
    <n v="0.3"/>
    <s v="Credit Card"/>
    <n v="102.172"/>
  </r>
  <r>
    <s v="SALE1809"/>
    <d v="2024-09-11T00:00:00"/>
    <x v="188"/>
    <s v="PROD60"/>
    <s v="STORE11"/>
    <n v="1"/>
    <n v="141.85"/>
    <n v="0.06"/>
    <s v="PayPal"/>
    <n v="133.339"/>
  </r>
  <r>
    <s v="SALE1833"/>
    <d v="2025-03-05T00:00:00"/>
    <x v="442"/>
    <s v="PROD60"/>
    <s v="STORE11"/>
    <n v="4"/>
    <n v="861.55"/>
    <n v="0.12"/>
    <s v="Credit Card"/>
    <n v="3032.6559999999999"/>
  </r>
  <r>
    <s v="SALE1875"/>
    <d v="2025-03-14T00:00:00"/>
    <x v="369"/>
    <s v="PROD60"/>
    <s v="STORE12"/>
    <n v="2"/>
    <n v="396.9"/>
    <n v="0.18"/>
    <s v="PayPal"/>
    <n v="650.91600000000005"/>
  </r>
  <r>
    <s v="SALE1985"/>
    <d v="2023-10-30T00:00:00"/>
    <x v="443"/>
    <s v="PROD60"/>
    <s v="STORE18"/>
    <n v="3"/>
    <n v="345.43"/>
    <n v="0.08"/>
    <s v="COD"/>
    <n v="953.38679999999999"/>
  </r>
  <r>
    <s v="SALE223"/>
    <d v="2024-03-10T00:00:00"/>
    <x v="379"/>
    <s v="PROD61"/>
    <s v="STORE15"/>
    <n v="4"/>
    <n v="385.5"/>
    <n v="0.03"/>
    <s v="PayPal"/>
    <n v="1495.74"/>
  </r>
  <r>
    <s v="SALE226"/>
    <d v="2025-01-09T00:00:00"/>
    <x v="75"/>
    <s v="PROD61"/>
    <s v="STORE3"/>
    <n v="4"/>
    <n v="585.04"/>
    <n v="0.22"/>
    <s v="PayPal"/>
    <n v="1825.3248000000001"/>
  </r>
  <r>
    <s v="SALE314"/>
    <d v="2024-02-17T00:00:00"/>
    <x v="433"/>
    <s v="PROD61"/>
    <s v="STORE16"/>
    <n v="1"/>
    <n v="299.13"/>
    <n v="0.1"/>
    <s v="COD"/>
    <n v="269.21699999999998"/>
  </r>
  <r>
    <s v="SALE662"/>
    <d v="2025-02-01T00:00:00"/>
    <x v="130"/>
    <s v="PROD61"/>
    <s v="STORE6"/>
    <n v="3"/>
    <n v="260.45999999999998"/>
    <n v="0.09"/>
    <s v="Credit Card"/>
    <n v="711.05579999999986"/>
  </r>
  <r>
    <s v="SALE736"/>
    <d v="2024-08-22T00:00:00"/>
    <x v="363"/>
    <s v="PROD61"/>
    <s v="STORE6"/>
    <n v="2"/>
    <n v="985.43"/>
    <n v="0.28000000000000003"/>
    <s v="COD"/>
    <n v="1419.0192"/>
  </r>
  <r>
    <s v="SALE760"/>
    <d v="2024-02-19T00:00:00"/>
    <x v="344"/>
    <s v="PROD61"/>
    <s v="STORE12"/>
    <n v="4"/>
    <n v="731.53"/>
    <n v="0.12"/>
    <s v="Credit Card"/>
    <n v="2574.9856"/>
  </r>
  <r>
    <s v="SALE950"/>
    <d v="2025-02-01T00:00:00"/>
    <x v="403"/>
    <s v="PROD61"/>
    <s v="STORE5"/>
    <n v="4"/>
    <n v="372.42"/>
    <n v="0.19"/>
    <s v="Credit Card"/>
    <n v="1206.6407999999999"/>
  </r>
  <r>
    <s v="SALE1061"/>
    <d v="2024-09-19T00:00:00"/>
    <x v="362"/>
    <s v="PROD61"/>
    <s v="STORE7"/>
    <n v="2"/>
    <n v="654.12"/>
    <n v="0.27"/>
    <s v="PayPal"/>
    <n v="955.01519999999994"/>
  </r>
  <r>
    <s v="SALE1108"/>
    <d v="2024-06-05T00:00:00"/>
    <x v="277"/>
    <s v="PROD61"/>
    <s v="STORE10"/>
    <n v="3"/>
    <n v="808.87"/>
    <n v="0.12"/>
    <s v="COD"/>
    <n v="2135.4168"/>
  </r>
  <r>
    <s v="SALE1259"/>
    <d v="2024-08-05T00:00:00"/>
    <x v="166"/>
    <s v="PROD61"/>
    <s v="STORE5"/>
    <n v="1"/>
    <n v="85.58"/>
    <n v="0.1"/>
    <s v="COD"/>
    <n v="77.022000000000006"/>
  </r>
  <r>
    <s v="SALE1307"/>
    <d v="2024-12-25T00:00:00"/>
    <x v="413"/>
    <s v="PROD61"/>
    <s v="STORE5"/>
    <n v="3"/>
    <n v="38.07"/>
    <n v="0.09"/>
    <s v="PayPal"/>
    <n v="103.9311"/>
  </r>
  <r>
    <s v="SALE1514"/>
    <d v="2024-07-04T00:00:00"/>
    <x v="332"/>
    <s v="PROD61"/>
    <s v="STORE4"/>
    <n v="1"/>
    <n v="994.18"/>
    <n v="0.05"/>
    <s v="PayPal"/>
    <n v="944.47099999999989"/>
  </r>
  <r>
    <s v="SALE1607"/>
    <d v="2024-06-27T00:00:00"/>
    <x v="345"/>
    <s v="PROD61"/>
    <s v="STORE16"/>
    <n v="2"/>
    <n v="780.57"/>
    <n v="0.26"/>
    <s v="Credit Card"/>
    <n v="1155.2436"/>
  </r>
  <r>
    <s v="SALE1873"/>
    <d v="2025-08-17T00:00:00"/>
    <x v="383"/>
    <s v="PROD61"/>
    <s v="STORE15"/>
    <n v="3"/>
    <n v="259.98"/>
    <n v="7.0000000000000007E-2"/>
    <s v="COD"/>
    <n v="725.3442"/>
  </r>
  <r>
    <s v="SALE1904"/>
    <d v="2024-08-10T00:00:00"/>
    <x v="421"/>
    <s v="PROD61"/>
    <s v="STORE6"/>
    <n v="1"/>
    <n v="546.47"/>
    <n v="0.08"/>
    <s v="COD"/>
    <n v="502.75240000000002"/>
  </r>
  <r>
    <s v="SALE1910"/>
    <d v="2024-09-25T00:00:00"/>
    <x v="369"/>
    <s v="PROD61"/>
    <s v="STORE8"/>
    <n v="1"/>
    <n v="846.67"/>
    <n v="0.1"/>
    <s v="COD"/>
    <n v="762.00299999999993"/>
  </r>
  <r>
    <s v="SALE1938"/>
    <d v="2024-11-11T00:00:00"/>
    <x v="232"/>
    <s v="PROD61"/>
    <s v="STORE17"/>
    <n v="2"/>
    <n v="352.63"/>
    <n v="0.15"/>
    <s v="PayPal"/>
    <n v="599.471"/>
  </r>
  <r>
    <s v="SALE1998"/>
    <d v="2024-11-11T00:00:00"/>
    <x v="109"/>
    <s v="PROD61"/>
    <s v="STORE11"/>
    <n v="3"/>
    <n v="945.37"/>
    <n v="0.05"/>
    <s v="Credit Card"/>
    <n v="2694.3045000000002"/>
  </r>
  <r>
    <s v="SALE202"/>
    <d v="2025-04-03T00:00:00"/>
    <x v="284"/>
    <s v="PROD62"/>
    <s v="STORE1"/>
    <n v="4"/>
    <n v="408.07"/>
    <n v="0.28000000000000003"/>
    <s v="COD"/>
    <n v="1175.2416000000001"/>
  </r>
  <r>
    <s v="SALE240"/>
    <d v="2025-09-17T00:00:00"/>
    <x v="369"/>
    <s v="PROD62"/>
    <s v="STORE12"/>
    <n v="3"/>
    <n v="741.33"/>
    <n v="0.03"/>
    <s v="Credit Card"/>
    <n v="2157.2703000000001"/>
  </r>
  <r>
    <s v="SALE280"/>
    <d v="2025-04-10T00:00:00"/>
    <x v="93"/>
    <s v="PROD62"/>
    <s v="STORE8"/>
    <n v="1"/>
    <n v="329.31"/>
    <n v="0.09"/>
    <s v="Credit Card"/>
    <n v="299.6721"/>
  </r>
  <r>
    <s v="SALE306"/>
    <d v="2025-01-22T00:00:00"/>
    <x v="123"/>
    <s v="PROD62"/>
    <s v="STORE14"/>
    <n v="2"/>
    <n v="837.76"/>
    <n v="0.03"/>
    <s v="COD"/>
    <n v="1625.2544"/>
  </r>
  <r>
    <s v="SALE418"/>
    <d v="2025-10-12T00:00:00"/>
    <x v="444"/>
    <s v="PROD62"/>
    <s v="STORE14"/>
    <n v="3"/>
    <n v="969.83"/>
    <n v="0.02"/>
    <s v="Credit Card"/>
    <n v="2851.3002000000001"/>
  </r>
  <r>
    <s v="SALE439"/>
    <d v="2025-01-13T00:00:00"/>
    <x v="201"/>
    <s v="PROD62"/>
    <s v="STORE5"/>
    <n v="4"/>
    <n v="875.41"/>
    <n v="0.27"/>
    <s v="Credit Card"/>
    <n v="2556.1972000000001"/>
  </r>
  <r>
    <s v="SALE516"/>
    <d v="2024-03-21T00:00:00"/>
    <x v="1"/>
    <s v="PROD62"/>
    <s v="STORE14"/>
    <n v="1"/>
    <n v="145.43"/>
    <n v="0.08"/>
    <s v="Credit Card"/>
    <n v="133.79560000000001"/>
  </r>
  <r>
    <s v="SALE626"/>
    <d v="2024-09-10T00:00:00"/>
    <x v="332"/>
    <s v="PROD62"/>
    <s v="STORE4"/>
    <n v="3"/>
    <n v="392.65"/>
    <n v="0.17"/>
    <s v="PayPal"/>
    <n v="977.69849999999985"/>
  </r>
  <r>
    <s v="SALE678"/>
    <d v="2023-10-21T00:00:00"/>
    <x v="173"/>
    <s v="PROD62"/>
    <s v="STORE13"/>
    <n v="1"/>
    <n v="331.73"/>
    <n v="0.04"/>
    <s v="Credit Card"/>
    <n v="318.46080000000001"/>
  </r>
  <r>
    <s v="SALE900"/>
    <d v="2025-02-25T00:00:00"/>
    <x v="284"/>
    <s v="PROD62"/>
    <s v="STORE7"/>
    <n v="4"/>
    <n v="46.97"/>
    <n v="0.26"/>
    <s v="PayPal"/>
    <n v="139.03120000000001"/>
  </r>
  <r>
    <s v="SALE938"/>
    <d v="2024-10-30T00:00:00"/>
    <x v="30"/>
    <s v="PROD62"/>
    <s v="STORE15"/>
    <n v="3"/>
    <n v="920.82"/>
    <n v="0.1"/>
    <s v="PayPal"/>
    <n v="2486.2139999999999"/>
  </r>
  <r>
    <s v="SALE965"/>
    <d v="2025-03-14T00:00:00"/>
    <x v="33"/>
    <s v="PROD62"/>
    <s v="STORE0"/>
    <n v="4"/>
    <n v="189.21"/>
    <n v="0.06"/>
    <s v="COD"/>
    <n v="711.42959999999994"/>
  </r>
  <r>
    <s v="SALE966"/>
    <d v="2024-12-03T00:00:00"/>
    <x v="445"/>
    <s v="PROD62"/>
    <s v="STORE14"/>
    <n v="2"/>
    <n v="233.33"/>
    <n v="0.05"/>
    <s v="Credit Card"/>
    <n v="443.327"/>
  </r>
  <r>
    <s v="SALE1015"/>
    <d v="2025-03-09T00:00:00"/>
    <x v="336"/>
    <s v="PROD62"/>
    <s v="STORE4"/>
    <n v="4"/>
    <n v="139.05000000000001"/>
    <n v="0.28999999999999998"/>
    <s v="COD"/>
    <n v="394.90199999999999"/>
  </r>
  <r>
    <s v="SALE1132"/>
    <d v="2025-03-30T00:00:00"/>
    <x v="403"/>
    <s v="PROD62"/>
    <s v="STORE13"/>
    <n v="4"/>
    <n v="267.36"/>
    <n v="0.27"/>
    <s v="PayPal"/>
    <n v="780.69119999999998"/>
  </r>
  <r>
    <s v="SALE1183"/>
    <d v="2024-12-24T00:00:00"/>
    <x v="255"/>
    <s v="PROD62"/>
    <s v="STORE16"/>
    <n v="3"/>
    <n v="198.76"/>
    <n v="0.28000000000000003"/>
    <s v="COD"/>
    <n v="429.32159999999999"/>
  </r>
  <r>
    <s v="SALE1246"/>
    <d v="2025-08-24T00:00:00"/>
    <x v="344"/>
    <s v="PROD62"/>
    <s v="STORE0"/>
    <n v="1"/>
    <n v="147.96"/>
    <n v="0.24"/>
    <s v="COD"/>
    <n v="112.4496"/>
  </r>
  <r>
    <s v="SALE1330"/>
    <d v="2023-12-01T00:00:00"/>
    <x v="118"/>
    <s v="PROD62"/>
    <s v="STORE2"/>
    <n v="1"/>
    <n v="195.24"/>
    <n v="0.27"/>
    <s v="PayPal"/>
    <n v="142.52520000000001"/>
  </r>
  <r>
    <s v="SALE1394"/>
    <d v="2024-10-12T00:00:00"/>
    <x v="446"/>
    <s v="PROD62"/>
    <s v="STORE2"/>
    <n v="4"/>
    <n v="111.66"/>
    <n v="0.14000000000000001"/>
    <s v="Credit Card"/>
    <n v="384.11040000000003"/>
  </r>
  <r>
    <s v="SALE1418"/>
    <d v="2024-09-22T00:00:00"/>
    <x v="26"/>
    <s v="PROD62"/>
    <s v="STORE11"/>
    <n v="4"/>
    <n v="964"/>
    <n v="0.14000000000000001"/>
    <s v="PayPal"/>
    <n v="3316.16"/>
  </r>
  <r>
    <s v="SALE1549"/>
    <d v="2024-09-18T00:00:00"/>
    <x v="44"/>
    <s v="PROD62"/>
    <s v="STORE1"/>
    <n v="3"/>
    <n v="103.66"/>
    <n v="0.26"/>
    <s v="COD"/>
    <n v="230.12520000000001"/>
  </r>
  <r>
    <s v="SALE1684"/>
    <d v="2025-07-07T00:00:00"/>
    <x v="268"/>
    <s v="PROD62"/>
    <s v="STORE13"/>
    <n v="4"/>
    <n v="676.58"/>
    <n v="0.23"/>
    <s v="COD"/>
    <n v="2083.8663999999999"/>
  </r>
  <r>
    <s v="SALE1760"/>
    <d v="2024-04-20T00:00:00"/>
    <x v="263"/>
    <s v="PROD62"/>
    <s v="STORE15"/>
    <n v="3"/>
    <n v="252.63"/>
    <n v="0.28000000000000003"/>
    <s v="Credit Card"/>
    <n v="545.68079999999998"/>
  </r>
  <r>
    <s v="SALE1951"/>
    <d v="2025-02-14T00:00:00"/>
    <x v="116"/>
    <s v="PROD62"/>
    <s v="STORE11"/>
    <n v="2"/>
    <n v="527.91"/>
    <n v="0.02"/>
    <s v="Credit Card"/>
    <n v="1034.7036000000001"/>
  </r>
  <r>
    <s v="SALE185"/>
    <d v="2024-03-03T00:00:00"/>
    <x v="200"/>
    <s v="PROD63"/>
    <s v="STORE3"/>
    <n v="3"/>
    <n v="476.78"/>
    <n v="0.09"/>
    <s v="COD"/>
    <n v="1301.6094000000001"/>
  </r>
  <r>
    <s v="SALE323"/>
    <d v="2024-07-24T00:00:00"/>
    <x v="447"/>
    <s v="PROD63"/>
    <s v="STORE12"/>
    <n v="1"/>
    <n v="934.75"/>
    <n v="0.11"/>
    <s v="PayPal"/>
    <n v="831.92750000000001"/>
  </r>
  <r>
    <s v="SALE388"/>
    <d v="2025-05-03T00:00:00"/>
    <x v="380"/>
    <s v="PROD63"/>
    <s v="STORE16"/>
    <n v="1"/>
    <n v="664.71"/>
    <n v="0.1"/>
    <s v="PayPal"/>
    <n v="598.23900000000003"/>
  </r>
  <r>
    <s v="SALE427"/>
    <d v="2024-12-20T00:00:00"/>
    <x v="355"/>
    <s v="PROD63"/>
    <s v="STORE0"/>
    <n v="4"/>
    <n v="925.95"/>
    <n v="0.16"/>
    <s v="COD"/>
    <n v="3111.192"/>
  </r>
  <r>
    <s v="SALE567"/>
    <d v="2024-11-06T00:00:00"/>
    <x v="437"/>
    <s v="PROD63"/>
    <s v="STORE2"/>
    <n v="4"/>
    <n v="282.48"/>
    <n v="0.11"/>
    <s v="PayPal"/>
    <n v="1005.6288"/>
  </r>
  <r>
    <s v="SALE668"/>
    <d v="2024-10-16T00:00:00"/>
    <x v="20"/>
    <s v="PROD63"/>
    <s v="STORE7"/>
    <n v="1"/>
    <n v="536.67999999999995"/>
    <n v="0.27"/>
    <s v="Credit Card"/>
    <n v="391.77640000000002"/>
  </r>
  <r>
    <s v="SALE690"/>
    <d v="2024-01-10T00:00:00"/>
    <x v="34"/>
    <s v="PROD63"/>
    <s v="STORE3"/>
    <n v="3"/>
    <n v="142.83000000000001"/>
    <n v="0.01"/>
    <s v="Credit Card"/>
    <n v="424.20510000000002"/>
  </r>
  <r>
    <s v="SALE936"/>
    <d v="2025-06-16T00:00:00"/>
    <x v="125"/>
    <s v="PROD63"/>
    <s v="STORE13"/>
    <n v="3"/>
    <n v="953.74"/>
    <n v="0.04"/>
    <s v="Credit Card"/>
    <n v="2746.7712000000001"/>
  </r>
  <r>
    <s v="SALE951"/>
    <d v="2025-02-11T00:00:00"/>
    <x v="445"/>
    <s v="PROD63"/>
    <s v="STORE19"/>
    <n v="4"/>
    <n v="286.27999999999997"/>
    <n v="0.28000000000000003"/>
    <s v="PayPal"/>
    <n v="824.48639999999989"/>
  </r>
  <r>
    <s v="SALE1008"/>
    <d v="2023-11-29T00:00:00"/>
    <x v="448"/>
    <s v="PROD63"/>
    <s v="STORE10"/>
    <n v="1"/>
    <n v="395.18"/>
    <n v="0.09"/>
    <s v="PayPal"/>
    <n v="359.61380000000003"/>
  </r>
  <r>
    <s v="SALE1184"/>
    <d v="2025-06-03T00:00:00"/>
    <x v="187"/>
    <s v="PROD63"/>
    <s v="STORE3"/>
    <n v="2"/>
    <n v="975.72"/>
    <n v="0.16"/>
    <s v="COD"/>
    <n v="1639.2095999999999"/>
  </r>
  <r>
    <s v="SALE1256"/>
    <d v="2025-01-14T00:00:00"/>
    <x v="449"/>
    <s v="PROD63"/>
    <s v="STORE11"/>
    <n v="4"/>
    <n v="592.67999999999995"/>
    <n v="0.03"/>
    <s v="Credit Card"/>
    <n v="2299.5983999999999"/>
  </r>
  <r>
    <s v="SALE1335"/>
    <d v="2024-09-04T00:00:00"/>
    <x v="450"/>
    <s v="PROD63"/>
    <s v="STORE13"/>
    <n v="3"/>
    <n v="217.13"/>
    <n v="0.28000000000000003"/>
    <s v="Credit Card"/>
    <n v="469.00080000000003"/>
  </r>
  <r>
    <s v="SALE1345"/>
    <d v="2024-09-09T00:00:00"/>
    <x v="223"/>
    <s v="PROD63"/>
    <s v="STORE16"/>
    <n v="3"/>
    <n v="841.37"/>
    <n v="0.28999999999999998"/>
    <s v="PayPal"/>
    <n v="1792.1180999999999"/>
  </r>
  <r>
    <s v="SALE1416"/>
    <d v="2024-06-30T00:00:00"/>
    <x v="269"/>
    <s v="PROD63"/>
    <s v="STORE17"/>
    <n v="4"/>
    <n v="194.67"/>
    <n v="0.23"/>
    <s v="PayPal"/>
    <n v="599.58359999999993"/>
  </r>
  <r>
    <s v="SALE1726"/>
    <d v="2025-03-29T00:00:00"/>
    <x v="203"/>
    <s v="PROD63"/>
    <s v="STORE5"/>
    <n v="4"/>
    <n v="688.86"/>
    <n v="0.02"/>
    <s v="COD"/>
    <n v="2700.3312000000001"/>
  </r>
  <r>
    <s v="SALE1769"/>
    <d v="2024-10-24T00:00:00"/>
    <x v="152"/>
    <s v="PROD63"/>
    <s v="STORE6"/>
    <n v="3"/>
    <n v="195.89"/>
    <n v="0.16"/>
    <s v="PayPal"/>
    <n v="493.64280000000002"/>
  </r>
  <r>
    <s v="SALE1880"/>
    <d v="2024-07-09T00:00:00"/>
    <x v="47"/>
    <s v="PROD63"/>
    <s v="STORE11"/>
    <n v="1"/>
    <n v="503.95"/>
    <n v="0.24"/>
    <s v="PayPal"/>
    <n v="383.00200000000001"/>
  </r>
  <r>
    <s v="SALE1884"/>
    <d v="2024-07-29T00:00:00"/>
    <x v="58"/>
    <s v="PROD63"/>
    <s v="STORE9"/>
    <n v="2"/>
    <n v="386.09"/>
    <n v="0.19"/>
    <s v="PayPal"/>
    <n v="625.46579999999994"/>
  </r>
  <r>
    <s v="SALE266"/>
    <d v="2024-05-25T00:00:00"/>
    <x v="32"/>
    <s v="PROD64"/>
    <s v="STORE4"/>
    <n v="4"/>
    <n v="779.25"/>
    <n v="0.25"/>
    <s v="Credit Card"/>
    <n v="2337.75"/>
  </r>
  <r>
    <s v="SALE310"/>
    <d v="2024-07-31T00:00:00"/>
    <x v="158"/>
    <s v="PROD64"/>
    <s v="STORE2"/>
    <n v="2"/>
    <n v="138.41"/>
    <n v="0.02"/>
    <s v="Credit Card"/>
    <n v="271.28359999999998"/>
  </r>
  <r>
    <s v="SALE536"/>
    <d v="2025-07-17T00:00:00"/>
    <x v="50"/>
    <s v="PROD64"/>
    <s v="STORE5"/>
    <n v="4"/>
    <n v="839.65"/>
    <n v="0.26"/>
    <s v="COD"/>
    <n v="2485.364"/>
  </r>
  <r>
    <s v="SALE597"/>
    <d v="2024-03-31T00:00:00"/>
    <x v="237"/>
    <s v="PROD64"/>
    <s v="STORE2"/>
    <n v="2"/>
    <n v="552.72"/>
    <n v="0.06"/>
    <s v="PayPal"/>
    <n v="1039.1135999999999"/>
  </r>
  <r>
    <s v="SALE653"/>
    <d v="2024-02-10T00:00:00"/>
    <x v="451"/>
    <s v="PROD64"/>
    <s v="STORE3"/>
    <n v="2"/>
    <n v="492.62"/>
    <n v="0.26"/>
    <s v="COD"/>
    <n v="729.07759999999996"/>
  </r>
  <r>
    <s v="SALE912"/>
    <d v="2024-11-29T00:00:00"/>
    <x v="175"/>
    <s v="PROD64"/>
    <s v="STORE7"/>
    <n v="2"/>
    <n v="747.65"/>
    <n v="0.08"/>
    <s v="Credit Card"/>
    <n v="1375.6759999999999"/>
  </r>
  <r>
    <s v="SALE1073"/>
    <d v="2023-11-11T00:00:00"/>
    <x v="140"/>
    <s v="PROD64"/>
    <s v="STORE14"/>
    <n v="2"/>
    <n v="891.8"/>
    <n v="0.28999999999999998"/>
    <s v="COD"/>
    <n v="1266.356"/>
  </r>
  <r>
    <s v="SALE1137"/>
    <d v="2024-05-29T00:00:00"/>
    <x v="405"/>
    <s v="PROD64"/>
    <s v="STORE16"/>
    <n v="1"/>
    <n v="453.41"/>
    <n v="0.04"/>
    <s v="COD"/>
    <n v="435.27359999999999"/>
  </r>
  <r>
    <s v="SALE1317"/>
    <d v="2023-10-24T00:00:00"/>
    <x v="452"/>
    <s v="PROD64"/>
    <s v="STORE2"/>
    <n v="4"/>
    <n v="950.21"/>
    <n v="0.27"/>
    <s v="COD"/>
    <n v="2774.6131999999998"/>
  </r>
  <r>
    <s v="SALE1517"/>
    <d v="2024-10-14T00:00:00"/>
    <x v="373"/>
    <s v="PROD64"/>
    <s v="STORE0"/>
    <n v="4"/>
    <n v="179.62"/>
    <n v="0.05"/>
    <s v="Credit Card"/>
    <n v="682.55600000000004"/>
  </r>
  <r>
    <s v="SALE1574"/>
    <d v="2024-06-29T00:00:00"/>
    <x v="206"/>
    <s v="PROD64"/>
    <s v="STORE2"/>
    <n v="1"/>
    <n v="644.15"/>
    <n v="0.06"/>
    <s v="Credit Card"/>
    <n v="605.50099999999998"/>
  </r>
  <r>
    <s v="SALE1675"/>
    <d v="2025-07-13T00:00:00"/>
    <x v="148"/>
    <s v="PROD64"/>
    <s v="STORE18"/>
    <n v="1"/>
    <n v="711.08"/>
    <n v="0.24"/>
    <s v="PayPal"/>
    <n v="540.42079999999999"/>
  </r>
  <r>
    <s v="SALE1747"/>
    <d v="2025-05-15T00:00:00"/>
    <x v="420"/>
    <s v="PROD64"/>
    <s v="STORE11"/>
    <n v="3"/>
    <n v="773.86"/>
    <n v="0.22"/>
    <s v="Credit Card"/>
    <n v="1810.8324"/>
  </r>
  <r>
    <s v="SALE1750"/>
    <d v="2024-07-29T00:00:00"/>
    <x v="176"/>
    <s v="PROD64"/>
    <s v="STORE15"/>
    <n v="3"/>
    <n v="543.44000000000005"/>
    <n v="0.13"/>
    <s v="PayPal"/>
    <n v="1418.3784000000001"/>
  </r>
  <r>
    <s v="SALE1827"/>
    <d v="2025-01-16T00:00:00"/>
    <x v="263"/>
    <s v="PROD64"/>
    <s v="STORE0"/>
    <n v="3"/>
    <n v="713.95"/>
    <n v="0"/>
    <s v="Credit Card"/>
    <n v="2141.85"/>
  </r>
  <r>
    <s v="SALE1867"/>
    <d v="2024-11-06T00:00:00"/>
    <x v="82"/>
    <s v="PROD64"/>
    <s v="STORE2"/>
    <n v="4"/>
    <n v="838.99"/>
    <n v="0.16"/>
    <s v="Credit Card"/>
    <n v="2819.0064000000002"/>
  </r>
  <r>
    <s v="SALE1886"/>
    <d v="2024-11-21T00:00:00"/>
    <x v="236"/>
    <s v="PROD64"/>
    <s v="STORE15"/>
    <n v="2"/>
    <n v="558.9"/>
    <n v="0.05"/>
    <s v="COD"/>
    <n v="1061.9100000000001"/>
  </r>
  <r>
    <s v="SALE1958"/>
    <d v="2023-10-17T00:00:00"/>
    <x v="129"/>
    <s v="PROD64"/>
    <s v="STORE19"/>
    <n v="3"/>
    <n v="449.99"/>
    <n v="0.17"/>
    <s v="COD"/>
    <n v="1120.4751000000001"/>
  </r>
  <r>
    <s v="SALE1989"/>
    <d v="2025-03-14T00:00:00"/>
    <x v="253"/>
    <s v="PROD64"/>
    <s v="STORE0"/>
    <n v="2"/>
    <n v="358.87"/>
    <n v="0.24"/>
    <s v="Credit Card"/>
    <n v="545.48239999999998"/>
  </r>
  <r>
    <s v="SALE16"/>
    <d v="2025-09-13T00:00:00"/>
    <x v="273"/>
    <s v="PROD65"/>
    <s v="STORE19"/>
    <n v="2"/>
    <n v="451.98"/>
    <n v="0.25"/>
    <s v="Credit Card"/>
    <n v="677.97"/>
  </r>
  <r>
    <s v="SALE224"/>
    <d v="2025-09-15T00:00:00"/>
    <x v="371"/>
    <s v="PROD65"/>
    <s v="STORE6"/>
    <n v="3"/>
    <n v="548.19000000000005"/>
    <n v="0.12"/>
    <s v="Credit Card"/>
    <n v="1447.2216000000001"/>
  </r>
  <r>
    <s v="SALE243"/>
    <d v="2024-07-07T00:00:00"/>
    <x v="388"/>
    <s v="PROD65"/>
    <s v="STORE11"/>
    <n v="2"/>
    <n v="703.95"/>
    <n v="0.03"/>
    <s v="Credit Card"/>
    <n v="1365.663"/>
  </r>
  <r>
    <s v="SALE289"/>
    <d v="2024-05-26T00:00:00"/>
    <x v="76"/>
    <s v="PROD65"/>
    <s v="STORE7"/>
    <n v="1"/>
    <n v="203.61"/>
    <n v="0.24"/>
    <s v="COD"/>
    <n v="154.74359999999999"/>
  </r>
  <r>
    <s v="SALE369"/>
    <d v="2023-10-18T00:00:00"/>
    <x v="453"/>
    <s v="PROD65"/>
    <s v="STORE3"/>
    <n v="4"/>
    <n v="269.49"/>
    <n v="7.0000000000000007E-2"/>
    <s v="PayPal"/>
    <n v="1002.5028"/>
  </r>
  <r>
    <s v="SALE570"/>
    <d v="2024-02-26T00:00:00"/>
    <x v="450"/>
    <s v="PROD65"/>
    <s v="STORE3"/>
    <n v="3"/>
    <n v="345.58"/>
    <n v="0.22"/>
    <s v="Credit Card"/>
    <n v="808.65719999999999"/>
  </r>
  <r>
    <s v="SALE720"/>
    <d v="2025-06-16T00:00:00"/>
    <x v="342"/>
    <s v="PROD65"/>
    <s v="STORE17"/>
    <n v="3"/>
    <n v="681.58"/>
    <n v="0.23"/>
    <s v="Credit Card"/>
    <n v="1574.4498000000001"/>
  </r>
  <r>
    <s v="SALE826"/>
    <d v="2024-08-28T00:00:00"/>
    <x v="297"/>
    <s v="PROD65"/>
    <s v="STORE4"/>
    <n v="4"/>
    <n v="277.58"/>
    <n v="0.22"/>
    <s v="PayPal"/>
    <n v="866.04959999999994"/>
  </r>
  <r>
    <s v="SALE931"/>
    <d v="2024-02-16T00:00:00"/>
    <x v="195"/>
    <s v="PROD65"/>
    <s v="STORE12"/>
    <n v="1"/>
    <n v="681.3"/>
    <n v="0.05"/>
    <s v="Credit Card"/>
    <n v="647.2349999999999"/>
  </r>
  <r>
    <s v="SALE969"/>
    <d v="2023-12-14T00:00:00"/>
    <x v="195"/>
    <s v="PROD65"/>
    <s v="STORE7"/>
    <n v="1"/>
    <n v="370.04"/>
    <n v="0.04"/>
    <s v="COD"/>
    <n v="355.23840000000001"/>
  </r>
  <r>
    <s v="SALE1115"/>
    <d v="2024-05-08T00:00:00"/>
    <x v="331"/>
    <s v="PROD65"/>
    <s v="STORE19"/>
    <n v="2"/>
    <n v="549.83000000000004"/>
    <n v="7.0000000000000007E-2"/>
    <s v="PayPal"/>
    <n v="1022.6838"/>
  </r>
  <r>
    <s v="SALE1152"/>
    <d v="2025-09-24T00:00:00"/>
    <x v="65"/>
    <s v="PROD65"/>
    <s v="STORE3"/>
    <n v="3"/>
    <n v="258.06"/>
    <n v="0"/>
    <s v="PayPal"/>
    <n v="774.18000000000006"/>
  </r>
  <r>
    <s v="SALE1297"/>
    <d v="2024-11-23T00:00:00"/>
    <x v="117"/>
    <s v="PROD65"/>
    <s v="STORE1"/>
    <n v="2"/>
    <n v="892.46"/>
    <n v="7.0000000000000007E-2"/>
    <s v="PayPal"/>
    <n v="1659.9756"/>
  </r>
  <r>
    <s v="SALE1380"/>
    <d v="2024-09-14T00:00:00"/>
    <x v="454"/>
    <s v="PROD65"/>
    <s v="STORE14"/>
    <n v="2"/>
    <n v="546.41"/>
    <n v="0.08"/>
    <s v="COD"/>
    <n v="1005.3944"/>
  </r>
  <r>
    <s v="SALE1501"/>
    <d v="2024-10-21T00:00:00"/>
    <x v="331"/>
    <s v="PROD65"/>
    <s v="STORE15"/>
    <n v="1"/>
    <n v="524"/>
    <n v="0.28000000000000003"/>
    <s v="Credit Card"/>
    <n v="377.28"/>
  </r>
  <r>
    <s v="SALE1520"/>
    <d v="2025-10-06T00:00:00"/>
    <x v="246"/>
    <s v="PROD65"/>
    <s v="STORE16"/>
    <n v="3"/>
    <n v="578.47"/>
    <n v="0.06"/>
    <s v="COD"/>
    <n v="1631.2854"/>
  </r>
  <r>
    <s v="SALE1569"/>
    <d v="2024-06-09T00:00:00"/>
    <x v="327"/>
    <s v="PROD65"/>
    <s v="STORE10"/>
    <n v="4"/>
    <n v="704.49"/>
    <n v="0.05"/>
    <s v="COD"/>
    <n v="2677.0619999999999"/>
  </r>
  <r>
    <s v="SALE1830"/>
    <d v="2025-07-22T00:00:00"/>
    <x v="3"/>
    <s v="PROD65"/>
    <s v="STORE14"/>
    <n v="4"/>
    <n v="611.91999999999996"/>
    <n v="0.2"/>
    <s v="PayPal"/>
    <n v="1958.144"/>
  </r>
  <r>
    <s v="SALE142"/>
    <d v="2024-10-08T00:00:00"/>
    <x v="242"/>
    <s v="PROD66"/>
    <s v="STORE12"/>
    <n v="2"/>
    <n v="975.48"/>
    <n v="0.26"/>
    <s v="COD"/>
    <n v="1443.7103999999999"/>
  </r>
  <r>
    <s v="SALE199"/>
    <d v="2024-12-20T00:00:00"/>
    <x v="455"/>
    <s v="PROD66"/>
    <s v="STORE5"/>
    <n v="2"/>
    <n v="397.63"/>
    <n v="0.26"/>
    <s v="Credit Card"/>
    <n v="588.49239999999998"/>
  </r>
  <r>
    <s v="SALE413"/>
    <d v="2025-07-25T00:00:00"/>
    <x v="456"/>
    <s v="PROD66"/>
    <s v="STORE9"/>
    <n v="1"/>
    <n v="87.78"/>
    <n v="0.06"/>
    <s v="Credit Card"/>
    <n v="82.513199999999998"/>
  </r>
  <r>
    <s v="SALE484"/>
    <d v="2024-12-13T00:00:00"/>
    <x v="226"/>
    <s v="PROD66"/>
    <s v="STORE17"/>
    <n v="1"/>
    <n v="440.19"/>
    <n v="0.03"/>
    <s v="PayPal"/>
    <n v="426.98430000000002"/>
  </r>
  <r>
    <s v="SALE724"/>
    <d v="2025-04-13T00:00:00"/>
    <x v="306"/>
    <s v="PROD66"/>
    <s v="STORE16"/>
    <n v="4"/>
    <n v="805.99"/>
    <n v="0.06"/>
    <s v="Credit Card"/>
    <n v="3030.5223999999998"/>
  </r>
  <r>
    <s v="SALE868"/>
    <d v="2024-03-31T00:00:00"/>
    <x v="216"/>
    <s v="PROD66"/>
    <s v="STORE3"/>
    <n v="1"/>
    <n v="984.6"/>
    <n v="0.22"/>
    <s v="Credit Card"/>
    <n v="767.98800000000006"/>
  </r>
  <r>
    <s v="SALE980"/>
    <d v="2023-12-12T00:00:00"/>
    <x v="446"/>
    <s v="PROD66"/>
    <s v="STORE8"/>
    <n v="4"/>
    <n v="649.52"/>
    <n v="0.11"/>
    <s v="Credit Card"/>
    <n v="2312.2912000000001"/>
  </r>
  <r>
    <s v="SALE983"/>
    <d v="2024-05-20T00:00:00"/>
    <x v="198"/>
    <s v="PROD66"/>
    <s v="STORE8"/>
    <n v="2"/>
    <n v="853.93"/>
    <n v="0.01"/>
    <s v="PayPal"/>
    <n v="1690.7814000000001"/>
  </r>
  <r>
    <s v="SALE1056"/>
    <d v="2024-05-19T00:00:00"/>
    <x v="136"/>
    <s v="PROD66"/>
    <s v="STORE18"/>
    <n v="4"/>
    <n v="99.92"/>
    <n v="0.11"/>
    <s v="COD"/>
    <n v="355.71519999999998"/>
  </r>
  <r>
    <s v="SALE1090"/>
    <d v="2025-06-16T00:00:00"/>
    <x v="361"/>
    <s v="PROD66"/>
    <s v="STORE5"/>
    <n v="2"/>
    <n v="769.48"/>
    <n v="0.11"/>
    <s v="PayPal"/>
    <n v="1369.6744000000001"/>
  </r>
  <r>
    <s v="SALE1200"/>
    <d v="2024-01-22T00:00:00"/>
    <x v="200"/>
    <s v="PROD66"/>
    <s v="STORE2"/>
    <n v="1"/>
    <n v="743.55"/>
    <n v="0.11"/>
    <s v="COD"/>
    <n v="661.7595"/>
  </r>
  <r>
    <s v="SALE1202"/>
    <d v="2024-03-20T00:00:00"/>
    <x v="164"/>
    <s v="PROD66"/>
    <s v="STORE9"/>
    <n v="2"/>
    <n v="972.4"/>
    <n v="0.06"/>
    <s v="COD"/>
    <n v="1828.1120000000001"/>
  </r>
  <r>
    <s v="SALE1363"/>
    <d v="2023-11-14T00:00:00"/>
    <x v="445"/>
    <s v="PROD66"/>
    <s v="STORE0"/>
    <n v="1"/>
    <n v="570.52"/>
    <n v="0"/>
    <s v="PayPal"/>
    <n v="570.52"/>
  </r>
  <r>
    <s v="SALE1390"/>
    <d v="2024-02-16T00:00:00"/>
    <x v="193"/>
    <s v="PROD66"/>
    <s v="STORE3"/>
    <n v="1"/>
    <n v="997.87"/>
    <n v="0.24"/>
    <s v="Credit Card"/>
    <n v="758.38120000000004"/>
  </r>
  <r>
    <s v="SALE1437"/>
    <d v="2025-04-09T00:00:00"/>
    <x v="450"/>
    <s v="PROD66"/>
    <s v="STORE1"/>
    <n v="1"/>
    <n v="209.93"/>
    <n v="0.21"/>
    <s v="Credit Card"/>
    <n v="165.84469999999999"/>
  </r>
  <r>
    <s v="SALE1732"/>
    <d v="2024-12-02T00:00:00"/>
    <x v="116"/>
    <s v="PROD66"/>
    <s v="STORE18"/>
    <n v="2"/>
    <n v="864.09"/>
    <n v="0.06"/>
    <s v="COD"/>
    <n v="1624.4892"/>
  </r>
  <r>
    <s v="SALE1755"/>
    <d v="2025-08-29T00:00:00"/>
    <x v="457"/>
    <s v="PROD66"/>
    <s v="STORE11"/>
    <n v="1"/>
    <n v="891.79"/>
    <n v="0.03"/>
    <s v="Credit Card"/>
    <n v="865.03629999999998"/>
  </r>
  <r>
    <s v="SALE1757"/>
    <d v="2024-03-04T00:00:00"/>
    <x v="268"/>
    <s v="PROD66"/>
    <s v="STORE19"/>
    <n v="3"/>
    <n v="626.71"/>
    <n v="7.0000000000000007E-2"/>
    <s v="COD"/>
    <n v="1748.5209"/>
  </r>
  <r>
    <s v="SALE1862"/>
    <d v="2025-09-04T00:00:00"/>
    <x v="93"/>
    <s v="PROD66"/>
    <s v="STORE6"/>
    <n v="1"/>
    <n v="126.92"/>
    <n v="0.24"/>
    <s v="COD"/>
    <n v="96.459199999999996"/>
  </r>
  <r>
    <s v="SALE1936"/>
    <d v="2025-05-16T00:00:00"/>
    <x v="371"/>
    <s v="PROD66"/>
    <s v="STORE1"/>
    <n v="1"/>
    <n v="338.83"/>
    <n v="0.19"/>
    <s v="PayPal"/>
    <n v="274.45229999999998"/>
  </r>
  <r>
    <s v="SALE1955"/>
    <d v="2025-07-25T00:00:00"/>
    <x v="299"/>
    <s v="PROD66"/>
    <s v="STORE8"/>
    <n v="4"/>
    <n v="270.69"/>
    <n v="0.18"/>
    <s v="PayPal"/>
    <n v="887.86320000000001"/>
  </r>
  <r>
    <s v="SALE1976"/>
    <d v="2024-04-06T00:00:00"/>
    <x v="402"/>
    <s v="PROD66"/>
    <s v="STORE12"/>
    <n v="3"/>
    <n v="685.97"/>
    <n v="0.24"/>
    <s v="PayPal"/>
    <n v="1564.0116"/>
  </r>
  <r>
    <s v="SALE24"/>
    <d v="2025-09-08T00:00:00"/>
    <x v="458"/>
    <s v="PROD67"/>
    <s v="STORE6"/>
    <n v="3"/>
    <n v="77.599999999999994"/>
    <n v="7.0000000000000007E-2"/>
    <s v="Credit Card"/>
    <n v="216.50399999999999"/>
  </r>
  <r>
    <s v="SALE77"/>
    <d v="2025-05-23T00:00:00"/>
    <x v="96"/>
    <s v="PROD67"/>
    <s v="STORE15"/>
    <n v="1"/>
    <n v="687.82"/>
    <n v="0.27"/>
    <s v="COD"/>
    <n v="502.10860000000002"/>
  </r>
  <r>
    <s v="SALE204"/>
    <d v="2024-06-22T00:00:00"/>
    <x v="84"/>
    <s v="PROD67"/>
    <s v="STORE9"/>
    <n v="3"/>
    <n v="723.47"/>
    <n v="0.12"/>
    <s v="COD"/>
    <n v="1909.9608000000001"/>
  </r>
  <r>
    <s v="SALE209"/>
    <d v="2023-10-25T00:00:00"/>
    <x v="28"/>
    <s v="PROD67"/>
    <s v="STORE8"/>
    <n v="1"/>
    <n v="620.80999999999995"/>
    <n v="0.04"/>
    <s v="PayPal"/>
    <n v="595.97759999999994"/>
  </r>
  <r>
    <s v="SALE431"/>
    <d v="2025-07-22T00:00:00"/>
    <x v="290"/>
    <s v="PROD67"/>
    <s v="STORE6"/>
    <n v="2"/>
    <n v="849.8"/>
    <n v="0.06"/>
    <s v="COD"/>
    <n v="1597.624"/>
  </r>
  <r>
    <s v="SALE670"/>
    <d v="2024-03-18T00:00:00"/>
    <x v="44"/>
    <s v="PROD67"/>
    <s v="STORE4"/>
    <n v="2"/>
    <n v="132.77000000000001"/>
    <n v="0.13"/>
    <s v="COD"/>
    <n v="231.0198"/>
  </r>
  <r>
    <s v="SALE745"/>
    <d v="2025-03-31T00:00:00"/>
    <x v="402"/>
    <s v="PROD67"/>
    <s v="STORE8"/>
    <n v="1"/>
    <n v="664.87"/>
    <n v="0.08"/>
    <s v="PayPal"/>
    <n v="611.68040000000008"/>
  </r>
  <r>
    <s v="SALE748"/>
    <d v="2025-09-17T00:00:00"/>
    <x v="70"/>
    <s v="PROD67"/>
    <s v="STORE10"/>
    <n v="4"/>
    <n v="602.39"/>
    <n v="0.19"/>
    <s v="COD"/>
    <n v="1951.7436"/>
  </r>
  <r>
    <s v="SALE762"/>
    <d v="2024-03-09T00:00:00"/>
    <x v="409"/>
    <s v="PROD67"/>
    <s v="STORE0"/>
    <n v="1"/>
    <n v="928.72"/>
    <n v="0.1"/>
    <s v="COD"/>
    <n v="835.84800000000007"/>
  </r>
  <r>
    <s v="SALE888"/>
    <d v="2025-05-24T00:00:00"/>
    <x v="459"/>
    <s v="PROD67"/>
    <s v="STORE8"/>
    <n v="2"/>
    <n v="995.11"/>
    <n v="0.13"/>
    <s v="PayPal"/>
    <n v="1731.4914000000001"/>
  </r>
  <r>
    <s v="SALE910"/>
    <d v="2025-05-19T00:00:00"/>
    <x v="168"/>
    <s v="PROD67"/>
    <s v="STORE5"/>
    <n v="2"/>
    <n v="491.26"/>
    <n v="0.14000000000000001"/>
    <s v="COD"/>
    <n v="844.96719999999993"/>
  </r>
  <r>
    <s v="SALE926"/>
    <d v="2024-03-18T00:00:00"/>
    <x v="318"/>
    <s v="PROD67"/>
    <s v="STORE19"/>
    <n v="3"/>
    <n v="968.88"/>
    <n v="0.15"/>
    <s v="Credit Card"/>
    <n v="2470.6439999999998"/>
  </r>
  <r>
    <s v="SALE1456"/>
    <d v="2025-08-31T00:00:00"/>
    <x v="244"/>
    <s v="PROD67"/>
    <s v="STORE18"/>
    <n v="2"/>
    <n v="947.56"/>
    <n v="0.02"/>
    <s v="COD"/>
    <n v="1857.2175999999999"/>
  </r>
  <r>
    <s v="SALE1575"/>
    <d v="2025-08-28T00:00:00"/>
    <x v="140"/>
    <s v="PROD67"/>
    <s v="STORE13"/>
    <n v="1"/>
    <n v="470.55"/>
    <n v="0.23"/>
    <s v="PayPal"/>
    <n v="362.32350000000002"/>
  </r>
  <r>
    <s v="SALE1602"/>
    <d v="2024-01-22T00:00:00"/>
    <x v="355"/>
    <s v="PROD67"/>
    <s v="STORE0"/>
    <n v="1"/>
    <n v="305.70999999999998"/>
    <n v="0.26"/>
    <s v="COD"/>
    <n v="226.22540000000001"/>
  </r>
  <r>
    <s v="SALE1673"/>
    <d v="2024-12-11T00:00:00"/>
    <x v="400"/>
    <s v="PROD67"/>
    <s v="STORE17"/>
    <n v="1"/>
    <n v="762.55"/>
    <n v="0.19"/>
    <s v="Credit Card"/>
    <n v="617.66549999999995"/>
  </r>
  <r>
    <s v="SALE1696"/>
    <d v="2024-08-11T00:00:00"/>
    <x v="173"/>
    <s v="PROD67"/>
    <s v="STORE18"/>
    <n v="1"/>
    <n v="980.26"/>
    <n v="0.14000000000000001"/>
    <s v="PayPal"/>
    <n v="843.02359999999999"/>
  </r>
  <r>
    <s v="SALE1707"/>
    <d v="2025-05-01T00:00:00"/>
    <x v="325"/>
    <s v="PROD67"/>
    <s v="STORE10"/>
    <n v="4"/>
    <n v="359.71"/>
    <n v="0.05"/>
    <s v="PayPal"/>
    <n v="1366.8979999999999"/>
  </r>
  <r>
    <s v="SALE1774"/>
    <d v="2023-12-15T00:00:00"/>
    <x v="404"/>
    <s v="PROD67"/>
    <s v="STORE1"/>
    <n v="4"/>
    <n v="921.84"/>
    <n v="0.04"/>
    <s v="Credit Card"/>
    <n v="3539.8656000000001"/>
  </r>
  <r>
    <s v="SALE1785"/>
    <d v="2025-09-15T00:00:00"/>
    <x v="354"/>
    <s v="PROD67"/>
    <s v="STORE13"/>
    <n v="3"/>
    <n v="115.39"/>
    <n v="0.02"/>
    <s v="PayPal"/>
    <n v="339.2466"/>
  </r>
  <r>
    <s v="SALE1802"/>
    <d v="2024-05-15T00:00:00"/>
    <x v="110"/>
    <s v="PROD67"/>
    <s v="STORE11"/>
    <n v="4"/>
    <n v="645.71"/>
    <n v="0.1"/>
    <s v="PayPal"/>
    <n v="2324.556"/>
  </r>
  <r>
    <s v="SALE1825"/>
    <d v="2024-09-14T00:00:00"/>
    <x v="390"/>
    <s v="PROD67"/>
    <s v="STORE19"/>
    <n v="2"/>
    <n v="661.53"/>
    <n v="0.2"/>
    <s v="PayPal"/>
    <n v="1058.4480000000001"/>
  </r>
  <r>
    <s v="SALE1967"/>
    <d v="2025-05-17T00:00:00"/>
    <x v="369"/>
    <s v="PROD67"/>
    <s v="STORE11"/>
    <n v="2"/>
    <n v="924.73"/>
    <n v="0.28999999999999998"/>
    <s v="PayPal"/>
    <n v="1313.1166000000001"/>
  </r>
  <r>
    <s v="SALE249"/>
    <d v="2024-11-10T00:00:00"/>
    <x v="78"/>
    <s v="PROD68"/>
    <s v="STORE3"/>
    <n v="2"/>
    <n v="894.58"/>
    <n v="0.25"/>
    <s v="Credit Card"/>
    <n v="1341.87"/>
  </r>
  <r>
    <s v="SALE331"/>
    <d v="2025-08-21T00:00:00"/>
    <x v="282"/>
    <s v="PROD68"/>
    <s v="STORE9"/>
    <n v="1"/>
    <n v="78.5"/>
    <n v="0.17"/>
    <s v="COD"/>
    <n v="65.155000000000001"/>
  </r>
  <r>
    <s v="SALE342"/>
    <d v="2024-09-22T00:00:00"/>
    <x v="44"/>
    <s v="PROD68"/>
    <s v="STORE10"/>
    <n v="2"/>
    <n v="692.72"/>
    <n v="0.13"/>
    <s v="PayPal"/>
    <n v="1205.3327999999999"/>
  </r>
  <r>
    <s v="SALE454"/>
    <d v="2025-09-06T00:00:00"/>
    <x v="248"/>
    <s v="PROD68"/>
    <s v="STORE8"/>
    <n v="3"/>
    <n v="811.96"/>
    <n v="0.28999999999999998"/>
    <s v="Credit Card"/>
    <n v="1729.4748"/>
  </r>
  <r>
    <s v="SALE497"/>
    <d v="2025-04-07T00:00:00"/>
    <x v="157"/>
    <s v="PROD68"/>
    <s v="STORE16"/>
    <n v="1"/>
    <n v="414.97"/>
    <n v="0.22"/>
    <s v="PayPal"/>
    <n v="323.67660000000001"/>
  </r>
  <r>
    <s v="SALE704"/>
    <d v="2024-04-04T00:00:00"/>
    <x v="265"/>
    <s v="PROD68"/>
    <s v="STORE2"/>
    <n v="3"/>
    <n v="212.72"/>
    <n v="0.22"/>
    <s v="PayPal"/>
    <n v="497.76479999999998"/>
  </r>
  <r>
    <s v="SALE730"/>
    <d v="2024-09-19T00:00:00"/>
    <x v="292"/>
    <s v="PROD68"/>
    <s v="STORE14"/>
    <n v="1"/>
    <n v="522.72"/>
    <n v="0.25"/>
    <s v="PayPal"/>
    <n v="392.04"/>
  </r>
  <r>
    <s v="SALE812"/>
    <d v="2024-07-13T00:00:00"/>
    <x v="457"/>
    <s v="PROD68"/>
    <s v="STORE13"/>
    <n v="1"/>
    <n v="289.82"/>
    <n v="0.18"/>
    <s v="COD"/>
    <n v="237.6524"/>
  </r>
  <r>
    <s v="SALE835"/>
    <d v="2024-03-25T00:00:00"/>
    <x v="230"/>
    <s v="PROD68"/>
    <s v="STORE19"/>
    <n v="1"/>
    <n v="671.62"/>
    <n v="0.09"/>
    <s v="COD"/>
    <n v="611.17420000000004"/>
  </r>
  <r>
    <s v="SALE850"/>
    <d v="2025-01-21T00:00:00"/>
    <x v="88"/>
    <s v="PROD68"/>
    <s v="STORE11"/>
    <n v="1"/>
    <n v="935.78"/>
    <n v="0.03"/>
    <s v="PayPal"/>
    <n v="907.70659999999998"/>
  </r>
  <r>
    <s v="SALE861"/>
    <d v="2024-11-12T00:00:00"/>
    <x v="362"/>
    <s v="PROD68"/>
    <s v="STORE13"/>
    <n v="4"/>
    <n v="408.72"/>
    <n v="0.16"/>
    <s v="COD"/>
    <n v="1373.2991999999999"/>
  </r>
  <r>
    <s v="SALE1365"/>
    <d v="2025-04-10T00:00:00"/>
    <x v="20"/>
    <s v="PROD68"/>
    <s v="STORE17"/>
    <n v="4"/>
    <n v="255.67"/>
    <n v="0.17"/>
    <s v="Credit Card"/>
    <n v="848.82439999999997"/>
  </r>
  <r>
    <s v="SALE1375"/>
    <d v="2024-08-30T00:00:00"/>
    <x v="300"/>
    <s v="PROD68"/>
    <s v="STORE14"/>
    <n v="4"/>
    <n v="207.41"/>
    <n v="0.02"/>
    <s v="Credit Card"/>
    <n v="813.04719999999998"/>
  </r>
  <r>
    <s v="SALE1460"/>
    <d v="2024-07-05T00:00:00"/>
    <x v="331"/>
    <s v="PROD68"/>
    <s v="STORE4"/>
    <n v="2"/>
    <n v="821.35"/>
    <n v="0.11"/>
    <s v="PayPal"/>
    <n v="1462.0029999999999"/>
  </r>
  <r>
    <s v="SALE1636"/>
    <d v="2025-09-12T00:00:00"/>
    <x v="460"/>
    <s v="PROD68"/>
    <s v="STORE13"/>
    <n v="4"/>
    <n v="463.16"/>
    <n v="0.27"/>
    <s v="PayPal"/>
    <n v="1352.4272000000001"/>
  </r>
  <r>
    <s v="SALE1964"/>
    <d v="2024-04-23T00:00:00"/>
    <x v="251"/>
    <s v="PROD68"/>
    <s v="STORE5"/>
    <n v="3"/>
    <n v="120.97"/>
    <n v="0.11"/>
    <s v="Credit Card"/>
    <n v="322.98989999999998"/>
  </r>
  <r>
    <s v="SALE1982"/>
    <d v="2024-07-27T00:00:00"/>
    <x v="461"/>
    <s v="PROD68"/>
    <s v="STORE2"/>
    <n v="3"/>
    <n v="901.49"/>
    <n v="0"/>
    <s v="Credit Card"/>
    <n v="2704.47"/>
  </r>
  <r>
    <s v="SALE22"/>
    <d v="2024-04-12T00:00:00"/>
    <x v="137"/>
    <s v="PROD69"/>
    <s v="STORE10"/>
    <n v="3"/>
    <n v="979.42"/>
    <n v="0.03"/>
    <s v="PayPal"/>
    <n v="2850.1122"/>
  </r>
  <r>
    <s v="SALE51"/>
    <d v="2025-02-01T00:00:00"/>
    <x v="61"/>
    <s v="PROD69"/>
    <s v="STORE7"/>
    <n v="3"/>
    <n v="76.569999999999993"/>
    <n v="0.26"/>
    <s v="Credit Card"/>
    <n v="169.9854"/>
  </r>
  <r>
    <s v="SALE152"/>
    <d v="2025-05-21T00:00:00"/>
    <x v="243"/>
    <s v="PROD69"/>
    <s v="STORE19"/>
    <n v="2"/>
    <n v="108.74"/>
    <n v="0.11"/>
    <s v="PayPal"/>
    <n v="193.55719999999999"/>
  </r>
  <r>
    <s v="SALE166"/>
    <d v="2023-12-09T00:00:00"/>
    <x v="462"/>
    <s v="PROD69"/>
    <s v="STORE8"/>
    <n v="4"/>
    <n v="714.47"/>
    <n v="0.18"/>
    <s v="COD"/>
    <n v="2343.4616000000001"/>
  </r>
  <r>
    <s v="SALE231"/>
    <d v="2025-07-25T00:00:00"/>
    <x v="350"/>
    <s v="PROD69"/>
    <s v="STORE12"/>
    <n v="4"/>
    <n v="383.74"/>
    <n v="0.01"/>
    <s v="Credit Card"/>
    <n v="1519.6104"/>
  </r>
  <r>
    <s v="SALE321"/>
    <d v="2024-03-29T00:00:00"/>
    <x v="463"/>
    <s v="PROD69"/>
    <s v="STORE2"/>
    <n v="1"/>
    <n v="564.1"/>
    <n v="0.03"/>
    <s v="Credit Card"/>
    <n v="547.17700000000002"/>
  </r>
  <r>
    <s v="SALE386"/>
    <d v="2024-05-21T00:00:00"/>
    <x v="127"/>
    <s v="PROD69"/>
    <s v="STORE16"/>
    <n v="3"/>
    <n v="847.21"/>
    <n v="0.06"/>
    <s v="PayPal"/>
    <n v="2389.1322"/>
  </r>
  <r>
    <s v="SALE423"/>
    <d v="2024-10-15T00:00:00"/>
    <x v="395"/>
    <s v="PROD69"/>
    <s v="STORE5"/>
    <n v="1"/>
    <n v="815.53"/>
    <n v="0.3"/>
    <s v="PayPal"/>
    <n v="570.87099999999998"/>
  </r>
  <r>
    <s v="SALE438"/>
    <d v="2025-06-03T00:00:00"/>
    <x v="227"/>
    <s v="PROD69"/>
    <s v="STORE14"/>
    <n v="2"/>
    <n v="527.05999999999995"/>
    <n v="0.17"/>
    <s v="PayPal"/>
    <n v="874.91959999999983"/>
  </r>
  <r>
    <s v="SALE795"/>
    <d v="2025-04-25T00:00:00"/>
    <x v="354"/>
    <s v="PROD69"/>
    <s v="STORE8"/>
    <n v="1"/>
    <n v="506.73"/>
    <n v="0.28999999999999998"/>
    <s v="Credit Card"/>
    <n v="359.7783"/>
  </r>
  <r>
    <s v="SALE814"/>
    <d v="2025-08-07T00:00:00"/>
    <x v="297"/>
    <s v="PROD69"/>
    <s v="STORE19"/>
    <n v="4"/>
    <n v="373.49"/>
    <n v="0.16"/>
    <s v="COD"/>
    <n v="1254.9264000000001"/>
  </r>
  <r>
    <s v="SALE915"/>
    <d v="2025-07-31T00:00:00"/>
    <x v="316"/>
    <s v="PROD69"/>
    <s v="STORE6"/>
    <n v="2"/>
    <n v="354.09"/>
    <n v="0.12"/>
    <s v="COD"/>
    <n v="623.19839999999999"/>
  </r>
  <r>
    <s v="SALE1001"/>
    <d v="2025-04-29T00:00:00"/>
    <x v="109"/>
    <s v="PROD69"/>
    <s v="STORE14"/>
    <n v="4"/>
    <n v="593.84"/>
    <n v="0.24"/>
    <s v="PayPal"/>
    <n v="1805.2736"/>
  </r>
  <r>
    <s v="SALE1192"/>
    <d v="2024-11-26T00:00:00"/>
    <x v="19"/>
    <s v="PROD69"/>
    <s v="STORE17"/>
    <n v="4"/>
    <n v="477.52"/>
    <n v="7.0000000000000007E-2"/>
    <s v="PayPal"/>
    <n v="1776.3743999999999"/>
  </r>
  <r>
    <s v="SALE1269"/>
    <d v="2023-11-01T00:00:00"/>
    <x v="273"/>
    <s v="PROD69"/>
    <s v="STORE0"/>
    <n v="4"/>
    <n v="305.95"/>
    <n v="0.08"/>
    <s v="PayPal"/>
    <n v="1125.896"/>
  </r>
  <r>
    <s v="SALE1352"/>
    <d v="2023-12-07T00:00:00"/>
    <x v="80"/>
    <s v="PROD69"/>
    <s v="STORE11"/>
    <n v="4"/>
    <n v="136.4"/>
    <n v="0.04"/>
    <s v="COD"/>
    <n v="523.77599999999995"/>
  </r>
  <r>
    <s v="SALE1610"/>
    <d v="2024-01-29T00:00:00"/>
    <x v="218"/>
    <s v="PROD69"/>
    <s v="STORE11"/>
    <n v="2"/>
    <n v="895.92"/>
    <n v="0.15"/>
    <s v="Credit Card"/>
    <n v="1523.0640000000001"/>
  </r>
  <r>
    <s v="SALE1633"/>
    <d v="2024-09-18T00:00:00"/>
    <x v="122"/>
    <s v="PROD69"/>
    <s v="STORE16"/>
    <n v="1"/>
    <n v="696.13"/>
    <n v="0.06"/>
    <s v="COD"/>
    <n v="654.36219999999992"/>
  </r>
  <r>
    <s v="SALE1680"/>
    <d v="2025-05-13T00:00:00"/>
    <x v="464"/>
    <s v="PROD69"/>
    <s v="STORE19"/>
    <n v="3"/>
    <n v="74.66"/>
    <n v="0.03"/>
    <s v="PayPal"/>
    <n v="217.26060000000001"/>
  </r>
  <r>
    <s v="SALE1848"/>
    <d v="2024-07-04T00:00:00"/>
    <x v="411"/>
    <s v="PROD69"/>
    <s v="STORE14"/>
    <n v="2"/>
    <n v="478.62"/>
    <n v="0.17"/>
    <s v="COD"/>
    <n v="794.50919999999996"/>
  </r>
  <r>
    <s v="SALE193"/>
    <d v="2025-04-16T00:00:00"/>
    <x v="423"/>
    <s v="PROD7"/>
    <s v="STORE4"/>
    <n v="1"/>
    <n v="271.76"/>
    <n v="0.03"/>
    <s v="Credit Card"/>
    <n v="263.60719999999998"/>
  </r>
  <r>
    <s v="SALE378"/>
    <d v="2024-08-31T00:00:00"/>
    <x v="465"/>
    <s v="PROD7"/>
    <s v="STORE18"/>
    <n v="4"/>
    <n v="241.32"/>
    <n v="0.28999999999999998"/>
    <s v="COD"/>
    <n v="685.34879999999998"/>
  </r>
  <r>
    <s v="SALE429"/>
    <d v="2025-03-15T00:00:00"/>
    <x v="278"/>
    <s v="PROD7"/>
    <s v="STORE4"/>
    <n v="4"/>
    <n v="149.83000000000001"/>
    <n v="0.02"/>
    <s v="Credit Card"/>
    <n v="587.33360000000005"/>
  </r>
  <r>
    <s v="SALE1013"/>
    <d v="2024-06-16T00:00:00"/>
    <x v="456"/>
    <s v="PROD7"/>
    <s v="STORE17"/>
    <n v="4"/>
    <n v="929.26"/>
    <n v="0.23"/>
    <s v="PayPal"/>
    <n v="2862.1208000000001"/>
  </r>
  <r>
    <s v="SALE1233"/>
    <d v="2025-07-31T00:00:00"/>
    <x v="113"/>
    <s v="PROD7"/>
    <s v="STORE15"/>
    <n v="3"/>
    <n v="754.02"/>
    <n v="0.1"/>
    <s v="COD"/>
    <n v="2035.854"/>
  </r>
  <r>
    <s v="SALE1296"/>
    <d v="2023-10-22T00:00:00"/>
    <x v="205"/>
    <s v="PROD7"/>
    <s v="STORE6"/>
    <n v="4"/>
    <n v="547.21"/>
    <n v="0.1"/>
    <s v="COD"/>
    <n v="1969.9559999999999"/>
  </r>
  <r>
    <s v="SALE1407"/>
    <d v="2024-12-12T00:00:00"/>
    <x v="286"/>
    <s v="PROD7"/>
    <s v="STORE16"/>
    <n v="2"/>
    <n v="362.7"/>
    <n v="0.09"/>
    <s v="Credit Card"/>
    <n v="660.11400000000003"/>
  </r>
  <r>
    <s v="SALE1512"/>
    <d v="2025-07-22T00:00:00"/>
    <x v="371"/>
    <s v="PROD7"/>
    <s v="STORE8"/>
    <n v="4"/>
    <n v="797.83"/>
    <n v="0.08"/>
    <s v="Credit Card"/>
    <n v="2936.0144"/>
  </r>
  <r>
    <s v="SALE1576"/>
    <d v="2023-11-11T00:00:00"/>
    <x v="138"/>
    <s v="PROD7"/>
    <s v="STORE6"/>
    <n v="3"/>
    <n v="598.82000000000005"/>
    <n v="0.19"/>
    <s v="COD"/>
    <n v="1455.1325999999999"/>
  </r>
  <r>
    <s v="SALE1631"/>
    <d v="2025-03-23T00:00:00"/>
    <x v="212"/>
    <s v="PROD7"/>
    <s v="STORE7"/>
    <n v="2"/>
    <n v="784.26"/>
    <n v="0.23"/>
    <s v="PayPal"/>
    <n v="1207.7603999999999"/>
  </r>
  <r>
    <s v="SALE1770"/>
    <d v="2024-07-14T00:00:00"/>
    <x v="74"/>
    <s v="PROD7"/>
    <s v="STORE10"/>
    <n v="4"/>
    <n v="614.76"/>
    <n v="0.16"/>
    <s v="Credit Card"/>
    <n v="2065.5936000000002"/>
  </r>
  <r>
    <s v="SALE1787"/>
    <d v="2024-12-26T00:00:00"/>
    <x v="466"/>
    <s v="PROD7"/>
    <s v="STORE15"/>
    <n v="1"/>
    <n v="384.57"/>
    <n v="0.06"/>
    <s v="PayPal"/>
    <n v="361.49579999999997"/>
  </r>
  <r>
    <s v="SALE1949"/>
    <d v="2024-01-10T00:00:00"/>
    <x v="411"/>
    <s v="PROD7"/>
    <s v="STORE17"/>
    <n v="4"/>
    <n v="716.39"/>
    <n v="0.03"/>
    <s v="PayPal"/>
    <n v="2779.5931999999998"/>
  </r>
  <r>
    <s v="SALE7"/>
    <d v="2023-11-18T00:00:00"/>
    <x v="370"/>
    <s v="PROD70"/>
    <s v="STORE8"/>
    <n v="4"/>
    <n v="342.39"/>
    <n v="0.23"/>
    <s v="PayPal"/>
    <n v="1054.5612000000001"/>
  </r>
  <r>
    <s v="SALE160"/>
    <d v="2025-09-18T00:00:00"/>
    <x v="356"/>
    <s v="PROD70"/>
    <s v="STORE18"/>
    <n v="2"/>
    <n v="623.38"/>
    <n v="0.13"/>
    <s v="Credit Card"/>
    <n v="1084.6812"/>
  </r>
  <r>
    <s v="SALE161"/>
    <d v="2025-03-13T00:00:00"/>
    <x v="319"/>
    <s v="PROD70"/>
    <s v="STORE0"/>
    <n v="1"/>
    <n v="479.58"/>
    <n v="0.05"/>
    <s v="PayPal"/>
    <n v="455.60099999999989"/>
  </r>
  <r>
    <s v="SALE271"/>
    <d v="2025-04-03T00:00:00"/>
    <x v="126"/>
    <s v="PROD70"/>
    <s v="STORE8"/>
    <n v="2"/>
    <n v="105.15"/>
    <n v="0.06"/>
    <s v="Credit Card"/>
    <n v="197.68199999999999"/>
  </r>
  <r>
    <s v="SALE407"/>
    <d v="2024-02-14T00:00:00"/>
    <x v="467"/>
    <s v="PROD70"/>
    <s v="STORE14"/>
    <n v="2"/>
    <n v="247.67"/>
    <n v="0.1"/>
    <s v="PayPal"/>
    <n v="445.80599999999998"/>
  </r>
  <r>
    <s v="SALE415"/>
    <d v="2025-06-05T00:00:00"/>
    <x v="158"/>
    <s v="PROD70"/>
    <s v="STORE14"/>
    <n v="1"/>
    <n v="108.27"/>
    <n v="0.1"/>
    <s v="COD"/>
    <n v="97.442999999999998"/>
  </r>
  <r>
    <s v="SALE679"/>
    <d v="2023-12-13T00:00:00"/>
    <x v="388"/>
    <s v="PROD70"/>
    <s v="STORE12"/>
    <n v="3"/>
    <n v="306.70999999999998"/>
    <n v="0.09"/>
    <s v="PayPal"/>
    <n v="837.31829999999991"/>
  </r>
  <r>
    <s v="SALE784"/>
    <d v="2025-04-17T00:00:00"/>
    <x v="468"/>
    <s v="PROD70"/>
    <s v="STORE18"/>
    <n v="1"/>
    <n v="914.75"/>
    <n v="0.1"/>
    <s v="COD"/>
    <n v="823.27499999999998"/>
  </r>
  <r>
    <s v="SALE830"/>
    <d v="2024-06-13T00:00:00"/>
    <x v="230"/>
    <s v="PROD70"/>
    <s v="STORE4"/>
    <n v="3"/>
    <n v="698.72"/>
    <n v="0.28000000000000003"/>
    <s v="COD"/>
    <n v="1509.2352000000001"/>
  </r>
  <r>
    <s v="SALE848"/>
    <d v="2024-05-25T00:00:00"/>
    <x v="212"/>
    <s v="PROD70"/>
    <s v="STORE18"/>
    <n v="4"/>
    <n v="883.31"/>
    <n v="0.27"/>
    <s v="Credit Card"/>
    <n v="2579.2651999999998"/>
  </r>
  <r>
    <s v="SALE853"/>
    <d v="2025-08-04T00:00:00"/>
    <x v="338"/>
    <s v="PROD70"/>
    <s v="STORE15"/>
    <n v="3"/>
    <n v="360.18"/>
    <n v="0.03"/>
    <s v="Credit Card"/>
    <n v="1048.1238000000001"/>
  </r>
  <r>
    <s v="SALE919"/>
    <d v="2023-11-08T00:00:00"/>
    <x v="360"/>
    <s v="PROD70"/>
    <s v="STORE0"/>
    <n v="1"/>
    <n v="550.05999999999995"/>
    <n v="0.01"/>
    <s v="Credit Card"/>
    <n v="544.55939999999998"/>
  </r>
  <r>
    <s v="SALE1232"/>
    <d v="2025-03-24T00:00:00"/>
    <x v="469"/>
    <s v="PROD70"/>
    <s v="STORE17"/>
    <n v="3"/>
    <n v="190.04"/>
    <n v="7.0000000000000007E-2"/>
    <s v="PayPal"/>
    <n v="530.21159999999998"/>
  </r>
  <r>
    <s v="SALE1239"/>
    <d v="2024-11-23T00:00:00"/>
    <x v="248"/>
    <s v="PROD70"/>
    <s v="STORE9"/>
    <n v="4"/>
    <n v="930.38"/>
    <n v="0"/>
    <s v="COD"/>
    <n v="3721.52"/>
  </r>
  <r>
    <s v="SALE1257"/>
    <d v="2024-03-16T00:00:00"/>
    <x v="422"/>
    <s v="PROD70"/>
    <s v="STORE4"/>
    <n v="4"/>
    <n v="662.43"/>
    <n v="0.24"/>
    <s v="PayPal"/>
    <n v="2013.7872"/>
  </r>
  <r>
    <s v="SALE1440"/>
    <d v="2025-06-21T00:00:00"/>
    <x v="130"/>
    <s v="PROD70"/>
    <s v="STORE14"/>
    <n v="2"/>
    <n v="424.53"/>
    <n v="0.14000000000000001"/>
    <s v="COD"/>
    <n v="730.19159999999999"/>
  </r>
  <r>
    <s v="SALE1614"/>
    <d v="2024-12-02T00:00:00"/>
    <x v="341"/>
    <s v="PROD70"/>
    <s v="STORE7"/>
    <n v="3"/>
    <n v="687.66"/>
    <n v="0.06"/>
    <s v="PayPal"/>
    <n v="1939.2012"/>
  </r>
  <r>
    <s v="SALE1629"/>
    <d v="2025-03-05T00:00:00"/>
    <x v="251"/>
    <s v="PROD70"/>
    <s v="STORE16"/>
    <n v="1"/>
    <n v="505.83"/>
    <n v="0.14000000000000001"/>
    <s v="COD"/>
    <n v="435.0138"/>
  </r>
  <r>
    <s v="SALE1746"/>
    <d v="2024-10-08T00:00:00"/>
    <x v="202"/>
    <s v="PROD70"/>
    <s v="STORE4"/>
    <n v="4"/>
    <n v="640.91"/>
    <n v="0.06"/>
    <s v="Credit Card"/>
    <n v="2409.8216000000002"/>
  </r>
  <r>
    <s v="SALE1851"/>
    <d v="2024-09-17T00:00:00"/>
    <x v="415"/>
    <s v="PROD70"/>
    <s v="STORE16"/>
    <n v="4"/>
    <n v="579.24"/>
    <n v="0.04"/>
    <s v="COD"/>
    <n v="2224.2815999999998"/>
  </r>
  <r>
    <s v="SALE1892"/>
    <d v="2023-12-09T00:00:00"/>
    <x v="221"/>
    <s v="PROD70"/>
    <s v="STORE14"/>
    <n v="2"/>
    <n v="47.3"/>
    <n v="0.01"/>
    <s v="PayPal"/>
    <n v="93.653999999999996"/>
  </r>
  <r>
    <s v="SALE1984"/>
    <d v="2024-03-14T00:00:00"/>
    <x v="109"/>
    <s v="PROD70"/>
    <s v="STORE6"/>
    <n v="4"/>
    <n v="167.25"/>
    <n v="0.11"/>
    <s v="Credit Card"/>
    <n v="595.41"/>
  </r>
  <r>
    <s v="SALE81"/>
    <d v="2024-11-20T00:00:00"/>
    <x v="378"/>
    <s v="PROD71"/>
    <s v="STORE9"/>
    <n v="1"/>
    <n v="363.73"/>
    <n v="0.25"/>
    <s v="PayPal"/>
    <n v="272.79750000000001"/>
  </r>
  <r>
    <s v="SALE136"/>
    <d v="2025-04-04T00:00:00"/>
    <x v="156"/>
    <s v="PROD71"/>
    <s v="STORE9"/>
    <n v="3"/>
    <n v="849.36"/>
    <n v="0.03"/>
    <s v="Credit Card"/>
    <n v="2471.6376"/>
  </r>
  <r>
    <s v="SALE139"/>
    <d v="2025-04-09T00:00:00"/>
    <x v="140"/>
    <s v="PROD71"/>
    <s v="STORE14"/>
    <n v="4"/>
    <n v="715.85"/>
    <n v="0.25"/>
    <s v="PayPal"/>
    <n v="2147.5500000000002"/>
  </r>
  <r>
    <s v="SALE190"/>
    <d v="2025-04-28T00:00:00"/>
    <x v="53"/>
    <s v="PROD71"/>
    <s v="STORE9"/>
    <n v="3"/>
    <n v="444.55"/>
    <n v="0.14000000000000001"/>
    <s v="PayPal"/>
    <n v="1146.9390000000001"/>
  </r>
  <r>
    <s v="SALE403"/>
    <d v="2024-10-11T00:00:00"/>
    <x v="313"/>
    <s v="PROD71"/>
    <s v="STORE12"/>
    <n v="4"/>
    <n v="849.17"/>
    <n v="0.12"/>
    <s v="COD"/>
    <n v="2989.0783999999999"/>
  </r>
  <r>
    <s v="SALE576"/>
    <d v="2024-10-27T00:00:00"/>
    <x v="297"/>
    <s v="PROD71"/>
    <s v="STORE13"/>
    <n v="2"/>
    <n v="649.54999999999995"/>
    <n v="0.28999999999999998"/>
    <s v="PayPal"/>
    <n v="922.36099999999988"/>
  </r>
  <r>
    <s v="SALE588"/>
    <d v="2024-03-06T00:00:00"/>
    <x v="71"/>
    <s v="PROD71"/>
    <s v="STORE18"/>
    <n v="1"/>
    <n v="250.95"/>
    <n v="0.03"/>
    <s v="PayPal"/>
    <n v="243.42150000000001"/>
  </r>
  <r>
    <s v="SALE651"/>
    <d v="2025-03-05T00:00:00"/>
    <x v="14"/>
    <s v="PROD71"/>
    <s v="STORE1"/>
    <n v="1"/>
    <n v="888.05"/>
    <n v="0.2"/>
    <s v="PayPal"/>
    <n v="710.44"/>
  </r>
  <r>
    <s v="SALE711"/>
    <d v="2024-09-24T00:00:00"/>
    <x v="435"/>
    <s v="PROD71"/>
    <s v="STORE17"/>
    <n v="1"/>
    <n v="613.17999999999995"/>
    <n v="0.14000000000000001"/>
    <s v="COD"/>
    <n v="527.33479999999997"/>
  </r>
  <r>
    <s v="SALE725"/>
    <d v="2024-07-01T00:00:00"/>
    <x v="367"/>
    <s v="PROD71"/>
    <s v="STORE1"/>
    <n v="1"/>
    <n v="506.55"/>
    <n v="0.28000000000000003"/>
    <s v="Credit Card"/>
    <n v="364.71600000000001"/>
  </r>
  <r>
    <s v="SALE862"/>
    <d v="2024-04-30T00:00:00"/>
    <x v="469"/>
    <s v="PROD71"/>
    <s v="STORE3"/>
    <n v="4"/>
    <n v="770.65"/>
    <n v="0.27"/>
    <s v="Credit Card"/>
    <n v="2250.2979999999998"/>
  </r>
  <r>
    <s v="SALE942"/>
    <d v="2025-07-03T00:00:00"/>
    <x v="417"/>
    <s v="PROD71"/>
    <s v="STORE18"/>
    <n v="3"/>
    <n v="385.74"/>
    <n v="0.27"/>
    <s v="Credit Card"/>
    <n v="844.77059999999994"/>
  </r>
  <r>
    <s v="SALE1077"/>
    <d v="2025-08-13T00:00:00"/>
    <x v="190"/>
    <s v="PROD71"/>
    <s v="STORE16"/>
    <n v="3"/>
    <n v="575.24"/>
    <n v="0.12"/>
    <s v="COD"/>
    <n v="1518.6335999999999"/>
  </r>
  <r>
    <s v="SALE1162"/>
    <d v="2024-05-26T00:00:00"/>
    <x v="304"/>
    <s v="PROD71"/>
    <s v="STORE10"/>
    <n v="2"/>
    <n v="913.08"/>
    <n v="0.26"/>
    <s v="Credit Card"/>
    <n v="1351.3584000000001"/>
  </r>
  <r>
    <s v="SALE1231"/>
    <d v="2023-11-29T00:00:00"/>
    <x v="32"/>
    <s v="PROD71"/>
    <s v="STORE6"/>
    <n v="3"/>
    <n v="664.75"/>
    <n v="0.12"/>
    <s v="Credit Card"/>
    <n v="1754.94"/>
  </r>
  <r>
    <s v="SALE1283"/>
    <d v="2024-09-17T00:00:00"/>
    <x v="319"/>
    <s v="PROD71"/>
    <s v="STORE5"/>
    <n v="2"/>
    <n v="504.98"/>
    <n v="0.08"/>
    <s v="COD"/>
    <n v="929.16320000000007"/>
  </r>
  <r>
    <s v="SALE1315"/>
    <d v="2023-11-04T00:00:00"/>
    <x v="360"/>
    <s v="PROD71"/>
    <s v="STORE15"/>
    <n v="2"/>
    <n v="985"/>
    <n v="0.25"/>
    <s v="Credit Card"/>
    <n v="1477.5"/>
  </r>
  <r>
    <s v="SALE1491"/>
    <d v="2025-07-11T00:00:00"/>
    <x v="62"/>
    <s v="PROD71"/>
    <s v="STORE2"/>
    <n v="3"/>
    <n v="769.62"/>
    <n v="0.09"/>
    <s v="PayPal"/>
    <n v="2101.0626000000002"/>
  </r>
  <r>
    <s v="SALE1616"/>
    <d v="2024-06-13T00:00:00"/>
    <x v="41"/>
    <s v="PROD71"/>
    <s v="STORE7"/>
    <n v="1"/>
    <n v="475.15"/>
    <n v="0.04"/>
    <s v="COD"/>
    <n v="456.14399999999989"/>
  </r>
  <r>
    <s v="SALE1682"/>
    <d v="2025-01-07T00:00:00"/>
    <x v="146"/>
    <s v="PROD71"/>
    <s v="STORE18"/>
    <n v="4"/>
    <n v="622.27"/>
    <n v="0.02"/>
    <s v="PayPal"/>
    <n v="2439.2984000000001"/>
  </r>
  <r>
    <s v="SALE20"/>
    <d v="2025-07-05T00:00:00"/>
    <x v="274"/>
    <s v="PROD72"/>
    <s v="STORE17"/>
    <n v="3"/>
    <n v="986.04"/>
    <n v="0.27"/>
    <s v="COD"/>
    <n v="2159.4276"/>
  </r>
  <r>
    <s v="SALE68"/>
    <d v="2023-12-10T00:00:00"/>
    <x v="418"/>
    <s v="PROD72"/>
    <s v="STORE10"/>
    <n v="4"/>
    <n v="62.48"/>
    <n v="0.18"/>
    <s v="Credit Card"/>
    <n v="204.93440000000001"/>
  </r>
  <r>
    <s v="SALE71"/>
    <d v="2025-08-20T00:00:00"/>
    <x v="215"/>
    <s v="PROD72"/>
    <s v="STORE1"/>
    <n v="2"/>
    <n v="668.3"/>
    <n v="7.0000000000000007E-2"/>
    <s v="Credit Card"/>
    <n v="1243.038"/>
  </r>
  <r>
    <s v="SALE169"/>
    <d v="2024-01-22T00:00:00"/>
    <x v="49"/>
    <s v="PROD72"/>
    <s v="STORE7"/>
    <n v="2"/>
    <n v="343.42"/>
    <n v="0.12"/>
    <s v="COD"/>
    <n v="604.41920000000005"/>
  </r>
  <r>
    <s v="SALE216"/>
    <d v="2025-07-16T00:00:00"/>
    <x v="376"/>
    <s v="PROD72"/>
    <s v="STORE8"/>
    <n v="3"/>
    <n v="141.6"/>
    <n v="0.08"/>
    <s v="COD"/>
    <n v="390.81599999999997"/>
  </r>
  <r>
    <s v="SALE218"/>
    <d v="2024-06-04T00:00:00"/>
    <x v="326"/>
    <s v="PROD72"/>
    <s v="STORE1"/>
    <n v="4"/>
    <n v="640.97"/>
    <n v="0.11"/>
    <s v="COD"/>
    <n v="2281.8532"/>
  </r>
  <r>
    <s v="SALE459"/>
    <d v="2024-01-24T00:00:00"/>
    <x v="267"/>
    <s v="PROD72"/>
    <s v="STORE17"/>
    <n v="2"/>
    <n v="736.75"/>
    <n v="0.18"/>
    <s v="Credit Card"/>
    <n v="1208.27"/>
  </r>
  <r>
    <s v="SALE491"/>
    <d v="2024-06-19T00:00:00"/>
    <x v="432"/>
    <s v="PROD72"/>
    <s v="STORE2"/>
    <n v="3"/>
    <n v="480.51"/>
    <n v="0.03"/>
    <s v="Credit Card"/>
    <n v="1398.2841000000001"/>
  </r>
  <r>
    <s v="SALE493"/>
    <d v="2025-07-25T00:00:00"/>
    <x v="377"/>
    <s v="PROD72"/>
    <s v="STORE0"/>
    <n v="2"/>
    <n v="488.02"/>
    <n v="0.27"/>
    <s v="PayPal"/>
    <n v="712.50919999999996"/>
  </r>
  <r>
    <s v="SALE537"/>
    <d v="2025-05-16T00:00:00"/>
    <x v="247"/>
    <s v="PROD72"/>
    <s v="STORE2"/>
    <n v="2"/>
    <n v="245.52"/>
    <n v="0.11"/>
    <s v="COD"/>
    <n v="437.0256"/>
  </r>
  <r>
    <s v="SALE605"/>
    <d v="2023-10-23T00:00:00"/>
    <x v="224"/>
    <s v="PROD72"/>
    <s v="STORE0"/>
    <n v="1"/>
    <n v="61.11"/>
    <n v="0.1"/>
    <s v="PayPal"/>
    <n v="54.999000000000002"/>
  </r>
  <r>
    <s v="SALE751"/>
    <d v="2025-03-24T00:00:00"/>
    <x v="329"/>
    <s v="PROD72"/>
    <s v="STORE11"/>
    <n v="2"/>
    <n v="838.59"/>
    <n v="0.18"/>
    <s v="COD"/>
    <n v="1375.2876000000001"/>
  </r>
  <r>
    <s v="SALE858"/>
    <d v="2024-11-23T00:00:00"/>
    <x v="428"/>
    <s v="PROD72"/>
    <s v="STORE13"/>
    <n v="1"/>
    <n v="735.1"/>
    <n v="0.1"/>
    <s v="PayPal"/>
    <n v="661.59"/>
  </r>
  <r>
    <s v="SALE884"/>
    <d v="2024-04-13T00:00:00"/>
    <x v="466"/>
    <s v="PROD72"/>
    <s v="STORE19"/>
    <n v="1"/>
    <n v="44.08"/>
    <n v="0.05"/>
    <s v="Credit Card"/>
    <n v="41.875999999999998"/>
  </r>
  <r>
    <s v="SALE1039"/>
    <d v="2024-08-16T00:00:00"/>
    <x v="112"/>
    <s v="PROD72"/>
    <s v="STORE14"/>
    <n v="3"/>
    <n v="336.09"/>
    <n v="0.01"/>
    <s v="PayPal"/>
    <n v="998.18729999999994"/>
  </r>
  <r>
    <s v="SALE1118"/>
    <d v="2025-01-30T00:00:00"/>
    <x v="461"/>
    <s v="PROD72"/>
    <s v="STORE9"/>
    <n v="1"/>
    <n v="724.74"/>
    <n v="0.15"/>
    <s v="PayPal"/>
    <n v="616.029"/>
  </r>
  <r>
    <s v="SALE1213"/>
    <d v="2025-06-01T00:00:00"/>
    <x v="131"/>
    <s v="PROD72"/>
    <s v="STORE4"/>
    <n v="1"/>
    <n v="41.39"/>
    <n v="0.01"/>
    <s v="Credit Card"/>
    <n v="40.976100000000002"/>
  </r>
  <r>
    <s v="SALE1405"/>
    <d v="2024-02-29T00:00:00"/>
    <x v="254"/>
    <s v="PROD72"/>
    <s v="STORE7"/>
    <n v="4"/>
    <n v="282.07"/>
    <n v="0.18"/>
    <s v="PayPal"/>
    <n v="925.18960000000004"/>
  </r>
  <r>
    <s v="SALE1800"/>
    <d v="2023-11-19T00:00:00"/>
    <x v="194"/>
    <s v="PROD72"/>
    <s v="STORE8"/>
    <n v="4"/>
    <n v="214.37"/>
    <n v="0.11"/>
    <s v="COD"/>
    <n v="763.15719999999999"/>
  </r>
  <r>
    <s v="SALE1893"/>
    <d v="2024-07-20T00:00:00"/>
    <x v="384"/>
    <s v="PROD72"/>
    <s v="STORE17"/>
    <n v="1"/>
    <n v="389.12"/>
    <n v="0.18"/>
    <s v="PayPal"/>
    <n v="319.07839999999999"/>
  </r>
  <r>
    <s v="SALE162"/>
    <d v="2023-12-16T00:00:00"/>
    <x v="192"/>
    <s v="PROD73"/>
    <s v="STORE6"/>
    <n v="3"/>
    <n v="369.32"/>
    <n v="0.14000000000000001"/>
    <s v="PayPal"/>
    <n v="952.84559999999999"/>
  </r>
  <r>
    <s v="SALE225"/>
    <d v="2024-11-11T00:00:00"/>
    <x v="92"/>
    <s v="PROD73"/>
    <s v="STORE9"/>
    <n v="3"/>
    <n v="927.6"/>
    <n v="0.09"/>
    <s v="Credit Card"/>
    <n v="2532.348"/>
  </r>
  <r>
    <s v="SALE362"/>
    <d v="2025-07-18T00:00:00"/>
    <x v="347"/>
    <s v="PROD73"/>
    <s v="STORE2"/>
    <n v="2"/>
    <n v="934"/>
    <n v="0.3"/>
    <s v="COD"/>
    <n v="1307.5999999999999"/>
  </r>
  <r>
    <s v="SALE376"/>
    <d v="2024-01-18T00:00:00"/>
    <x v="122"/>
    <s v="PROD73"/>
    <s v="STORE4"/>
    <n v="4"/>
    <n v="693.16"/>
    <n v="0.05"/>
    <s v="PayPal"/>
    <n v="2634.0079999999998"/>
  </r>
  <r>
    <s v="SALE467"/>
    <d v="2024-09-30T00:00:00"/>
    <x v="435"/>
    <s v="PROD73"/>
    <s v="STORE6"/>
    <n v="4"/>
    <n v="934.96"/>
    <n v="0.18"/>
    <s v="PayPal"/>
    <n v="3066.6687999999999"/>
  </r>
  <r>
    <s v="SALE488"/>
    <d v="2025-03-10T00:00:00"/>
    <x v="98"/>
    <s v="PROD73"/>
    <s v="STORE13"/>
    <n v="4"/>
    <n v="922.69"/>
    <n v="0.16"/>
    <s v="Credit Card"/>
    <n v="3100.2384000000002"/>
  </r>
  <r>
    <s v="SALE521"/>
    <d v="2024-05-21T00:00:00"/>
    <x v="49"/>
    <s v="PROD73"/>
    <s v="STORE0"/>
    <n v="3"/>
    <n v="780.69"/>
    <n v="0.1"/>
    <s v="COD"/>
    <n v="2107.8629999999998"/>
  </r>
  <r>
    <s v="SALE636"/>
    <d v="2025-04-16T00:00:00"/>
    <x v="335"/>
    <s v="PROD73"/>
    <s v="STORE19"/>
    <n v="4"/>
    <n v="221.49"/>
    <n v="0.26"/>
    <s v="PayPal"/>
    <n v="655.61040000000003"/>
  </r>
  <r>
    <s v="SALE785"/>
    <d v="2023-12-19T00:00:00"/>
    <x v="401"/>
    <s v="PROD73"/>
    <s v="STORE13"/>
    <n v="4"/>
    <n v="457.33"/>
    <n v="0.1"/>
    <s v="Credit Card"/>
    <n v="1646.3879999999999"/>
  </r>
  <r>
    <s v="SALE788"/>
    <d v="2025-05-01T00:00:00"/>
    <x v="470"/>
    <s v="PROD73"/>
    <s v="STORE4"/>
    <n v="4"/>
    <n v="753"/>
    <n v="0.28000000000000003"/>
    <s v="COD"/>
    <n v="2168.64"/>
  </r>
  <r>
    <s v="SALE801"/>
    <d v="2023-12-17T00:00:00"/>
    <x v="142"/>
    <s v="PROD73"/>
    <s v="STORE7"/>
    <n v="3"/>
    <n v="405.13"/>
    <n v="0.14000000000000001"/>
    <s v="COD"/>
    <n v="1045.2354"/>
  </r>
  <r>
    <s v="SALE947"/>
    <d v="2024-05-03T00:00:00"/>
    <x v="110"/>
    <s v="PROD73"/>
    <s v="STORE13"/>
    <n v="3"/>
    <n v="239.57"/>
    <n v="0.16"/>
    <s v="Credit Card"/>
    <n v="603.71640000000002"/>
  </r>
  <r>
    <s v="SALE952"/>
    <d v="2025-01-06T00:00:00"/>
    <x v="91"/>
    <s v="PROD73"/>
    <s v="STORE11"/>
    <n v="3"/>
    <n v="488.37"/>
    <n v="0.27"/>
    <s v="COD"/>
    <n v="1069.5302999999999"/>
  </r>
  <r>
    <s v="SALE1002"/>
    <d v="2024-10-01T00:00:00"/>
    <x v="337"/>
    <s v="PROD73"/>
    <s v="STORE10"/>
    <n v="3"/>
    <n v="909.11"/>
    <n v="0.23"/>
    <s v="COD"/>
    <n v="2100.0441000000001"/>
  </r>
  <r>
    <s v="SALE1030"/>
    <d v="2024-05-12T00:00:00"/>
    <x v="203"/>
    <s v="PROD73"/>
    <s v="STORE0"/>
    <n v="1"/>
    <n v="328.51"/>
    <n v="0.2"/>
    <s v="COD"/>
    <n v="262.80799999999999"/>
  </r>
  <r>
    <s v="SALE1062"/>
    <d v="2024-04-03T00:00:00"/>
    <x v="88"/>
    <s v="PROD73"/>
    <s v="STORE13"/>
    <n v="4"/>
    <n v="528.22"/>
    <n v="0.2"/>
    <s v="PayPal"/>
    <n v="1690.3040000000001"/>
  </r>
  <r>
    <s v="SALE1112"/>
    <d v="2024-01-25T00:00:00"/>
    <x v="240"/>
    <s v="PROD73"/>
    <s v="STORE5"/>
    <n v="2"/>
    <n v="644"/>
    <n v="0.04"/>
    <s v="PayPal"/>
    <n v="1236.48"/>
  </r>
  <r>
    <s v="SALE1432"/>
    <d v="2023-11-13T00:00:00"/>
    <x v="125"/>
    <s v="PROD73"/>
    <s v="STORE19"/>
    <n v="3"/>
    <n v="59.37"/>
    <n v="0.03"/>
    <s v="PayPal"/>
    <n v="172.76669999999999"/>
  </r>
  <r>
    <s v="SALE1552"/>
    <d v="2024-06-04T00:00:00"/>
    <x v="96"/>
    <s v="PROD73"/>
    <s v="STORE11"/>
    <n v="4"/>
    <n v="871.2"/>
    <n v="0.28999999999999998"/>
    <s v="Credit Card"/>
    <n v="2474.2080000000001"/>
  </r>
  <r>
    <s v="SALE1742"/>
    <d v="2024-09-21T00:00:00"/>
    <x v="207"/>
    <s v="PROD73"/>
    <s v="STORE3"/>
    <n v="1"/>
    <n v="24.13"/>
    <n v="0"/>
    <s v="Credit Card"/>
    <n v="24.13"/>
  </r>
  <r>
    <s v="SALE1792"/>
    <d v="2024-04-05T00:00:00"/>
    <x v="71"/>
    <s v="PROD73"/>
    <s v="STORE14"/>
    <n v="2"/>
    <n v="720.15"/>
    <n v="0.22"/>
    <s v="COD"/>
    <n v="1123.434"/>
  </r>
  <r>
    <s v="SALE1832"/>
    <d v="2024-02-05T00:00:00"/>
    <x v="32"/>
    <s v="PROD73"/>
    <s v="STORE10"/>
    <n v="4"/>
    <n v="166.93"/>
    <n v="0.02"/>
    <s v="PayPal"/>
    <n v="654.36559999999997"/>
  </r>
  <r>
    <s v="SALE1839"/>
    <d v="2024-02-18T00:00:00"/>
    <x v="438"/>
    <s v="PROD73"/>
    <s v="STORE13"/>
    <n v="3"/>
    <n v="717.32"/>
    <n v="0.23"/>
    <s v="COD"/>
    <n v="1657.0092"/>
  </r>
  <r>
    <s v="SALE1863"/>
    <d v="2024-07-16T00:00:00"/>
    <x v="405"/>
    <s v="PROD73"/>
    <s v="STORE4"/>
    <n v="4"/>
    <n v="834.7"/>
    <n v="0.14000000000000001"/>
    <s v="Credit Card"/>
    <n v="2871.3679999999999"/>
  </r>
  <r>
    <s v="SALE1934"/>
    <d v="2023-11-20T00:00:00"/>
    <x v="449"/>
    <s v="PROD73"/>
    <s v="STORE19"/>
    <n v="1"/>
    <n v="727.7"/>
    <n v="0.21"/>
    <s v="COD"/>
    <n v="574.88300000000004"/>
  </r>
  <r>
    <s v="SALE1950"/>
    <d v="2024-01-20T00:00:00"/>
    <x v="290"/>
    <s v="PROD73"/>
    <s v="STORE1"/>
    <n v="1"/>
    <n v="721.74"/>
    <n v="0.24"/>
    <s v="PayPal"/>
    <n v="548.52240000000006"/>
  </r>
  <r>
    <s v="SALE1"/>
    <d v="2023-12-25T00:00:00"/>
    <x v="267"/>
    <s v="PROD74"/>
    <s v="STORE17"/>
    <n v="3"/>
    <n v="104.47"/>
    <n v="0.27"/>
    <s v="PayPal"/>
    <n v="228.7893"/>
  </r>
  <r>
    <s v="SALE246"/>
    <d v="2025-07-08T00:00:00"/>
    <x v="410"/>
    <s v="PROD74"/>
    <s v="STORE7"/>
    <n v="2"/>
    <n v="130.47999999999999"/>
    <n v="0.23"/>
    <s v="PayPal"/>
    <n v="200.9392"/>
  </r>
  <r>
    <s v="SALE273"/>
    <d v="2025-01-10T00:00:00"/>
    <x v="145"/>
    <s v="PROD74"/>
    <s v="STORE8"/>
    <n v="1"/>
    <n v="872.12"/>
    <n v="7.0000000000000007E-2"/>
    <s v="PayPal"/>
    <n v="811.07159999999999"/>
  </r>
  <r>
    <s v="SALE292"/>
    <d v="2024-09-10T00:00:00"/>
    <x v="93"/>
    <s v="PROD74"/>
    <s v="STORE4"/>
    <n v="1"/>
    <n v="702.53"/>
    <n v="0.3"/>
    <s v="Credit Card"/>
    <n v="491.77100000000002"/>
  </r>
  <r>
    <s v="SALE301"/>
    <d v="2024-10-31T00:00:00"/>
    <x v="413"/>
    <s v="PROD74"/>
    <s v="STORE11"/>
    <n v="3"/>
    <n v="803.76"/>
    <n v="0.19"/>
    <s v="COD"/>
    <n v="1953.1368"/>
  </r>
  <r>
    <s v="SALE308"/>
    <d v="2025-05-19T00:00:00"/>
    <x v="226"/>
    <s v="PROD74"/>
    <s v="STORE1"/>
    <n v="4"/>
    <n v="396.53"/>
    <n v="7.0000000000000007E-2"/>
    <s v="PayPal"/>
    <n v="1475.0916"/>
  </r>
  <r>
    <s v="SALE408"/>
    <d v="2024-06-22T00:00:00"/>
    <x v="62"/>
    <s v="PROD74"/>
    <s v="STORE3"/>
    <n v="3"/>
    <n v="220.51"/>
    <n v="0.02"/>
    <s v="PayPal"/>
    <n v="648.29939999999999"/>
  </r>
  <r>
    <s v="SALE473"/>
    <d v="2025-07-26T00:00:00"/>
    <x v="219"/>
    <s v="PROD74"/>
    <s v="STORE10"/>
    <n v="1"/>
    <n v="30.94"/>
    <n v="0.21"/>
    <s v="COD"/>
    <n v="24.442599999999999"/>
  </r>
  <r>
    <s v="SALE525"/>
    <d v="2024-10-04T00:00:00"/>
    <x v="288"/>
    <s v="PROD74"/>
    <s v="STORE10"/>
    <n v="2"/>
    <n v="407.46"/>
    <n v="0.21"/>
    <s v="Credit Card"/>
    <n v="643.78679999999997"/>
  </r>
  <r>
    <s v="SALE628"/>
    <d v="2024-05-21T00:00:00"/>
    <x v="228"/>
    <s v="PROD74"/>
    <s v="STORE12"/>
    <n v="3"/>
    <n v="322.94"/>
    <n v="0.01"/>
    <s v="Credit Card"/>
    <n v="959.13179999999988"/>
  </r>
  <r>
    <s v="SALE759"/>
    <d v="2023-11-13T00:00:00"/>
    <x v="57"/>
    <s v="PROD74"/>
    <s v="STORE5"/>
    <n v="1"/>
    <n v="370.66"/>
    <n v="0.01"/>
    <s v="PayPal"/>
    <n v="366.95339999999999"/>
  </r>
  <r>
    <s v="SALE819"/>
    <d v="2025-02-09T00:00:00"/>
    <x v="209"/>
    <s v="PROD74"/>
    <s v="STORE0"/>
    <n v="1"/>
    <n v="719.94"/>
    <n v="0.23"/>
    <s v="COD"/>
    <n v="554.35380000000009"/>
  </r>
  <r>
    <s v="SALE1052"/>
    <d v="2024-07-30T00:00:00"/>
    <x v="342"/>
    <s v="PROD74"/>
    <s v="STORE18"/>
    <n v="4"/>
    <n v="475.98"/>
    <n v="0.19"/>
    <s v="PayPal"/>
    <n v="1542.1751999999999"/>
  </r>
  <r>
    <s v="SALE1253"/>
    <d v="2023-11-05T00:00:00"/>
    <x v="296"/>
    <s v="PROD74"/>
    <s v="STORE1"/>
    <n v="1"/>
    <n v="842.46"/>
    <n v="0.05"/>
    <s v="COD"/>
    <n v="800.33699999999999"/>
  </r>
  <r>
    <s v="SALE1321"/>
    <d v="2024-04-01T00:00:00"/>
    <x v="303"/>
    <s v="PROD74"/>
    <s v="STORE9"/>
    <n v="3"/>
    <n v="627.29"/>
    <n v="0.27"/>
    <s v="COD"/>
    <n v="1373.7651000000001"/>
  </r>
  <r>
    <s v="SALE1324"/>
    <d v="2024-09-08T00:00:00"/>
    <x v="447"/>
    <s v="PROD74"/>
    <s v="STORE17"/>
    <n v="4"/>
    <n v="529.04"/>
    <n v="0.1"/>
    <s v="PayPal"/>
    <n v="1904.5440000000001"/>
  </r>
  <r>
    <s v="SALE1497"/>
    <d v="2025-05-10T00:00:00"/>
    <x v="166"/>
    <s v="PROD74"/>
    <s v="STORE18"/>
    <n v="1"/>
    <n v="478.08"/>
    <n v="7.0000000000000007E-2"/>
    <s v="COD"/>
    <n v="444.61439999999988"/>
  </r>
  <r>
    <s v="SALE1523"/>
    <d v="2025-08-26T00:00:00"/>
    <x v="55"/>
    <s v="PROD74"/>
    <s v="STORE14"/>
    <n v="2"/>
    <n v="611.21"/>
    <n v="0.22"/>
    <s v="COD"/>
    <n v="953.48760000000004"/>
  </r>
  <r>
    <s v="SALE1674"/>
    <d v="2025-07-01T00:00:00"/>
    <x v="74"/>
    <s v="PROD74"/>
    <s v="STORE18"/>
    <n v="2"/>
    <n v="464.43"/>
    <n v="0.24"/>
    <s v="COD"/>
    <n v="705.93360000000007"/>
  </r>
  <r>
    <s v="SALE1713"/>
    <d v="2024-10-07T00:00:00"/>
    <x v="22"/>
    <s v="PROD74"/>
    <s v="STORE3"/>
    <n v="1"/>
    <n v="492"/>
    <n v="0.26"/>
    <s v="PayPal"/>
    <n v="364.08"/>
  </r>
  <r>
    <s v="SALE1831"/>
    <d v="2025-02-16T00:00:00"/>
    <x v="8"/>
    <s v="PROD74"/>
    <s v="STORE15"/>
    <n v="2"/>
    <n v="25.3"/>
    <n v="0.21"/>
    <s v="Credit Card"/>
    <n v="39.973999999999997"/>
  </r>
  <r>
    <s v="SALE1856"/>
    <d v="2024-10-31T00:00:00"/>
    <x v="16"/>
    <s v="PROD74"/>
    <s v="STORE12"/>
    <n v="3"/>
    <n v="306.52"/>
    <n v="0.01"/>
    <s v="COD"/>
    <n v="910.36439999999993"/>
  </r>
  <r>
    <s v="SALE1869"/>
    <d v="2025-05-17T00:00:00"/>
    <x v="127"/>
    <s v="PROD74"/>
    <s v="STORE8"/>
    <n v="3"/>
    <n v="943.24"/>
    <n v="0.21"/>
    <s v="Credit Card"/>
    <n v="2235.4787999999999"/>
  </r>
  <r>
    <s v="SALE1898"/>
    <d v="2024-02-22T00:00:00"/>
    <x v="450"/>
    <s v="PROD74"/>
    <s v="STORE15"/>
    <n v="4"/>
    <n v="592.14"/>
    <n v="0.12"/>
    <s v="COD"/>
    <n v="2084.3328000000001"/>
  </r>
  <r>
    <s v="SALE32"/>
    <d v="2024-11-01T00:00:00"/>
    <x v="444"/>
    <s v="PROD75"/>
    <s v="STORE8"/>
    <n v="4"/>
    <n v="313.83"/>
    <n v="0.08"/>
    <s v="Credit Card"/>
    <n v="1154.8943999999999"/>
  </r>
  <r>
    <s v="SALE228"/>
    <d v="2023-12-24T00:00:00"/>
    <x v="415"/>
    <s v="PROD75"/>
    <s v="STORE3"/>
    <n v="2"/>
    <n v="848.98"/>
    <n v="0.04"/>
    <s v="PayPal"/>
    <n v="1630.0416"/>
  </r>
  <r>
    <s v="SALE250"/>
    <d v="2024-08-09T00:00:00"/>
    <x v="191"/>
    <s v="PROD75"/>
    <s v="STORE9"/>
    <n v="4"/>
    <n v="578.39"/>
    <n v="0.01"/>
    <s v="Credit Card"/>
    <n v="2290.4243999999999"/>
  </r>
  <r>
    <s v="SALE302"/>
    <d v="2024-11-28T00:00:00"/>
    <x v="22"/>
    <s v="PROD75"/>
    <s v="STORE5"/>
    <n v="2"/>
    <n v="865.14"/>
    <n v="0.2"/>
    <s v="PayPal"/>
    <n v="1384.2239999999999"/>
  </r>
  <r>
    <s v="SALE405"/>
    <d v="2024-12-02T00:00:00"/>
    <x v="137"/>
    <s v="PROD75"/>
    <s v="STORE16"/>
    <n v="1"/>
    <n v="745.15"/>
    <n v="0.25"/>
    <s v="COD"/>
    <n v="558.86249999999995"/>
  </r>
  <r>
    <s v="SALE539"/>
    <d v="2025-08-21T00:00:00"/>
    <x v="58"/>
    <s v="PROD75"/>
    <s v="STORE4"/>
    <n v="2"/>
    <n v="709.17"/>
    <n v="0.22"/>
    <s v="Credit Card"/>
    <n v="1106.3052"/>
  </r>
  <r>
    <s v="SALE613"/>
    <d v="2025-04-25T00:00:00"/>
    <x v="466"/>
    <s v="PROD75"/>
    <s v="STORE10"/>
    <n v="4"/>
    <n v="659.03"/>
    <n v="0.15"/>
    <s v="Credit Card"/>
    <n v="2240.7020000000002"/>
  </r>
  <r>
    <s v="SALE1007"/>
    <d v="2023-10-18T00:00:00"/>
    <x v="70"/>
    <s v="PROD75"/>
    <s v="STORE2"/>
    <n v="2"/>
    <n v="541.52"/>
    <n v="0.26"/>
    <s v="PayPal"/>
    <n v="801.44959999999992"/>
  </r>
  <r>
    <s v="SALE1040"/>
    <d v="2025-07-23T00:00:00"/>
    <x v="424"/>
    <s v="PROD75"/>
    <s v="STORE17"/>
    <n v="3"/>
    <n v="202.07"/>
    <n v="0.23"/>
    <s v="PayPal"/>
    <n v="466.78170000000011"/>
  </r>
  <r>
    <s v="SALE1042"/>
    <d v="2025-09-06T00:00:00"/>
    <x v="384"/>
    <s v="PROD75"/>
    <s v="STORE10"/>
    <n v="4"/>
    <n v="552.38"/>
    <n v="0.1"/>
    <s v="PayPal"/>
    <n v="1988.568"/>
  </r>
  <r>
    <s v="SALE1074"/>
    <d v="2024-05-16T00:00:00"/>
    <x v="193"/>
    <s v="PROD75"/>
    <s v="STORE9"/>
    <n v="4"/>
    <n v="255.48"/>
    <n v="0.03"/>
    <s v="COD"/>
    <n v="991.26239999999996"/>
  </r>
  <r>
    <s v="SALE1309"/>
    <d v="2024-04-19T00:00:00"/>
    <x v="35"/>
    <s v="PROD75"/>
    <s v="STORE8"/>
    <n v="4"/>
    <n v="488.72"/>
    <n v="0.23"/>
    <s v="PayPal"/>
    <n v="1505.2575999999999"/>
  </r>
  <r>
    <s v="SALE1336"/>
    <d v="2025-10-06T00:00:00"/>
    <x v="171"/>
    <s v="PROD75"/>
    <s v="STORE0"/>
    <n v="3"/>
    <n v="580.45000000000005"/>
    <n v="0"/>
    <s v="PayPal"/>
    <n v="1741.35"/>
  </r>
  <r>
    <s v="SALE1469"/>
    <d v="2025-03-02T00:00:00"/>
    <x v="438"/>
    <s v="PROD75"/>
    <s v="STORE7"/>
    <n v="3"/>
    <n v="582.1"/>
    <n v="0.12"/>
    <s v="PayPal"/>
    <n v="1536.7439999999999"/>
  </r>
  <r>
    <s v="SALE1654"/>
    <d v="2024-04-13T00:00:00"/>
    <x v="471"/>
    <s v="PROD75"/>
    <s v="STORE0"/>
    <n v="1"/>
    <n v="676.26"/>
    <n v="0.14000000000000001"/>
    <s v="Credit Card"/>
    <n v="581.58359999999993"/>
  </r>
  <r>
    <s v="SALE1813"/>
    <d v="2023-12-29T00:00:00"/>
    <x v="377"/>
    <s v="PROD75"/>
    <s v="STORE18"/>
    <n v="3"/>
    <n v="717.22"/>
    <n v="0.24"/>
    <s v="PayPal"/>
    <n v="1635.2616"/>
  </r>
  <r>
    <s v="SALE1859"/>
    <d v="2024-08-07T00:00:00"/>
    <x v="334"/>
    <s v="PROD75"/>
    <s v="STORE5"/>
    <n v="1"/>
    <n v="805.24"/>
    <n v="0.04"/>
    <s v="PayPal"/>
    <n v="773.03039999999999"/>
  </r>
  <r>
    <s v="SALE1905"/>
    <d v="2025-04-13T00:00:00"/>
    <x v="422"/>
    <s v="PROD75"/>
    <s v="STORE12"/>
    <n v="1"/>
    <n v="979.49"/>
    <n v="0.19"/>
    <s v="COD"/>
    <n v="793.38690000000008"/>
  </r>
  <r>
    <s v="SALE3"/>
    <d v="2023-11-29T00:00:00"/>
    <x v="314"/>
    <s v="PROD76"/>
    <s v="STORE8"/>
    <n v="1"/>
    <n v="921.51"/>
    <n v="0.16"/>
    <s v="COD"/>
    <n v="774.0684"/>
  </r>
  <r>
    <s v="SALE76"/>
    <d v="2023-12-25T00:00:00"/>
    <x v="427"/>
    <s v="PROD76"/>
    <s v="STORE10"/>
    <n v="2"/>
    <n v="686.31"/>
    <n v="0.25"/>
    <s v="Credit Card"/>
    <n v="1029.4649999999999"/>
  </r>
  <r>
    <s v="SALE112"/>
    <d v="2025-02-17T00:00:00"/>
    <x v="101"/>
    <s v="PROD76"/>
    <s v="STORE13"/>
    <n v="3"/>
    <n v="948.69"/>
    <n v="0.28999999999999998"/>
    <s v="Credit Card"/>
    <n v="2020.7097000000001"/>
  </r>
  <r>
    <s v="SALE222"/>
    <d v="2024-07-07T00:00:00"/>
    <x v="185"/>
    <s v="PROD76"/>
    <s v="STORE17"/>
    <n v="3"/>
    <n v="207.8"/>
    <n v="0.15"/>
    <s v="Credit Card"/>
    <n v="529.8900000000001"/>
  </r>
  <r>
    <s v="SALE383"/>
    <d v="2023-12-06T00:00:00"/>
    <x v="53"/>
    <s v="PROD76"/>
    <s v="STORE6"/>
    <n v="1"/>
    <n v="141.79"/>
    <n v="0.1"/>
    <s v="Credit Card"/>
    <n v="127.611"/>
  </r>
  <r>
    <s v="SALE450"/>
    <d v="2025-06-03T00:00:00"/>
    <x v="97"/>
    <s v="PROD76"/>
    <s v="STORE16"/>
    <n v="3"/>
    <n v="761.8"/>
    <n v="0.06"/>
    <s v="COD"/>
    <n v="2148.2759999999989"/>
  </r>
  <r>
    <s v="SALE573"/>
    <d v="2025-03-10T00:00:00"/>
    <x v="251"/>
    <s v="PROD76"/>
    <s v="STORE19"/>
    <n v="4"/>
    <n v="158.46"/>
    <n v="0.09"/>
    <s v="PayPal"/>
    <n v="576.7944"/>
  </r>
  <r>
    <s v="SALE643"/>
    <d v="2024-10-21T00:00:00"/>
    <x v="14"/>
    <s v="PROD76"/>
    <s v="STORE6"/>
    <n v="3"/>
    <n v="89.78"/>
    <n v="0.2"/>
    <s v="COD"/>
    <n v="215.47200000000001"/>
  </r>
  <r>
    <s v="SALE727"/>
    <d v="2023-11-23T00:00:00"/>
    <x v="262"/>
    <s v="PROD76"/>
    <s v="STORE4"/>
    <n v="1"/>
    <n v="106.07"/>
    <n v="0.23"/>
    <s v="COD"/>
    <n v="81.673900000000003"/>
  </r>
  <r>
    <s v="SALE773"/>
    <d v="2025-01-26T00:00:00"/>
    <x v="401"/>
    <s v="PROD76"/>
    <s v="STORE2"/>
    <n v="4"/>
    <n v="402.11"/>
    <n v="0.14000000000000001"/>
    <s v="PayPal"/>
    <n v="1383.2583999999999"/>
  </r>
  <r>
    <s v="SALE831"/>
    <d v="2025-02-10T00:00:00"/>
    <x v="268"/>
    <s v="PROD76"/>
    <s v="STORE13"/>
    <n v="4"/>
    <n v="528.23"/>
    <n v="0.15"/>
    <s v="COD"/>
    <n v="1795.982"/>
  </r>
  <r>
    <s v="SALE872"/>
    <d v="2024-12-27T00:00:00"/>
    <x v="6"/>
    <s v="PROD76"/>
    <s v="STORE6"/>
    <n v="4"/>
    <n v="282.45"/>
    <n v="0.28999999999999998"/>
    <s v="COD"/>
    <n v="802.1579999999999"/>
  </r>
  <r>
    <s v="SALE875"/>
    <d v="2024-07-20T00:00:00"/>
    <x v="223"/>
    <s v="PROD76"/>
    <s v="STORE10"/>
    <n v="4"/>
    <n v="762.94"/>
    <n v="0.09"/>
    <s v="COD"/>
    <n v="2777.1016"/>
  </r>
  <r>
    <s v="SALE927"/>
    <d v="2025-09-10T00:00:00"/>
    <x v="85"/>
    <s v="PROD76"/>
    <s v="STORE18"/>
    <n v="1"/>
    <n v="533.04999999999995"/>
    <n v="0.11"/>
    <s v="PayPal"/>
    <n v="474.41449999999998"/>
  </r>
  <r>
    <s v="SALE937"/>
    <d v="2024-09-08T00:00:00"/>
    <x v="41"/>
    <s v="PROD76"/>
    <s v="STORE10"/>
    <n v="3"/>
    <n v="904.48"/>
    <n v="0.21"/>
    <s v="PayPal"/>
    <n v="2143.6176"/>
  </r>
  <r>
    <s v="SALE1055"/>
    <d v="2024-05-29T00:00:00"/>
    <x v="252"/>
    <s v="PROD76"/>
    <s v="STORE14"/>
    <n v="2"/>
    <n v="720.32"/>
    <n v="0.26"/>
    <s v="Credit Card"/>
    <n v="1066.0735999999999"/>
  </r>
  <r>
    <s v="SALE1124"/>
    <d v="2024-06-04T00:00:00"/>
    <x v="151"/>
    <s v="PROD76"/>
    <s v="STORE14"/>
    <n v="3"/>
    <n v="291.05"/>
    <n v="0.3"/>
    <s v="Credit Card"/>
    <n v="611.20500000000004"/>
  </r>
  <r>
    <s v="SALE1174"/>
    <d v="2025-03-26T00:00:00"/>
    <x v="80"/>
    <s v="PROD76"/>
    <s v="STORE2"/>
    <n v="4"/>
    <n v="934.79"/>
    <n v="0.08"/>
    <s v="PayPal"/>
    <n v="3440.0272"/>
  </r>
  <r>
    <s v="SALE1224"/>
    <d v="2025-08-11T00:00:00"/>
    <x v="416"/>
    <s v="PROD76"/>
    <s v="STORE6"/>
    <n v="4"/>
    <n v="218.01"/>
    <n v="0.06"/>
    <s v="Credit Card"/>
    <n v="819.71759999999995"/>
  </r>
  <r>
    <s v="SALE1329"/>
    <d v="2025-06-16T00:00:00"/>
    <x v="279"/>
    <s v="PROD76"/>
    <s v="STORE17"/>
    <n v="4"/>
    <n v="661.39"/>
    <n v="7.0000000000000007E-2"/>
    <s v="Credit Card"/>
    <n v="2460.3708000000001"/>
  </r>
  <r>
    <s v="SALE1540"/>
    <d v="2025-07-11T00:00:00"/>
    <x v="259"/>
    <s v="PROD76"/>
    <s v="STORE16"/>
    <n v="1"/>
    <n v="539.9"/>
    <n v="7.0000000000000007E-2"/>
    <s v="Credit Card"/>
    <n v="502.10700000000003"/>
  </r>
  <r>
    <s v="SALE1563"/>
    <d v="2024-03-21T00:00:00"/>
    <x v="158"/>
    <s v="PROD76"/>
    <s v="STORE16"/>
    <n v="2"/>
    <n v="675.61"/>
    <n v="0.08"/>
    <s v="COD"/>
    <n v="1243.1224"/>
  </r>
  <r>
    <s v="SALE1583"/>
    <d v="2025-01-10T00:00:00"/>
    <x v="451"/>
    <s v="PROD76"/>
    <s v="STORE17"/>
    <n v="2"/>
    <n v="877.21"/>
    <n v="0.1"/>
    <s v="Credit Card"/>
    <n v="1578.9780000000001"/>
  </r>
  <r>
    <s v="SALE1605"/>
    <d v="2024-06-29T00:00:00"/>
    <x v="471"/>
    <s v="PROD76"/>
    <s v="STORE17"/>
    <n v="3"/>
    <n v="915.81"/>
    <n v="0.17"/>
    <s v="COD"/>
    <n v="2280.3669"/>
  </r>
  <r>
    <s v="SALE1907"/>
    <d v="2025-02-16T00:00:00"/>
    <x v="247"/>
    <s v="PROD76"/>
    <s v="STORE3"/>
    <n v="4"/>
    <n v="849.29"/>
    <n v="0.26"/>
    <s v="Credit Card"/>
    <n v="2513.8984"/>
  </r>
  <r>
    <s v="SALE1999"/>
    <d v="2023-12-07T00:00:00"/>
    <x v="78"/>
    <s v="PROD76"/>
    <s v="STORE19"/>
    <n v="3"/>
    <n v="68.45"/>
    <n v="0.17"/>
    <s v="PayPal"/>
    <n v="170.44049999999999"/>
  </r>
  <r>
    <s v="SALE27"/>
    <d v="2025-02-22T00:00:00"/>
    <x v="102"/>
    <s v="PROD77"/>
    <s v="STORE8"/>
    <n v="3"/>
    <n v="815.49"/>
    <n v="0.17"/>
    <s v="Credit Card"/>
    <n v="2030.5700999999999"/>
  </r>
  <r>
    <s v="SALE66"/>
    <d v="2023-10-14T00:00:00"/>
    <x v="185"/>
    <s v="PROD77"/>
    <s v="STORE2"/>
    <n v="4"/>
    <n v="814.25"/>
    <n v="0.18"/>
    <s v="Credit Card"/>
    <n v="2670.74"/>
  </r>
  <r>
    <s v="SALE277"/>
    <d v="2025-01-04T00:00:00"/>
    <x v="471"/>
    <s v="PROD77"/>
    <s v="STORE18"/>
    <n v="4"/>
    <n v="463.17"/>
    <n v="0.06"/>
    <s v="PayPal"/>
    <n v="1741.5192"/>
  </r>
  <r>
    <s v="SALE315"/>
    <d v="2024-05-21T00:00:00"/>
    <x v="114"/>
    <s v="PROD77"/>
    <s v="STORE3"/>
    <n v="2"/>
    <n v="548.29999999999995"/>
    <n v="0.23"/>
    <s v="Credit Card"/>
    <n v="844.38199999999995"/>
  </r>
  <r>
    <s v="SALE328"/>
    <d v="2024-02-27T00:00:00"/>
    <x v="447"/>
    <s v="PROD77"/>
    <s v="STORE6"/>
    <n v="3"/>
    <n v="573.1"/>
    <n v="0.16"/>
    <s v="COD"/>
    <n v="1444.212"/>
  </r>
  <r>
    <s v="SALE460"/>
    <d v="2024-01-20T00:00:00"/>
    <x v="196"/>
    <s v="PROD77"/>
    <s v="STORE9"/>
    <n v="4"/>
    <n v="700.31"/>
    <n v="0.2"/>
    <s v="PayPal"/>
    <n v="2240.9920000000002"/>
  </r>
  <r>
    <s v="SALE585"/>
    <d v="2024-12-07T00:00:00"/>
    <x v="46"/>
    <s v="PROD77"/>
    <s v="STORE1"/>
    <n v="2"/>
    <n v="829.15"/>
    <n v="0.11"/>
    <s v="PayPal"/>
    <n v="1475.8869999999999"/>
  </r>
  <r>
    <s v="SALE646"/>
    <d v="2025-05-01T00:00:00"/>
    <x v="450"/>
    <s v="PROD77"/>
    <s v="STORE13"/>
    <n v="3"/>
    <n v="865.96"/>
    <n v="0.12"/>
    <s v="PayPal"/>
    <n v="2286.1343999999999"/>
  </r>
  <r>
    <s v="SALE717"/>
    <d v="2024-11-29T00:00:00"/>
    <x v="211"/>
    <s v="PROD77"/>
    <s v="STORE12"/>
    <n v="4"/>
    <n v="453.12"/>
    <n v="0.23"/>
    <s v="COD"/>
    <n v="1395.6096"/>
  </r>
  <r>
    <s v="SALE923"/>
    <d v="2025-05-01T00:00:00"/>
    <x v="367"/>
    <s v="PROD77"/>
    <s v="STORE14"/>
    <n v="3"/>
    <n v="212.87"/>
    <n v="0.18"/>
    <s v="Credit Card"/>
    <n v="523.66020000000003"/>
  </r>
  <r>
    <s v="SALE1139"/>
    <d v="2024-08-14T00:00:00"/>
    <x v="84"/>
    <s v="PROD77"/>
    <s v="STORE2"/>
    <n v="2"/>
    <n v="257.45"/>
    <n v="0"/>
    <s v="COD"/>
    <n v="514.9"/>
  </r>
  <r>
    <s v="SALE1279"/>
    <d v="2023-12-07T00:00:00"/>
    <x v="252"/>
    <s v="PROD77"/>
    <s v="STORE17"/>
    <n v="1"/>
    <n v="748.75"/>
    <n v="0.1"/>
    <s v="COD"/>
    <n v="673.875"/>
  </r>
  <r>
    <s v="SALE1304"/>
    <d v="2023-11-02T00:00:00"/>
    <x v="72"/>
    <s v="PROD77"/>
    <s v="STORE4"/>
    <n v="4"/>
    <n v="665.38"/>
    <n v="0.18"/>
    <s v="Credit Card"/>
    <n v="2182.4463999999998"/>
  </r>
  <r>
    <s v="SALE1716"/>
    <d v="2024-04-12T00:00:00"/>
    <x v="242"/>
    <s v="PROD77"/>
    <s v="STORE18"/>
    <n v="2"/>
    <n v="68.31"/>
    <n v="0.28999999999999998"/>
    <s v="COD"/>
    <n v="97.000199999999992"/>
  </r>
  <r>
    <s v="SALE1920"/>
    <d v="2025-08-14T00:00:00"/>
    <x v="194"/>
    <s v="PROD77"/>
    <s v="STORE19"/>
    <n v="3"/>
    <n v="401.87"/>
    <n v="0.28999999999999998"/>
    <s v="COD"/>
    <n v="855.98310000000004"/>
  </r>
  <r>
    <s v="SALE1956"/>
    <d v="2025-01-30T00:00:00"/>
    <x v="348"/>
    <s v="PROD77"/>
    <s v="STORE6"/>
    <n v="3"/>
    <n v="998.58"/>
    <n v="0.02"/>
    <s v="Credit Card"/>
    <n v="2935.8252000000002"/>
  </r>
  <r>
    <s v="SALE1966"/>
    <d v="2025-08-12T00:00:00"/>
    <x v="133"/>
    <s v="PROD77"/>
    <s v="STORE6"/>
    <n v="1"/>
    <n v="918.87"/>
    <n v="0.11"/>
    <s v="PayPal"/>
    <n v="817.79430000000002"/>
  </r>
  <r>
    <s v="SALE46"/>
    <d v="2024-10-05T00:00:00"/>
    <x v="144"/>
    <s v="PROD78"/>
    <s v="STORE16"/>
    <n v="1"/>
    <n v="418.69"/>
    <n v="0.06"/>
    <s v="PayPal"/>
    <n v="393.5686"/>
  </r>
  <r>
    <s v="SALE213"/>
    <d v="2024-01-23T00:00:00"/>
    <x v="303"/>
    <s v="PROD78"/>
    <s v="STORE2"/>
    <n v="1"/>
    <n v="575.66"/>
    <n v="0.03"/>
    <s v="PayPal"/>
    <n v="558.39019999999994"/>
  </r>
  <r>
    <s v="SALE379"/>
    <d v="2023-11-10T00:00:00"/>
    <x v="184"/>
    <s v="PROD78"/>
    <s v="STORE1"/>
    <n v="3"/>
    <n v="636.03"/>
    <n v="0.06"/>
    <s v="COD"/>
    <n v="1793.6045999999999"/>
  </r>
  <r>
    <s v="SALE392"/>
    <d v="2025-05-12T00:00:00"/>
    <x v="376"/>
    <s v="PROD78"/>
    <s v="STORE6"/>
    <n v="3"/>
    <n v="362.11"/>
    <n v="0.23"/>
    <s v="COD"/>
    <n v="836.47409999999991"/>
  </r>
  <r>
    <s v="SALE444"/>
    <d v="2024-06-17T00:00:00"/>
    <x v="374"/>
    <s v="PROD78"/>
    <s v="STORE12"/>
    <n v="2"/>
    <n v="130.38999999999999"/>
    <n v="0.17"/>
    <s v="PayPal"/>
    <n v="216.44739999999999"/>
  </r>
  <r>
    <s v="SALE509"/>
    <d v="2025-04-15T00:00:00"/>
    <x v="472"/>
    <s v="PROD78"/>
    <s v="STORE12"/>
    <n v="2"/>
    <n v="616.97"/>
    <n v="0.22"/>
    <s v="Credit Card"/>
    <n v="962.47320000000002"/>
  </r>
  <r>
    <s v="SALE520"/>
    <d v="2023-10-30T00:00:00"/>
    <x v="378"/>
    <s v="PROD78"/>
    <s v="STORE6"/>
    <n v="3"/>
    <n v="679.22"/>
    <n v="0.11"/>
    <s v="PayPal"/>
    <n v="1813.5174"/>
  </r>
  <r>
    <s v="SALE527"/>
    <d v="2024-03-11T00:00:00"/>
    <x v="68"/>
    <s v="PROD78"/>
    <s v="STORE6"/>
    <n v="4"/>
    <n v="467.24"/>
    <n v="0.08"/>
    <s v="PayPal"/>
    <n v="1719.4431999999999"/>
  </r>
  <r>
    <s v="SALE584"/>
    <d v="2024-02-28T00:00:00"/>
    <x v="468"/>
    <s v="PROD78"/>
    <s v="STORE4"/>
    <n v="1"/>
    <n v="34.71"/>
    <n v="0.1"/>
    <s v="COD"/>
    <n v="31.239000000000001"/>
  </r>
  <r>
    <s v="SALE596"/>
    <d v="2025-07-04T00:00:00"/>
    <x v="353"/>
    <s v="PROD78"/>
    <s v="STORE8"/>
    <n v="4"/>
    <n v="870.18"/>
    <n v="0.13"/>
    <s v="COD"/>
    <n v="3028.2264"/>
  </r>
  <r>
    <s v="SALE761"/>
    <d v="2024-03-20T00:00:00"/>
    <x v="269"/>
    <s v="PROD78"/>
    <s v="STORE1"/>
    <n v="3"/>
    <n v="468.25"/>
    <n v="7.0000000000000007E-2"/>
    <s v="PayPal"/>
    <n v="1306.4175"/>
  </r>
  <r>
    <s v="SALE778"/>
    <d v="2024-06-08T00:00:00"/>
    <x v="183"/>
    <s v="PROD78"/>
    <s v="STORE15"/>
    <n v="3"/>
    <n v="442.36"/>
    <n v="0.06"/>
    <s v="PayPal"/>
    <n v="1247.4552000000001"/>
  </r>
  <r>
    <s v="SALE958"/>
    <d v="2024-12-13T00:00:00"/>
    <x v="473"/>
    <s v="PROD78"/>
    <s v="STORE14"/>
    <n v="3"/>
    <n v="240.51"/>
    <n v="7.0000000000000007E-2"/>
    <s v="Credit Card"/>
    <n v="671.02289999999994"/>
  </r>
  <r>
    <s v="SALE1034"/>
    <d v="2025-03-11T00:00:00"/>
    <x v="35"/>
    <s v="PROD78"/>
    <s v="STORE3"/>
    <n v="3"/>
    <n v="461.03"/>
    <n v="0.11"/>
    <s v="PayPal"/>
    <n v="1230.9501"/>
  </r>
  <r>
    <s v="SALE1059"/>
    <d v="2023-10-23T00:00:00"/>
    <x v="474"/>
    <s v="PROD78"/>
    <s v="STORE13"/>
    <n v="2"/>
    <n v="838.22"/>
    <n v="0.3"/>
    <s v="Credit Card"/>
    <n v="1173.508"/>
  </r>
  <r>
    <s v="SALE1064"/>
    <d v="2024-09-10T00:00:00"/>
    <x v="342"/>
    <s v="PROD78"/>
    <s v="STORE19"/>
    <n v="2"/>
    <n v="705.97"/>
    <n v="0.1"/>
    <s v="PayPal"/>
    <n v="1270.7460000000001"/>
  </r>
  <r>
    <s v="SALE1093"/>
    <d v="2024-10-10T00:00:00"/>
    <x v="348"/>
    <s v="PROD78"/>
    <s v="STORE3"/>
    <n v="2"/>
    <n v="845.27"/>
    <n v="0.18"/>
    <s v="PayPal"/>
    <n v="1386.2428"/>
  </r>
  <r>
    <s v="SALE1157"/>
    <d v="2025-06-03T00:00:00"/>
    <x v="457"/>
    <s v="PROD78"/>
    <s v="STORE7"/>
    <n v="3"/>
    <n v="744.9"/>
    <n v="0.27"/>
    <s v="PayPal"/>
    <n v="1631.3309999999999"/>
  </r>
  <r>
    <s v="SALE1536"/>
    <d v="2024-03-27T00:00:00"/>
    <x v="334"/>
    <s v="PROD78"/>
    <s v="STORE16"/>
    <n v="3"/>
    <n v="392.84"/>
    <n v="0.27"/>
    <s v="PayPal"/>
    <n v="860.31959999999992"/>
  </r>
  <r>
    <s v="SALE1584"/>
    <d v="2025-09-02T00:00:00"/>
    <x v="475"/>
    <s v="PROD78"/>
    <s v="STORE5"/>
    <n v="2"/>
    <n v="479.77"/>
    <n v="0.21"/>
    <s v="PayPal"/>
    <n v="758.03660000000002"/>
  </r>
  <r>
    <s v="SALE1718"/>
    <d v="2023-12-01T00:00:00"/>
    <x v="161"/>
    <s v="PROD78"/>
    <s v="STORE3"/>
    <n v="4"/>
    <n v="346.37"/>
    <n v="0.18"/>
    <s v="COD"/>
    <n v="1136.0935999999999"/>
  </r>
  <r>
    <s v="SALE1738"/>
    <d v="2024-08-22T00:00:00"/>
    <x v="157"/>
    <s v="PROD78"/>
    <s v="STORE4"/>
    <n v="4"/>
    <n v="507.22"/>
    <n v="0.14000000000000001"/>
    <s v="PayPal"/>
    <n v="1744.8368"/>
  </r>
  <r>
    <s v="SALE1899"/>
    <d v="2024-08-21T00:00:00"/>
    <x v="229"/>
    <s v="PROD78"/>
    <s v="STORE12"/>
    <n v="1"/>
    <n v="984.37"/>
    <n v="0"/>
    <s v="PayPal"/>
    <n v="984.37"/>
  </r>
  <r>
    <s v="SALE1932"/>
    <d v="2025-07-01T00:00:00"/>
    <x v="147"/>
    <s v="PROD78"/>
    <s v="STORE8"/>
    <n v="2"/>
    <n v="552.49"/>
    <n v="0.1"/>
    <s v="Credit Card"/>
    <n v="994.48200000000008"/>
  </r>
  <r>
    <s v="SALE34"/>
    <d v="2023-10-16T00:00:00"/>
    <x v="410"/>
    <s v="PROD79"/>
    <s v="STORE1"/>
    <n v="2.9999999999999996"/>
    <n v="873.22"/>
    <n v="0.18"/>
    <s v="Credit Card"/>
    <n v="2148.1212"/>
  </r>
  <r>
    <s v="SALE105"/>
    <d v="2023-10-15T00:00:00"/>
    <x v="424"/>
    <s v="PROD79"/>
    <s v="STORE17"/>
    <n v="2"/>
    <n v="418.23"/>
    <n v="0.28000000000000003"/>
    <s v="Credit Card"/>
    <n v="602.25120000000004"/>
  </r>
  <r>
    <s v="SALE167"/>
    <d v="2025-07-28T00:00:00"/>
    <x v="391"/>
    <s v="PROD79"/>
    <s v="STORE7"/>
    <n v="4"/>
    <n v="422.09"/>
    <n v="0.04"/>
    <s v="Credit Card"/>
    <n v="1620.8255999999999"/>
  </r>
  <r>
    <s v="SALE186"/>
    <d v="2024-11-04T00:00:00"/>
    <x v="68"/>
    <s v="PROD79"/>
    <s v="STORE18"/>
    <n v="2"/>
    <n v="504.26"/>
    <n v="0.04"/>
    <s v="PayPal"/>
    <n v="968.17919999999992"/>
  </r>
  <r>
    <s v="SALE207"/>
    <d v="2024-12-14T00:00:00"/>
    <x v="456"/>
    <s v="PROD79"/>
    <s v="STORE3"/>
    <n v="1"/>
    <n v="127.11"/>
    <n v="0.01"/>
    <s v="PayPal"/>
    <n v="125.8389"/>
  </r>
  <r>
    <s v="SALE233"/>
    <d v="2025-08-11T00:00:00"/>
    <x v="324"/>
    <s v="PROD79"/>
    <s v="STORE5"/>
    <n v="1"/>
    <n v="989.63"/>
    <n v="0.05"/>
    <s v="PayPal"/>
    <n v="940.1484999999999"/>
  </r>
  <r>
    <s v="SALE424"/>
    <d v="2023-10-21T00:00:00"/>
    <x v="183"/>
    <s v="PROD79"/>
    <s v="STORE13"/>
    <n v="1"/>
    <n v="823.61"/>
    <n v="0.28000000000000003"/>
    <s v="COD"/>
    <n v="592.99919999999997"/>
  </r>
  <r>
    <s v="SALE441"/>
    <d v="2024-07-07T00:00:00"/>
    <x v="150"/>
    <s v="PROD79"/>
    <s v="STORE5"/>
    <n v="2"/>
    <n v="285.39"/>
    <n v="0.1"/>
    <s v="Credit Card"/>
    <n v="513.702"/>
  </r>
  <r>
    <s v="SALE743"/>
    <d v="2024-04-02T00:00:00"/>
    <x v="60"/>
    <s v="PROD79"/>
    <s v="STORE3"/>
    <n v="3"/>
    <n v="339.41"/>
    <n v="0.26"/>
    <s v="Credit Card"/>
    <n v="753.49019999999996"/>
  </r>
  <r>
    <s v="SALE744"/>
    <d v="2025-01-30T00:00:00"/>
    <x v="119"/>
    <s v="PROD79"/>
    <s v="STORE9"/>
    <n v="4"/>
    <n v="848.47"/>
    <n v="0.21"/>
    <s v="COD"/>
    <n v="2681.1651999999999"/>
  </r>
  <r>
    <s v="SALE859"/>
    <d v="2024-11-18T00:00:00"/>
    <x v="66"/>
    <s v="PROD79"/>
    <s v="STORE2"/>
    <n v="3"/>
    <n v="448.55"/>
    <n v="0.05"/>
    <s v="Credit Card"/>
    <n v="1278.3675000000001"/>
  </r>
  <r>
    <s v="SALE920"/>
    <d v="2023-11-23T00:00:00"/>
    <x v="270"/>
    <s v="PROD79"/>
    <s v="STORE4"/>
    <n v="2"/>
    <n v="32.19"/>
    <n v="0.13"/>
    <s v="COD"/>
    <n v="56.010599999999997"/>
  </r>
  <r>
    <s v="SALE1010"/>
    <d v="2025-09-08T00:00:00"/>
    <x v="340"/>
    <s v="PROD79"/>
    <s v="STORE9"/>
    <n v="4"/>
    <n v="202.59"/>
    <n v="0.06"/>
    <s v="COD"/>
    <n v="761.73839999999996"/>
  </r>
  <r>
    <s v="SALE1356"/>
    <d v="2024-09-29T00:00:00"/>
    <x v="106"/>
    <s v="PROD79"/>
    <s v="STORE8"/>
    <n v="3"/>
    <n v="141.54"/>
    <n v="0.12"/>
    <s v="PayPal"/>
    <n v="373.66559999999998"/>
  </r>
  <r>
    <s v="SALE1430"/>
    <d v="2023-12-03T00:00:00"/>
    <x v="279"/>
    <s v="PROD79"/>
    <s v="STORE2"/>
    <n v="1"/>
    <n v="462.23"/>
    <n v="0.3"/>
    <s v="PayPal"/>
    <n v="323.56099999999998"/>
  </r>
  <r>
    <s v="SALE1711"/>
    <d v="2024-01-25T00:00:00"/>
    <x v="134"/>
    <s v="PROD79"/>
    <s v="STORE6"/>
    <n v="1"/>
    <n v="502.53"/>
    <n v="0"/>
    <s v="PayPal"/>
    <n v="502.53"/>
  </r>
  <r>
    <s v="SALE1761"/>
    <d v="2024-10-16T00:00:00"/>
    <x v="247"/>
    <s v="PROD79"/>
    <s v="STORE19"/>
    <n v="2"/>
    <n v="60.53"/>
    <n v="0.18"/>
    <s v="Credit Card"/>
    <n v="99.269200000000012"/>
  </r>
  <r>
    <s v="SALE1771"/>
    <d v="2024-05-06T00:00:00"/>
    <x v="115"/>
    <s v="PROD79"/>
    <s v="STORE7"/>
    <n v="1"/>
    <n v="224.49"/>
    <n v="0.11"/>
    <s v="PayPal"/>
    <n v="199.7961"/>
  </r>
  <r>
    <s v="SALE1921"/>
    <d v="2024-11-28T00:00:00"/>
    <x v="147"/>
    <s v="PROD79"/>
    <s v="STORE12"/>
    <n v="4"/>
    <n v="619.35"/>
    <n v="0.3"/>
    <s v="Credit Card"/>
    <n v="1734.18"/>
  </r>
  <r>
    <s v="SALE1972"/>
    <d v="2024-06-23T00:00:00"/>
    <x v="241"/>
    <s v="PROD79"/>
    <s v="STORE16"/>
    <n v="1"/>
    <n v="650.47"/>
    <n v="0.13"/>
    <s v="PayPal"/>
    <n v="565.90890000000002"/>
  </r>
  <r>
    <s v="SALE125"/>
    <d v="2024-11-02T00:00:00"/>
    <x v="204"/>
    <s v="PROD8"/>
    <s v="STORE6"/>
    <n v="1"/>
    <n v="846.31"/>
    <n v="0.05"/>
    <s v="PayPal"/>
    <n v="803.9944999999999"/>
  </r>
  <r>
    <s v="SALE242"/>
    <d v="2024-01-21T00:00:00"/>
    <x v="361"/>
    <s v="PROD8"/>
    <s v="STORE16"/>
    <n v="1"/>
    <n v="394.35"/>
    <n v="0.09"/>
    <s v="PayPal"/>
    <n v="358.85849999999999"/>
  </r>
  <r>
    <s v="SALE245"/>
    <d v="2024-02-27T00:00:00"/>
    <x v="104"/>
    <s v="PROD8"/>
    <s v="STORE7"/>
    <n v="2"/>
    <n v="377.3"/>
    <n v="0.15"/>
    <s v="PayPal"/>
    <n v="641.41"/>
  </r>
  <r>
    <s v="SALE337"/>
    <d v="2025-09-21T00:00:00"/>
    <x v="101"/>
    <s v="PROD8"/>
    <s v="STORE9"/>
    <n v="1"/>
    <n v="125"/>
    <n v="0.23"/>
    <s v="Credit Card"/>
    <n v="96.25"/>
  </r>
  <r>
    <s v="SALE495"/>
    <d v="2024-10-03T00:00:00"/>
    <x v="205"/>
    <s v="PROD8"/>
    <s v="STORE5"/>
    <n v="2"/>
    <n v="406.46"/>
    <n v="0.3"/>
    <s v="PayPal"/>
    <n v="569.04399999999998"/>
  </r>
  <r>
    <s v="SALE530"/>
    <d v="2024-09-17T00:00:00"/>
    <x v="211"/>
    <s v="PROD8"/>
    <s v="STORE19"/>
    <n v="4"/>
    <n v="816.28"/>
    <n v="0.15"/>
    <s v="COD"/>
    <n v="2775.3519999999999"/>
  </r>
  <r>
    <s v="SALE630"/>
    <d v="2025-05-27T00:00:00"/>
    <x v="127"/>
    <s v="PROD8"/>
    <s v="STORE3"/>
    <n v="4"/>
    <n v="432.29"/>
    <n v="0.16"/>
    <s v="COD"/>
    <n v="1452.4944"/>
  </r>
  <r>
    <s v="SALE696"/>
    <d v="2024-03-14T00:00:00"/>
    <x v="218"/>
    <s v="PROD8"/>
    <s v="STORE1"/>
    <n v="4"/>
    <n v="167.83"/>
    <n v="0.15"/>
    <s v="Credit Card"/>
    <n v="570.62200000000007"/>
  </r>
  <r>
    <s v="SALE791"/>
    <d v="2024-01-29T00:00:00"/>
    <x v="126"/>
    <s v="PROD8"/>
    <s v="STORE1"/>
    <n v="2"/>
    <n v="443.09"/>
    <n v="0.02"/>
    <s v="PayPal"/>
    <n v="868.45639999999992"/>
  </r>
  <r>
    <s v="SALE797"/>
    <d v="2024-06-04T00:00:00"/>
    <x v="312"/>
    <s v="PROD8"/>
    <s v="STORE17"/>
    <n v="3"/>
    <n v="170.48"/>
    <n v="0.06"/>
    <s v="COD"/>
    <n v="480.75359999999989"/>
  </r>
  <r>
    <s v="SALE1009"/>
    <d v="2025-03-24T00:00:00"/>
    <x v="95"/>
    <s v="PROD8"/>
    <s v="STORE8"/>
    <n v="4"/>
    <n v="56.37"/>
    <n v="0.17"/>
    <s v="Credit Card"/>
    <n v="187.14840000000001"/>
  </r>
  <r>
    <s v="SALE1101"/>
    <d v="2024-12-15T00:00:00"/>
    <x v="312"/>
    <s v="PROD8"/>
    <s v="STORE1"/>
    <n v="3"/>
    <n v="324.29000000000002"/>
    <n v="0.16"/>
    <s v="COD"/>
    <n v="817.21080000000006"/>
  </r>
  <r>
    <s v="SALE1208"/>
    <d v="2024-06-03T00:00:00"/>
    <x v="37"/>
    <s v="PROD8"/>
    <s v="STORE16"/>
    <n v="3"/>
    <n v="581.09"/>
    <n v="0.1"/>
    <s v="COD"/>
    <n v="1568.943"/>
  </r>
  <r>
    <s v="SALE1651"/>
    <d v="2024-03-28T00:00:00"/>
    <x v="219"/>
    <s v="PROD8"/>
    <s v="STORE8"/>
    <n v="4"/>
    <n v="195.75"/>
    <n v="0.17"/>
    <s v="Credit Card"/>
    <n v="649.89"/>
  </r>
  <r>
    <s v="SALE1657"/>
    <d v="2023-11-07T00:00:00"/>
    <x v="93"/>
    <s v="PROD8"/>
    <s v="STORE3"/>
    <n v="4"/>
    <n v="555.65"/>
    <n v="0.25"/>
    <s v="COD"/>
    <n v="1666.95"/>
  </r>
  <r>
    <s v="SALE1788"/>
    <d v="2025-03-19T00:00:00"/>
    <x v="296"/>
    <s v="PROD8"/>
    <s v="STORE13"/>
    <n v="2"/>
    <n v="194.09"/>
    <n v="0.18"/>
    <s v="PayPal"/>
    <n v="318.30759999999998"/>
  </r>
  <r>
    <s v="SALE1822"/>
    <d v="2024-01-19T00:00:00"/>
    <x v="264"/>
    <s v="PROD8"/>
    <s v="STORE15"/>
    <n v="1"/>
    <n v="43.58"/>
    <n v="0.01"/>
    <s v="COD"/>
    <n v="43.144199999999998"/>
  </r>
  <r>
    <s v="SALE1824"/>
    <d v="2025-07-02T00:00:00"/>
    <x v="340"/>
    <s v="PROD8"/>
    <s v="STORE8"/>
    <n v="4"/>
    <n v="836.23"/>
    <n v="0.12"/>
    <s v="Credit Card"/>
    <n v="2943.5295999999998"/>
  </r>
  <r>
    <s v="SALE102"/>
    <d v="2024-09-17T00:00:00"/>
    <x v="180"/>
    <s v="PROD80"/>
    <s v="STORE12"/>
    <n v="2"/>
    <n v="471.88"/>
    <n v="0.24"/>
    <s v="PayPal"/>
    <n v="717.25760000000002"/>
  </r>
  <r>
    <s v="SALE311"/>
    <d v="2025-01-22T00:00:00"/>
    <x v="311"/>
    <s v="PROD80"/>
    <s v="STORE2"/>
    <n v="4"/>
    <n v="741.51"/>
    <n v="0.09"/>
    <s v="COD"/>
    <n v="2699.0963999999999"/>
  </r>
  <r>
    <s v="SALE312"/>
    <d v="2024-11-15T00:00:00"/>
    <x v="78"/>
    <s v="PROD80"/>
    <s v="STORE17"/>
    <n v="2"/>
    <n v="588.9"/>
    <n v="0.19"/>
    <s v="PayPal"/>
    <n v="954.01800000000003"/>
  </r>
  <r>
    <s v="SALE322"/>
    <d v="2025-01-15T00:00:00"/>
    <x v="188"/>
    <s v="PROD80"/>
    <s v="STORE5"/>
    <n v="1"/>
    <n v="516.62"/>
    <n v="0.18"/>
    <s v="Credit Card"/>
    <n v="423.62840000000011"/>
  </r>
  <r>
    <s v="SALE350"/>
    <d v="2024-01-18T00:00:00"/>
    <x v="133"/>
    <s v="PROD80"/>
    <s v="STORE18"/>
    <n v="2"/>
    <n v="827.81"/>
    <n v="0.04"/>
    <s v="PayPal"/>
    <n v="1589.3951999999999"/>
  </r>
  <r>
    <s v="SALE387"/>
    <d v="2025-08-23T00:00:00"/>
    <x v="161"/>
    <s v="PROD80"/>
    <s v="STORE10"/>
    <n v="4"/>
    <n v="773.81"/>
    <n v="0.08"/>
    <s v="COD"/>
    <n v="2847.6208000000001"/>
  </r>
  <r>
    <s v="SALE676"/>
    <d v="2023-11-25T00:00:00"/>
    <x v="33"/>
    <s v="PROD80"/>
    <s v="STORE2"/>
    <n v="2"/>
    <n v="111.28"/>
    <n v="0.14000000000000001"/>
    <s v="Credit Card"/>
    <n v="191.4016"/>
  </r>
  <r>
    <s v="SALE706"/>
    <d v="2024-02-24T00:00:00"/>
    <x v="245"/>
    <s v="PROD80"/>
    <s v="STORE17"/>
    <n v="1"/>
    <n v="846.04"/>
    <n v="0.08"/>
    <s v="PayPal"/>
    <n v="778.35680000000002"/>
  </r>
  <r>
    <s v="SALE811"/>
    <d v="2024-08-09T00:00:00"/>
    <x v="345"/>
    <s v="PROD80"/>
    <s v="STORE18"/>
    <n v="1"/>
    <n v="450.11"/>
    <n v="0.17"/>
    <s v="Credit Card"/>
    <n v="373.59129999999999"/>
  </r>
  <r>
    <s v="SALE1047"/>
    <d v="2023-12-28T00:00:00"/>
    <x v="58"/>
    <s v="PROD80"/>
    <s v="STORE9"/>
    <n v="1"/>
    <n v="813.87"/>
    <n v="0.23"/>
    <s v="Credit Card"/>
    <n v="626.67989999999998"/>
  </r>
  <r>
    <s v="SALE1230"/>
    <d v="2024-10-07T00:00:00"/>
    <x v="464"/>
    <s v="PROD80"/>
    <s v="STORE15"/>
    <n v="2"/>
    <n v="949.3"/>
    <n v="0.08"/>
    <s v="COD"/>
    <n v="1746.712"/>
  </r>
  <r>
    <s v="SALE1288"/>
    <d v="2025-04-02T00:00:00"/>
    <x v="144"/>
    <s v="PROD80"/>
    <s v="STORE17"/>
    <n v="4"/>
    <n v="408.76"/>
    <n v="0.12"/>
    <s v="COD"/>
    <n v="1438.8352"/>
  </r>
  <r>
    <s v="SALE1339"/>
    <d v="2025-09-21T00:00:00"/>
    <x v="219"/>
    <s v="PROD80"/>
    <s v="STORE2"/>
    <n v="4"/>
    <n v="806.99"/>
    <n v="0.06"/>
    <s v="Credit Card"/>
    <n v="3034.2824000000001"/>
  </r>
  <r>
    <s v="SALE1400"/>
    <d v="2024-12-23T00:00:00"/>
    <x v="228"/>
    <s v="PROD80"/>
    <s v="STORE15"/>
    <n v="4"/>
    <n v="643.96"/>
    <n v="0.16"/>
    <s v="PayPal"/>
    <n v="2163.7055999999998"/>
  </r>
  <r>
    <s v="SALE1444"/>
    <d v="2024-10-06T00:00:00"/>
    <x v="148"/>
    <s v="PROD80"/>
    <s v="STORE16"/>
    <n v="3"/>
    <n v="483.63"/>
    <n v="0"/>
    <s v="Credit Card"/>
    <n v="1450.89"/>
  </r>
  <r>
    <s v="SALE1599"/>
    <d v="2024-10-02T00:00:00"/>
    <x v="476"/>
    <s v="PROD80"/>
    <s v="STORE10"/>
    <n v="2"/>
    <n v="61.31"/>
    <n v="0.15"/>
    <s v="COD"/>
    <n v="104.227"/>
  </r>
  <r>
    <s v="SALE1692"/>
    <d v="2025-09-16T00:00:00"/>
    <x v="477"/>
    <s v="PROD80"/>
    <s v="STORE3"/>
    <n v="4"/>
    <n v="983.98"/>
    <n v="0.11"/>
    <s v="COD"/>
    <n v="3502.9688000000001"/>
  </r>
  <r>
    <s v="SALE1942"/>
    <d v="2025-01-22T00:00:00"/>
    <x v="389"/>
    <s v="PROD80"/>
    <s v="STORE10"/>
    <n v="4"/>
    <n v="87.83"/>
    <n v="0.23"/>
    <s v="PayPal"/>
    <n v="270.51639999999998"/>
  </r>
  <r>
    <s v="SALE187"/>
    <d v="2024-09-03T00:00:00"/>
    <x v="335"/>
    <s v="PROD81"/>
    <s v="STORE6"/>
    <n v="2"/>
    <n v="549.33000000000004"/>
    <n v="0.01"/>
    <s v="COD"/>
    <n v="1087.6733999999999"/>
  </r>
  <r>
    <s v="SALE198"/>
    <d v="2024-11-04T00:00:00"/>
    <x v="453"/>
    <s v="PROD81"/>
    <s v="STORE6"/>
    <n v="1"/>
    <n v="454.71"/>
    <n v="0.16"/>
    <s v="PayPal"/>
    <n v="381.95639999999997"/>
  </r>
  <r>
    <s v="SALE475"/>
    <d v="2025-05-20T00:00:00"/>
    <x v="436"/>
    <s v="PROD81"/>
    <s v="STORE10"/>
    <n v="2"/>
    <n v="145.26"/>
    <n v="0.19"/>
    <s v="PayPal"/>
    <n v="235.3212"/>
  </r>
  <r>
    <s v="SALE578"/>
    <d v="2024-12-23T00:00:00"/>
    <x v="432"/>
    <s v="PROD81"/>
    <s v="STORE12"/>
    <n v="1"/>
    <n v="64.94"/>
    <n v="0.21"/>
    <s v="PayPal"/>
    <n v="51.302599999999998"/>
  </r>
  <r>
    <s v="SALE580"/>
    <d v="2023-12-13T00:00:00"/>
    <x v="478"/>
    <s v="PROD81"/>
    <s v="STORE4"/>
    <n v="4"/>
    <n v="968.27"/>
    <n v="0.03"/>
    <s v="PayPal"/>
    <n v="3756.8876"/>
  </r>
  <r>
    <s v="SALE603"/>
    <d v="2024-03-28T00:00:00"/>
    <x v="207"/>
    <s v="PROD81"/>
    <s v="STORE7"/>
    <n v="4"/>
    <n v="262.05"/>
    <n v="0.24"/>
    <s v="PayPal"/>
    <n v="796.63200000000006"/>
  </r>
  <r>
    <s v="SALE701"/>
    <d v="2024-05-08T00:00:00"/>
    <x v="86"/>
    <s v="PROD81"/>
    <s v="STORE4"/>
    <n v="1"/>
    <n v="445.5"/>
    <n v="0.28000000000000003"/>
    <s v="Credit Card"/>
    <n v="320.76"/>
  </r>
  <r>
    <s v="SALE924"/>
    <d v="2024-06-28T00:00:00"/>
    <x v="355"/>
    <s v="PROD81"/>
    <s v="STORE7"/>
    <n v="1"/>
    <n v="26.37"/>
    <n v="0.3"/>
    <s v="COD"/>
    <n v="18.459"/>
  </r>
  <r>
    <s v="SALE928"/>
    <d v="2024-12-11T00:00:00"/>
    <x v="236"/>
    <s v="PROD81"/>
    <s v="STORE1"/>
    <n v="3"/>
    <n v="138.86000000000001"/>
    <n v="0.11"/>
    <s v="PayPal"/>
    <n v="370.75619999999998"/>
  </r>
  <r>
    <s v="SALE943"/>
    <d v="2024-03-29T00:00:00"/>
    <x v="68"/>
    <s v="PROD81"/>
    <s v="STORE18"/>
    <n v="2"/>
    <n v="830.94"/>
    <n v="0.28000000000000003"/>
    <s v="PayPal"/>
    <n v="1196.5536"/>
  </r>
  <r>
    <s v="SALE949"/>
    <d v="2024-04-17T00:00:00"/>
    <x v="467"/>
    <s v="PROD81"/>
    <s v="STORE8"/>
    <n v="3"/>
    <n v="758.75"/>
    <n v="0.27"/>
    <s v="PayPal"/>
    <n v="1661.6624999999999"/>
  </r>
  <r>
    <s v="SALE999"/>
    <d v="2024-01-13T00:00:00"/>
    <x v="321"/>
    <s v="PROD81"/>
    <s v="STORE8"/>
    <n v="4"/>
    <n v="22.51"/>
    <n v="0.27"/>
    <s v="PayPal"/>
    <n v="65.729200000000006"/>
  </r>
  <r>
    <s v="SALE1011"/>
    <d v="2024-11-05T00:00:00"/>
    <x v="405"/>
    <s v="PROD81"/>
    <s v="STORE5"/>
    <n v="2"/>
    <n v="358.36"/>
    <n v="0.05"/>
    <s v="PayPal"/>
    <n v="680.88400000000001"/>
  </r>
  <r>
    <s v="SALE1026"/>
    <d v="2023-12-18T00:00:00"/>
    <x v="37"/>
    <s v="PROD81"/>
    <s v="STORE0"/>
    <n v="2"/>
    <n v="773.75"/>
    <n v="0.16"/>
    <s v="PayPal"/>
    <n v="1299.9000000000001"/>
  </r>
  <r>
    <s v="SALE1029"/>
    <d v="2024-09-29T00:00:00"/>
    <x v="2"/>
    <s v="PROD81"/>
    <s v="STORE6"/>
    <n v="4"/>
    <n v="762.43"/>
    <n v="0.05"/>
    <s v="Credit Card"/>
    <n v="2897.233999999999"/>
  </r>
  <r>
    <s v="SALE1163"/>
    <d v="2025-02-03T00:00:00"/>
    <x v="478"/>
    <s v="PROD81"/>
    <s v="STORE1"/>
    <n v="1"/>
    <n v="791.83"/>
    <n v="0.28000000000000003"/>
    <s v="PayPal"/>
    <n v="570.11760000000004"/>
  </r>
  <r>
    <s v="SALE1302"/>
    <d v="2024-05-06T00:00:00"/>
    <x v="230"/>
    <s v="PROD81"/>
    <s v="STORE13"/>
    <n v="1"/>
    <n v="747.9"/>
    <n v="0.21"/>
    <s v="COD"/>
    <n v="590.84100000000001"/>
  </r>
  <r>
    <s v="SALE1303"/>
    <d v="2024-07-05T00:00:00"/>
    <x v="369"/>
    <s v="PROD81"/>
    <s v="STORE6"/>
    <n v="3"/>
    <n v="438.92"/>
    <n v="0.21"/>
    <s v="Credit Card"/>
    <n v="1040.2403999999999"/>
  </r>
  <r>
    <s v="SALE1404"/>
    <d v="2023-12-17T00:00:00"/>
    <x v="1"/>
    <s v="PROD81"/>
    <s v="STORE9"/>
    <n v="3"/>
    <n v="113.87"/>
    <n v="0.21"/>
    <s v="COD"/>
    <n v="269.87189999999998"/>
  </r>
  <r>
    <s v="SALE1507"/>
    <d v="2025-01-24T00:00:00"/>
    <x v="277"/>
    <s v="PROD81"/>
    <s v="STORE15"/>
    <n v="2"/>
    <n v="457.83"/>
    <n v="0.01"/>
    <s v="COD"/>
    <n v="906.50339999999994"/>
  </r>
  <r>
    <s v="SALE1600"/>
    <d v="2023-10-24T00:00:00"/>
    <x v="363"/>
    <s v="PROD81"/>
    <s v="STORE10"/>
    <n v="2"/>
    <n v="870.13"/>
    <n v="0.23"/>
    <s v="Credit Card"/>
    <n v="1340.0001999999999"/>
  </r>
  <r>
    <s v="SALE1841"/>
    <d v="2024-07-16T00:00:00"/>
    <x v="311"/>
    <s v="PROD81"/>
    <s v="STORE12"/>
    <n v="2"/>
    <n v="966.71"/>
    <n v="0.11"/>
    <s v="Credit Card"/>
    <n v="1720.7438"/>
  </r>
  <r>
    <s v="SALE1891"/>
    <d v="2025-09-16T00:00:00"/>
    <x v="250"/>
    <s v="PROD81"/>
    <s v="STORE19"/>
    <n v="3"/>
    <n v="825.33"/>
    <n v="0.21"/>
    <s v="Credit Card"/>
    <n v="1956.0320999999999"/>
  </r>
  <r>
    <s v="SALE147"/>
    <d v="2024-11-21T00:00:00"/>
    <x v="214"/>
    <s v="PROD82"/>
    <s v="STORE19"/>
    <n v="1"/>
    <n v="653.87"/>
    <n v="0.14000000000000001"/>
    <s v="PayPal"/>
    <n v="562.32820000000004"/>
  </r>
  <r>
    <s v="SALE523"/>
    <d v="2024-12-13T00:00:00"/>
    <x v="479"/>
    <s v="PROD82"/>
    <s v="STORE0"/>
    <n v="4"/>
    <n v="854.37"/>
    <n v="7.0000000000000007E-2"/>
    <s v="PayPal"/>
    <n v="3178.2564000000002"/>
  </r>
  <r>
    <s v="SALE538"/>
    <d v="2025-08-12T00:00:00"/>
    <x v="367"/>
    <s v="PROD82"/>
    <s v="STORE8"/>
    <n v="3"/>
    <n v="787.91"/>
    <n v="0.06"/>
    <s v="PayPal"/>
    <n v="2221.9061999999999"/>
  </r>
  <r>
    <s v="SALE749"/>
    <d v="2025-10-11T00:00:00"/>
    <x v="361"/>
    <s v="PROD82"/>
    <s v="STORE3"/>
    <n v="3"/>
    <n v="447.69"/>
    <n v="0.02"/>
    <s v="COD"/>
    <n v="1316.2085999999999"/>
  </r>
  <r>
    <s v="SALE790"/>
    <d v="2025-08-06T00:00:00"/>
    <x v="228"/>
    <s v="PROD82"/>
    <s v="STORE10"/>
    <n v="2"/>
    <n v="807.1"/>
    <n v="0.28999999999999998"/>
    <s v="Credit Card"/>
    <n v="1146.0820000000001"/>
  </r>
  <r>
    <s v="SALE836"/>
    <d v="2025-09-14T00:00:00"/>
    <x v="37"/>
    <s v="PROD82"/>
    <s v="STORE3"/>
    <n v="1"/>
    <n v="867.32"/>
    <n v="0.28999999999999998"/>
    <s v="PayPal"/>
    <n v="615.79719999999998"/>
  </r>
  <r>
    <s v="SALE1022"/>
    <d v="2024-12-18T00:00:00"/>
    <x v="250"/>
    <s v="PROD82"/>
    <s v="STORE16"/>
    <n v="1"/>
    <n v="756.63"/>
    <n v="0.04"/>
    <s v="PayPal"/>
    <n v="726.36479999999995"/>
  </r>
  <r>
    <s v="SALE1299"/>
    <d v="2024-06-08T00:00:00"/>
    <x v="312"/>
    <s v="PROD82"/>
    <s v="STORE7"/>
    <n v="1"/>
    <n v="162.13999999999999"/>
    <n v="7.0000000000000007E-2"/>
    <s v="PayPal"/>
    <n v="150.7902"/>
  </r>
  <r>
    <s v="SALE1383"/>
    <d v="2023-12-22T00:00:00"/>
    <x v="225"/>
    <s v="PROD82"/>
    <s v="STORE17"/>
    <n v="2"/>
    <n v="160.21"/>
    <n v="0.09"/>
    <s v="Credit Card"/>
    <n v="291.5822"/>
  </r>
  <r>
    <s v="SALE1448"/>
    <d v="2024-10-22T00:00:00"/>
    <x v="93"/>
    <s v="PROD82"/>
    <s v="STORE8"/>
    <n v="4"/>
    <n v="892.28"/>
    <n v="0.23"/>
    <s v="Credit Card"/>
    <n v="2748.2224000000001"/>
  </r>
  <r>
    <s v="SALE1470"/>
    <d v="2024-03-05T00:00:00"/>
    <x v="351"/>
    <s v="PROD82"/>
    <s v="STORE17"/>
    <n v="4"/>
    <n v="461.52"/>
    <n v="0"/>
    <s v="COD"/>
    <n v="1846.08"/>
  </r>
  <r>
    <s v="SALE1749"/>
    <d v="2025-07-04T00:00:00"/>
    <x v="49"/>
    <s v="PROD82"/>
    <s v="STORE6"/>
    <n v="4"/>
    <n v="389.22"/>
    <n v="0.18"/>
    <s v="Credit Card"/>
    <n v="1276.6415999999999"/>
  </r>
  <r>
    <s v="SALE1849"/>
    <d v="2024-09-21T00:00:00"/>
    <x v="15"/>
    <s v="PROD82"/>
    <s v="STORE1"/>
    <n v="4"/>
    <n v="740.5"/>
    <n v="0.17"/>
    <s v="PayPal"/>
    <n v="2458.46"/>
  </r>
  <r>
    <s v="SALE1894"/>
    <d v="2024-09-23T00:00:00"/>
    <x v="167"/>
    <s v="PROD82"/>
    <s v="STORE18"/>
    <n v="3"/>
    <n v="543.83000000000004"/>
    <n v="0.05"/>
    <s v="Credit Card"/>
    <n v="1549.9155000000001"/>
  </r>
  <r>
    <s v="SALE1986"/>
    <d v="2024-02-27T00:00:00"/>
    <x v="108"/>
    <s v="PROD82"/>
    <s v="STORE9"/>
    <n v="4"/>
    <n v="752.48"/>
    <n v="0.23"/>
    <s v="Credit Card"/>
    <n v="2317.6383999999998"/>
  </r>
  <r>
    <s v="SALE78"/>
    <d v="2024-11-13T00:00:00"/>
    <x v="44"/>
    <s v="PROD83"/>
    <s v="STORE8"/>
    <n v="2"/>
    <n v="900.55"/>
    <n v="0.16"/>
    <s v="Credit Card"/>
    <n v="1512.924"/>
  </r>
  <r>
    <s v="SALE200"/>
    <d v="2025-03-09T00:00:00"/>
    <x v="235"/>
    <s v="PROD83"/>
    <s v="STORE6"/>
    <n v="3"/>
    <n v="748.56"/>
    <n v="0.26"/>
    <s v="PayPal"/>
    <n v="1661.8032000000001"/>
  </r>
  <r>
    <s v="SALE267"/>
    <d v="2025-05-30T00:00:00"/>
    <x v="433"/>
    <s v="PROD83"/>
    <s v="STORE7"/>
    <n v="2"/>
    <n v="467.75"/>
    <n v="0.26"/>
    <s v="Credit Card"/>
    <n v="692.27"/>
  </r>
  <r>
    <s v="SALE377"/>
    <d v="2025-03-28T00:00:00"/>
    <x v="220"/>
    <s v="PROD83"/>
    <s v="STORE10"/>
    <n v="1"/>
    <n v="995.52"/>
    <n v="0.22"/>
    <s v="PayPal"/>
    <n v="776.50559999999996"/>
  </r>
  <r>
    <s v="SALE449"/>
    <d v="2025-05-29T00:00:00"/>
    <x v="4"/>
    <s v="PROD83"/>
    <s v="STORE14"/>
    <n v="2"/>
    <n v="541.39"/>
    <n v="0.03"/>
    <s v="COD"/>
    <n v="1050.2965999999999"/>
  </r>
  <r>
    <s v="SALE629"/>
    <d v="2025-05-15T00:00:00"/>
    <x v="480"/>
    <s v="PROD83"/>
    <s v="STORE0"/>
    <n v="1"/>
    <n v="92.83"/>
    <n v="0.26"/>
    <s v="PayPal"/>
    <n v="68.694199999999995"/>
  </r>
  <r>
    <s v="SALE633"/>
    <d v="2024-02-16T00:00:00"/>
    <x v="118"/>
    <s v="PROD83"/>
    <s v="STORE10"/>
    <n v="1"/>
    <n v="343.05"/>
    <n v="0.28000000000000003"/>
    <s v="PayPal"/>
    <n v="246.99600000000001"/>
  </r>
  <r>
    <s v="SALE721"/>
    <d v="2024-04-02T00:00:00"/>
    <x v="352"/>
    <s v="PROD83"/>
    <s v="STORE15"/>
    <n v="3"/>
    <n v="71.23"/>
    <n v="0.03"/>
    <s v="Credit Card"/>
    <n v="207.27930000000001"/>
  </r>
  <r>
    <s v="SALE729"/>
    <d v="2023-12-03T00:00:00"/>
    <x v="263"/>
    <s v="PROD83"/>
    <s v="STORE18"/>
    <n v="2"/>
    <n v="354.26"/>
    <n v="0.01"/>
    <s v="COD"/>
    <n v="701.4348"/>
  </r>
  <r>
    <s v="SALE768"/>
    <d v="2024-07-13T00:00:00"/>
    <x v="422"/>
    <s v="PROD83"/>
    <s v="STORE0"/>
    <n v="1"/>
    <n v="303.79000000000002"/>
    <n v="0.24"/>
    <s v="PayPal"/>
    <n v="230.88040000000001"/>
  </r>
  <r>
    <s v="SALE834"/>
    <d v="2024-01-19T00:00:00"/>
    <x v="277"/>
    <s v="PROD83"/>
    <s v="STORE12"/>
    <n v="4"/>
    <n v="354.65"/>
    <n v="0.19"/>
    <s v="Credit Card"/>
    <n v="1149.066"/>
  </r>
  <r>
    <s v="SALE890"/>
    <d v="2024-02-03T00:00:00"/>
    <x v="327"/>
    <s v="PROD83"/>
    <s v="STORE9"/>
    <n v="3"/>
    <n v="470.42"/>
    <n v="0.16"/>
    <s v="Credit Card"/>
    <n v="1185.4584"/>
  </r>
  <r>
    <s v="SALE897"/>
    <d v="2024-04-07T00:00:00"/>
    <x v="126"/>
    <s v="PROD83"/>
    <s v="STORE3"/>
    <n v="1"/>
    <n v="113.07"/>
    <n v="0.24"/>
    <s v="Credit Card"/>
    <n v="85.933199999999999"/>
  </r>
  <r>
    <s v="SALE1082"/>
    <d v="2025-08-02T00:00:00"/>
    <x v="481"/>
    <s v="PROD83"/>
    <s v="STORE12"/>
    <n v="3"/>
    <n v="435.61"/>
    <n v="0.03"/>
    <s v="PayPal"/>
    <n v="1267.6251"/>
  </r>
  <r>
    <s v="SALE1142"/>
    <d v="2024-11-12T00:00:00"/>
    <x v="103"/>
    <s v="PROD83"/>
    <s v="STORE1"/>
    <n v="3"/>
    <n v="460.93"/>
    <n v="0.19"/>
    <s v="COD"/>
    <n v="1120.0599"/>
  </r>
  <r>
    <s v="SALE1151"/>
    <d v="2024-06-11T00:00:00"/>
    <x v="280"/>
    <s v="PROD83"/>
    <s v="STORE17"/>
    <n v="3"/>
    <n v="816.87"/>
    <n v="0.14000000000000001"/>
    <s v="PayPal"/>
    <n v="2107.5246000000002"/>
  </r>
  <r>
    <s v="SALE1154"/>
    <d v="2024-10-22T00:00:00"/>
    <x v="84"/>
    <s v="PROD83"/>
    <s v="STORE6"/>
    <n v="2"/>
    <n v="472.18"/>
    <n v="0.27"/>
    <s v="PayPal"/>
    <n v="689.38279999999997"/>
  </r>
  <r>
    <s v="SALE1238"/>
    <d v="2025-04-24T00:00:00"/>
    <x v="175"/>
    <s v="PROD83"/>
    <s v="STORE8"/>
    <n v="2"/>
    <n v="327.25"/>
    <n v="0.19"/>
    <s v="PayPal"/>
    <n v="530.14499999999998"/>
  </r>
  <r>
    <s v="SALE1242"/>
    <d v="2025-02-04T00:00:00"/>
    <x v="325"/>
    <s v="PROD83"/>
    <s v="STORE15"/>
    <n v="1"/>
    <n v="860.84"/>
    <n v="7.0000000000000007E-2"/>
    <s v="PayPal"/>
    <n v="800.58119999999997"/>
  </r>
  <r>
    <s v="SALE1412"/>
    <d v="2024-05-01T00:00:00"/>
    <x v="34"/>
    <s v="PROD83"/>
    <s v="STORE6"/>
    <n v="1"/>
    <n v="254.47"/>
    <n v="0.1"/>
    <s v="Credit Card"/>
    <n v="229.023"/>
  </r>
  <r>
    <s v="SALE1423"/>
    <d v="2024-06-30T00:00:00"/>
    <x v="346"/>
    <s v="PROD83"/>
    <s v="STORE5"/>
    <n v="2"/>
    <n v="879.93"/>
    <n v="0.28999999999999998"/>
    <s v="COD"/>
    <n v="1249.5006000000001"/>
  </r>
  <r>
    <s v="SALE1585"/>
    <d v="2024-10-24T00:00:00"/>
    <x v="439"/>
    <s v="PROD83"/>
    <s v="STORE15"/>
    <n v="1"/>
    <n v="140.72"/>
    <n v="0"/>
    <s v="COD"/>
    <n v="140.72"/>
  </r>
  <r>
    <s v="SALE1587"/>
    <d v="2024-01-09T00:00:00"/>
    <x v="279"/>
    <s v="PROD83"/>
    <s v="STORE5"/>
    <n v="3"/>
    <n v="107.8"/>
    <n v="0.28999999999999998"/>
    <s v="PayPal"/>
    <n v="229.614"/>
  </r>
  <r>
    <s v="SALE1619"/>
    <d v="2024-09-11T00:00:00"/>
    <x v="482"/>
    <s v="PROD83"/>
    <s v="STORE4"/>
    <n v="2"/>
    <n v="898.81"/>
    <n v="0.25"/>
    <s v="Credit Card"/>
    <n v="1348.2149999999999"/>
  </r>
  <r>
    <s v="SALE1836"/>
    <d v="2025-01-24T00:00:00"/>
    <x v="389"/>
    <s v="PROD83"/>
    <s v="STORE0"/>
    <n v="3"/>
    <n v="63.96"/>
    <n v="0.02"/>
    <s v="Credit Card"/>
    <n v="188.04239999999999"/>
  </r>
  <r>
    <s v="SALE1840"/>
    <d v="2025-07-15T00:00:00"/>
    <x v="200"/>
    <s v="PROD83"/>
    <s v="STORE12"/>
    <n v="1"/>
    <n v="163.19999999999999"/>
    <n v="0.22"/>
    <s v="PayPal"/>
    <n v="127.29600000000001"/>
  </r>
  <r>
    <s v="SALE1931"/>
    <d v="2025-06-17T00:00:00"/>
    <x v="483"/>
    <s v="PROD83"/>
    <s v="STORE17"/>
    <n v="3"/>
    <n v="63.36"/>
    <n v="0.28999999999999998"/>
    <s v="COD"/>
    <n v="134.95679999999999"/>
  </r>
  <r>
    <s v="SALE284"/>
    <d v="2024-08-14T00:00:00"/>
    <x v="484"/>
    <s v="PROD84"/>
    <s v="STORE13"/>
    <n v="1"/>
    <n v="520.92999999999995"/>
    <n v="0.15"/>
    <s v="Credit Card"/>
    <n v="442.79050000000001"/>
  </r>
  <r>
    <s v="SALE367"/>
    <d v="2025-02-23T00:00:00"/>
    <x v="309"/>
    <s v="PROD84"/>
    <s v="STORE4"/>
    <n v="3"/>
    <n v="944.64"/>
    <n v="0.26"/>
    <s v="Credit Card"/>
    <n v="2097.1008000000002"/>
  </r>
  <r>
    <s v="SALE458"/>
    <d v="2024-04-07T00:00:00"/>
    <x v="461"/>
    <s v="PROD84"/>
    <s v="STORE4"/>
    <n v="3"/>
    <n v="505.01"/>
    <n v="0.02"/>
    <s v="PayPal"/>
    <n v="1484.7293999999999"/>
  </r>
  <r>
    <s v="SALE557"/>
    <d v="2024-04-07T00:00:00"/>
    <x v="229"/>
    <s v="PROD84"/>
    <s v="STORE16"/>
    <n v="3"/>
    <n v="366.08"/>
    <n v="0.05"/>
    <s v="Credit Card"/>
    <n v="1043.328"/>
  </r>
  <r>
    <s v="SALE774"/>
    <d v="2025-05-27T00:00:00"/>
    <x v="307"/>
    <s v="PROD84"/>
    <s v="STORE17"/>
    <n v="3"/>
    <n v="846.31"/>
    <n v="0.18"/>
    <s v="COD"/>
    <n v="2081.9225999999999"/>
  </r>
  <r>
    <s v="SALE806"/>
    <d v="2024-05-02T00:00:00"/>
    <x v="350"/>
    <s v="PROD84"/>
    <s v="STORE8"/>
    <n v="3"/>
    <n v="654.47"/>
    <n v="0.18"/>
    <s v="COD"/>
    <n v="1609.9962"/>
  </r>
  <r>
    <s v="SALE860"/>
    <d v="2025-02-03T00:00:00"/>
    <x v="221"/>
    <s v="PROD84"/>
    <s v="STORE13"/>
    <n v="3"/>
    <n v="904.96"/>
    <n v="7.0000000000000007E-2"/>
    <s v="COD"/>
    <n v="2524.8384000000001"/>
  </r>
  <r>
    <s v="SALE1075"/>
    <d v="2024-10-28T00:00:00"/>
    <x v="481"/>
    <s v="PROD84"/>
    <s v="STORE17"/>
    <n v="4"/>
    <n v="604.87"/>
    <n v="0.28000000000000003"/>
    <s v="PayPal"/>
    <n v="1742.0255999999999"/>
  </r>
  <r>
    <s v="SALE1088"/>
    <d v="2023-12-24T00:00:00"/>
    <x v="306"/>
    <s v="PROD84"/>
    <s v="STORE1"/>
    <n v="3"/>
    <n v="204.77"/>
    <n v="0.14000000000000001"/>
    <s v="Credit Card"/>
    <n v="528.3066"/>
  </r>
  <r>
    <s v="SALE1095"/>
    <d v="2024-11-24T00:00:00"/>
    <x v="306"/>
    <s v="PROD84"/>
    <s v="STORE15"/>
    <n v="1"/>
    <n v="907.97"/>
    <n v="0.26"/>
    <s v="COD"/>
    <n v="671.89779999999996"/>
  </r>
  <r>
    <s v="SALE1176"/>
    <d v="2024-06-19T00:00:00"/>
    <x v="16"/>
    <s v="PROD84"/>
    <s v="STORE17"/>
    <n v="1"/>
    <n v="235.44"/>
    <n v="0.19"/>
    <s v="COD"/>
    <n v="190.7064"/>
  </r>
  <r>
    <s v="SALE1220"/>
    <d v="2024-08-27T00:00:00"/>
    <x v="485"/>
    <s v="PROD84"/>
    <s v="STORE7"/>
    <n v="4"/>
    <n v="450.83"/>
    <n v="0.24"/>
    <s v="Credit Card"/>
    <n v="1370.5232000000001"/>
  </r>
  <r>
    <s v="SALE1264"/>
    <d v="2024-07-18T00:00:00"/>
    <x v="442"/>
    <s v="PROD84"/>
    <s v="STORE13"/>
    <n v="2"/>
    <n v="905.26"/>
    <n v="0.15"/>
    <s v="COD"/>
    <n v="1538.942"/>
  </r>
  <r>
    <s v="SALE1371"/>
    <d v="2023-11-05T00:00:00"/>
    <x v="270"/>
    <s v="PROD84"/>
    <s v="STORE5"/>
    <n v="3"/>
    <n v="923.38"/>
    <n v="7.0000000000000007E-2"/>
    <s v="COD"/>
    <n v="2576.2302"/>
  </r>
  <r>
    <s v="SALE1551"/>
    <d v="2024-05-23T00:00:00"/>
    <x v="404"/>
    <s v="PROD84"/>
    <s v="STORE14"/>
    <n v="1"/>
    <n v="46.66"/>
    <n v="0.2"/>
    <s v="Credit Card"/>
    <n v="37.328000000000003"/>
  </r>
  <r>
    <s v="SALE1762"/>
    <d v="2024-11-14T00:00:00"/>
    <x v="116"/>
    <s v="PROD84"/>
    <s v="STORE13"/>
    <n v="4"/>
    <n v="341.95"/>
    <n v="0.25"/>
    <s v="Credit Card"/>
    <n v="1025.8499999999999"/>
  </r>
  <r>
    <s v="SALE1918"/>
    <d v="2025-09-21T00:00:00"/>
    <x v="486"/>
    <s v="PROD84"/>
    <s v="STORE8"/>
    <n v="2"/>
    <n v="30.14"/>
    <n v="0.21"/>
    <s v="Credit Card"/>
    <n v="47.621200000000002"/>
  </r>
  <r>
    <s v="SALE1994"/>
    <d v="2025-07-06T00:00:00"/>
    <x v="417"/>
    <s v="PROD84"/>
    <s v="STORE8"/>
    <n v="1"/>
    <n v="905.23"/>
    <n v="0"/>
    <s v="Credit Card"/>
    <n v="905.23"/>
  </r>
  <r>
    <s v="SALE115"/>
    <d v="2025-09-25T00:00:00"/>
    <x v="282"/>
    <s v="PROD85"/>
    <s v="STORE7"/>
    <n v="4"/>
    <n v="930.85"/>
    <n v="0.13"/>
    <s v="PayPal"/>
    <n v="3239.3580000000002"/>
  </r>
  <r>
    <s v="SALE295"/>
    <d v="2024-09-21T00:00:00"/>
    <x v="168"/>
    <s v="PROD85"/>
    <s v="STORE17"/>
    <n v="4"/>
    <n v="626.35"/>
    <n v="0.25"/>
    <s v="COD"/>
    <n v="1879.05"/>
  </r>
  <r>
    <s v="SALE421"/>
    <d v="2025-09-09T00:00:00"/>
    <x v="223"/>
    <s v="PROD85"/>
    <s v="STORE6"/>
    <n v="3"/>
    <n v="522.78"/>
    <n v="0.25"/>
    <s v="PayPal"/>
    <n v="1176.2550000000001"/>
  </r>
  <r>
    <s v="SALE440"/>
    <d v="2025-03-20T00:00:00"/>
    <x v="96"/>
    <s v="PROD85"/>
    <s v="STORE0"/>
    <n v="2"/>
    <n v="226.43"/>
    <n v="0.03"/>
    <s v="Credit Card"/>
    <n v="439.27420000000001"/>
  </r>
  <r>
    <s v="SALE654"/>
    <d v="2024-02-22T00:00:00"/>
    <x v="107"/>
    <s v="PROD85"/>
    <s v="STORE3"/>
    <n v="4"/>
    <n v="986.93"/>
    <n v="0.01"/>
    <s v="Credit Card"/>
    <n v="3908.2428"/>
  </r>
  <r>
    <s v="SALE694"/>
    <d v="2024-07-24T00:00:00"/>
    <x v="298"/>
    <s v="PROD85"/>
    <s v="STORE5"/>
    <n v="2"/>
    <n v="701.49"/>
    <n v="0.09"/>
    <s v="PayPal"/>
    <n v="1276.7118"/>
  </r>
  <r>
    <s v="SALE879"/>
    <d v="2023-12-21T00:00:00"/>
    <x v="42"/>
    <s v="PROD85"/>
    <s v="STORE13"/>
    <n v="2"/>
    <n v="652.29999999999995"/>
    <n v="0.16"/>
    <s v="COD"/>
    <n v="1095.864"/>
  </r>
  <r>
    <s v="SALE883"/>
    <d v="2024-08-22T00:00:00"/>
    <x v="93"/>
    <s v="PROD85"/>
    <s v="STORE0"/>
    <n v="3"/>
    <n v="762"/>
    <n v="0.02"/>
    <s v="PayPal"/>
    <n v="2240.2800000000002"/>
  </r>
  <r>
    <s v="SALE908"/>
    <d v="2023-12-28T00:00:00"/>
    <x v="194"/>
    <s v="PROD85"/>
    <s v="STORE19"/>
    <n v="3"/>
    <n v="104.33"/>
    <n v="0.13"/>
    <s v="COD"/>
    <n v="272.30130000000003"/>
  </r>
  <r>
    <s v="SALE981"/>
    <d v="2024-07-08T00:00:00"/>
    <x v="181"/>
    <s v="PROD85"/>
    <s v="STORE8"/>
    <n v="2"/>
    <n v="943.93"/>
    <n v="0.22"/>
    <s v="PayPal"/>
    <n v="1472.5308"/>
  </r>
  <r>
    <s v="SALE1099"/>
    <d v="2024-12-05T00:00:00"/>
    <x v="22"/>
    <s v="PROD85"/>
    <s v="STORE1"/>
    <n v="1"/>
    <n v="784.46"/>
    <n v="0.14000000000000001"/>
    <s v="COD"/>
    <n v="674.63560000000007"/>
  </r>
  <r>
    <s v="SALE1245"/>
    <d v="2024-01-08T00:00:00"/>
    <x v="68"/>
    <s v="PROD85"/>
    <s v="STORE16"/>
    <n v="3"/>
    <n v="416.44"/>
    <n v="0.27"/>
    <s v="Credit Card"/>
    <n v="912.00359999999989"/>
  </r>
  <r>
    <s v="SALE1473"/>
    <d v="2024-11-09T00:00:00"/>
    <x v="98"/>
    <s v="PROD85"/>
    <s v="STORE18"/>
    <n v="2"/>
    <n v="227.97"/>
    <n v="0.08"/>
    <s v="COD"/>
    <n v="419.46480000000003"/>
  </r>
  <r>
    <s v="SALE1532"/>
    <d v="2025-09-28T00:00:00"/>
    <x v="112"/>
    <s v="PROD85"/>
    <s v="STORE16"/>
    <n v="3"/>
    <n v="615.30999999999995"/>
    <n v="0.14000000000000001"/>
    <s v="PayPal"/>
    <n v="1587.4998000000001"/>
  </r>
  <r>
    <s v="SALE92"/>
    <d v="2024-02-28T00:00:00"/>
    <x v="96"/>
    <s v="PROD86"/>
    <s v="STORE4"/>
    <n v="1"/>
    <n v="696.53"/>
    <n v="0.17"/>
    <s v="Credit Card"/>
    <n v="578.11989999999992"/>
  </r>
  <r>
    <s v="SALE104"/>
    <d v="2024-02-08T00:00:00"/>
    <x v="270"/>
    <s v="PROD86"/>
    <s v="STORE11"/>
    <n v="2"/>
    <n v="879.63"/>
    <n v="7.0000000000000007E-2"/>
    <s v="COD"/>
    <n v="1636.1117999999999"/>
  </r>
  <r>
    <s v="SALE107"/>
    <d v="2024-02-01T00:00:00"/>
    <x v="86"/>
    <s v="PROD86"/>
    <s v="STORE7"/>
    <n v="4"/>
    <n v="525.61"/>
    <n v="0.02"/>
    <s v="PayPal"/>
    <n v="2060.3912"/>
  </r>
  <r>
    <s v="SALE239"/>
    <d v="2025-07-23T00:00:00"/>
    <x v="224"/>
    <s v="PROD86"/>
    <s v="STORE8"/>
    <n v="3"/>
    <n v="91.7"/>
    <n v="0.08"/>
    <s v="COD"/>
    <n v="253.09200000000001"/>
  </r>
  <r>
    <s v="SALE532"/>
    <d v="2024-06-04T00:00:00"/>
    <x v="384"/>
    <s v="PROD86"/>
    <s v="STORE13"/>
    <n v="4"/>
    <n v="817.92"/>
    <n v="0.21"/>
    <s v="Credit Card"/>
    <n v="2584.6271999999999"/>
  </r>
  <r>
    <s v="SALE556"/>
    <d v="2023-11-23T00:00:00"/>
    <x v="101"/>
    <s v="PROD86"/>
    <s v="STORE17"/>
    <n v="4"/>
    <n v="338.73"/>
    <n v="0.18"/>
    <s v="Credit Card"/>
    <n v="1111.0344"/>
  </r>
  <r>
    <s v="SALE741"/>
    <d v="2024-03-21T00:00:00"/>
    <x v="424"/>
    <s v="PROD86"/>
    <s v="STORE9"/>
    <n v="1"/>
    <n v="431.69"/>
    <n v="0.09"/>
    <s v="Credit Card"/>
    <n v="392.83789999999999"/>
  </r>
  <r>
    <s v="SALE779"/>
    <d v="2024-04-04T00:00:00"/>
    <x v="184"/>
    <s v="PROD86"/>
    <s v="STORE3"/>
    <n v="3"/>
    <n v="413.74"/>
    <n v="0.01"/>
    <s v="Credit Card"/>
    <n v="1228.8078"/>
  </r>
  <r>
    <s v="SALE891"/>
    <d v="2025-10-02T00:00:00"/>
    <x v="50"/>
    <s v="PROD86"/>
    <s v="STORE16"/>
    <n v="2"/>
    <n v="215.59"/>
    <n v="0.18"/>
    <s v="Credit Card"/>
    <n v="353.56760000000003"/>
  </r>
  <r>
    <s v="SALE899"/>
    <d v="2024-06-13T00:00:00"/>
    <x v="418"/>
    <s v="PROD86"/>
    <s v="STORE6"/>
    <n v="3"/>
    <n v="619.80999999999995"/>
    <n v="0.16"/>
    <s v="COD"/>
    <n v="1561.9212"/>
  </r>
  <r>
    <s v="SALE1028"/>
    <d v="2024-02-15T00:00:00"/>
    <x v="344"/>
    <s v="PROD86"/>
    <s v="STORE18"/>
    <n v="1"/>
    <n v="859.3"/>
    <n v="0.16"/>
    <s v="PayPal"/>
    <n v="721.8119999999999"/>
  </r>
  <r>
    <s v="SALE1236"/>
    <d v="2025-09-08T00:00:00"/>
    <x v="184"/>
    <s v="PROD86"/>
    <s v="STORE7"/>
    <n v="1"/>
    <n v="729.05"/>
    <n v="0.06"/>
    <s v="COD"/>
    <n v="685.3069999999999"/>
  </r>
  <r>
    <s v="SALE1252"/>
    <d v="2024-02-23T00:00:00"/>
    <x v="281"/>
    <s v="PROD86"/>
    <s v="STORE0"/>
    <n v="1"/>
    <n v="227.35"/>
    <n v="0.06"/>
    <s v="COD"/>
    <n v="213.709"/>
  </r>
  <r>
    <s v="SALE1327"/>
    <d v="2024-09-09T00:00:00"/>
    <x v="395"/>
    <s v="PROD86"/>
    <s v="STORE15"/>
    <n v="2"/>
    <n v="384.92"/>
    <n v="0.09"/>
    <s v="Credit Card"/>
    <n v="700.5544000000001"/>
  </r>
  <r>
    <s v="SALE1436"/>
    <d v="2025-06-22T00:00:00"/>
    <x v="487"/>
    <s v="PROD86"/>
    <s v="STORE10"/>
    <n v="2"/>
    <n v="611.25"/>
    <n v="0.22"/>
    <s v="Credit Card"/>
    <n v="953.55000000000007"/>
  </r>
  <r>
    <s v="SALE1624"/>
    <d v="2025-07-30T00:00:00"/>
    <x v="105"/>
    <s v="PROD86"/>
    <s v="STORE16"/>
    <n v="4"/>
    <n v="164.93"/>
    <n v="0.11"/>
    <s v="Credit Card"/>
    <n v="587.1508"/>
  </r>
  <r>
    <s v="SALE1643"/>
    <d v="2024-09-12T00:00:00"/>
    <x v="245"/>
    <s v="PROD86"/>
    <s v="STORE13"/>
    <n v="4"/>
    <n v="292.31"/>
    <n v="0.27"/>
    <s v="PayPal"/>
    <n v="853.54520000000002"/>
  </r>
  <r>
    <s v="SALE1667"/>
    <d v="2025-07-22T00:00:00"/>
    <x v="145"/>
    <s v="PROD86"/>
    <s v="STORE1"/>
    <n v="1"/>
    <n v="119.04"/>
    <n v="0.13"/>
    <s v="COD"/>
    <n v="103.56480000000001"/>
  </r>
  <r>
    <s v="SALE1775"/>
    <d v="2024-01-28T00:00:00"/>
    <x v="208"/>
    <s v="PROD86"/>
    <s v="STORE16"/>
    <n v="3"/>
    <n v="738.47"/>
    <n v="0.28000000000000003"/>
    <s v="Credit Card"/>
    <n v="1595.0952"/>
  </r>
  <r>
    <s v="SALE1970"/>
    <d v="2024-09-28T00:00:00"/>
    <x v="69"/>
    <s v="PROD86"/>
    <s v="STORE11"/>
    <n v="2"/>
    <n v="494.35"/>
    <n v="0.1"/>
    <s v="Credit Card"/>
    <n v="889.83"/>
  </r>
  <r>
    <s v="SALE134"/>
    <d v="2025-06-19T00:00:00"/>
    <x v="313"/>
    <s v="PROD87"/>
    <s v="STORE15"/>
    <n v="4"/>
    <n v="72.63"/>
    <n v="0.06"/>
    <s v="PayPal"/>
    <n v="273.08879999999999"/>
  </r>
  <r>
    <s v="SALE148"/>
    <d v="2025-08-09T00:00:00"/>
    <x v="231"/>
    <s v="PROD87"/>
    <s v="STORE0"/>
    <n v="1"/>
    <n v="652.03"/>
    <n v="0.27"/>
    <s v="Credit Card"/>
    <n v="475.9819"/>
  </r>
  <r>
    <s v="SALE354"/>
    <d v="2024-04-16T00:00:00"/>
    <x v="336"/>
    <s v="PROD87"/>
    <s v="STORE8"/>
    <n v="4"/>
    <n v="289.66000000000003"/>
    <n v="0.25"/>
    <s v="COD"/>
    <n v="868.98"/>
  </r>
  <r>
    <s v="SALE425"/>
    <d v="2025-05-30T00:00:00"/>
    <x v="138"/>
    <s v="PROD87"/>
    <s v="STORE9"/>
    <n v="2"/>
    <n v="209.96"/>
    <n v="0"/>
    <s v="Credit Card"/>
    <n v="419.92"/>
  </r>
  <r>
    <s v="SALE462"/>
    <d v="2023-12-19T00:00:00"/>
    <x v="488"/>
    <s v="PROD87"/>
    <s v="STORE1"/>
    <n v="2"/>
    <n v="291.83999999999997"/>
    <n v="0.25"/>
    <s v="PayPal"/>
    <n v="437.76"/>
  </r>
  <r>
    <s v="SALE534"/>
    <d v="2025-02-09T00:00:00"/>
    <x v="313"/>
    <s v="PROD87"/>
    <s v="STORE9"/>
    <n v="1"/>
    <n v="972.06"/>
    <n v="0.3"/>
    <s v="COD"/>
    <n v="680.44199999999989"/>
  </r>
  <r>
    <s v="SALE607"/>
    <d v="2024-10-18T00:00:00"/>
    <x v="473"/>
    <s v="PROD87"/>
    <s v="STORE13"/>
    <n v="3"/>
    <n v="926.85"/>
    <n v="0.18"/>
    <s v="COD"/>
    <n v="2280.0509999999999"/>
  </r>
  <r>
    <s v="SALE687"/>
    <d v="2025-04-03T00:00:00"/>
    <x v="305"/>
    <s v="PROD87"/>
    <s v="STORE4"/>
    <n v="1"/>
    <n v="979.28"/>
    <n v="0.2"/>
    <s v="PayPal"/>
    <n v="783.42399999999998"/>
  </r>
  <r>
    <s v="SALE839"/>
    <d v="2025-04-08T00:00:00"/>
    <x v="24"/>
    <s v="PROD87"/>
    <s v="STORE0"/>
    <n v="3"/>
    <n v="693.42"/>
    <n v="0.08"/>
    <s v="PayPal"/>
    <n v="1913.8391999999999"/>
  </r>
  <r>
    <s v="SALE873"/>
    <d v="2023-11-20T00:00:00"/>
    <x v="220"/>
    <s v="PROD87"/>
    <s v="STORE7"/>
    <n v="2"/>
    <n v="386.46"/>
    <n v="0.23"/>
    <s v="COD"/>
    <n v="595.14840000000004"/>
  </r>
  <r>
    <s v="SALE953"/>
    <d v="2024-03-26T00:00:00"/>
    <x v="345"/>
    <s v="PROD87"/>
    <s v="STORE8"/>
    <n v="3"/>
    <n v="662.82"/>
    <n v="0.01"/>
    <s v="COD"/>
    <n v="1968.5753999999999"/>
  </r>
  <r>
    <s v="SALE1060"/>
    <d v="2025-05-20T00:00:00"/>
    <x v="425"/>
    <s v="PROD87"/>
    <s v="STORE12"/>
    <n v="2"/>
    <n v="816.22"/>
    <n v="0.27"/>
    <s v="Credit Card"/>
    <n v="1191.6812"/>
  </r>
  <r>
    <s v="SALE1094"/>
    <d v="2025-06-08T00:00:00"/>
    <x v="212"/>
    <s v="PROD87"/>
    <s v="STORE13"/>
    <n v="1"/>
    <n v="575.94000000000005"/>
    <n v="0.17"/>
    <s v="Credit Card"/>
    <n v="478.03019999999998"/>
  </r>
  <r>
    <s v="SALE1114"/>
    <d v="2025-05-14T00:00:00"/>
    <x v="80"/>
    <s v="PROD87"/>
    <s v="STORE2"/>
    <n v="2"/>
    <n v="121.52"/>
    <n v="0.18"/>
    <s v="COD"/>
    <n v="199.2928"/>
  </r>
  <r>
    <s v="SALE1204"/>
    <d v="2024-10-10T00:00:00"/>
    <x v="363"/>
    <s v="PROD87"/>
    <s v="STORE11"/>
    <n v="4"/>
    <n v="565.51"/>
    <n v="0.16"/>
    <s v="PayPal"/>
    <n v="1900.1135999999999"/>
  </r>
  <r>
    <s v="SALE1260"/>
    <d v="2024-02-01T00:00:00"/>
    <x v="193"/>
    <s v="PROD87"/>
    <s v="STORE1"/>
    <n v="4"/>
    <n v="800"/>
    <n v="0.2"/>
    <s v="Credit Card"/>
    <n v="2560"/>
  </r>
  <r>
    <s v="SALE1897"/>
    <d v="2024-02-23T00:00:00"/>
    <x v="321"/>
    <s v="PROD87"/>
    <s v="STORE6"/>
    <n v="2"/>
    <n v="152.91"/>
    <n v="0.24"/>
    <s v="PayPal"/>
    <n v="232.42320000000001"/>
  </r>
  <r>
    <s v="SALE12"/>
    <d v="2024-08-24T00:00:00"/>
    <x v="419"/>
    <s v="PROD88"/>
    <s v="STORE4"/>
    <n v="4"/>
    <n v="644.58000000000004"/>
    <n v="0.01"/>
    <s v="Credit Card"/>
    <n v="2552.5367999999999"/>
  </r>
  <r>
    <s v="SALE85"/>
    <d v="2023-12-22T00:00:00"/>
    <x v="116"/>
    <s v="PROD88"/>
    <s v="STORE7"/>
    <n v="4"/>
    <n v="127.1"/>
    <n v="0.24"/>
    <s v="COD"/>
    <n v="386.38400000000001"/>
  </r>
  <r>
    <s v="SALE205"/>
    <d v="2025-08-14T00:00:00"/>
    <x v="325"/>
    <s v="PROD88"/>
    <s v="STORE5"/>
    <n v="1"/>
    <n v="479.93"/>
    <n v="0.22"/>
    <s v="Credit Card"/>
    <n v="374.34539999999998"/>
  </r>
  <r>
    <s v="SALE360"/>
    <d v="2024-11-14T00:00:00"/>
    <x v="284"/>
    <s v="PROD88"/>
    <s v="STORE1"/>
    <n v="4"/>
    <n v="677.25"/>
    <n v="0.14000000000000001"/>
    <s v="PayPal"/>
    <n v="2329.7399999999998"/>
  </r>
  <r>
    <s v="SALE466"/>
    <d v="2025-02-25T00:00:00"/>
    <x v="280"/>
    <s v="PROD88"/>
    <s v="STORE16"/>
    <n v="3"/>
    <n v="649.95000000000005"/>
    <n v="0.28000000000000003"/>
    <s v="COD"/>
    <n v="1403.8920000000001"/>
  </r>
  <r>
    <s v="SALE519"/>
    <d v="2024-07-22T00:00:00"/>
    <x v="440"/>
    <s v="PROD88"/>
    <s v="STORE0"/>
    <n v="4"/>
    <n v="370.09"/>
    <n v="0.22"/>
    <s v="COD"/>
    <n v="1154.6808000000001"/>
  </r>
  <r>
    <s v="SALE555"/>
    <d v="2025-01-20T00:00:00"/>
    <x v="237"/>
    <s v="PROD88"/>
    <s v="STORE2"/>
    <n v="3"/>
    <n v="691.02"/>
    <n v="0.12"/>
    <s v="COD"/>
    <n v="1824.2927999999999"/>
  </r>
  <r>
    <s v="SALE577"/>
    <d v="2024-03-09T00:00:00"/>
    <x v="96"/>
    <s v="PROD88"/>
    <s v="STORE2"/>
    <n v="2"/>
    <n v="994.32"/>
    <n v="0.27"/>
    <s v="PayPal"/>
    <n v="1451.7072000000001"/>
  </r>
  <r>
    <s v="SALE581"/>
    <d v="2023-11-20T00:00:00"/>
    <x v="245"/>
    <s v="PROD88"/>
    <s v="STORE5"/>
    <n v="4"/>
    <n v="510.33"/>
    <n v="0.2"/>
    <s v="PayPal"/>
    <n v="1633.056"/>
  </r>
  <r>
    <s v="SALE612"/>
    <d v="2024-11-02T00:00:00"/>
    <x v="123"/>
    <s v="PROD88"/>
    <s v="STORE15"/>
    <n v="3"/>
    <n v="920.61"/>
    <n v="0.04"/>
    <s v="Credit Card"/>
    <n v="2651.3568"/>
  </r>
  <r>
    <s v="SALE685"/>
    <d v="2023-12-10T00:00:00"/>
    <x v="359"/>
    <s v="PROD88"/>
    <s v="STORE13"/>
    <n v="4"/>
    <n v="451.41"/>
    <n v="0.06"/>
    <s v="PayPal"/>
    <n v="1697.3016"/>
  </r>
  <r>
    <s v="SALE807"/>
    <d v="2025-03-18T00:00:00"/>
    <x v="384"/>
    <s v="PROD88"/>
    <s v="STORE15"/>
    <n v="2"/>
    <n v="315.27"/>
    <n v="0.23"/>
    <s v="Credit Card"/>
    <n v="485.51580000000001"/>
  </r>
  <r>
    <s v="SALE828"/>
    <d v="2025-06-01T00:00:00"/>
    <x v="77"/>
    <s v="PROD88"/>
    <s v="STORE6"/>
    <n v="1"/>
    <n v="539.37"/>
    <n v="0.14000000000000001"/>
    <s v="Credit Card"/>
    <n v="463.85820000000001"/>
  </r>
  <r>
    <s v="SALE956"/>
    <d v="2024-07-13T00:00:00"/>
    <x v="162"/>
    <s v="PROD88"/>
    <s v="STORE6"/>
    <n v="3"/>
    <n v="23.37"/>
    <n v="0.15"/>
    <s v="PayPal"/>
    <n v="59.593499999999999"/>
  </r>
  <r>
    <s v="SALE989"/>
    <d v="2025-02-06T00:00:00"/>
    <x v="7"/>
    <s v="PROD88"/>
    <s v="STORE10"/>
    <n v="1"/>
    <n v="66.14"/>
    <n v="0.14000000000000001"/>
    <s v="COD"/>
    <n v="56.880400000000002"/>
  </r>
  <r>
    <s v="SALE1218"/>
    <d v="2024-09-25T00:00:00"/>
    <x v="182"/>
    <s v="PROD88"/>
    <s v="STORE2"/>
    <n v="2"/>
    <n v="898.45"/>
    <n v="0.28999999999999998"/>
    <s v="COD"/>
    <n v="1275.799"/>
  </r>
  <r>
    <s v="SALE1268"/>
    <d v="2024-05-14T00:00:00"/>
    <x v="26"/>
    <s v="PROD88"/>
    <s v="STORE14"/>
    <n v="1"/>
    <n v="883.36"/>
    <n v="0.11"/>
    <s v="PayPal"/>
    <n v="786.19040000000007"/>
  </r>
  <r>
    <s v="SALE1316"/>
    <d v="2024-04-23T00:00:00"/>
    <x v="259"/>
    <s v="PROD88"/>
    <s v="STORE10"/>
    <n v="4"/>
    <n v="216.81"/>
    <n v="0.28999999999999998"/>
    <s v="Credit Card"/>
    <n v="615.74040000000002"/>
  </r>
  <r>
    <s v="SALE1397"/>
    <d v="2025-08-04T00:00:00"/>
    <x v="438"/>
    <s v="PROD88"/>
    <s v="STORE1"/>
    <n v="3"/>
    <n v="642.94000000000005"/>
    <n v="0.05"/>
    <s v="COD"/>
    <n v="1832.3789999999999"/>
  </r>
  <r>
    <s v="SALE1441"/>
    <d v="2024-09-04T00:00:00"/>
    <x v="256"/>
    <s v="PROD88"/>
    <s v="STORE14"/>
    <n v="4"/>
    <n v="450.42"/>
    <n v="0.08"/>
    <s v="COD"/>
    <n v="1657.5455999999999"/>
  </r>
  <r>
    <s v="SALE1546"/>
    <d v="2025-07-01T00:00:00"/>
    <x v="188"/>
    <s v="PROD88"/>
    <s v="STORE1"/>
    <n v="1"/>
    <n v="149.56"/>
    <n v="0.09"/>
    <s v="Credit Card"/>
    <n v="136.09960000000001"/>
  </r>
  <r>
    <s v="SALE1789"/>
    <d v="2024-10-14T00:00:00"/>
    <x v="60"/>
    <s v="PROD88"/>
    <s v="STORE3"/>
    <n v="2"/>
    <n v="403.91"/>
    <n v="7.0000000000000007E-2"/>
    <s v="Credit Card"/>
    <n v="751.27260000000001"/>
  </r>
  <r>
    <s v="SALE52"/>
    <d v="2025-08-25T00:00:00"/>
    <x v="82"/>
    <s v="PROD89"/>
    <s v="STORE6"/>
    <n v="3"/>
    <m/>
    <m/>
    <s v="Credit Card"/>
    <n v="486.06330000000003"/>
  </r>
  <r>
    <s v="SALE59"/>
    <d v="2023-11-27T00:00:00"/>
    <x v="261"/>
    <s v="PROD89"/>
    <s v="STORE11"/>
    <n v="1"/>
    <n v="996.33"/>
    <n v="0.23"/>
    <s v="PayPal"/>
    <n v="767.17410000000007"/>
  </r>
  <r>
    <s v="SALE63"/>
    <d v="2025-09-27T00:00:00"/>
    <x v="311"/>
    <s v="PROD89"/>
    <s v="STORE12"/>
    <n v="2"/>
    <n v="121.37"/>
    <n v="0.05"/>
    <s v="Credit Card"/>
    <n v="230.60300000000001"/>
  </r>
  <r>
    <s v="SALE159"/>
    <d v="2024-06-11T00:00:00"/>
    <x v="241"/>
    <s v="PROD89"/>
    <s v="STORE16"/>
    <n v="2"/>
    <n v="122.23"/>
    <n v="0.21"/>
    <s v="COD"/>
    <n v="193.1234"/>
  </r>
  <r>
    <s v="SALE172"/>
    <d v="2023-12-07T00:00:00"/>
    <x v="410"/>
    <s v="PROD89"/>
    <s v="STORE10"/>
    <n v="2"/>
    <n v="827.92"/>
    <n v="0.25"/>
    <s v="COD"/>
    <n v="1241.8800000000001"/>
  </r>
  <r>
    <s v="SALE184"/>
    <d v="2025-01-29T00:00:00"/>
    <x v="441"/>
    <s v="PROD89"/>
    <s v="STORE3"/>
    <n v="1"/>
    <n v="789.35"/>
    <n v="0.14000000000000001"/>
    <s v="PayPal"/>
    <n v="678.84100000000001"/>
  </r>
  <r>
    <s v="SALE260"/>
    <d v="2024-07-24T00:00:00"/>
    <x v="260"/>
    <s v="PROD89"/>
    <s v="STORE19"/>
    <n v="4"/>
    <n v="611.29999999999995"/>
    <n v="0.11"/>
    <s v="PayPal"/>
    <n v="2176.2280000000001"/>
  </r>
  <r>
    <s v="SALE270"/>
    <d v="2025-03-19T00:00:00"/>
    <x v="202"/>
    <s v="PROD89"/>
    <s v="STORE12"/>
    <n v="4"/>
    <n v="461.83"/>
    <n v="0.28000000000000003"/>
    <s v="PayPal"/>
    <n v="1330.0704000000001"/>
  </r>
  <r>
    <s v="SALE381"/>
    <d v="2024-05-15T00:00:00"/>
    <x v="136"/>
    <s v="PROD89"/>
    <s v="STORE10"/>
    <n v="3"/>
    <n v="437.96"/>
    <n v="0.27"/>
    <s v="COD"/>
    <n v="959.13239999999985"/>
  </r>
  <r>
    <s v="SALE490"/>
    <d v="2024-03-20T00:00:00"/>
    <x v="254"/>
    <s v="PROD89"/>
    <s v="STORE18"/>
    <n v="1"/>
    <n v="170.43"/>
    <n v="0.03"/>
    <s v="Credit Card"/>
    <n v="165.31710000000001"/>
  </r>
  <r>
    <s v="SALE506"/>
    <d v="2025-04-25T00:00:00"/>
    <x v="420"/>
    <s v="PROD89"/>
    <s v="STORE2"/>
    <n v="3"/>
    <n v="21.59"/>
    <n v="0.16"/>
    <s v="COD"/>
    <n v="54.406799999999997"/>
  </r>
  <r>
    <s v="SALE780"/>
    <d v="2024-07-04T00:00:00"/>
    <x v="147"/>
    <s v="PROD89"/>
    <s v="STORE14"/>
    <n v="4"/>
    <n v="79.75"/>
    <n v="0.18"/>
    <s v="PayPal"/>
    <n v="261.58"/>
  </r>
  <r>
    <s v="SALE1071"/>
    <d v="2023-10-16T00:00:00"/>
    <x v="187"/>
    <s v="PROD89"/>
    <s v="STORE2"/>
    <n v="4"/>
    <n v="753.83"/>
    <n v="0.24"/>
    <s v="Credit Card"/>
    <n v="2291.6432"/>
  </r>
  <r>
    <s v="SALE1135"/>
    <d v="2025-03-06T00:00:00"/>
    <x v="466"/>
    <s v="PROD89"/>
    <s v="STORE6"/>
    <n v="4"/>
    <n v="630.21"/>
    <n v="0.14000000000000001"/>
    <s v="COD"/>
    <n v="2167.9223999999999"/>
  </r>
  <r>
    <s v="SALE1199"/>
    <d v="2024-06-10T00:00:00"/>
    <x v="119"/>
    <s v="PROD89"/>
    <s v="STORE16"/>
    <n v="2"/>
    <n v="635.22"/>
    <n v="0.3"/>
    <s v="COD"/>
    <n v="889.30799999999999"/>
  </r>
  <r>
    <s v="SALE1280"/>
    <d v="2024-02-06T00:00:00"/>
    <x v="355"/>
    <s v="PROD89"/>
    <s v="STORE0"/>
    <n v="2"/>
    <n v="121.67"/>
    <n v="0.08"/>
    <s v="COD"/>
    <n v="223.87280000000001"/>
  </r>
  <r>
    <s v="SALE1294"/>
    <d v="2024-04-06T00:00:00"/>
    <x v="446"/>
    <s v="PROD89"/>
    <s v="STORE11"/>
    <n v="3"/>
    <n v="539.44000000000005"/>
    <n v="0.05"/>
    <s v="COD"/>
    <n v="1537.404"/>
  </r>
  <r>
    <s v="SALE1355"/>
    <d v="2025-09-10T00:00:00"/>
    <x v="330"/>
    <s v="PROD89"/>
    <s v="STORE15"/>
    <n v="3"/>
    <n v="882.05"/>
    <n v="0.06"/>
    <s v="PayPal"/>
    <n v="2487.3809999999989"/>
  </r>
  <r>
    <s v="SALE1391"/>
    <d v="2024-02-27T00:00:00"/>
    <x v="334"/>
    <s v="PROD89"/>
    <s v="STORE14"/>
    <n v="1"/>
    <n v="174.27"/>
    <n v="0.27"/>
    <s v="COD"/>
    <n v="127.2171"/>
  </r>
  <r>
    <s v="SALE1396"/>
    <d v="2025-03-28T00:00:00"/>
    <x v="470"/>
    <s v="PROD89"/>
    <s v="STORE9"/>
    <n v="1"/>
    <n v="317.14999999999998"/>
    <n v="0.24"/>
    <s v="COD"/>
    <n v="241.03399999999999"/>
  </r>
  <r>
    <s v="SALE1419"/>
    <d v="2024-08-23T00:00:00"/>
    <x v="160"/>
    <s v="PROD89"/>
    <s v="STORE4"/>
    <n v="1"/>
    <n v="170.12"/>
    <n v="0.26"/>
    <s v="PayPal"/>
    <n v="125.8888"/>
  </r>
  <r>
    <s v="SALE1462"/>
    <d v="2023-11-10T00:00:00"/>
    <x v="285"/>
    <s v="PROD89"/>
    <s v="STORE1"/>
    <n v="1"/>
    <n v="122.27"/>
    <n v="0.26"/>
    <s v="PayPal"/>
    <n v="90.479799999999997"/>
  </r>
  <r>
    <s v="SALE1477"/>
    <d v="2024-08-06T00:00:00"/>
    <x v="163"/>
    <s v="PROD89"/>
    <s v="STORE15"/>
    <n v="4"/>
    <n v="904.82"/>
    <n v="0.09"/>
    <s v="PayPal"/>
    <n v="3293.5448000000001"/>
  </r>
  <r>
    <s v="SALE1723"/>
    <d v="2025-03-22T00:00:00"/>
    <x v="147"/>
    <s v="PROD89"/>
    <s v="STORE12"/>
    <n v="4"/>
    <n v="706.67"/>
    <n v="0.01"/>
    <s v="Credit Card"/>
    <n v="2798.4132"/>
  </r>
  <r>
    <s v="SALE1756"/>
    <d v="2024-04-08T00:00:00"/>
    <x v="239"/>
    <s v="PROD89"/>
    <s v="STORE17"/>
    <n v="2"/>
    <n v="433.07"/>
    <n v="0.25"/>
    <s v="COD"/>
    <n v="649.60500000000002"/>
  </r>
  <r>
    <s v="SALE1992"/>
    <d v="2024-07-20T00:00:00"/>
    <x v="275"/>
    <s v="PROD89"/>
    <s v="STORE15"/>
    <n v="4"/>
    <n v="569.98"/>
    <n v="0.23"/>
    <s v="Credit Card"/>
    <n v="1755.5383999999999"/>
  </r>
  <r>
    <s v="SALE1997"/>
    <d v="2024-06-17T00:00:00"/>
    <x v="33"/>
    <s v="PROD89"/>
    <s v="STORE10"/>
    <n v="2"/>
    <n v="685.31"/>
    <n v="0.26"/>
    <s v="PayPal"/>
    <n v="1014.2588"/>
  </r>
  <r>
    <s v="SALE283"/>
    <d v="2024-12-13T00:00:00"/>
    <x v="84"/>
    <s v="PROD9"/>
    <s v="STORE5"/>
    <n v="3"/>
    <n v="134.30000000000001"/>
    <n v="0.14000000000000001"/>
    <s v="Credit Card"/>
    <n v="346.49400000000003"/>
  </r>
  <r>
    <s v="SALE330"/>
    <d v="2024-07-05T00:00:00"/>
    <x v="306"/>
    <s v="PROD9"/>
    <s v="STORE9"/>
    <n v="3"/>
    <n v="268.89"/>
    <n v="7.0000000000000007E-2"/>
    <s v="COD"/>
    <n v="750.20309999999995"/>
  </r>
  <r>
    <s v="SALE375"/>
    <d v="2025-04-09T00:00:00"/>
    <x v="18"/>
    <s v="PROD9"/>
    <s v="STORE12"/>
    <n v="1"/>
    <n v="306.36"/>
    <n v="0.01"/>
    <s v="PayPal"/>
    <n v="303.29640000000001"/>
  </r>
  <r>
    <s v="SALE384"/>
    <d v="2024-01-11T00:00:00"/>
    <x v="69"/>
    <s v="PROD9"/>
    <s v="STORE15"/>
    <n v="4"/>
    <n v="355.14"/>
    <n v="0.16"/>
    <s v="COD"/>
    <n v="1193.2704000000001"/>
  </r>
  <r>
    <s v="SALE599"/>
    <d v="2025-05-29T00:00:00"/>
    <x v="199"/>
    <s v="PROD9"/>
    <s v="STORE2"/>
    <n v="2"/>
    <n v="823.03"/>
    <n v="0.18"/>
    <s v="PayPal"/>
    <n v="1349.7692"/>
  </r>
  <r>
    <s v="SALE614"/>
    <d v="2024-02-16T00:00:00"/>
    <x v="291"/>
    <s v="PROD9"/>
    <s v="STORE2"/>
    <n v="1"/>
    <n v="312.91000000000003"/>
    <n v="0.12"/>
    <s v="PayPal"/>
    <n v="275.36079999999998"/>
  </r>
  <r>
    <s v="SALE616"/>
    <d v="2024-07-24T00:00:00"/>
    <x v="274"/>
    <s v="PROD9"/>
    <s v="STORE10"/>
    <n v="4"/>
    <n v="386.41"/>
    <n v="0.13"/>
    <s v="COD"/>
    <n v="1344.7067999999999"/>
  </r>
  <r>
    <s v="SALE737"/>
    <d v="2025-04-09T00:00:00"/>
    <x v="43"/>
    <s v="PROD9"/>
    <s v="STORE4"/>
    <n v="2"/>
    <n v="492.5"/>
    <n v="0.3"/>
    <s v="PayPal"/>
    <n v="689.5"/>
  </r>
  <r>
    <s v="SALE917"/>
    <d v="2024-05-16T00:00:00"/>
    <x v="408"/>
    <s v="PROD9"/>
    <s v="STORE12"/>
    <n v="2"/>
    <n v="309.77999999999997"/>
    <n v="0.16"/>
    <s v="Credit Card"/>
    <n v="520.43039999999996"/>
  </r>
  <r>
    <s v="SALE948"/>
    <d v="2024-02-21T00:00:00"/>
    <x v="16"/>
    <s v="PROD9"/>
    <s v="STORE16"/>
    <n v="4"/>
    <n v="583.21"/>
    <n v="0.2"/>
    <s v="Credit Card"/>
    <n v="1866.2719999999999"/>
  </r>
  <r>
    <s v="SALE1450"/>
    <d v="2024-01-14T00:00:00"/>
    <x v="437"/>
    <s v="PROD9"/>
    <s v="STORE7"/>
    <n v="1"/>
    <n v="484.23"/>
    <n v="0.12"/>
    <s v="COD"/>
    <n v="426.12240000000003"/>
  </r>
  <r>
    <s v="SALE1467"/>
    <d v="2024-10-03T00:00:00"/>
    <x v="360"/>
    <s v="PROD9"/>
    <s v="STORE8"/>
    <n v="3"/>
    <n v="136.4"/>
    <n v="0.15"/>
    <s v="PayPal"/>
    <n v="347.82000000000011"/>
  </r>
  <r>
    <s v="SALE1537"/>
    <d v="2025-01-31T00:00:00"/>
    <x v="195"/>
    <s v="PROD9"/>
    <s v="STORE5"/>
    <n v="2"/>
    <n v="753.1"/>
    <n v="0.19"/>
    <s v="PayPal"/>
    <n v="1220.0219999999999"/>
  </r>
  <r>
    <s v="SALE1829"/>
    <d v="2024-03-28T00:00:00"/>
    <x v="53"/>
    <s v="PROD9"/>
    <s v="STORE9"/>
    <n v="2"/>
    <n v="169.46"/>
    <n v="0.03"/>
    <s v="PayPal"/>
    <n v="328.75240000000002"/>
  </r>
  <r>
    <s v="SALE1837"/>
    <d v="2024-04-10T00:00:00"/>
    <x v="59"/>
    <s v="PROD9"/>
    <s v="STORE12"/>
    <n v="1"/>
    <n v="829.83"/>
    <n v="0.26"/>
    <s v="COD"/>
    <n v="614.07420000000002"/>
  </r>
  <r>
    <s v="SALE1915"/>
    <d v="2024-04-26T00:00:00"/>
    <x v="195"/>
    <s v="PROD9"/>
    <s v="STORE16"/>
    <n v="2"/>
    <n v="409.14"/>
    <n v="0.01"/>
    <s v="PayPal"/>
    <n v="810.09719999999993"/>
  </r>
  <r>
    <s v="SALE1946"/>
    <d v="2024-11-11T00:00:00"/>
    <x v="107"/>
    <s v="PROD9"/>
    <s v="STORE13"/>
    <n v="4"/>
    <n v="243.13"/>
    <n v="0.25"/>
    <s v="COD"/>
    <n v="729.39"/>
  </r>
  <r>
    <s v="SALE111"/>
    <d v="2025-05-21T00:00:00"/>
    <x v="93"/>
    <s v="PROD90"/>
    <s v="STORE3"/>
    <n v="2"/>
    <n v="845.71"/>
    <n v="0.01"/>
    <s v="PayPal"/>
    <n v="1674.5057999999999"/>
  </r>
  <r>
    <s v="SALE140"/>
    <d v="2023-11-25T00:00:00"/>
    <x v="384"/>
    <s v="PROD90"/>
    <s v="STORE5"/>
    <n v="2"/>
    <n v="478.85"/>
    <n v="0.01"/>
    <s v="COD"/>
    <n v="948.12300000000005"/>
  </r>
  <r>
    <s v="SALE219"/>
    <d v="2023-10-26T00:00:00"/>
    <x v="305"/>
    <s v="PROD90"/>
    <s v="STORE15"/>
    <n v="4"/>
    <n v="75.37"/>
    <n v="0.02"/>
    <s v="COD"/>
    <n v="295.4504"/>
  </r>
  <r>
    <s v="SALE268"/>
    <d v="2024-09-20T00:00:00"/>
    <x v="135"/>
    <s v="PROD90"/>
    <s v="STORE18"/>
    <n v="3"/>
    <m/>
    <n v="0.06"/>
    <s v="Credit Card"/>
    <n v="315.24779999999998"/>
  </r>
  <r>
    <s v="SALE298"/>
    <d v="2024-10-18T00:00:00"/>
    <x v="59"/>
    <s v="PROD90"/>
    <s v="STORE1"/>
    <n v="4"/>
    <n v="61.98"/>
    <n v="0.16"/>
    <s v="Credit Card"/>
    <n v="208.25280000000001"/>
  </r>
  <r>
    <s v="SALE307"/>
    <d v="2025-07-04T00:00:00"/>
    <x v="377"/>
    <s v="PROD90"/>
    <s v="STORE1"/>
    <n v="3"/>
    <n v="135.94"/>
    <n v="0.2"/>
    <s v="Credit Card"/>
    <n v="326.25599999999997"/>
  </r>
  <r>
    <s v="SALE371"/>
    <d v="2024-08-16T00:00:00"/>
    <x v="308"/>
    <s v="PROD90"/>
    <s v="STORE13"/>
    <n v="1"/>
    <n v="752.45"/>
    <n v="0.21"/>
    <s v="COD"/>
    <n v="594.43550000000005"/>
  </r>
  <r>
    <s v="SALE565"/>
    <d v="2025-07-05T00:00:00"/>
    <x v="14"/>
    <s v="PROD90"/>
    <s v="STORE12"/>
    <n v="1"/>
    <n v="780.16"/>
    <n v="0.02"/>
    <s v="COD"/>
    <n v="764.55679999999995"/>
  </r>
  <r>
    <s v="SALE622"/>
    <d v="2024-05-09T00:00:00"/>
    <x v="383"/>
    <s v="PROD90"/>
    <s v="STORE5"/>
    <n v="2"/>
    <n v="678.98"/>
    <n v="0.23"/>
    <s v="Credit Card"/>
    <n v="1045.6292000000001"/>
  </r>
  <r>
    <s v="SALE642"/>
    <d v="2025-02-23T00:00:00"/>
    <x v="249"/>
    <s v="PROD90"/>
    <s v="STORE1"/>
    <n v="3"/>
    <n v="853.32"/>
    <n v="7.0000000000000007E-2"/>
    <s v="COD"/>
    <n v="2380.7628"/>
  </r>
  <r>
    <s v="SALE660"/>
    <d v="2025-09-14T00:00:00"/>
    <x v="217"/>
    <s v="PROD90"/>
    <s v="STORE18"/>
    <n v="3"/>
    <n v="107.44"/>
    <n v="0.27"/>
    <s v="PayPal"/>
    <n v="235.2936"/>
  </r>
  <r>
    <s v="SALE702"/>
    <d v="2024-06-16T00:00:00"/>
    <x v="44"/>
    <s v="PROD90"/>
    <s v="STORE4"/>
    <n v="1"/>
    <n v="900.94"/>
    <n v="0.1"/>
    <s v="Credit Card"/>
    <n v="810.84600000000012"/>
  </r>
  <r>
    <s v="SALE960"/>
    <d v="2023-10-28T00:00:00"/>
    <x v="96"/>
    <s v="PROD90"/>
    <s v="STORE7"/>
    <n v="1"/>
    <n v="537.26"/>
    <n v="0.09"/>
    <s v="Credit Card"/>
    <n v="488.90660000000003"/>
  </r>
  <r>
    <s v="SALE1159"/>
    <d v="2025-08-12T00:00:00"/>
    <x v="314"/>
    <s v="PROD90"/>
    <s v="STORE16"/>
    <n v="1"/>
    <n v="269.25"/>
    <n v="0.14000000000000001"/>
    <s v="PayPal"/>
    <n v="231.55500000000001"/>
  </r>
  <r>
    <s v="SALE1237"/>
    <d v="2025-09-12T00:00:00"/>
    <x v="126"/>
    <s v="PROD90"/>
    <s v="STORE13"/>
    <n v="1"/>
    <n v="822.6"/>
    <n v="0.28999999999999998"/>
    <s v="PayPal"/>
    <n v="584.04599999999994"/>
  </r>
  <r>
    <s v="SALE1395"/>
    <d v="2024-02-21T00:00:00"/>
    <x v="237"/>
    <s v="PROD90"/>
    <s v="STORE11"/>
    <n v="1"/>
    <n v="413.65"/>
    <n v="0.1"/>
    <s v="COD"/>
    <n v="372.28500000000003"/>
  </r>
  <r>
    <s v="SALE1422"/>
    <d v="2025-05-30T00:00:00"/>
    <x v="489"/>
    <s v="PROD90"/>
    <s v="STORE1"/>
    <n v="2"/>
    <n v="410"/>
    <n v="0.13"/>
    <s v="COD"/>
    <n v="713.4"/>
  </r>
  <r>
    <s v="SALE1509"/>
    <d v="2025-04-18T00:00:00"/>
    <x v="300"/>
    <s v="PROD90"/>
    <s v="STORE0"/>
    <n v="3"/>
    <n v="65.569999999999993"/>
    <n v="0.3"/>
    <s v="COD"/>
    <n v="137.697"/>
  </r>
  <r>
    <s v="SALE82"/>
    <d v="2024-08-14T00:00:00"/>
    <x v="36"/>
    <s v="PROD91"/>
    <s v="STORE17"/>
    <n v="2"/>
    <n v="601.33000000000004"/>
    <n v="0.16"/>
    <s v="PayPal"/>
    <n v="1010.2344000000001"/>
  </r>
  <r>
    <s v="SALE109"/>
    <d v="2025-03-22T00:00:00"/>
    <x v="71"/>
    <s v="PROD91"/>
    <s v="STORE0"/>
    <n v="3"/>
    <n v="376.46"/>
    <n v="0.09"/>
    <s v="COD"/>
    <n v="1027.7357999999999"/>
  </r>
  <r>
    <s v="SALE114"/>
    <d v="2024-07-09T00:00:00"/>
    <x v="370"/>
    <s v="PROD91"/>
    <s v="STORE4"/>
    <n v="2"/>
    <n v="731.01"/>
    <n v="0.05"/>
    <s v="PayPal"/>
    <n v="1388.9190000000001"/>
  </r>
  <r>
    <s v="SALE263"/>
    <d v="2025-06-18T00:00:00"/>
    <x v="469"/>
    <s v="PROD91"/>
    <s v="STORE9"/>
    <n v="2"/>
    <n v="903.08"/>
    <n v="0.18"/>
    <s v="COD"/>
    <n v="1481.0512000000001"/>
  </r>
  <r>
    <s v="SALE419"/>
    <d v="2025-06-16T00:00:00"/>
    <x v="173"/>
    <s v="PROD91"/>
    <s v="STORE19"/>
    <n v="2"/>
    <n v="782.11"/>
    <n v="0.17"/>
    <s v="PayPal"/>
    <n v="1298.3026"/>
  </r>
  <r>
    <s v="SALE461"/>
    <d v="2023-12-10T00:00:00"/>
    <x v="2"/>
    <s v="PROD91"/>
    <s v="STORE11"/>
    <n v="4"/>
    <n v="202.46"/>
    <n v="0.24"/>
    <s v="Credit Card"/>
    <n v="615.47840000000008"/>
  </r>
  <r>
    <s v="SALE476"/>
    <d v="2024-03-13T00:00:00"/>
    <x v="433"/>
    <s v="PROD91"/>
    <s v="STORE5"/>
    <n v="4"/>
    <n v="940.77"/>
    <n v="0.24"/>
    <s v="COD"/>
    <n v="2859.9407999999999"/>
  </r>
  <r>
    <s v="SALE540"/>
    <d v="2023-11-21T00:00:00"/>
    <x v="476"/>
    <s v="PROD91"/>
    <s v="STORE7"/>
    <n v="2"/>
    <n v="533.91999999999996"/>
    <n v="0.13"/>
    <s v="Credit Card"/>
    <n v="929.02079999999989"/>
  </r>
  <r>
    <s v="SALE559"/>
    <d v="2023-11-26T00:00:00"/>
    <x v="171"/>
    <s v="PROD91"/>
    <s v="STORE16"/>
    <n v="1"/>
    <n v="499.59"/>
    <n v="0.03"/>
    <s v="COD"/>
    <n v="484.60230000000001"/>
  </r>
  <r>
    <s v="SALE627"/>
    <d v="2024-09-12T00:00:00"/>
    <x v="422"/>
    <s v="PROD91"/>
    <s v="STORE16"/>
    <n v="4"/>
    <n v="969.55"/>
    <n v="0.09"/>
    <s v="COD"/>
    <n v="3529.1619999999998"/>
  </r>
  <r>
    <s v="SALE686"/>
    <d v="2025-10-12T00:00:00"/>
    <x v="488"/>
    <s v="PROD91"/>
    <s v="STORE9"/>
    <n v="4"/>
    <n v="547.21"/>
    <n v="0.25"/>
    <s v="Credit Card"/>
    <n v="1641.63"/>
  </r>
  <r>
    <s v="SALE728"/>
    <d v="2023-10-26T00:00:00"/>
    <x v="484"/>
    <s v="PROD91"/>
    <s v="STORE0"/>
    <n v="4"/>
    <n v="289.77"/>
    <n v="0.06"/>
    <s v="PayPal"/>
    <n v="1089.5352"/>
  </r>
  <r>
    <s v="SALE735"/>
    <d v="2024-06-10T00:00:00"/>
    <x v="23"/>
    <s v="PROD91"/>
    <s v="STORE17"/>
    <n v="1"/>
    <n v="230.32"/>
    <n v="0.05"/>
    <s v="COD"/>
    <n v="218.804"/>
  </r>
  <r>
    <s v="SALE777"/>
    <d v="2024-02-09T00:00:00"/>
    <x v="193"/>
    <s v="PROD91"/>
    <s v="STORE12"/>
    <n v="2"/>
    <n v="229.81"/>
    <n v="0.21"/>
    <s v="COD"/>
    <n v="363.09980000000002"/>
  </r>
  <r>
    <s v="SALE803"/>
    <d v="2025-03-25T00:00:00"/>
    <x v="0"/>
    <s v="PROD91"/>
    <s v="STORE3"/>
    <n v="2"/>
    <n v="727.18"/>
    <n v="0.22"/>
    <s v="PayPal"/>
    <n v="1134.4007999999999"/>
  </r>
  <r>
    <s v="SALE941"/>
    <d v="2025-02-02T00:00:00"/>
    <x v="39"/>
    <s v="PROD91"/>
    <s v="STORE5"/>
    <n v="3"/>
    <n v="219.96"/>
    <n v="0.18"/>
    <s v="PayPal"/>
    <n v="541.10160000000008"/>
  </r>
  <r>
    <s v="SALE971"/>
    <d v="2024-08-26T00:00:00"/>
    <x v="442"/>
    <s v="PROD91"/>
    <s v="STORE13"/>
    <n v="4"/>
    <n v="853.26"/>
    <n v="0.24"/>
    <s v="COD"/>
    <n v="2593.9104000000002"/>
  </r>
  <r>
    <s v="SALE1113"/>
    <d v="2025-08-19T00:00:00"/>
    <x v="290"/>
    <s v="PROD91"/>
    <s v="STORE5"/>
    <n v="3"/>
    <n v="629.58000000000004"/>
    <n v="0.05"/>
    <s v="Credit Card"/>
    <n v="1794.3030000000001"/>
  </r>
  <r>
    <s v="SALE1147"/>
    <d v="2025-07-16T00:00:00"/>
    <x v="351"/>
    <s v="PROD91"/>
    <s v="STORE0"/>
    <n v="2"/>
    <n v="844.31"/>
    <n v="7.0000000000000007E-2"/>
    <s v="PayPal"/>
    <n v="1570.4166"/>
  </r>
  <r>
    <s v="SALE1193"/>
    <d v="2025-02-17T00:00:00"/>
    <x v="90"/>
    <s v="PROD91"/>
    <s v="STORE6"/>
    <n v="3"/>
    <n v="242.58"/>
    <n v="0.25"/>
    <s v="Credit Card"/>
    <n v="545.80500000000006"/>
  </r>
  <r>
    <s v="SALE1290"/>
    <d v="2024-03-25T00:00:00"/>
    <x v="215"/>
    <s v="PROD91"/>
    <s v="STORE14"/>
    <n v="3"/>
    <n v="690.27"/>
    <n v="7.0000000000000007E-2"/>
    <s v="PayPal"/>
    <n v="1925.8533"/>
  </r>
  <r>
    <s v="SALE1402"/>
    <d v="2024-03-27T00:00:00"/>
    <x v="361"/>
    <s v="PROD91"/>
    <s v="STORE19"/>
    <n v="2"/>
    <n v="600.03"/>
    <n v="0.26"/>
    <s v="PayPal"/>
    <n v="888.0444"/>
  </r>
  <r>
    <s v="SALE1573"/>
    <d v="2024-11-16T00:00:00"/>
    <x v="32"/>
    <s v="PROD91"/>
    <s v="STORE9"/>
    <n v="2"/>
    <n v="976.83"/>
    <n v="0.1"/>
    <s v="PayPal"/>
    <n v="1758.2940000000001"/>
  </r>
  <r>
    <s v="SALE1701"/>
    <d v="2025-06-11T00:00:00"/>
    <x v="228"/>
    <s v="PROD91"/>
    <s v="STORE19"/>
    <n v="3"/>
    <n v="811.16"/>
    <n v="0.1"/>
    <s v="COD"/>
    <n v="2190.1320000000001"/>
  </r>
  <r>
    <s v="SALE1725"/>
    <d v="2025-02-13T00:00:00"/>
    <x v="474"/>
    <s v="PROD91"/>
    <s v="STORE18"/>
    <n v="3"/>
    <n v="482.2"/>
    <n v="0.23"/>
    <s v="COD"/>
    <n v="1113.8820000000001"/>
  </r>
  <r>
    <s v="SALE175"/>
    <d v="2024-12-15T00:00:00"/>
    <x v="468"/>
    <s v="PROD92"/>
    <s v="STORE1"/>
    <n v="2"/>
    <n v="707.65"/>
    <n v="0.14000000000000001"/>
    <s v="Credit Card"/>
    <n v="1217.1579999999999"/>
  </r>
  <r>
    <s v="SALE192"/>
    <d v="2024-11-21T00:00:00"/>
    <x v="483"/>
    <s v="PROD92"/>
    <s v="STORE14"/>
    <n v="3"/>
    <n v="361.65"/>
    <n v="0.15"/>
    <s v="COD"/>
    <n v="922.20749999999987"/>
  </r>
  <r>
    <s v="SALE253"/>
    <d v="2025-08-07T00:00:00"/>
    <x v="177"/>
    <s v="PROD92"/>
    <s v="STORE18"/>
    <n v="2"/>
    <n v="239.92"/>
    <n v="0.16"/>
    <s v="Credit Card"/>
    <n v="403.06560000000002"/>
  </r>
  <r>
    <s v="SALE254"/>
    <d v="2024-02-16T00:00:00"/>
    <x v="253"/>
    <s v="PROD92"/>
    <s v="STORE6"/>
    <n v="2"/>
    <n v="878.05"/>
    <n v="0.11"/>
    <s v="PayPal"/>
    <n v="1562.9290000000001"/>
  </r>
  <r>
    <s v="SALE552"/>
    <d v="2025-10-10T00:00:00"/>
    <x v="196"/>
    <s v="PROD92"/>
    <s v="STORE11"/>
    <n v="3"/>
    <n v="862.18"/>
    <n v="0.22"/>
    <s v="PayPal"/>
    <n v="2017.5011999999999"/>
  </r>
  <r>
    <s v="SALE592"/>
    <d v="2025-10-13T00:00:00"/>
    <x v="367"/>
    <s v="PROD92"/>
    <s v="STORE17"/>
    <n v="3"/>
    <n v="259.74"/>
    <n v="0.24"/>
    <s v="Credit Card"/>
    <n v="592.20720000000006"/>
  </r>
  <r>
    <s v="SALE600"/>
    <d v="2024-04-19T00:00:00"/>
    <x v="247"/>
    <s v="PROD92"/>
    <s v="STORE6"/>
    <n v="1"/>
    <n v="117.37"/>
    <n v="0.21"/>
    <s v="Credit Card"/>
    <n v="92.722300000000004"/>
  </r>
  <r>
    <s v="SALE659"/>
    <d v="2023-12-31T00:00:00"/>
    <x v="158"/>
    <s v="PROD92"/>
    <s v="STORE4"/>
    <n v="3"/>
    <n v="718.23"/>
    <n v="0.19"/>
    <s v="PayPal"/>
    <n v="1745.2989"/>
  </r>
  <r>
    <s v="SALE772"/>
    <d v="2023-11-24T00:00:00"/>
    <x v="431"/>
    <s v="PROD92"/>
    <s v="STORE19"/>
    <n v="2"/>
    <n v="318.62"/>
    <n v="0.02"/>
    <s v="COD"/>
    <n v="624.49519999999995"/>
  </r>
  <r>
    <s v="SALE799"/>
    <d v="2023-10-14T00:00:00"/>
    <x v="476"/>
    <s v="PROD92"/>
    <s v="STORE11"/>
    <n v="4"/>
    <n v="23.57"/>
    <n v="0.1"/>
    <s v="Credit Card"/>
    <n v="84.852000000000004"/>
  </r>
  <r>
    <s v="SALE878"/>
    <d v="2024-10-28T00:00:00"/>
    <x v="139"/>
    <s v="PROD92"/>
    <s v="STORE16"/>
    <n v="1"/>
    <n v="553.38"/>
    <n v="0.21"/>
    <s v="PayPal"/>
    <n v="437.17020000000002"/>
  </r>
  <r>
    <s v="SALE881"/>
    <d v="2025-01-03T00:00:00"/>
    <x v="376"/>
    <s v="PROD92"/>
    <s v="STORE1"/>
    <n v="3"/>
    <n v="476.37"/>
    <n v="0.21"/>
    <s v="COD"/>
    <n v="1128.9969000000001"/>
  </r>
  <r>
    <s v="SALE892"/>
    <d v="2025-08-26T00:00:00"/>
    <x v="184"/>
    <s v="PROD92"/>
    <s v="STORE0"/>
    <n v="1"/>
    <n v="533.79999999999995"/>
    <n v="0.27"/>
    <s v="COD"/>
    <n v="389.67399999999998"/>
  </r>
  <r>
    <s v="SALE968"/>
    <d v="2024-08-14T00:00:00"/>
    <x v="441"/>
    <s v="PROD92"/>
    <s v="STORE1"/>
    <n v="2"/>
    <n v="954.1"/>
    <n v="0.17"/>
    <s v="PayPal"/>
    <n v="1583.806"/>
  </r>
  <r>
    <s v="SALE1046"/>
    <d v="2025-05-29T00:00:00"/>
    <x v="164"/>
    <s v="PROD92"/>
    <s v="STORE11"/>
    <n v="1"/>
    <n v="209.39"/>
    <n v="0.28000000000000003"/>
    <s v="PayPal"/>
    <n v="150.76079999999999"/>
  </r>
  <r>
    <s v="SALE1066"/>
    <d v="2024-11-12T00:00:00"/>
    <x v="321"/>
    <s v="PROD92"/>
    <s v="STORE18"/>
    <n v="1"/>
    <n v="909.04"/>
    <n v="0.11"/>
    <s v="Credit Card"/>
    <n v="809.04560000000004"/>
  </r>
  <r>
    <s v="SALE1128"/>
    <d v="2024-08-05T00:00:00"/>
    <x v="410"/>
    <s v="PROD92"/>
    <s v="STORE3"/>
    <n v="1"/>
    <n v="805.07"/>
    <n v="0.06"/>
    <s v="COD"/>
    <n v="756.76580000000001"/>
  </r>
  <r>
    <s v="SALE1197"/>
    <d v="2024-03-31T00:00:00"/>
    <x v="317"/>
    <s v="PROD92"/>
    <s v="STORE12"/>
    <n v="4"/>
    <n v="294.38"/>
    <n v="0.2"/>
    <s v="Credit Card"/>
    <n v="942.01600000000008"/>
  </r>
  <r>
    <s v="SALE1225"/>
    <d v="2025-10-03T00:00:00"/>
    <x v="134"/>
    <s v="PROD92"/>
    <s v="STORE18"/>
    <n v="2"/>
    <n v="682.7"/>
    <n v="0.13"/>
    <s v="Credit Card"/>
    <n v="1187.8979999999999"/>
  </r>
  <r>
    <s v="SALE1331"/>
    <d v="2023-11-03T00:00:00"/>
    <x v="405"/>
    <s v="PROD92"/>
    <s v="STORE18"/>
    <n v="2"/>
    <n v="177.4"/>
    <n v="0.19"/>
    <s v="PayPal"/>
    <n v="287.38799999999998"/>
  </r>
  <r>
    <s v="SALE1351"/>
    <d v="2025-08-03T00:00:00"/>
    <x v="432"/>
    <s v="PROD92"/>
    <s v="STORE14"/>
    <n v="3"/>
    <n v="972.58"/>
    <n v="0.28000000000000003"/>
    <s v="COD"/>
    <n v="2100.7728000000002"/>
  </r>
  <r>
    <s v="SALE1582"/>
    <d v="2024-04-20T00:00:00"/>
    <x v="354"/>
    <s v="PROD92"/>
    <s v="STORE0"/>
    <n v="1"/>
    <n v="681.47"/>
    <n v="0.15"/>
    <s v="Credit Card"/>
    <n v="579.24950000000001"/>
  </r>
  <r>
    <s v="SALE1604"/>
    <d v="2024-07-18T00:00:00"/>
    <x v="114"/>
    <s v="PROD92"/>
    <s v="STORE19"/>
    <n v="2"/>
    <n v="253.87"/>
    <n v="0.23"/>
    <s v="COD"/>
    <n v="390.95979999999997"/>
  </r>
  <r>
    <s v="SALE1912"/>
    <d v="2025-07-23T00:00:00"/>
    <x v="237"/>
    <s v="PROD92"/>
    <s v="STORE6"/>
    <n v="1"/>
    <n v="882.03"/>
    <n v="0.04"/>
    <s v="COD"/>
    <n v="846.74879999999996"/>
  </r>
  <r>
    <s v="SALE62"/>
    <d v="2024-08-11T00:00:00"/>
    <x v="252"/>
    <s v="PROD93"/>
    <s v="STORE16"/>
    <n v="1"/>
    <n v="468.94"/>
    <n v="0.12"/>
    <s v="Credit Card"/>
    <n v="412.66719999999998"/>
  </r>
  <r>
    <s v="SALE127"/>
    <d v="2025-09-16T00:00:00"/>
    <x v="113"/>
    <s v="PROD93"/>
    <s v="STORE6"/>
    <n v="3"/>
    <n v="949.19"/>
    <n v="0.03"/>
    <s v="COD"/>
    <n v="2762.1428999999998"/>
  </r>
  <r>
    <s v="SALE155"/>
    <d v="2025-03-29T00:00:00"/>
    <x v="303"/>
    <s v="PROD93"/>
    <s v="STORE12"/>
    <n v="4"/>
    <n v="986.41"/>
    <n v="0.22"/>
    <s v="Credit Card"/>
    <n v="3077.5992000000001"/>
  </r>
  <r>
    <s v="SALE368"/>
    <d v="2025-06-15T00:00:00"/>
    <x v="155"/>
    <s v="PROD93"/>
    <s v="STORE12"/>
    <n v="2"/>
    <n v="121.7"/>
    <n v="0.06"/>
    <s v="COD"/>
    <n v="228.79599999999999"/>
  </r>
  <r>
    <s v="SALE391"/>
    <d v="2024-07-05T00:00:00"/>
    <x v="124"/>
    <s v="PROD93"/>
    <s v="STORE13"/>
    <n v="2"/>
    <n v="153.84"/>
    <n v="0.27"/>
    <s v="PayPal"/>
    <n v="224.60640000000001"/>
  </r>
  <r>
    <s v="SALE414"/>
    <d v="2025-01-09T00:00:00"/>
    <x v="280"/>
    <s v="PROD93"/>
    <s v="STORE4"/>
    <n v="2"/>
    <n v="772.24"/>
    <n v="0.22"/>
    <s v="Credit Card"/>
    <n v="1204.6944000000001"/>
  </r>
  <r>
    <s v="SALE480"/>
    <d v="2023-11-03T00:00:00"/>
    <x v="75"/>
    <s v="PROD93"/>
    <s v="STORE14"/>
    <n v="1"/>
    <n v="744.88"/>
    <n v="0.15"/>
    <s v="COD"/>
    <n v="633.14800000000002"/>
  </r>
  <r>
    <s v="SALE517"/>
    <d v="2024-12-07T00:00:00"/>
    <x v="248"/>
    <s v="PROD93"/>
    <s v="STORE12"/>
    <n v="4"/>
    <n v="828.35"/>
    <n v="0.17"/>
    <s v="Credit Card"/>
    <n v="2750.1219999999998"/>
  </r>
  <r>
    <s v="SALE857"/>
    <d v="2025-04-22T00:00:00"/>
    <x v="50"/>
    <s v="PROD93"/>
    <s v="STORE10"/>
    <n v="4"/>
    <n v="370.5"/>
    <n v="0.13"/>
    <s v="PayPal"/>
    <n v="1289.3399999999999"/>
  </r>
  <r>
    <s v="SALE1023"/>
    <d v="2025-07-07T00:00:00"/>
    <x v="427"/>
    <s v="PROD93"/>
    <s v="STORE7"/>
    <n v="3"/>
    <n v="159.76"/>
    <n v="0.22"/>
    <s v="Credit Card"/>
    <n v="373.83839999999998"/>
  </r>
  <r>
    <s v="SALE1341"/>
    <d v="2025-06-29T00:00:00"/>
    <x v="7"/>
    <s v="PROD93"/>
    <s v="STORE7"/>
    <n v="4"/>
    <n v="763.34"/>
    <n v="7.0000000000000007E-2"/>
    <s v="PayPal"/>
    <n v="2839.6248000000001"/>
  </r>
  <r>
    <s v="SALE1385"/>
    <d v="2024-06-04T00:00:00"/>
    <x v="490"/>
    <s v="PROD93"/>
    <s v="STORE7"/>
    <n v="2"/>
    <n v="224.69"/>
    <n v="0.2"/>
    <s v="COD"/>
    <n v="359.50400000000002"/>
  </r>
  <r>
    <s v="SALE1439"/>
    <d v="2024-01-31T00:00:00"/>
    <x v="301"/>
    <s v="PROD93"/>
    <s v="STORE7"/>
    <n v="2"/>
    <n v="846.18"/>
    <n v="0.1"/>
    <s v="COD"/>
    <n v="1523.124"/>
  </r>
  <r>
    <s v="SALE1652"/>
    <d v="2024-08-28T00:00:00"/>
    <x v="448"/>
    <s v="PROD93"/>
    <s v="STORE15"/>
    <n v="3"/>
    <n v="199.13"/>
    <n v="0.24"/>
    <s v="Credit Card"/>
    <n v="454.01639999999998"/>
  </r>
  <r>
    <s v="SALE1700"/>
    <d v="2024-02-11T00:00:00"/>
    <x v="11"/>
    <s v="PROD93"/>
    <s v="STORE4"/>
    <n v="3"/>
    <n v="706.6"/>
    <n v="0.17"/>
    <s v="PayPal"/>
    <n v="1759.434"/>
  </r>
  <r>
    <s v="SALE1735"/>
    <d v="2024-07-09T00:00:00"/>
    <x v="116"/>
    <s v="PROD93"/>
    <s v="STORE17"/>
    <n v="4"/>
    <n v="825.78"/>
    <n v="0.02"/>
    <s v="Credit Card"/>
    <n v="3237.0576000000001"/>
  </r>
  <r>
    <s v="SALE39"/>
    <d v="2023-12-04T00:00:00"/>
    <x v="258"/>
    <s v="PROD94"/>
    <s v="STORE3"/>
    <n v="2"/>
    <n v="600.73"/>
    <n v="0.08"/>
    <s v="Credit Card"/>
    <n v="1105.3432"/>
  </r>
  <r>
    <s v="SALE128"/>
    <d v="2024-02-25T00:00:00"/>
    <x v="489"/>
    <s v="PROD94"/>
    <s v="STORE9"/>
    <n v="2"/>
    <n v="724.97"/>
    <n v="0.1"/>
    <s v="Credit Card"/>
    <n v="1304.9459999999999"/>
  </r>
  <r>
    <s v="SALE178"/>
    <d v="2025-08-16T00:00:00"/>
    <x v="161"/>
    <s v="PROD94"/>
    <s v="STORE5"/>
    <n v="4"/>
    <n v="638.91"/>
    <n v="0"/>
    <s v="COD"/>
    <n v="2555.64"/>
  </r>
  <r>
    <s v="SALE235"/>
    <d v="2025-01-14T00:00:00"/>
    <x v="10"/>
    <s v="PROD94"/>
    <s v="STORE6"/>
    <n v="1"/>
    <n v="946.9"/>
    <n v="0.28999999999999998"/>
    <s v="COD"/>
    <n v="672.29899999999998"/>
  </r>
  <r>
    <s v="SALE247"/>
    <d v="2025-03-13T00:00:00"/>
    <x v="349"/>
    <s v="PROD94"/>
    <s v="STORE12"/>
    <n v="1"/>
    <n v="809.45"/>
    <n v="0.09"/>
    <s v="COD"/>
    <n v="736.59950000000003"/>
  </r>
  <r>
    <s v="SALE372"/>
    <d v="2024-03-22T00:00:00"/>
    <x v="183"/>
    <s v="PROD94"/>
    <s v="STORE13"/>
    <n v="2"/>
    <n v="209.66"/>
    <n v="0.21"/>
    <s v="Credit Card"/>
    <n v="331.26280000000003"/>
  </r>
  <r>
    <s v="SALE394"/>
    <d v="2024-03-27T00:00:00"/>
    <x v="305"/>
    <s v="PROD94"/>
    <s v="STORE19"/>
    <n v="2"/>
    <n v="962.81"/>
    <n v="0.06"/>
    <s v="COD"/>
    <n v="1810.0827999999999"/>
  </r>
  <r>
    <s v="SALE398"/>
    <d v="2025-07-06T00:00:00"/>
    <x v="159"/>
    <s v="PROD94"/>
    <s v="STORE12"/>
    <n v="2"/>
    <n v="308.7"/>
    <n v="0.2"/>
    <s v="PayPal"/>
    <n v="493.92"/>
  </r>
  <r>
    <s v="SALE617"/>
    <d v="2024-08-30T00:00:00"/>
    <x v="270"/>
    <s v="PROD94"/>
    <s v="STORE11"/>
    <n v="3"/>
    <n v="265.89"/>
    <n v="0.08"/>
    <s v="COD"/>
    <n v="733.85640000000001"/>
  </r>
  <r>
    <s v="SALE624"/>
    <d v="2024-12-18T00:00:00"/>
    <x v="221"/>
    <s v="PROD94"/>
    <s v="STORE4"/>
    <n v="1"/>
    <n v="647.86"/>
    <n v="0.05"/>
    <s v="COD"/>
    <n v="615.46699999999998"/>
  </r>
  <r>
    <s v="SALE716"/>
    <d v="2025-04-08T00:00:00"/>
    <x v="113"/>
    <s v="PROD94"/>
    <s v="STORE15"/>
    <n v="4"/>
    <n v="603.52"/>
    <n v="0.25"/>
    <s v="Credit Card"/>
    <n v="1810.56"/>
  </r>
  <r>
    <s v="SALE747"/>
    <d v="2025-09-16T00:00:00"/>
    <x v="392"/>
    <s v="PROD94"/>
    <s v="STORE1"/>
    <n v="1"/>
    <n v="126.09"/>
    <n v="0.05"/>
    <s v="COD"/>
    <n v="119.7855"/>
  </r>
  <r>
    <s v="SALE775"/>
    <d v="2025-06-13T00:00:00"/>
    <x v="215"/>
    <s v="PROD94"/>
    <s v="STORE14"/>
    <n v="1"/>
    <n v="269.94"/>
    <n v="7.0000000000000007E-2"/>
    <s v="COD"/>
    <n v="251.04419999999999"/>
  </r>
  <r>
    <s v="SALE816"/>
    <d v="2024-04-08T00:00:00"/>
    <x v="312"/>
    <s v="PROD94"/>
    <s v="STORE17"/>
    <n v="4"/>
    <n v="212.96"/>
    <n v="0.17"/>
    <s v="Credit Card"/>
    <n v="707.02719999999999"/>
  </r>
  <r>
    <s v="SALE818"/>
    <d v="2025-07-06T00:00:00"/>
    <x v="95"/>
    <s v="PROD94"/>
    <s v="STORE0"/>
    <n v="2"/>
    <n v="698.94"/>
    <n v="0.06"/>
    <s v="Credit Card"/>
    <n v="1314.0072"/>
  </r>
  <r>
    <s v="SALE898"/>
    <d v="2025-09-30T00:00:00"/>
    <x v="80"/>
    <s v="PROD94"/>
    <s v="STORE12"/>
    <n v="2"/>
    <n v="451.33"/>
    <n v="0.23"/>
    <s v="COD"/>
    <n v="695.04819999999995"/>
  </r>
  <r>
    <s v="SALE1195"/>
    <d v="2025-01-27T00:00:00"/>
    <x v="291"/>
    <s v="PROD94"/>
    <s v="STORE11"/>
    <n v="3"/>
    <n v="845.67"/>
    <n v="0.12"/>
    <s v="COD"/>
    <n v="2232.5688"/>
  </r>
  <r>
    <s v="SALE1249"/>
    <d v="2024-06-24T00:00:00"/>
    <x v="126"/>
    <s v="PROD94"/>
    <s v="STORE16"/>
    <n v="3"/>
    <n v="517.98"/>
    <n v="0.01"/>
    <s v="PayPal"/>
    <n v="1538.4005999999999"/>
  </r>
  <r>
    <s v="SALE1266"/>
    <d v="2025-07-23T00:00:00"/>
    <x v="101"/>
    <s v="PROD94"/>
    <s v="STORE5"/>
    <n v="1"/>
    <n v="252.18"/>
    <n v="0.23"/>
    <s v="PayPal"/>
    <n v="194.17859999999999"/>
  </r>
  <r>
    <s v="SALE1322"/>
    <d v="2024-02-13T00:00:00"/>
    <x v="393"/>
    <s v="PROD94"/>
    <s v="STORE11"/>
    <n v="3"/>
    <n v="206.84"/>
    <n v="0.19"/>
    <s v="PayPal"/>
    <n v="502.62119999999999"/>
  </r>
  <r>
    <s v="SALE1353"/>
    <d v="2025-08-25T00:00:00"/>
    <x v="366"/>
    <s v="PROD94"/>
    <s v="STORE15"/>
    <n v="1"/>
    <n v="509.63"/>
    <n v="0.27"/>
    <s v="COD"/>
    <n v="372.0299"/>
  </r>
  <r>
    <s v="SALE1429"/>
    <d v="2025-05-27T00:00:00"/>
    <x v="300"/>
    <s v="PROD94"/>
    <s v="STORE13"/>
    <n v="2"/>
    <n v="822.59"/>
    <n v="0.22"/>
    <s v="PayPal"/>
    <n v="1283.2403999999999"/>
  </r>
  <r>
    <s v="SALE1485"/>
    <d v="2024-10-04T00:00:00"/>
    <x v="90"/>
    <s v="PROD94"/>
    <s v="STORE11"/>
    <n v="1"/>
    <n v="861.5"/>
    <n v="0.05"/>
    <s v="COD"/>
    <n v="818.42499999999995"/>
  </r>
  <r>
    <s v="SALE1519"/>
    <d v="2025-01-07T00:00:00"/>
    <x v="384"/>
    <s v="PROD94"/>
    <s v="STORE6"/>
    <n v="2"/>
    <n v="859.74"/>
    <n v="0.25"/>
    <s v="COD"/>
    <n v="1289.6099999999999"/>
  </r>
  <r>
    <s v="SALE1548"/>
    <d v="2025-06-11T00:00:00"/>
    <x v="284"/>
    <s v="PROD94"/>
    <s v="STORE7"/>
    <n v="3"/>
    <n v="99.67"/>
    <n v="0.17"/>
    <s v="Credit Card"/>
    <n v="248.17830000000001"/>
  </r>
  <r>
    <s v="SALE1731"/>
    <d v="2023-11-01T00:00:00"/>
    <x v="351"/>
    <s v="PROD94"/>
    <s v="STORE10"/>
    <n v="2"/>
    <n v="886.67"/>
    <n v="0.24"/>
    <s v="PayPal"/>
    <n v="1347.7384"/>
  </r>
  <r>
    <s v="SALE1807"/>
    <d v="2025-04-10T00:00:00"/>
    <x v="395"/>
    <s v="PROD94"/>
    <s v="STORE10"/>
    <n v="4"/>
    <n v="33.630000000000003"/>
    <n v="0.05"/>
    <s v="Credit Card"/>
    <n v="127.794"/>
  </r>
  <r>
    <s v="SALE1890"/>
    <d v="2024-04-22T00:00:00"/>
    <x v="30"/>
    <s v="PROD94"/>
    <s v="STORE10"/>
    <n v="4"/>
    <n v="731.72"/>
    <n v="0.22"/>
    <s v="COD"/>
    <n v="2282.9663999999998"/>
  </r>
  <r>
    <s v="SALE1945"/>
    <d v="2025-05-20T00:00:00"/>
    <x v="45"/>
    <s v="PROD94"/>
    <s v="STORE17"/>
    <n v="1"/>
    <n v="355.31"/>
    <n v="0.27"/>
    <s v="Credit Card"/>
    <n v="259.37630000000001"/>
  </r>
  <r>
    <s v="SALE1948"/>
    <d v="2024-01-02T00:00:00"/>
    <x v="466"/>
    <s v="PROD94"/>
    <s v="STORE10"/>
    <n v="4"/>
    <n v="101.25"/>
    <n v="0.16"/>
    <s v="PayPal"/>
    <n v="340.2"/>
  </r>
  <r>
    <s v="SALE496"/>
    <d v="2023-11-08T00:00:00"/>
    <x v="446"/>
    <s v="PROD95"/>
    <s v="STORE0"/>
    <n v="2"/>
    <n v="264.39"/>
    <n v="0.11"/>
    <s v="COD"/>
    <n v="470.61419999999998"/>
  </r>
  <r>
    <s v="SALE505"/>
    <d v="2024-01-15T00:00:00"/>
    <x v="34"/>
    <s v="PROD95"/>
    <s v="STORE1"/>
    <n v="1"/>
    <n v="301.60000000000002"/>
    <n v="0.27"/>
    <s v="Credit Card"/>
    <n v="220.16800000000001"/>
  </r>
  <r>
    <s v="SALE518"/>
    <d v="2024-11-02T00:00:00"/>
    <x v="480"/>
    <s v="PROD95"/>
    <s v="STORE7"/>
    <n v="3"/>
    <n v="268.76"/>
    <n v="0.01"/>
    <s v="PayPal"/>
    <n v="798.21719999999993"/>
  </r>
  <r>
    <s v="SALE665"/>
    <d v="2025-05-04T00:00:00"/>
    <x v="460"/>
    <s v="PROD95"/>
    <s v="STORE14"/>
    <n v="4"/>
    <n v="20.09"/>
    <n v="0.16"/>
    <s v="PayPal"/>
    <n v="67.502399999999994"/>
  </r>
  <r>
    <s v="SALE719"/>
    <d v="2025-06-16T00:00:00"/>
    <x v="137"/>
    <s v="PROD95"/>
    <s v="STORE17"/>
    <n v="4"/>
    <n v="52.35"/>
    <n v="0.23"/>
    <s v="COD"/>
    <n v="161.238"/>
  </r>
  <r>
    <s v="SALE847"/>
    <d v="2023-11-12T00:00:00"/>
    <x v="168"/>
    <s v="PROD95"/>
    <s v="STORE17"/>
    <n v="1"/>
    <n v="219.81"/>
    <n v="0.22"/>
    <s v="COD"/>
    <n v="171.45179999999999"/>
  </r>
  <r>
    <s v="SALE1024"/>
    <d v="2024-03-03T00:00:00"/>
    <x v="67"/>
    <s v="PROD95"/>
    <s v="STORE8"/>
    <n v="1"/>
    <n v="329.94"/>
    <n v="0.14000000000000001"/>
    <s v="COD"/>
    <n v="283.7484"/>
  </r>
  <r>
    <s v="SALE1125"/>
    <d v="2024-01-16T00:00:00"/>
    <x v="440"/>
    <s v="PROD95"/>
    <s v="STORE15"/>
    <n v="2"/>
    <n v="463.52"/>
    <n v="0.27"/>
    <s v="PayPal"/>
    <n v="676.73919999999998"/>
  </r>
  <r>
    <s v="SALE1275"/>
    <d v="2025-03-23T00:00:00"/>
    <x v="286"/>
    <s v="PROD95"/>
    <s v="STORE12"/>
    <n v="4"/>
    <n v="816.29"/>
    <n v="0.24"/>
    <s v="PayPal"/>
    <n v="2481.5216"/>
  </r>
  <r>
    <s v="SALE1326"/>
    <d v="2024-07-25T00:00:00"/>
    <x v="28"/>
    <s v="PROD95"/>
    <s v="STORE1"/>
    <n v="1"/>
    <n v="128.93"/>
    <n v="0.26"/>
    <s v="Credit Card"/>
    <n v="95.408200000000008"/>
  </r>
  <r>
    <s v="SALE1484"/>
    <d v="2025-07-26T00:00:00"/>
    <x v="259"/>
    <s v="PROD95"/>
    <s v="STORE15"/>
    <n v="4"/>
    <n v="918.1"/>
    <n v="0.19"/>
    <s v="COD"/>
    <n v="2974.6439999999998"/>
  </r>
  <r>
    <s v="SALE1566"/>
    <d v="2024-03-23T00:00:00"/>
    <x v="55"/>
    <s v="PROD95"/>
    <s v="STORE15"/>
    <n v="4"/>
    <n v="284.24"/>
    <n v="0.1"/>
    <s v="Credit Card"/>
    <n v="1023.264"/>
  </r>
  <r>
    <s v="SALE1591"/>
    <d v="2025-05-30T00:00:00"/>
    <x v="491"/>
    <s v="PROD95"/>
    <s v="STORE10"/>
    <n v="1"/>
    <n v="749.78"/>
    <n v="0.03"/>
    <s v="Credit Card"/>
    <n v="727.28659999999991"/>
  </r>
  <r>
    <s v="SALE1608"/>
    <d v="2024-04-08T00:00:00"/>
    <x v="125"/>
    <s v="PROD95"/>
    <s v="STORE19"/>
    <n v="1"/>
    <n v="511.35"/>
    <n v="0"/>
    <s v="Credit Card"/>
    <n v="511.35"/>
  </r>
  <r>
    <s v="SALE1658"/>
    <d v="2023-12-22T00:00:00"/>
    <x v="150"/>
    <s v="PROD95"/>
    <s v="STORE14"/>
    <n v="2"/>
    <n v="100.42"/>
    <n v="0.06"/>
    <s v="Credit Card"/>
    <n v="188.78960000000001"/>
  </r>
  <r>
    <s v="SALE1794"/>
    <d v="2024-04-20T00:00:00"/>
    <x v="457"/>
    <s v="PROD95"/>
    <s v="STORE6"/>
    <n v="1"/>
    <n v="779.84"/>
    <n v="0.28999999999999998"/>
    <s v="PayPal"/>
    <n v="553.68640000000005"/>
  </r>
  <r>
    <s v="SALE1908"/>
    <d v="2024-01-27T00:00:00"/>
    <x v="74"/>
    <s v="PROD95"/>
    <s v="STORE14"/>
    <n v="2"/>
    <n v="452.29"/>
    <n v="0.01"/>
    <s v="COD"/>
    <n v="895.53420000000006"/>
  </r>
  <r>
    <s v="SALE589"/>
    <d v="2023-11-27T00:00:00"/>
    <x v="361"/>
    <s v="PROD96"/>
    <s v="STORE5"/>
    <n v="3"/>
    <n v="882.84"/>
    <n v="0.1"/>
    <s v="Credit Card"/>
    <n v="2383.6680000000001"/>
  </r>
  <r>
    <s v="SALE640"/>
    <d v="2024-10-25T00:00:00"/>
    <x v="328"/>
    <s v="PROD96"/>
    <s v="STORE14"/>
    <n v="3"/>
    <n v="950.83"/>
    <n v="0.06"/>
    <s v="PayPal"/>
    <n v="2681.3406"/>
  </r>
  <r>
    <s v="SALE877"/>
    <d v="2024-04-29T00:00:00"/>
    <x v="351"/>
    <s v="PROD96"/>
    <s v="STORE18"/>
    <n v="2"/>
    <n v="891.13"/>
    <n v="0.13"/>
    <s v="Credit Card"/>
    <n v="1550.5662"/>
  </r>
  <r>
    <s v="SALE896"/>
    <d v="2024-01-03T00:00:00"/>
    <x v="258"/>
    <s v="PROD96"/>
    <s v="STORE16"/>
    <n v="1"/>
    <n v="835.17"/>
    <n v="0.02"/>
    <s v="COD"/>
    <n v="818.46659999999997"/>
  </r>
  <r>
    <s v="SALE970"/>
    <d v="2024-01-06T00:00:00"/>
    <x v="421"/>
    <s v="PROD96"/>
    <s v="STORE19"/>
    <n v="4"/>
    <n v="492.71"/>
    <n v="0.08"/>
    <s v="Credit Card"/>
    <n v="1813.1728000000001"/>
  </r>
  <r>
    <s v="SALE1117"/>
    <d v="2024-08-06T00:00:00"/>
    <x v="325"/>
    <s v="PROD96"/>
    <s v="STORE3"/>
    <n v="4"/>
    <n v="723.66"/>
    <n v="0.03"/>
    <s v="PayPal"/>
    <n v="2807.8008"/>
  </r>
  <r>
    <s v="SALE1198"/>
    <d v="2025-09-19T00:00:00"/>
    <x v="180"/>
    <s v="PROD96"/>
    <s v="STORE2"/>
    <n v="3"/>
    <n v="583.52"/>
    <n v="7.0000000000000007E-2"/>
    <s v="PayPal"/>
    <n v="1628.0208"/>
  </r>
  <r>
    <s v="SALE1300"/>
    <d v="2024-07-05T00:00:00"/>
    <x v="11"/>
    <s v="PROD96"/>
    <s v="STORE16"/>
    <n v="1"/>
    <n v="893.14"/>
    <n v="0.09"/>
    <s v="Credit Card"/>
    <n v="812.75739999999996"/>
  </r>
  <r>
    <s v="SALE1454"/>
    <d v="2024-08-29T00:00:00"/>
    <x v="105"/>
    <s v="PROD96"/>
    <s v="STORE17"/>
    <n v="2"/>
    <n v="977.18"/>
    <n v="0.19"/>
    <s v="Credit Card"/>
    <n v="1583.0316"/>
  </r>
  <r>
    <s v="SALE1531"/>
    <d v="2024-11-17T00:00:00"/>
    <x v="35"/>
    <s v="PROD96"/>
    <s v="STORE3"/>
    <n v="4"/>
    <n v="933.73"/>
    <n v="0.25"/>
    <s v="PayPal"/>
    <n v="2801.19"/>
  </r>
  <r>
    <s v="SALE1545"/>
    <d v="2025-09-26T00:00:00"/>
    <x v="486"/>
    <s v="PROD96"/>
    <s v="STORE3"/>
    <n v="2"/>
    <n v="644.97"/>
    <n v="0.24"/>
    <s v="COD"/>
    <n v="980.35440000000006"/>
  </r>
  <r>
    <s v="SALE1661"/>
    <d v="2023-10-31T00:00:00"/>
    <x v="232"/>
    <s v="PROD96"/>
    <s v="STORE10"/>
    <n v="3"/>
    <n v="582.32000000000005"/>
    <n v="0"/>
    <s v="PayPal"/>
    <n v="1746.96"/>
  </r>
  <r>
    <s v="SALE1739"/>
    <d v="2025-08-18T00:00:00"/>
    <x v="209"/>
    <s v="PROD96"/>
    <s v="STORE0"/>
    <n v="3"/>
    <n v="330.98"/>
    <n v="0.11"/>
    <s v="Credit Card"/>
    <n v="883.71660000000008"/>
  </r>
  <r>
    <s v="SALE1741"/>
    <d v="2025-08-11T00:00:00"/>
    <x v="474"/>
    <s v="PROD96"/>
    <s v="STORE2"/>
    <n v="2"/>
    <n v="939.66"/>
    <n v="0.14000000000000001"/>
    <s v="PayPal"/>
    <n v="1616.2152000000001"/>
  </r>
  <r>
    <s v="SALE1795"/>
    <d v="2024-06-12T00:00:00"/>
    <x v="405"/>
    <s v="PROD96"/>
    <s v="STORE4"/>
    <n v="2"/>
    <n v="649.89"/>
    <n v="0.17"/>
    <s v="COD"/>
    <n v="1078.8173999999999"/>
  </r>
  <r>
    <s v="SALE1816"/>
    <d v="2025-09-30T00:00:00"/>
    <x v="366"/>
    <s v="PROD96"/>
    <s v="STORE2"/>
    <n v="4"/>
    <n v="827.09"/>
    <n v="0.3"/>
    <s v="Credit Card"/>
    <n v="2315.8519999999999"/>
  </r>
  <r>
    <s v="SALE1939"/>
    <d v="2024-03-31T00:00:00"/>
    <x v="263"/>
    <s v="PROD96"/>
    <s v="STORE13"/>
    <n v="2"/>
    <n v="629.86"/>
    <n v="0.15"/>
    <s v="PayPal"/>
    <n v="1070.7619999999999"/>
  </r>
  <r>
    <s v="SALE0"/>
    <d v="2024-07-07T00:00:00"/>
    <x v="360"/>
    <s v="PROD97"/>
    <s v="STORE3"/>
    <n v="1"/>
    <n v="218.04"/>
    <n v="0.09"/>
    <s v="Credit Card"/>
    <n v="198.41640000000001"/>
  </r>
  <r>
    <s v="SALE75"/>
    <d v="2024-07-27T00:00:00"/>
    <x v="150"/>
    <s v="PROD97"/>
    <s v="STORE12"/>
    <n v="4"/>
    <n v="700.18"/>
    <n v="0.23"/>
    <s v="Credit Card"/>
    <n v="2156.5544"/>
  </r>
  <r>
    <s v="SALE94"/>
    <d v="2024-08-26T00:00:00"/>
    <x v="192"/>
    <s v="PROD97"/>
    <s v="STORE19"/>
    <n v="2"/>
    <n v="569.36"/>
    <n v="0.01"/>
    <s v="PayPal"/>
    <n v="1127.3327999999999"/>
  </r>
  <r>
    <s v="SALE138"/>
    <d v="2024-10-24T00:00:00"/>
    <x v="390"/>
    <s v="PROD97"/>
    <s v="STORE10"/>
    <n v="3"/>
    <n v="237.68"/>
    <n v="0.1"/>
    <s v="COD"/>
    <n v="641.73599999999999"/>
  </r>
  <r>
    <s v="SALE290"/>
    <d v="2025-07-18T00:00:00"/>
    <x v="173"/>
    <s v="PROD97"/>
    <s v="STORE15"/>
    <n v="4"/>
    <n v="493.8"/>
    <n v="0.24"/>
    <s v="COD"/>
    <n v="1501.152"/>
  </r>
  <r>
    <s v="SALE373"/>
    <d v="2025-01-31T00:00:00"/>
    <x v="348"/>
    <s v="PROD97"/>
    <s v="STORE19"/>
    <n v="2"/>
    <n v="739.95"/>
    <n v="0.1"/>
    <s v="COD"/>
    <n v="1331.91"/>
  </r>
  <r>
    <s v="SALE463"/>
    <d v="2023-11-22T00:00:00"/>
    <x v="34"/>
    <s v="PROD97"/>
    <s v="STORE5"/>
    <n v="2"/>
    <n v="261.48"/>
    <n v="0.17"/>
    <s v="Credit Card"/>
    <n v="434.05680000000001"/>
  </r>
  <r>
    <s v="SALE619"/>
    <d v="2025-04-18T00:00:00"/>
    <x v="155"/>
    <s v="PROD97"/>
    <s v="STORE13"/>
    <n v="2"/>
    <n v="394.5"/>
    <n v="0.28999999999999998"/>
    <s v="COD"/>
    <n v="560.18999999999994"/>
  </r>
  <r>
    <s v="SALE620"/>
    <d v="2025-08-13T00:00:00"/>
    <x v="452"/>
    <s v="PROD97"/>
    <s v="STORE7"/>
    <n v="3"/>
    <n v="411.25"/>
    <n v="0.05"/>
    <s v="Credit Card"/>
    <n v="1172.0625"/>
  </r>
  <r>
    <s v="SALE1248"/>
    <d v="2023-12-07T00:00:00"/>
    <x v="28"/>
    <s v="PROD97"/>
    <s v="STORE7"/>
    <n v="4"/>
    <n v="938.21"/>
    <n v="0.04"/>
    <s v="PayPal"/>
    <n v="3602.7264"/>
  </r>
  <r>
    <s v="SALE1267"/>
    <d v="2025-08-09T00:00:00"/>
    <x v="370"/>
    <s v="PROD97"/>
    <s v="STORE12"/>
    <n v="4"/>
    <n v="792.1"/>
    <n v="0.19"/>
    <s v="COD"/>
    <n v="2566.404"/>
  </r>
  <r>
    <s v="SALE1343"/>
    <d v="2024-02-01T00:00:00"/>
    <x v="135"/>
    <s v="PROD97"/>
    <s v="STORE1"/>
    <n v="3"/>
    <n v="760.38"/>
    <n v="0"/>
    <s v="COD"/>
    <n v="2281.14"/>
  </r>
  <r>
    <s v="SALE1344"/>
    <d v="2024-03-11T00:00:00"/>
    <x v="192"/>
    <s v="PROD97"/>
    <s v="STORE6"/>
    <n v="3"/>
    <n v="612.53"/>
    <n v="0.21"/>
    <s v="COD"/>
    <n v="1451.6960999999999"/>
  </r>
  <r>
    <s v="SALE1354"/>
    <d v="2024-02-09T00:00:00"/>
    <x v="8"/>
    <s v="PROD97"/>
    <s v="STORE3"/>
    <n v="4"/>
    <n v="360.28"/>
    <n v="0.09"/>
    <s v="COD"/>
    <n v="1311.4192"/>
  </r>
  <r>
    <s v="SALE1443"/>
    <d v="2025-06-06T00:00:00"/>
    <x v="259"/>
    <s v="PROD97"/>
    <s v="STORE10"/>
    <n v="3"/>
    <n v="679.38"/>
    <n v="0.3"/>
    <s v="COD"/>
    <n v="1426.6980000000001"/>
  </r>
  <r>
    <s v="SALE1480"/>
    <d v="2024-01-18T00:00:00"/>
    <x v="481"/>
    <s v="PROD97"/>
    <s v="STORE11"/>
    <n v="2"/>
    <n v="181.42"/>
    <n v="0.08"/>
    <s v="PayPal"/>
    <n v="333.81279999999998"/>
  </r>
  <r>
    <s v="SALE1481"/>
    <d v="2024-03-24T00:00:00"/>
    <x v="78"/>
    <s v="PROD97"/>
    <s v="STORE13"/>
    <n v="1"/>
    <n v="439.55"/>
    <n v="0.28999999999999998"/>
    <s v="COD"/>
    <n v="312.08049999999997"/>
  </r>
  <r>
    <s v="SALE1609"/>
    <d v="2025-05-26T00:00:00"/>
    <x v="148"/>
    <s v="PROD97"/>
    <s v="STORE3"/>
    <n v="4"/>
    <n v="44.07"/>
    <n v="0.28999999999999998"/>
    <s v="COD"/>
    <n v="125.1588"/>
  </r>
  <r>
    <s v="SALE1751"/>
    <d v="2024-01-05T00:00:00"/>
    <x v="282"/>
    <s v="PROD97"/>
    <s v="STORE19"/>
    <n v="4"/>
    <n v="715.42"/>
    <n v="0.28999999999999998"/>
    <s v="PayPal"/>
    <n v="2031.7927999999999"/>
  </r>
  <r>
    <s v="SALE26"/>
    <d v="2024-01-03T00:00:00"/>
    <x v="24"/>
    <s v="PROD98"/>
    <s v="STORE8"/>
    <n v="4"/>
    <n v="156.16"/>
    <m/>
    <s v="Credit Card"/>
    <n v="599.65440000000001"/>
  </r>
  <r>
    <s v="SALE252"/>
    <d v="2025-09-25T00:00:00"/>
    <x v="118"/>
    <s v="PROD98"/>
    <s v="STORE19"/>
    <n v="1"/>
    <n v="549.52"/>
    <n v="0.1"/>
    <s v="PayPal"/>
    <n v="494.56799999999998"/>
  </r>
  <r>
    <s v="SALE324"/>
    <d v="2024-04-25T00:00:00"/>
    <x v="163"/>
    <s v="PROD98"/>
    <s v="STORE7"/>
    <n v="4"/>
    <n v="548.44000000000005"/>
    <n v="0.05"/>
    <s v="PayPal"/>
    <n v="2084.0720000000001"/>
  </r>
  <r>
    <s v="SALE361"/>
    <d v="2025-04-16T00:00:00"/>
    <x v="357"/>
    <s v="PROD98"/>
    <s v="STORE11"/>
    <n v="1"/>
    <n v="645.48"/>
    <n v="0.26"/>
    <s v="COD"/>
    <n v="477.65519999999998"/>
  </r>
  <r>
    <s v="SALE469"/>
    <d v="2024-11-18T00:00:00"/>
    <x v="97"/>
    <s v="PROD98"/>
    <s v="STORE8"/>
    <n v="4"/>
    <n v="610.6"/>
    <n v="0.1"/>
    <s v="PayPal"/>
    <n v="2198.16"/>
  </r>
  <r>
    <s v="SALE586"/>
    <d v="2025-05-21T00:00:00"/>
    <x v="164"/>
    <s v="PROD98"/>
    <s v="STORE3"/>
    <n v="2"/>
    <n v="481.86"/>
    <n v="0.1"/>
    <s v="COD"/>
    <n v="867.34800000000007"/>
  </r>
  <r>
    <s v="SALE714"/>
    <d v="2025-04-05T00:00:00"/>
    <x v="362"/>
    <s v="PROD98"/>
    <s v="STORE14"/>
    <n v="4"/>
    <n v="912.61"/>
    <n v="0.14000000000000001"/>
    <s v="Credit Card"/>
    <n v="3139.3784000000001"/>
  </r>
  <r>
    <s v="SALE757"/>
    <d v="2024-07-02T00:00:00"/>
    <x v="149"/>
    <s v="PROD98"/>
    <s v="STORE19"/>
    <n v="4"/>
    <n v="281.48"/>
    <n v="0.27"/>
    <s v="PayPal"/>
    <n v="821.92160000000001"/>
  </r>
  <r>
    <s v="SALE782"/>
    <d v="2025-04-12T00:00:00"/>
    <x v="12"/>
    <s v="PROD98"/>
    <s v="STORE7"/>
    <n v="4"/>
    <n v="107.08"/>
    <n v="0.27"/>
    <s v="COD"/>
    <n v="312.67360000000002"/>
  </r>
  <r>
    <s v="SALE1069"/>
    <d v="2024-07-08T00:00:00"/>
    <x v="34"/>
    <s v="PROD98"/>
    <s v="STORE4"/>
    <n v="3"/>
    <n v="904.19"/>
    <n v="0.09"/>
    <s v="Credit Card"/>
    <n v="2468.4387000000002"/>
  </r>
  <r>
    <s v="SALE1273"/>
    <d v="2025-04-25T00:00:00"/>
    <x v="91"/>
    <s v="PROD98"/>
    <s v="STORE8"/>
    <n v="3"/>
    <n v="992.81"/>
    <n v="0.04"/>
    <s v="PayPal"/>
    <n v="2859.2928000000002"/>
  </r>
  <r>
    <s v="SALE1332"/>
    <d v="2025-01-16T00:00:00"/>
    <x v="20"/>
    <s v="PROD98"/>
    <s v="STORE11"/>
    <n v="4"/>
    <n v="862.67"/>
    <n v="0.2"/>
    <s v="PayPal"/>
    <n v="2760.5439999999999"/>
  </r>
  <r>
    <s v="SALE1388"/>
    <d v="2024-12-29T00:00:00"/>
    <x v="356"/>
    <s v="PROD98"/>
    <s v="STORE19"/>
    <n v="3"/>
    <n v="34.97"/>
    <n v="0.01"/>
    <s v="Credit Card"/>
    <n v="103.8609"/>
  </r>
  <r>
    <s v="SALE1452"/>
    <d v="2025-05-11T00:00:00"/>
    <x v="337"/>
    <s v="PROD98"/>
    <s v="STORE13"/>
    <n v="3"/>
    <n v="758.87"/>
    <n v="0.11"/>
    <s v="PayPal"/>
    <n v="2026.1829"/>
  </r>
  <r>
    <s v="SALE1630"/>
    <d v="2024-08-07T00:00:00"/>
    <x v="34"/>
    <s v="PROD98"/>
    <s v="STORE10"/>
    <n v="2"/>
    <n v="443.15"/>
    <n v="0.27"/>
    <s v="PayPal"/>
    <n v="646.99899999999991"/>
  </r>
  <r>
    <s v="SALE1659"/>
    <d v="2024-02-15T00:00:00"/>
    <x v="341"/>
    <s v="PROD98"/>
    <s v="STORE18"/>
    <n v="3"/>
    <n v="981.69"/>
    <n v="0.05"/>
    <s v="COD"/>
    <n v="2797.8164999999999"/>
  </r>
  <r>
    <s v="SALE1678"/>
    <d v="2025-01-22T00:00:00"/>
    <x v="246"/>
    <s v="PROD98"/>
    <s v="STORE8"/>
    <n v="1"/>
    <n v="343.03"/>
    <n v="0.16"/>
    <s v="Credit Card"/>
    <n v="288.14519999999999"/>
  </r>
  <r>
    <s v="SALE1876"/>
    <d v="2025-03-15T00:00:00"/>
    <x v="68"/>
    <s v="PROD98"/>
    <s v="STORE2"/>
    <n v="1"/>
    <n v="176.84"/>
    <n v="0.19"/>
    <s v="Credit Card"/>
    <n v="143.24039999999999"/>
  </r>
  <r>
    <s v="SALE1940"/>
    <d v="2025-05-16T00:00:00"/>
    <x v="231"/>
    <s v="PROD98"/>
    <s v="STORE3"/>
    <n v="3"/>
    <n v="212.08"/>
    <n v="7.0000000000000007E-2"/>
    <s v="Credit Card"/>
    <n v="591.70319999999992"/>
  </r>
  <r>
    <s v="SALE8"/>
    <d v="2025-05-04T00:00:00"/>
    <x v="85"/>
    <s v="PROD99"/>
    <s v="STORE5"/>
    <n v="3.0000000000000004"/>
    <n v="448.25"/>
    <n v="7.0000000000000007E-2"/>
    <s v="PayPal"/>
    <n v="1250.6175000000001"/>
  </r>
  <r>
    <s v="SALE29"/>
    <d v="2024-01-11T00:00:00"/>
    <x v="239"/>
    <s v="PROD99"/>
    <s v="STORE3"/>
    <n v="4"/>
    <n v="451.67"/>
    <n v="0.15"/>
    <s v="Credit Card"/>
    <n v="1535.6780000000001"/>
  </r>
  <r>
    <s v="SALE65"/>
    <d v="2023-12-30T00:00:00"/>
    <x v="423"/>
    <s v="PROD99"/>
    <s v="STORE17"/>
    <n v="2"/>
    <n v="856.57"/>
    <n v="0.24"/>
    <s v="Credit Card"/>
    <n v="1301.9864"/>
  </r>
  <r>
    <s v="SALE95"/>
    <d v="2024-09-21T00:00:00"/>
    <x v="294"/>
    <s v="PROD99"/>
    <s v="STORE6"/>
    <n v="2"/>
    <n v="68.290000000000006"/>
    <n v="0.14000000000000001"/>
    <s v="COD"/>
    <n v="117.4588"/>
  </r>
  <r>
    <s v="SALE406"/>
    <d v="2023-11-14T00:00:00"/>
    <x v="341"/>
    <s v="PROD99"/>
    <s v="STORE2"/>
    <n v="1"/>
    <n v="848.69"/>
    <n v="0.04"/>
    <s v="COD"/>
    <n v="814.74239999999998"/>
  </r>
  <r>
    <s v="SALE412"/>
    <d v="2024-08-14T00:00:00"/>
    <x v="226"/>
    <s v="PROD99"/>
    <s v="STORE17"/>
    <n v="3"/>
    <n v="507.33"/>
    <n v="0.06"/>
    <s v="PayPal"/>
    <n v="1430.6705999999999"/>
  </r>
  <r>
    <s v="SALE583"/>
    <d v="2025-06-02T00:00:00"/>
    <x v="61"/>
    <s v="PROD99"/>
    <s v="STORE10"/>
    <n v="3"/>
    <n v="53.83"/>
    <n v="0.24"/>
    <s v="Credit Card"/>
    <n v="122.7324"/>
  </r>
  <r>
    <s v="SALE594"/>
    <d v="2025-04-18T00:00:00"/>
    <x v="408"/>
    <s v="PROD99"/>
    <s v="STORE2"/>
    <n v="1"/>
    <n v="71.709999999999994"/>
    <n v="0.23"/>
    <s v="COD"/>
    <n v="55.216700000000003"/>
  </r>
  <r>
    <s v="SALE783"/>
    <d v="2025-05-17T00:00:00"/>
    <x v="368"/>
    <s v="PROD99"/>
    <s v="STORE18"/>
    <n v="1"/>
    <n v="873.18"/>
    <n v="0.03"/>
    <s v="COD"/>
    <n v="846.98459999999989"/>
  </r>
  <r>
    <s v="SALE786"/>
    <d v="2024-11-06T00:00:00"/>
    <x v="27"/>
    <s v="PROD99"/>
    <s v="STORE3"/>
    <n v="3"/>
    <n v="761.88"/>
    <n v="0.23"/>
    <s v="PayPal"/>
    <n v="1759.9428"/>
  </r>
  <r>
    <s v="SALE994"/>
    <d v="2025-09-26T00:00:00"/>
    <x v="373"/>
    <s v="PROD99"/>
    <s v="STORE13"/>
    <n v="2"/>
    <n v="314.39999999999998"/>
    <n v="7.0000000000000007E-2"/>
    <s v="PayPal"/>
    <n v="584.78399999999988"/>
  </r>
  <r>
    <s v="SALE1172"/>
    <d v="2024-02-14T00:00:00"/>
    <x v="427"/>
    <s v="PROD99"/>
    <s v="STORE1"/>
    <n v="2"/>
    <n v="698.34"/>
    <n v="0.15"/>
    <s v="PayPal"/>
    <n v="1187.1780000000001"/>
  </r>
  <r>
    <s v="SALE1206"/>
    <d v="2023-11-22T00:00:00"/>
    <x v="163"/>
    <s v="PROD99"/>
    <s v="STORE9"/>
    <n v="1"/>
    <n v="955.06"/>
    <n v="0.14000000000000001"/>
    <s v="Credit Card"/>
    <n v="821.35159999999996"/>
  </r>
  <r>
    <s v="SALE1438"/>
    <d v="2025-07-09T00:00:00"/>
    <x v="312"/>
    <s v="PROD99"/>
    <s v="STORE10"/>
    <n v="3"/>
    <n v="130.38999999999999"/>
    <n v="0.24"/>
    <s v="PayPal"/>
    <n v="297.28919999999999"/>
  </r>
  <r>
    <s v="SALE1475"/>
    <d v="2024-03-28T00:00:00"/>
    <x v="90"/>
    <s v="PROD99"/>
    <s v="STORE8"/>
    <n v="2"/>
    <n v="916.12"/>
    <n v="0.05"/>
    <s v="PayPal"/>
    <n v="1740.6279999999999"/>
  </r>
  <r>
    <s v="SALE1500"/>
    <d v="2024-11-22T00:00:00"/>
    <x v="381"/>
    <s v="PROD99"/>
    <s v="STORE11"/>
    <n v="1"/>
    <n v="736.54"/>
    <n v="0.16"/>
    <s v="PayPal"/>
    <n v="618.69359999999995"/>
  </r>
  <r>
    <s v="SALE1544"/>
    <d v="2024-03-10T00:00:00"/>
    <x v="22"/>
    <s v="PROD99"/>
    <s v="STORE12"/>
    <n v="3"/>
    <n v="831.15"/>
    <n v="0.19"/>
    <s v="Credit Card"/>
    <n v="2019.6945000000001"/>
  </r>
  <r>
    <s v="SALE1797"/>
    <d v="2025-08-06T00:00:00"/>
    <x v="248"/>
    <s v="PROD99"/>
    <s v="STORE16"/>
    <n v="4"/>
    <n v="820.78"/>
    <n v="0.25"/>
    <s v="Credit Card"/>
    <n v="2462.34"/>
  </r>
  <r>
    <s v="SALE1799"/>
    <d v="2024-03-18T00:00:00"/>
    <x v="490"/>
    <s v="PROD99"/>
    <s v="STORE8"/>
    <n v="3"/>
    <n v="561.44000000000005"/>
    <n v="0.2"/>
    <s v="COD"/>
    <n v="1347.4559999999999"/>
  </r>
  <r>
    <s v="SALE1914"/>
    <d v="2024-09-25T00:00:00"/>
    <x v="10"/>
    <s v="PROD99"/>
    <s v="STORE2"/>
    <n v="1"/>
    <n v="716.29"/>
    <n v="0.01"/>
    <s v="PayPal"/>
    <n v="709.12709999999993"/>
  </r>
  <r>
    <s v="SALE1916"/>
    <d v="2025-02-26T00:00:00"/>
    <x v="248"/>
    <s v="PROD99"/>
    <s v="STORE9"/>
    <n v="4"/>
    <n v="261.73"/>
    <n v="0.1"/>
    <s v="PayPal"/>
    <n v="942.22800000000007"/>
  </r>
  <r>
    <s v="SALE1995"/>
    <d v="2023-12-04T00:00:00"/>
    <x v="458"/>
    <s v="PROD99"/>
    <s v="STORE19"/>
    <n v="3"/>
    <n v="112.77"/>
    <n v="0.19"/>
    <s v="Credit Card"/>
    <n v="274.03109999999998"/>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3">
  <r>
    <x v="0"/>
    <n v="812.55740000000003"/>
    <n v="2437.6722"/>
    <n v="6"/>
    <n v="0.26"/>
    <d v="2025-06-04T00:00:00"/>
    <s v="NO DATA"/>
  </r>
  <r>
    <x v="1"/>
    <n v="647.06256666666661"/>
    <n v="1941.1876999999999"/>
    <n v="5"/>
    <n v="0.11"/>
    <d v="2024-08-16T00:00:00"/>
    <s v="Platinum"/>
  </r>
  <r>
    <x v="2"/>
    <n v="519.60457500000007"/>
    <n v="2078.4183000000003"/>
    <n v="7"/>
    <n v="0.28000000000000003"/>
    <d v="2025-08-07T00:00:00"/>
    <s v="Platinum"/>
  </r>
  <r>
    <x v="3"/>
    <n v="466.17340000000002"/>
    <n v="2330.8670000000002"/>
    <n v="9"/>
    <n v="0.28000000000000003"/>
    <d v="2025-07-24T00:00:00"/>
    <s v="Bronze"/>
  </r>
  <r>
    <x v="4"/>
    <n v="971.77459999999985"/>
    <n v="5830.6475999999993"/>
    <n v="13"/>
    <n v="0.19"/>
    <d v="2024-11-05T00:00:00"/>
    <s v="Silver"/>
  </r>
  <r>
    <x v="5"/>
    <n v="959.01955999999996"/>
    <n v="4795.0977999999996"/>
    <n v="13"/>
    <n v="0.24"/>
    <d v="2025-08-24T00:00:00"/>
    <s v="Bronze"/>
  </r>
  <r>
    <x v="6"/>
    <n v="1269.6032400000001"/>
    <n v="6348.0162000000009"/>
    <n v="12"/>
    <n v="0.28000000000000003"/>
    <d v="2025-02-25T00:00:00"/>
    <s v="Platinum"/>
  </r>
  <r>
    <x v="7"/>
    <n v="785.46335384615384"/>
    <n v="10211.0236"/>
    <n v="25"/>
    <n v="0.28999999999999998"/>
    <d v="2025-09-27T00:00:00"/>
    <s v="Bronze"/>
  </r>
  <r>
    <x v="8"/>
    <n v="805.94169999999997"/>
    <n v="4029.7084999999997"/>
    <n v="6"/>
    <n v="0.28999999999999998"/>
    <d v="2025-01-14T00:00:00"/>
    <s v="Gold"/>
  </r>
  <r>
    <x v="9"/>
    <n v="1301.2017333333336"/>
    <n v="3903.6052000000004"/>
    <n v="7"/>
    <n v="0.3"/>
    <d v="2025-08-11T00:00:00"/>
    <s v="Platinum"/>
  </r>
  <r>
    <x v="10"/>
    <n v="745.18196666666654"/>
    <n v="2235.5458999999996"/>
    <n v="5"/>
    <n v="0.23"/>
    <d v="2025-08-11T00:00:00"/>
    <s v="Bronze"/>
  </r>
  <r>
    <x v="11"/>
    <n v="967.09757500000001"/>
    <n v="3868.3903"/>
    <n v="10"/>
    <n v="0.18"/>
    <d v="2025-09-11T00:00:00"/>
    <s v="Gold"/>
  </r>
  <r>
    <x v="12"/>
    <n v="1292.1298333333334"/>
    <n v="7752.7790000000005"/>
    <n v="17"/>
    <n v="0.27"/>
    <d v="2025-07-20T00:00:00"/>
    <s v="Platinum"/>
  </r>
  <r>
    <x v="13"/>
    <n v="1857.9667142857143"/>
    <n v="13005.767"/>
    <n v="24"/>
    <n v="0.22"/>
    <d v="2025-04-17T00:00:00"/>
    <s v="Silver"/>
  </r>
  <r>
    <x v="14"/>
    <n v="1182.60015"/>
    <n v="2365.2003"/>
    <n v="4"/>
    <n v="0.27"/>
    <d v="2024-12-07T00:00:00"/>
    <s v="Silver"/>
  </r>
  <r>
    <x v="15"/>
    <n v="1402.5055499999999"/>
    <n v="5610.0221999999994"/>
    <n v="14"/>
    <n v="0.15"/>
    <d v="2024-09-23T00:00:00"/>
    <s v="Platinum"/>
  </r>
  <r>
    <x v="16"/>
    <n v="845.14040000000011"/>
    <n v="5070.8424000000005"/>
    <n v="15"/>
    <n v="0.28999999999999998"/>
    <d v="2025-07-13T00:00:00"/>
    <s v="Bronze"/>
  </r>
  <r>
    <x v="17"/>
    <n v="793.79250000000002"/>
    <n v="3968.9625000000001"/>
    <n v="14"/>
    <n v="0.27"/>
    <d v="2024-09-12T00:00:00"/>
    <s v="Platinum"/>
  </r>
  <r>
    <x v="18"/>
    <n v="981.98630000000003"/>
    <n v="1963.9726000000001"/>
    <n v="5"/>
    <n v="0.08"/>
    <d v="2025-05-13T00:00:00"/>
    <s v="NO DATA"/>
  </r>
  <r>
    <x v="19"/>
    <n v="750.34294000000011"/>
    <n v="3751.7147000000004"/>
    <n v="10"/>
    <n v="0.25"/>
    <d v="2025-10-02T00:00:00"/>
    <s v="Platinum"/>
  </r>
  <r>
    <x v="20"/>
    <n v="419.27189999999996"/>
    <n v="1257.8156999999999"/>
    <n v="9"/>
    <n v="0.18"/>
    <d v="2025-09-18T00:00:00"/>
    <s v="Silver"/>
  </r>
  <r>
    <x v="21"/>
    <n v="248.99260000000001"/>
    <n v="995.97040000000004"/>
    <n v="7"/>
    <n v="0.23"/>
    <d v="2025-10-04T00:00:00"/>
    <s v="Gold"/>
  </r>
  <r>
    <x v="22"/>
    <n v="1009.10432"/>
    <n v="5045.5216"/>
    <n v="14"/>
    <n v="0.27"/>
    <d v="2024-12-13T00:00:00"/>
    <s v="Silver"/>
  </r>
  <r>
    <x v="23"/>
    <n v="782.61867142857136"/>
    <n v="5478.3306999999995"/>
    <n v="14"/>
    <n v="0.28999999999999998"/>
    <d v="2025-09-23T00:00:00"/>
    <s v="Silver"/>
  </r>
  <r>
    <x v="24"/>
    <n v="1022.3649333333333"/>
    <n v="3067.0947999999999"/>
    <n v="5"/>
    <n v="0.1"/>
    <d v="2025-10-10T00:00:00"/>
    <s v="Platinum"/>
  </r>
  <r>
    <x v="25"/>
    <n v="727.28659999999991"/>
    <n v="727.28659999999991"/>
    <n v="1"/>
    <n v="0.03"/>
    <d v="2025-05-30T00:00:00"/>
    <s v="Bronze"/>
  </r>
  <r>
    <x v="26"/>
    <n v="841.94872499999997"/>
    <n v="3367.7948999999999"/>
    <n v="13"/>
    <n v="0.17"/>
    <d v="2025-09-07T00:00:00"/>
    <s v="Gold"/>
  </r>
  <r>
    <x v="27"/>
    <n v="1685.2606200000002"/>
    <n v="8426.303100000001"/>
    <n v="14"/>
    <n v="0.23"/>
    <d v="2025-10-10T00:00:00"/>
    <s v="NO DATA"/>
  </r>
  <r>
    <x v="28"/>
    <n v="810.20949999999993"/>
    <n v="2430.6284999999998"/>
    <n v="7"/>
    <n v="0.19"/>
    <d v="2024-12-25T00:00:00"/>
    <s v="Platinum"/>
  </r>
  <r>
    <x v="29"/>
    <n v="1402.7914799999999"/>
    <n v="7013.9573999999993"/>
    <n v="13"/>
    <n v="0.19"/>
    <d v="2024-09-20T00:00:00"/>
    <s v="Silver"/>
  </r>
  <r>
    <x v="30"/>
    <n v="1024.0651399999999"/>
    <n v="5120.3256999999994"/>
    <n v="14"/>
    <n v="0.25"/>
    <d v="2025-09-05T00:00:00"/>
    <s v="Bronze"/>
  </r>
  <r>
    <x v="31"/>
    <n v="971.2174142857142"/>
    <n v="6798.5218999999997"/>
    <n v="13"/>
    <n v="0.28999999999999998"/>
    <d v="2025-09-17T00:00:00"/>
    <s v="Silver"/>
  </r>
  <r>
    <x v="32"/>
    <n v="1217.02925"/>
    <n v="4868.1170000000002"/>
    <n v="8"/>
    <n v="0.26"/>
    <d v="2025-02-20T00:00:00"/>
    <s v="Gold"/>
  </r>
  <r>
    <x v="33"/>
    <n v="1073.3909142857142"/>
    <n v="7513.7363999999989"/>
    <n v="14"/>
    <n v="0.3"/>
    <d v="2025-08-12T00:00:00"/>
    <s v="Platinum"/>
  </r>
  <r>
    <x v="34"/>
    <n v="1930.5343499999999"/>
    <n v="7722.1373999999996"/>
    <n v="12"/>
    <n v="0.26"/>
    <d v="2025-08-24T00:00:00"/>
    <s v="Platinum"/>
  </r>
  <r>
    <x v="35"/>
    <n v="837.62897499999997"/>
    <n v="3350.5158999999999"/>
    <n v="11"/>
    <n v="0.23"/>
    <d v="2024-07-27T00:00:00"/>
    <s v="Silver"/>
  </r>
  <r>
    <x v="36"/>
    <n v="667.15593333333345"/>
    <n v="4002.9356000000007"/>
    <n v="15"/>
    <n v="0.23"/>
    <d v="2025-08-17T00:00:00"/>
    <s v="Gold"/>
  </r>
  <r>
    <x v="37"/>
    <n v="780.73123333333342"/>
    <n v="4684.3874000000005"/>
    <n v="11"/>
    <n v="0.28000000000000003"/>
    <d v="2024-11-30T00:00:00"/>
    <s v="NO DATA"/>
  </r>
  <r>
    <x v="38"/>
    <n v="588.49239999999998"/>
    <n v="588.49239999999998"/>
    <n v="2"/>
    <n v="0.26"/>
    <d v="2024-12-20T00:00:00"/>
    <s v="Bronze"/>
  </r>
  <r>
    <x v="39"/>
    <n v="1259.2242000000001"/>
    <n v="7555.3452000000007"/>
    <n v="19"/>
    <n v="0.28000000000000003"/>
    <d v="2025-07-11T00:00:00"/>
    <s v="Gold"/>
  </r>
  <r>
    <x v="40"/>
    <n v="456.79475000000002"/>
    <n v="913.58950000000004"/>
    <n v="4"/>
    <n v="0.26"/>
    <d v="2024-08-23T00:00:00"/>
    <s v="Gold"/>
  </r>
  <r>
    <x v="41"/>
    <n v="1735.8664199999998"/>
    <n v="8679.3320999999996"/>
    <n v="15"/>
    <n v="0.28999999999999998"/>
    <d v="2025-09-09T00:00:00"/>
    <s v="Platinum"/>
  </r>
  <r>
    <x v="42"/>
    <n v="1309.3696000000002"/>
    <n v="3928.1088000000004"/>
    <n v="9"/>
    <n v="0.22"/>
    <d v="2025-05-15T00:00:00"/>
    <s v="Platinum"/>
  </r>
  <r>
    <x v="43"/>
    <n v="321.62079999999997"/>
    <n v="964.86239999999998"/>
    <n v="6"/>
    <n v="0.23"/>
    <d v="2025-06-15T00:00:00"/>
    <s v="Gold"/>
  </r>
  <r>
    <x v="44"/>
    <n v="784.54620000000011"/>
    <n v="3922.7310000000007"/>
    <n v="8"/>
    <n v="0.2"/>
    <d v="2025-04-09T00:00:00"/>
    <s v="Bronze"/>
  </r>
  <r>
    <x v="45"/>
    <n v="1404.9567"/>
    <n v="2809.9133999999999"/>
    <n v="5"/>
    <n v="0.13"/>
    <d v="2025-02-07T00:00:00"/>
    <s v="Gold"/>
  </r>
  <r>
    <x v="46"/>
    <n v="966.71449999999993"/>
    <n v="1933.4289999999999"/>
    <n v="5"/>
    <n v="0.28000000000000003"/>
    <d v="2024-09-13T00:00:00"/>
    <s v="Platinum"/>
  </r>
  <r>
    <x v="47"/>
    <n v="1058.6044857142858"/>
    <n v="7410.2314000000006"/>
    <n v="15"/>
    <n v="0.19"/>
    <d v="2025-09-19T00:00:00"/>
    <s v="Silver"/>
  </r>
  <r>
    <x v="48"/>
    <n v="709.96480000000008"/>
    <n v="1419.9296000000002"/>
    <n v="8"/>
    <n v="0.27"/>
    <d v="2025-09-12T00:00:00"/>
    <s v="Platinum"/>
  </r>
  <r>
    <x v="49"/>
    <n v="1423.2685999999999"/>
    <n v="5693.0743999999995"/>
    <n v="13"/>
    <n v="0.2"/>
    <d v="2025-01-26T00:00:00"/>
    <s v="Gold"/>
  </r>
  <r>
    <x v="50"/>
    <n v="1466.6458249999998"/>
    <n v="5866.5832999999993"/>
    <n v="8"/>
    <n v="0.06"/>
    <d v="2024-12-02T00:00:00"/>
    <s v="Gold"/>
  </r>
  <r>
    <x v="51"/>
    <n v="1467.746625"/>
    <n v="11741.973"/>
    <n v="25"/>
    <n v="0.3"/>
    <d v="2025-08-17T00:00:00"/>
    <s v="Gold"/>
  </r>
  <r>
    <x v="52"/>
    <n v="1297.4052142857145"/>
    <n v="9081.8365000000013"/>
    <n v="20"/>
    <n v="0.28000000000000003"/>
    <d v="2025-07-24T00:00:00"/>
    <s v="Bronze"/>
  </r>
  <r>
    <x v="53"/>
    <n v="871.2369625"/>
    <n v="6969.8957"/>
    <n v="16"/>
    <n v="0.23"/>
    <d v="2025-08-21T00:00:00"/>
    <s v="Gold"/>
  </r>
  <r>
    <x v="54"/>
    <n v="1315.2058222222222"/>
    <n v="11836.8524"/>
    <n v="30"/>
    <n v="0.25"/>
    <d v="2025-07-24T00:00:00"/>
    <s v="Platinum"/>
  </r>
  <r>
    <x v="55"/>
    <n v="1862.4962000000003"/>
    <n v="7449.9848000000011"/>
    <n v="11"/>
    <n v="0.16"/>
    <d v="2025-04-11T00:00:00"/>
    <s v="Bronze"/>
  </r>
  <r>
    <x v="56"/>
    <n v="1856.1499199999998"/>
    <n v="9280.7495999999992"/>
    <n v="16"/>
    <n v="0.28999999999999998"/>
    <d v="2025-01-16T00:00:00"/>
    <s v="Gold"/>
  </r>
  <r>
    <x v="57"/>
    <n v="1850.4244249999999"/>
    <n v="14803.395399999999"/>
    <n v="24"/>
    <n v="0.27"/>
    <d v="2025-07-21T00:00:00"/>
    <s v="Platinum"/>
  </r>
  <r>
    <x v="58"/>
    <n v="844.35905000000002"/>
    <n v="3377.4362000000001"/>
    <n v="9"/>
    <n v="0.28000000000000003"/>
    <d v="2025-07-11T00:00:00"/>
    <s v="Platinum"/>
  </r>
  <r>
    <x v="59"/>
    <n v="1077.7354"/>
    <n v="6466.4124000000002"/>
    <n v="13"/>
    <n v="0.2"/>
    <d v="2025-10-09T00:00:00"/>
    <s v="Platinum"/>
  </r>
  <r>
    <x v="60"/>
    <n v="782.67299999999989"/>
    <n v="2348.0189999999998"/>
    <n v="5"/>
    <n v="0.16"/>
    <d v="2025-03-04T00:00:00"/>
    <s v="Silver"/>
  </r>
  <r>
    <x v="61"/>
    <n v="1212.6282666666666"/>
    <n v="3637.8847999999998"/>
    <n v="8"/>
    <n v="0.22"/>
    <d v="2025-09-15T00:00:00"/>
    <s v="Silver"/>
  </r>
  <r>
    <x v="62"/>
    <n v="1326.30736"/>
    <n v="6631.5367999999999"/>
    <n v="11"/>
    <n v="0.24"/>
    <d v="2025-02-02T00:00:00"/>
    <s v="Bronze"/>
  </r>
  <r>
    <x v="63"/>
    <n v="718.10564999999997"/>
    <n v="1436.2112999999999"/>
    <n v="5"/>
    <n v="0.24"/>
    <d v="2024-12-30T00:00:00"/>
    <s v="Gold"/>
  </r>
  <r>
    <x v="64"/>
    <n v="1078.5840428571428"/>
    <n v="7550.0882999999994"/>
    <n v="17"/>
    <n v="0.26"/>
    <d v="2025-02-28T00:00:00"/>
    <s v="Silver"/>
  </r>
  <r>
    <x v="65"/>
    <n v="1397.2424666666666"/>
    <n v="8383.4547999999995"/>
    <n v="18"/>
    <n v="0.28999999999999998"/>
    <d v="2025-08-23T00:00:00"/>
    <s v="Silver"/>
  </r>
  <r>
    <x v="66"/>
    <n v="1361.0901800000001"/>
    <n v="13610.901800000001"/>
    <n v="23"/>
    <n v="0.3"/>
    <d v="2025-08-04T00:00:00"/>
    <s v="Silver"/>
  </r>
  <r>
    <x v="67"/>
    <n v="1523.030133333333"/>
    <n v="4569.0903999999991"/>
    <n v="12"/>
    <n v="0.23"/>
    <d v="2025-01-18T00:00:00"/>
    <s v="Silver"/>
  </r>
  <r>
    <x v="68"/>
    <n v="1270.9274500000001"/>
    <n v="5083.7098000000005"/>
    <n v="10"/>
    <n v="0.16"/>
    <d v="2025-05-30T00:00:00"/>
    <s v="Platinum"/>
  </r>
  <r>
    <x v="69"/>
    <n v="979.65419999999995"/>
    <n v="4898.2709999999997"/>
    <n v="14"/>
    <n v="0.24"/>
    <d v="2025-05-09T00:00:00"/>
    <s v="Gold"/>
  </r>
  <r>
    <x v="70"/>
    <n v="650.22339999999997"/>
    <n v="1950.6702"/>
    <n v="7"/>
    <n v="0.21"/>
    <d v="2025-06-21T00:00:00"/>
    <s v="Gold"/>
  </r>
  <r>
    <x v="71"/>
    <n v="1510.7524833333334"/>
    <n v="9064.5149000000001"/>
    <n v="18"/>
    <n v="0.28000000000000003"/>
    <d v="2025-04-28T00:00:00"/>
    <s v="Gold"/>
  </r>
  <r>
    <x v="72"/>
    <n v="1741.557"/>
    <n v="1741.557"/>
    <n v="3"/>
    <n v="0.18"/>
    <d v="2024-08-04T00:00:00"/>
    <s v="Silver"/>
  </r>
  <r>
    <x v="73"/>
    <n v="1348.2149999999999"/>
    <n v="1348.2149999999999"/>
    <n v="2"/>
    <n v="0.25"/>
    <d v="2024-09-11T00:00:00"/>
    <s v="Bronze"/>
  </r>
  <r>
    <x v="74"/>
    <n v="719.38900000000001"/>
    <n v="4316.3339999999998"/>
    <n v="14"/>
    <n v="0.28999999999999998"/>
    <d v="2025-09-25T00:00:00"/>
    <s v="Gold"/>
  </r>
  <r>
    <x v="75"/>
    <n v="1117.6196833333333"/>
    <n v="6705.7181"/>
    <n v="11"/>
    <n v="0.3"/>
    <d v="2025-09-16T00:00:00"/>
    <s v="Gold"/>
  </r>
  <r>
    <x v="76"/>
    <n v="1684.547"/>
    <n v="6738.1880000000001"/>
    <n v="13"/>
    <n v="0.23"/>
    <d v="2025-08-06T00:00:00"/>
    <s v="Gold"/>
  </r>
  <r>
    <x v="77"/>
    <n v="1295.1076499999999"/>
    <n v="2590.2152999999998"/>
    <n v="6"/>
    <n v="0.28999999999999998"/>
    <d v="2025-06-15T00:00:00"/>
    <s v="Gold"/>
  </r>
  <r>
    <x v="78"/>
    <n v="774.14260000000002"/>
    <n v="774.14260000000002"/>
    <n v="2"/>
    <n v="0.23"/>
    <d v="2024-12-11T00:00:00"/>
    <s v="Platinum"/>
  </r>
  <r>
    <x v="79"/>
    <n v="1882.359533333333"/>
    <n v="5647.0785999999989"/>
    <n v="7"/>
    <n v="0.14000000000000001"/>
    <d v="2025-09-10T00:00:00"/>
    <s v="Bronze"/>
  </r>
  <r>
    <x v="80"/>
    <n v="841.43934999999999"/>
    <n v="5048.6360999999997"/>
    <n v="15"/>
    <n v="0.27"/>
    <d v="2025-06-04T00:00:00"/>
    <s v="Platinum"/>
  </r>
  <r>
    <x v="81"/>
    <n v="1027.0041799999999"/>
    <n v="5135.0208999999995"/>
    <n v="14"/>
    <n v="0.24"/>
    <d v="2025-03-14T00:00:00"/>
    <s v="Bronze"/>
  </r>
  <r>
    <x v="82"/>
    <n v="737.32139999999993"/>
    <n v="1474.6427999999999"/>
    <n v="4"/>
    <n v="0.22"/>
    <d v="2025-07-12T00:00:00"/>
    <s v="Bronze"/>
  </r>
  <r>
    <x v="83"/>
    <n v="1934.6376749999999"/>
    <n v="15477.1014"/>
    <n v="27"/>
    <n v="0.28999999999999998"/>
    <d v="2025-09-06T00:00:00"/>
    <s v="Platinum"/>
  </r>
  <r>
    <x v="84"/>
    <n v="1725.4431"/>
    <n v="3450.8861999999999"/>
    <n v="6"/>
    <n v="0.26"/>
    <d v="2025-08-22T00:00:00"/>
    <s v="Silver"/>
  </r>
  <r>
    <x v="85"/>
    <n v="1409.9903999999999"/>
    <n v="1409.9903999999999"/>
    <n v="3"/>
    <n v="0.16"/>
    <d v="2024-12-09T00:00:00"/>
    <s v="Gold"/>
  </r>
  <r>
    <x v="86"/>
    <n v="1115.0555428571429"/>
    <n v="7805.3887999999997"/>
    <n v="18"/>
    <n v="0.28999999999999998"/>
    <d v="2025-09-21T00:00:00"/>
    <s v="Bronze"/>
  </r>
  <r>
    <x v="87"/>
    <n v="945.17460000000005"/>
    <n v="1890.3492000000001"/>
    <n v="4"/>
    <n v="0.19"/>
    <d v="2025-01-06T00:00:00"/>
    <s v="Silver"/>
  </r>
  <r>
    <x v="88"/>
    <n v="1718.0813499999999"/>
    <n v="6872.3253999999997"/>
    <n v="13"/>
    <n v="0.3"/>
    <d v="2025-04-13T00:00:00"/>
    <s v="Platinum"/>
  </r>
  <r>
    <x v="89"/>
    <n v="1005.3944"/>
    <n v="1005.3944"/>
    <n v="2"/>
    <n v="0.08"/>
    <d v="2024-09-14T00:00:00"/>
    <s v="Platinum"/>
  </r>
  <r>
    <x v="90"/>
    <n v="766.45319999999992"/>
    <n v="2299.3595999999998"/>
    <n v="5"/>
    <n v="0.22"/>
    <d v="2025-10-06T00:00:00"/>
    <s v="Silver"/>
  </r>
  <r>
    <x v="91"/>
    <n v="1396.9513750000001"/>
    <n v="5587.8055000000004"/>
    <n v="12"/>
    <n v="0.25"/>
    <d v="2025-03-11T00:00:00"/>
    <s v="Platinum"/>
  </r>
  <r>
    <x v="92"/>
    <n v="845.24569999999994"/>
    <n v="5071.4741999999997"/>
    <n v="14"/>
    <n v="0.27"/>
    <d v="2025-06-23T00:00:00"/>
    <s v="Gold"/>
  </r>
  <r>
    <x v="93"/>
    <n v="932.52343333333329"/>
    <n v="5595.1405999999997"/>
    <n v="11"/>
    <n v="0.27"/>
    <d v="2025-08-19T00:00:00"/>
    <s v="Gold"/>
  </r>
  <r>
    <x v="94"/>
    <n v="594.81647500000008"/>
    <n v="4758.5318000000007"/>
    <n v="15"/>
    <n v="0.22"/>
    <d v="2025-07-01T00:00:00"/>
    <s v="Platinum"/>
  </r>
  <r>
    <x v="95"/>
    <n v="1677.2355749999999"/>
    <n v="6708.9422999999997"/>
    <n v="12"/>
    <n v="0.19"/>
    <d v="2025-09-15T00:00:00"/>
    <s v="Platinum"/>
  </r>
  <r>
    <x v="96"/>
    <n v="811.0788"/>
    <n v="4055.3940000000002"/>
    <n v="9"/>
    <n v="0.3"/>
    <d v="2025-09-19T00:00:00"/>
    <s v="Silver"/>
  </r>
  <r>
    <x v="97"/>
    <n v="1249.2732666666668"/>
    <n v="3747.8198000000002"/>
    <n v="7"/>
    <n v="0.27"/>
    <d v="2025-09-22T00:00:00"/>
    <s v="Gold"/>
  </r>
  <r>
    <x v="98"/>
    <n v="1245.2914142857142"/>
    <n v="8717.0398999999998"/>
    <n v="17"/>
    <n v="0.28000000000000003"/>
    <d v="2025-07-19T00:00:00"/>
    <s v="Silver"/>
  </r>
  <r>
    <x v="99"/>
    <n v="910.04369999999994"/>
    <n v="3640.1747999999998"/>
    <n v="10"/>
    <n v="0.23"/>
    <d v="2025-07-06T00:00:00"/>
    <s v="Platinum"/>
  </r>
  <r>
    <x v="100"/>
    <n v="1452.9125000000001"/>
    <n v="8717.4750000000004"/>
    <n v="20"/>
    <n v="0.28000000000000003"/>
    <d v="2025-07-13T00:00:00"/>
    <s v="Gold"/>
  </r>
  <r>
    <x v="101"/>
    <n v="294.39929999999998"/>
    <n v="588.79859999999996"/>
    <n v="3"/>
    <n v="0.28999999999999998"/>
    <d v="2025-04-16T00:00:00"/>
    <s v="Bronze"/>
  </r>
  <r>
    <x v="102"/>
    <n v="1249.027"/>
    <n v="4996.1080000000002"/>
    <n v="14"/>
    <n v="0.28000000000000003"/>
    <d v="2025-07-16T00:00:00"/>
    <s v="Bronze"/>
  </r>
  <r>
    <x v="103"/>
    <n v="500.80839999999995"/>
    <n v="3505.6587999999997"/>
    <n v="19"/>
    <n v="0.28999999999999998"/>
    <d v="2025-09-02T00:00:00"/>
    <s v="Silver"/>
  </r>
  <r>
    <x v="104"/>
    <n v="1063.7444285714284"/>
    <n v="7446.2109999999993"/>
    <n v="17"/>
    <n v="0.3"/>
    <d v="2025-07-02T00:00:00"/>
    <s v="Gold"/>
  </r>
  <r>
    <x v="105"/>
    <n v="694.33500000000004"/>
    <n v="2083.0050000000001"/>
    <n v="6"/>
    <n v="0.16"/>
    <d v="2025-10-06T00:00:00"/>
    <s v="Bronze"/>
  </r>
  <r>
    <x v="106"/>
    <n v="1633.1776500000001"/>
    <n v="6532.7106000000003"/>
    <n v="12"/>
    <n v="0.22"/>
    <d v="2025-02-21T00:00:00"/>
    <s v="Platinum"/>
  </r>
  <r>
    <x v="107"/>
    <n v="1186.1910375"/>
    <n v="9489.5282999999999"/>
    <n v="27"/>
    <n v="0.28000000000000003"/>
    <d v="2025-06-11T00:00:00"/>
    <s v="Bronze"/>
  </r>
  <r>
    <x v="108"/>
    <n v="1412.12778"/>
    <n v="7060.6388999999999"/>
    <n v="15"/>
    <n v="0.25"/>
    <d v="2025-07-10T00:00:00"/>
    <s v="Silver"/>
  </r>
  <r>
    <x v="109"/>
    <n v="452.64186666666666"/>
    <n v="2715.8512000000001"/>
    <n v="17"/>
    <n v="0.24"/>
    <d v="2025-07-09T00:00:00"/>
    <s v="Gold"/>
  </r>
  <r>
    <x v="110"/>
    <n v="2319.4512"/>
    <n v="2319.4512"/>
    <n v="4"/>
    <n v="0.19"/>
    <d v="2024-03-13T00:00:00"/>
    <s v="Platinum"/>
  </r>
  <r>
    <x v="111"/>
    <n v="477.53413333333327"/>
    <n v="1432.6023999999998"/>
    <n v="3"/>
    <n v="0.16"/>
    <d v="2024-11-22T00:00:00"/>
    <s v="Silver"/>
  </r>
  <r>
    <x v="112"/>
    <n v="1461.7941199999998"/>
    <n v="7308.9705999999987"/>
    <n v="13"/>
    <n v="0.26"/>
    <d v="2025-03-02T00:00:00"/>
    <s v="Gold"/>
  </r>
  <r>
    <x v="113"/>
    <n v="524.74945000000002"/>
    <n v="2098.9978000000001"/>
    <n v="7"/>
    <n v="0.28999999999999998"/>
    <d v="2025-03-17T00:00:00"/>
    <s v="Bronze"/>
  </r>
  <r>
    <x v="114"/>
    <n v="1100.1239166666667"/>
    <n v="6600.7435000000005"/>
    <n v="13"/>
    <n v="0.18"/>
    <d v="2025-06-24T00:00:00"/>
    <s v="Platinum"/>
  </r>
  <r>
    <x v="115"/>
    <n v="958.99222500000008"/>
    <n v="3835.9689000000003"/>
    <n v="10"/>
    <n v="0.23"/>
    <d v="2024-07-26T00:00:00"/>
    <s v="Platinum"/>
  </r>
  <r>
    <x v="116"/>
    <n v="1973.3378499999999"/>
    <n v="3946.6756999999998"/>
    <n v="7"/>
    <n v="0.27"/>
    <d v="2025-08-13T00:00:00"/>
    <s v="Platinum"/>
  </r>
  <r>
    <x v="117"/>
    <n v="1379.1838250000001"/>
    <n v="5516.7353000000003"/>
    <n v="10"/>
    <n v="0.26"/>
    <d v="2025-09-03T00:00:00"/>
    <s v="Platinum"/>
  </r>
  <r>
    <x v="118"/>
    <n v="1167.7745625000002"/>
    <n v="9342.1965000000018"/>
    <n v="18"/>
    <n v="0.3"/>
    <d v="2025-09-04T00:00:00"/>
    <s v="Bronze"/>
  </r>
  <r>
    <x v="119"/>
    <n v="1362.4263000000001"/>
    <n v="5449.7052000000003"/>
    <n v="9"/>
    <n v="0.27"/>
    <d v="2025-08-09T00:00:00"/>
    <s v="Platinum"/>
  </r>
  <r>
    <x v="120"/>
    <n v="828.72059999999999"/>
    <n v="2486.1617999999999"/>
    <n v="5"/>
    <n v="0.28999999999999998"/>
    <d v="2025-02-12T00:00:00"/>
    <s v="Platinum"/>
  </r>
  <r>
    <x v="121"/>
    <n v="1188.458975"/>
    <n v="4753.8359"/>
    <n v="12"/>
    <n v="0.22"/>
    <d v="2025-09-16T00:00:00"/>
    <s v="Platinum"/>
  </r>
  <r>
    <x v="122"/>
    <n v="1248.5139750000001"/>
    <n v="4994.0559000000003"/>
    <n v="9"/>
    <n v="0.2"/>
    <d v="2024-12-20T00:00:00"/>
    <s v="Silver"/>
  </r>
  <r>
    <x v="123"/>
    <n v="1388.2935500000001"/>
    <n v="5553.1742000000004"/>
    <n v="11"/>
    <n v="0.2"/>
    <d v="2025-07-19T00:00:00"/>
    <s v="Bronze"/>
  </r>
  <r>
    <x v="124"/>
    <n v="685.34879999999998"/>
    <n v="685.34879999999998"/>
    <n v="4"/>
    <n v="0.28999999999999998"/>
    <d v="2024-08-31T00:00:00"/>
    <s v="Platinum"/>
  </r>
  <r>
    <x v="125"/>
    <n v="1577.874"/>
    <n v="6311.4960000000001"/>
    <n v="12"/>
    <n v="0.12"/>
    <d v="2025-10-09T00:00:00"/>
    <s v="Gold"/>
  </r>
  <r>
    <x v="126"/>
    <n v="1640.0519999999999"/>
    <n v="1640.0519999999999"/>
    <n v="2"/>
    <n v="0.1"/>
    <d v="2024-01-20T00:00:00"/>
    <s v="Platinum"/>
  </r>
  <r>
    <x v="127"/>
    <n v="684.87525000000005"/>
    <n v="4109.2515000000003"/>
    <n v="14"/>
    <n v="0.28000000000000003"/>
    <d v="2025-03-14T00:00:00"/>
    <s v="Silver"/>
  </r>
  <r>
    <x v="128"/>
    <n v="1155.2115999999999"/>
    <n v="4620.8463999999994"/>
    <n v="14"/>
    <n v="0.24"/>
    <d v="2024-09-29T00:00:00"/>
    <s v="Silver"/>
  </r>
  <r>
    <x v="129"/>
    <n v="293.65410000000003"/>
    <n v="587.30820000000006"/>
    <n v="6"/>
    <n v="0.22"/>
    <d v="2024-12-14T00:00:00"/>
    <s v="Platinum"/>
  </r>
  <r>
    <x v="130"/>
    <n v="1462.7400000000002"/>
    <n v="7313.7000000000007"/>
    <n v="13"/>
    <n v="0.28999999999999998"/>
    <d v="2025-08-15T00:00:00"/>
    <s v="Bronze"/>
  </r>
  <r>
    <x v="131"/>
    <n v="313.99"/>
    <n v="313.99"/>
    <n v="4"/>
    <n v="0.15"/>
    <d v="2025-01-12T00:00:00"/>
    <s v="Gold"/>
  </r>
  <r>
    <x v="132"/>
    <n v="990.29007499999989"/>
    <n v="3961.1602999999996"/>
    <n v="12"/>
    <n v="0.27"/>
    <d v="2025-06-07T00:00:00"/>
    <s v="Bronze"/>
  </r>
  <r>
    <x v="133"/>
    <n v="613.30636666666658"/>
    <n v="3679.8381999999997"/>
    <n v="13"/>
    <n v="0.28999999999999998"/>
    <d v="2025-09-12T00:00:00"/>
    <s v="Gold"/>
  </r>
  <r>
    <x v="134"/>
    <n v="1033.9652714285714"/>
    <n v="7237.7569000000003"/>
    <n v="14"/>
    <n v="0.25"/>
    <d v="2025-08-17T00:00:00"/>
    <s v="Platinum"/>
  </r>
  <r>
    <x v="135"/>
    <n v="677.77419999999995"/>
    <n v="2033.3226"/>
    <n v="6"/>
    <n v="0.19"/>
    <d v="2025-02-21T00:00:00"/>
    <s v="Silver"/>
  </r>
  <r>
    <x v="136"/>
    <n v="554.16819999999996"/>
    <n v="1662.5046"/>
    <n v="8"/>
    <n v="0.13"/>
    <d v="2025-06-06T00:00:00"/>
    <s v="Platinum"/>
  </r>
  <r>
    <x v="137"/>
    <n v="1535.6294499999999"/>
    <n v="6142.5177999999996"/>
    <n v="10"/>
    <n v="0.12"/>
    <d v="2025-08-13T00:00:00"/>
    <s v="Gold"/>
  </r>
  <r>
    <x v="138"/>
    <n v="693.74829999999997"/>
    <n v="1387.4965999999999"/>
    <n v="4"/>
    <n v="0.27"/>
    <d v="2025-06-24T00:00:00"/>
    <s v="Bronze"/>
  </r>
  <r>
    <x v="139"/>
    <n v="760.39812500000005"/>
    <n v="3041.5925000000002"/>
    <n v="11"/>
    <n v="0.15"/>
    <d v="2024-11-19T00:00:00"/>
    <s v="Gold"/>
  </r>
  <r>
    <x v="140"/>
    <n v="593.12540000000001"/>
    <n v="2372.5016000000001"/>
    <n v="9"/>
    <n v="0.27"/>
    <d v="2025-09-10T00:00:00"/>
    <s v="Bronze"/>
  </r>
  <r>
    <x v="141"/>
    <n v="614.62272000000007"/>
    <n v="3073.1136000000001"/>
    <n v="13"/>
    <n v="0.26"/>
    <d v="2025-06-02T00:00:00"/>
    <s v="Bronze"/>
  </r>
  <r>
    <x v="142"/>
    <n v="598.84103333333326"/>
    <n v="1796.5230999999999"/>
    <n v="8"/>
    <n v="0.17"/>
    <d v="2025-07-10T00:00:00"/>
    <s v="Bronze"/>
  </r>
  <r>
    <x v="143"/>
    <n v="1093.0168399999998"/>
    <n v="5465.0841999999993"/>
    <n v="12"/>
    <n v="0.27"/>
    <d v="2025-07-05T00:00:00"/>
    <s v="Bronze"/>
  </r>
  <r>
    <x v="144"/>
    <n v="894.3680333333333"/>
    <n v="5366.2082"/>
    <n v="15"/>
    <n v="0.3"/>
    <d v="2025-04-10T00:00:00"/>
    <s v="Platinum"/>
  </r>
  <r>
    <x v="145"/>
    <n v="1657.1894"/>
    <n v="3314.3788"/>
    <n v="5"/>
    <n v="0.2"/>
    <d v="2025-02-23T00:00:00"/>
    <s v="Gold"/>
  </r>
  <r>
    <x v="146"/>
    <n v="1501.5821285714285"/>
    <n v="10511.0749"/>
    <n v="21"/>
    <n v="0.19"/>
    <d v="2025-08-16T00:00:00"/>
    <s v="Platinum"/>
  </r>
  <r>
    <x v="147"/>
    <n v="1432.6589799999999"/>
    <n v="7163.2948999999999"/>
    <n v="16"/>
    <n v="0.26"/>
    <d v="2025-09-23T00:00:00"/>
    <s v="Bronze"/>
  </r>
  <r>
    <x v="148"/>
    <n v="448.21100000000001"/>
    <n v="1792.8440000000001"/>
    <n v="6"/>
    <n v="0.27"/>
    <d v="2025-07-05T00:00:00"/>
    <s v="Platinum"/>
  </r>
  <r>
    <x v="149"/>
    <n v="339.37560000000002"/>
    <n v="339.37560000000002"/>
    <n v="3"/>
    <n v="7.0000000000000007E-2"/>
    <d v="2025-03-11T00:00:00"/>
    <s v="Gold"/>
  </r>
  <r>
    <x v="150"/>
    <n v="1959.8162666666667"/>
    <n v="5879.4488000000001"/>
    <n v="10"/>
    <n v="0.22"/>
    <d v="2025-05-26T00:00:00"/>
    <s v="Gold"/>
  </r>
  <r>
    <x v="151"/>
    <n v="1404.76956"/>
    <n v="7023.8477999999996"/>
    <n v="15"/>
    <n v="0.23"/>
    <d v="2025-08-09T00:00:00"/>
    <s v="Platinum"/>
  </r>
  <r>
    <x v="152"/>
    <n v="1030.6997999999999"/>
    <n v="5153.4989999999998"/>
    <n v="17"/>
    <n v="0.26"/>
    <d v="2025-07-16T00:00:00"/>
    <s v="Bronze"/>
  </r>
  <r>
    <x v="153"/>
    <n v="612.77779999999996"/>
    <n v="1838.3334"/>
    <n v="7"/>
    <n v="0.28000000000000003"/>
    <d v="2025-02-11T00:00:00"/>
    <s v="Gold"/>
  </r>
  <r>
    <x v="154"/>
    <n v="728.25040000000001"/>
    <n v="2913.0016000000001"/>
    <n v="10"/>
    <n v="0.26"/>
    <d v="2025-09-28T00:00:00"/>
    <s v="Gold"/>
  </r>
  <r>
    <x v="155"/>
    <n v="1532.9711571428575"/>
    <n v="10730.798100000002"/>
    <n v="19"/>
    <n v="0.28999999999999998"/>
    <d v="2025-08-24T00:00:00"/>
    <s v="Bronze"/>
  </r>
  <r>
    <x v="156"/>
    <n v="814.86590000000001"/>
    <n v="1629.7318"/>
    <n v="3"/>
    <n v="0.12"/>
    <d v="2024-12-12T00:00:00"/>
    <s v="Platinum"/>
  </r>
  <r>
    <x v="157"/>
    <n v="215.14420000000001"/>
    <n v="215.14420000000001"/>
    <n v="2"/>
    <n v="0.28999999999999998"/>
    <d v="2024-07-30T00:00:00"/>
    <s v="Bronze"/>
  </r>
  <r>
    <x v="158"/>
    <n v="922.74941999999987"/>
    <n v="4613.7470999999996"/>
    <n v="12"/>
    <n v="0.26"/>
    <d v="2025-06-03T00:00:00"/>
    <s v="Gold"/>
  </r>
  <r>
    <x v="159"/>
    <n v="854.96933999999999"/>
    <n v="4274.8467000000001"/>
    <n v="9"/>
    <n v="0.28000000000000003"/>
    <d v="2025-06-13T00:00:00"/>
    <s v="Platinum"/>
  </r>
  <r>
    <x v="160"/>
    <n v="1637.1794428571427"/>
    <n v="11460.256099999999"/>
    <n v="18"/>
    <n v="0.24"/>
    <d v="2025-04-26T00:00:00"/>
    <s v="Silver"/>
  </r>
  <r>
    <x v="161"/>
    <n v="778.21253333333334"/>
    <n v="2334.6376"/>
    <n v="6"/>
    <n v="0.24"/>
    <d v="2025-04-17T00:00:00"/>
    <s v="Silver"/>
  </r>
  <r>
    <x v="162"/>
    <n v="713.70865714285719"/>
    <n v="4995.9606000000003"/>
    <n v="16"/>
    <n v="0.27"/>
    <d v="2024-11-21T00:00:00"/>
    <s v="Bronze"/>
  </r>
  <r>
    <x v="163"/>
    <n v="1194.6259857142857"/>
    <n v="8362.3819000000003"/>
    <n v="17"/>
    <n v="0.28000000000000003"/>
    <d v="2025-09-27T00:00:00"/>
    <s v="Silver"/>
  </r>
  <r>
    <x v="164"/>
    <n v="920.03005999999982"/>
    <n v="4600.1502999999993"/>
    <n v="18"/>
    <n v="0.26"/>
    <d v="2025-05-06T00:00:00"/>
    <s v="Platinum"/>
  </r>
  <r>
    <x v="165"/>
    <n v="344.89109999999999"/>
    <n v="689.78219999999999"/>
    <n v="5"/>
    <n v="0.19"/>
    <d v="2025-07-04T00:00:00"/>
    <s v="Silver"/>
  </r>
  <r>
    <x v="166"/>
    <n v="1665.2673"/>
    <n v="3330.5346"/>
    <n v="6"/>
    <n v="0.22"/>
    <d v="2025-10-13T00:00:00"/>
    <s v="Gold"/>
  </r>
  <r>
    <x v="167"/>
    <n v="1467.6159333333335"/>
    <n v="13208.5434"/>
    <n v="25"/>
    <n v="0.28000000000000003"/>
    <d v="2025-09-29T00:00:00"/>
    <s v="Platinum"/>
  </r>
  <r>
    <x v="168"/>
    <n v="856.82159999999999"/>
    <n v="1713.6432"/>
    <n v="7"/>
    <n v="0.2"/>
    <d v="2025-06-01T00:00:00"/>
    <s v="Bronze"/>
  </r>
  <r>
    <x v="169"/>
    <n v="948.95965000000001"/>
    <n v="3795.8386"/>
    <n v="9"/>
    <n v="0.26"/>
    <d v="2025-08-21T00:00:00"/>
    <s v="Gold"/>
  </r>
  <r>
    <x v="170"/>
    <n v="1150.7590750000002"/>
    <n v="9206.0726000000013"/>
    <n v="18"/>
    <n v="0.25"/>
    <d v="2025-09-06T00:00:00"/>
    <s v="Platinum"/>
  </r>
  <r>
    <x v="171"/>
    <n v="498.8698"/>
    <n v="1995.4792"/>
    <n v="7"/>
    <n v="0.26"/>
    <d v="2025-05-26T00:00:00"/>
    <s v="Bronze"/>
  </r>
  <r>
    <x v="172"/>
    <n v="1289.4002666666663"/>
    <n v="3868.2007999999992"/>
    <n v="7"/>
    <n v="0.19"/>
    <d v="2025-08-22T00:00:00"/>
    <s v="Platinum"/>
  </r>
  <r>
    <x v="173"/>
    <n v="953.55000000000007"/>
    <n v="953.55000000000007"/>
    <n v="2"/>
    <n v="0.22"/>
    <d v="2025-06-22T00:00:00"/>
    <s v="Gold"/>
  </r>
  <r>
    <x v="174"/>
    <n v="827.59598000000005"/>
    <n v="4137.9799000000003"/>
    <n v="11"/>
    <n v="0.26"/>
    <d v="2025-05-18T00:00:00"/>
    <s v="Platinum"/>
  </r>
  <r>
    <x v="175"/>
    <n v="1396.59006"/>
    <n v="6982.9502999999995"/>
    <n v="11"/>
    <n v="0.24"/>
    <d v="2025-08-16T00:00:00"/>
    <s v="Silver"/>
  </r>
  <r>
    <x v="176"/>
    <n v="381.65958000000001"/>
    <n v="1908.2979"/>
    <n v="13"/>
    <n v="0.19"/>
    <d v="2025-07-04T00:00:00"/>
    <s v="Platinum"/>
  </r>
  <r>
    <x v="177"/>
    <n v="1430.0161333333333"/>
    <n v="4290.0483999999997"/>
    <n v="9"/>
    <n v="0.2"/>
    <d v="2025-08-26T00:00:00"/>
    <s v="Bronze"/>
  </r>
  <r>
    <x v="178"/>
    <n v="1331.5716500000001"/>
    <n v="5326.2866000000004"/>
    <n v="10"/>
    <n v="0.22"/>
    <d v="2025-08-31T00:00:00"/>
    <s v="Silver"/>
  </r>
  <r>
    <x v="179"/>
    <n v="577.29269999999997"/>
    <n v="1154.5853999999999"/>
    <n v="4"/>
    <n v="0.27"/>
    <d v="2025-09-14T00:00:00"/>
    <s v="Bronze"/>
  </r>
  <r>
    <x v="180"/>
    <n v="1343.6850400000001"/>
    <n v="6718.4252000000006"/>
    <n v="12"/>
    <n v="0.3"/>
    <d v="2024-12-20T00:00:00"/>
    <s v="Bronze"/>
  </r>
  <r>
    <x v="181"/>
    <n v="1699.7535500000004"/>
    <n v="6799.0142000000014"/>
    <n v="11"/>
    <n v="0.19"/>
    <d v="2025-09-07T00:00:00"/>
    <s v="Silver"/>
  </r>
  <r>
    <x v="182"/>
    <n v="452.42375000000004"/>
    <n v="1809.6950000000002"/>
    <n v="10"/>
    <n v="0.25"/>
    <d v="2025-03-29T00:00:00"/>
    <s v="Platinum"/>
  </r>
  <r>
    <x v="183"/>
    <n v="1849.492"/>
    <n v="3698.9839999999999"/>
    <n v="6"/>
    <n v="0.14000000000000001"/>
    <d v="2025-05-07T00:00:00"/>
    <s v="Silver"/>
  </r>
  <r>
    <x v="184"/>
    <n v="1023.4909666666667"/>
    <n v="3070.4729000000002"/>
    <n v="6"/>
    <n v="0.23"/>
    <d v="2025-07-25T00:00:00"/>
    <s v="Platinum"/>
  </r>
  <r>
    <x v="185"/>
    <n v="245.26754999999997"/>
    <n v="490.53509999999994"/>
    <n v="6"/>
    <n v="0.19"/>
    <d v="2025-09-08T00:00:00"/>
    <s v="Silver"/>
  </r>
  <r>
    <x v="186"/>
    <n v="759.32765714285711"/>
    <n v="5315.2936"/>
    <n v="14"/>
    <n v="0.3"/>
    <d v="2025-09-24T00:00:00"/>
    <s v="Platinum"/>
  </r>
  <r>
    <x v="187"/>
    <n v="1572.0615"/>
    <n v="6288.2460000000001"/>
    <n v="12"/>
    <n v="0.27"/>
    <d v="2024-09-14T00:00:00"/>
    <s v="Silver"/>
  </r>
  <r>
    <x v="188"/>
    <n v="2764.8031999999998"/>
    <n v="2764.8031999999998"/>
    <n v="4"/>
    <n v="0.06"/>
    <d v="2024-03-27T00:00:00"/>
    <s v="Gold"/>
  </r>
  <r>
    <x v="189"/>
    <n v="1253.9925499999999"/>
    <n v="5015.9701999999997"/>
    <n v="9"/>
    <n v="0.27"/>
    <d v="2025-05-28T00:00:00"/>
    <s v="Bronze"/>
  </r>
  <r>
    <x v="190"/>
    <n v="901.47784999999999"/>
    <n v="3605.9114"/>
    <n v="10"/>
    <n v="0.22"/>
    <d v="2025-08-02T00:00:00"/>
    <s v="Bronze"/>
  </r>
  <r>
    <x v="191"/>
    <n v="1279.8808000000001"/>
    <n v="3839.6424000000002"/>
    <n v="8"/>
    <n v="0.24"/>
    <d v="2025-09-07T00:00:00"/>
    <s v="Gold"/>
  </r>
  <r>
    <x v="192"/>
    <n v="1327.2446666666667"/>
    <n v="3981.7339999999999"/>
    <n v="7"/>
    <n v="0.3"/>
    <d v="2025-04-24T00:00:00"/>
    <s v="Gold"/>
  </r>
  <r>
    <x v="193"/>
    <n v="940.42660000000001"/>
    <n v="1880.8532"/>
    <n v="5"/>
    <n v="0.27"/>
    <d v="2025-05-20T00:00:00"/>
    <s v="Gold"/>
  </r>
  <r>
    <x v="194"/>
    <n v="807.34649999999999"/>
    <n v="2422.0394999999999"/>
    <n v="7"/>
    <n v="0.15"/>
    <d v="2025-04-06T00:00:00"/>
    <s v="Silver"/>
  </r>
  <r>
    <x v="195"/>
    <n v="612.22859999999991"/>
    <n v="1224.4571999999998"/>
    <n v="4"/>
    <n v="0.25"/>
    <d v="2024-10-26T00:00:00"/>
    <s v="Platinum"/>
  </r>
  <r>
    <x v="196"/>
    <n v="700.75674000000015"/>
    <n v="3503.7837000000009"/>
    <n v="13"/>
    <n v="0.15"/>
    <d v="2024-12-27T00:00:00"/>
    <s v="Platinum"/>
  </r>
  <r>
    <x v="197"/>
    <n v="1319.87048"/>
    <n v="6599.3523999999998"/>
    <n v="15"/>
    <n v="0.26"/>
    <d v="2025-09-17T00:00:00"/>
    <s v="Bronze"/>
  </r>
  <r>
    <x v="198"/>
    <n v="383.25623333333334"/>
    <n v="1149.7687000000001"/>
    <n v="4"/>
    <n v="0.26"/>
    <d v="2025-10-13T00:00:00"/>
    <s v="Bronze"/>
  </r>
  <r>
    <x v="199"/>
    <n v="1355.07825"/>
    <n v="5420.3130000000001"/>
    <n v="11"/>
    <n v="0.28000000000000003"/>
    <d v="2025-08-06T00:00:00"/>
    <s v="Platinum"/>
  </r>
  <r>
    <x v="200"/>
    <n v="1248.4953333333331"/>
    <n v="7490.9719999999988"/>
    <n v="18"/>
    <n v="0.3"/>
    <d v="2025-08-07T00:00:00"/>
    <s v="Bronze"/>
  </r>
  <r>
    <x v="201"/>
    <n v="1489.5987333333333"/>
    <n v="4468.7961999999998"/>
    <n v="8"/>
    <n v="0.27"/>
    <d v="2025-07-05T00:00:00"/>
    <s v="Platinum"/>
  </r>
  <r>
    <x v="202"/>
    <n v="702.23116666666658"/>
    <n v="4213.3869999999997"/>
    <n v="11"/>
    <n v="0.28000000000000003"/>
    <d v="2025-04-20T00:00:00"/>
    <s v="Platinum"/>
  </r>
  <r>
    <x v="203"/>
    <n v="531.24766"/>
    <n v="2656.2383"/>
    <n v="10"/>
    <n v="0.27"/>
    <d v="2025-08-08T00:00:00"/>
    <s v="Platinum"/>
  </r>
  <r>
    <x v="204"/>
    <n v="1601.7428"/>
    <n v="4805.2284"/>
    <n v="7"/>
    <n v="0.15"/>
    <d v="2025-01-30T00:00:00"/>
    <s v="Gold"/>
  </r>
  <r>
    <x v="205"/>
    <n v="430.42227500000001"/>
    <n v="1721.6891000000001"/>
    <n v="6"/>
    <n v="0.28999999999999998"/>
    <d v="2025-07-06T00:00:00"/>
    <s v="Silver"/>
  </r>
  <r>
    <x v="206"/>
    <n v="513.98779999999999"/>
    <n v="1027.9756"/>
    <n v="4"/>
    <n v="0.24"/>
    <d v="2025-09-26T00:00:00"/>
    <s v="Bronze"/>
  </r>
  <r>
    <x v="207"/>
    <n v="721.17208333333338"/>
    <n v="4327.0325000000003"/>
    <n v="11"/>
    <n v="0.27"/>
    <d v="2025-06-14T00:00:00"/>
    <s v="Platinum"/>
  </r>
  <r>
    <x v="208"/>
    <n v="1147.6914571428572"/>
    <n v="8033.8401999999996"/>
    <n v="19"/>
    <n v="0.28000000000000003"/>
    <d v="2025-09-08T00:00:00"/>
    <s v="Platinum"/>
  </r>
  <r>
    <x v="209"/>
    <n v="1253.9889333333333"/>
    <n v="7523.9336000000003"/>
    <n v="15"/>
    <n v="0.28000000000000003"/>
    <d v="2025-10-05T00:00:00"/>
    <s v="Silver"/>
  </r>
  <r>
    <x v="210"/>
    <n v="1445.0082000000002"/>
    <n v="8670.0492000000013"/>
    <n v="16"/>
    <n v="0.25"/>
    <d v="2025-09-07T00:00:00"/>
    <s v="Silver"/>
  </r>
  <r>
    <x v="211"/>
    <n v="1252.4126999999999"/>
    <n v="5009.6507999999994"/>
    <n v="15"/>
    <n v="0.18"/>
    <d v="2025-05-08T00:00:00"/>
    <s v="Platinum"/>
  </r>
  <r>
    <x v="212"/>
    <n v="761.20425000000012"/>
    <n v="4567.2255000000005"/>
    <n v="16"/>
    <n v="0.28999999999999998"/>
    <d v="2025-04-08T00:00:00"/>
    <s v="Platinum"/>
  </r>
  <r>
    <x v="213"/>
    <n v="1177.9364249999999"/>
    <n v="4711.7456999999995"/>
    <n v="9"/>
    <n v="0.22"/>
    <d v="2025-03-22T00:00:00"/>
    <s v="Gold"/>
  </r>
  <r>
    <x v="214"/>
    <n v="1747.1609999999998"/>
    <n v="3494.3219999999997"/>
    <n v="7"/>
    <n v="0.19"/>
    <d v="2024-08-23T00:00:00"/>
    <s v="Gold"/>
  </r>
  <r>
    <x v="215"/>
    <n v="499.65095000000002"/>
    <n v="1998.6038000000001"/>
    <n v="7"/>
    <n v="0.28000000000000003"/>
    <d v="2025-07-23T00:00:00"/>
    <s v="Platinum"/>
  </r>
  <r>
    <x v="216"/>
    <n v="1267.3168499999999"/>
    <n v="2534.6336999999999"/>
    <n v="3"/>
    <n v="0.04"/>
    <d v="2024-05-22T00:00:00"/>
    <s v="Silver"/>
  </r>
  <r>
    <x v="217"/>
    <n v="681.58479999999997"/>
    <n v="2044.7543999999998"/>
    <n v="7"/>
    <n v="0.19"/>
    <d v="2025-10-03T00:00:00"/>
    <s v="Platinum"/>
  </r>
  <r>
    <x v="218"/>
    <n v="1714.7713000000003"/>
    <n v="17147.713000000003"/>
    <n v="29"/>
    <n v="0.24"/>
    <d v="2025-07-16T00:00:00"/>
    <s v="Gold"/>
  </r>
  <r>
    <x v="219"/>
    <n v="1156.9635250000001"/>
    <n v="4627.8541000000005"/>
    <n v="9"/>
    <n v="0.27"/>
    <d v="2025-03-23T00:00:00"/>
    <s v="Bronze"/>
  </r>
  <r>
    <x v="220"/>
    <n v="573.58550000000002"/>
    <n v="4588.6840000000002"/>
    <n v="17"/>
    <n v="0.27"/>
    <d v="2025-02-16T00:00:00"/>
    <s v="Platinum"/>
  </r>
  <r>
    <x v="221"/>
    <n v="994.3304599999999"/>
    <n v="4971.6522999999997"/>
    <n v="13"/>
    <n v="0.3"/>
    <d v="2025-06-16T00:00:00"/>
    <s v="Platinum"/>
  </r>
  <r>
    <x v="222"/>
    <n v="981.5445400000001"/>
    <n v="4907.7227000000003"/>
    <n v="9"/>
    <n v="0.28000000000000003"/>
    <d v="2025-08-03T00:00:00"/>
    <s v="Platinum"/>
  </r>
  <r>
    <x v="223"/>
    <n v="452.04160000000002"/>
    <n v="904.08320000000003"/>
    <n v="5"/>
    <n v="0.24"/>
    <d v="2025-06-18T00:00:00"/>
    <s v="Silver"/>
  </r>
  <r>
    <x v="224"/>
    <n v="1494.6808000000001"/>
    <n v="4484.0424000000003"/>
    <n v="8"/>
    <n v="0.24"/>
    <d v="2025-06-03T00:00:00"/>
    <s v="Platinum"/>
  </r>
  <r>
    <x v="225"/>
    <n v="1642.0594666666666"/>
    <n v="4926.1783999999998"/>
    <n v="9"/>
    <n v="0.17"/>
    <d v="2025-01-19T00:00:00"/>
    <s v="Gold"/>
  </r>
  <r>
    <x v="226"/>
    <n v="853.48"/>
    <n v="1706.96"/>
    <n v="5"/>
    <n v="0.2"/>
    <d v="2024-06-04T00:00:00"/>
    <s v="Gold"/>
  </r>
  <r>
    <x v="227"/>
    <n v="1518.4215999999999"/>
    <n v="3036.8431999999998"/>
    <n v="5"/>
    <n v="0.28000000000000003"/>
    <d v="2025-07-18T00:00:00"/>
    <s v="Gold"/>
  </r>
  <r>
    <x v="228"/>
    <n v="1090.749"/>
    <n v="4362.9960000000001"/>
    <n v="10"/>
    <n v="0.28000000000000003"/>
    <d v="2025-05-19T00:00:00"/>
    <s v="Bronze"/>
  </r>
  <r>
    <x v="229"/>
    <n v="821.92652499999997"/>
    <n v="3287.7060999999999"/>
    <n v="6"/>
    <n v="0.28999999999999998"/>
    <d v="2025-08-29T00:00:00"/>
    <s v="Bronze"/>
  </r>
  <r>
    <x v="230"/>
    <n v="664.62386666666669"/>
    <n v="1993.8715999999999"/>
    <n v="4"/>
    <n v="0.28999999999999998"/>
    <d v="2024-08-16T00:00:00"/>
    <s v="Bronze"/>
  </r>
  <r>
    <x v="231"/>
    <n v="1176.1049499999999"/>
    <n v="4704.4197999999997"/>
    <n v="13"/>
    <n v="0.14000000000000001"/>
    <d v="2024-10-12T00:00:00"/>
    <s v="Platinum"/>
  </r>
  <r>
    <x v="232"/>
    <n v="725.31893333333335"/>
    <n v="2175.9567999999999"/>
    <n v="10"/>
    <n v="0.27"/>
    <d v="2024-07-22T00:00:00"/>
    <s v="Silver"/>
  </r>
  <r>
    <x v="233"/>
    <n v="1668.1255200000001"/>
    <n v="8340.6275999999998"/>
    <n v="15"/>
    <n v="0.14000000000000001"/>
    <d v="2024-12-01T00:00:00"/>
    <s v="Gold"/>
  </r>
  <r>
    <x v="234"/>
    <n v="372.69993333333332"/>
    <n v="1118.0998"/>
    <n v="8"/>
    <n v="0.15"/>
    <d v="2024-10-02T00:00:00"/>
    <s v="Bronze"/>
  </r>
  <r>
    <x v="235"/>
    <n v="2180.9807333333333"/>
    <n v="6542.9421999999995"/>
    <n v="11"/>
    <n v="0.08"/>
    <d v="2025-04-16T00:00:00"/>
    <s v="Bronze"/>
  </r>
  <r>
    <x v="236"/>
    <n v="1735.7308"/>
    <n v="3471.4616000000001"/>
    <n v="8"/>
    <n v="0.18"/>
    <d v="2024-08-24T00:00:00"/>
    <s v="Gold"/>
  </r>
  <r>
    <x v="237"/>
    <n v="3745.8047999999999"/>
    <n v="3745.8047999999999"/>
    <n v="4"/>
    <n v="0.04"/>
    <d v="2025-10-13T00:00:00"/>
    <s v="Platinum"/>
  </r>
  <r>
    <x v="238"/>
    <n v="1031.2131666666667"/>
    <n v="6187.2790000000005"/>
    <n v="13"/>
    <n v="0.27"/>
    <d v="2025-09-08T00:00:00"/>
    <s v="Platinum"/>
  </r>
  <r>
    <x v="239"/>
    <n v="878.12072499999999"/>
    <n v="3512.4829"/>
    <n v="8"/>
    <n v="0.3"/>
    <d v="2025-08-07T00:00:00"/>
    <s v="Platinum"/>
  </r>
  <r>
    <x v="240"/>
    <n v="1035.43895"/>
    <n v="6212.6337000000003"/>
    <n v="13"/>
    <n v="0.28999999999999998"/>
    <d v="2025-10-11T00:00:00"/>
    <s v="Platinum"/>
  </r>
  <r>
    <x v="241"/>
    <n v="2163.5025999999998"/>
    <n v="4327.0051999999996"/>
    <n v="5"/>
    <n v="0.28000000000000003"/>
    <d v="2025-02-03T00:00:00"/>
    <s v="Silver"/>
  </r>
  <r>
    <x v="242"/>
    <n v="901.98772000000008"/>
    <n v="4509.9386000000004"/>
    <n v="13"/>
    <n v="0.27"/>
    <d v="2025-05-21T00:00:00"/>
    <s v="Gold"/>
  </r>
  <r>
    <x v="243"/>
    <n v="833.20186666666666"/>
    <n v="2499.6055999999999"/>
    <n v="7"/>
    <n v="0.22"/>
    <d v="2025-08-11T00:00:00"/>
    <s v="Bronze"/>
  </r>
  <r>
    <x v="244"/>
    <n v="1171.0379166666664"/>
    <n v="7026.2274999999991"/>
    <n v="18"/>
    <n v="0.3"/>
    <d v="2025-05-27T00:00:00"/>
    <s v="Platinum"/>
  </r>
  <r>
    <x v="245"/>
    <n v="1572.7723333333331"/>
    <n v="4718.3169999999991"/>
    <n v="8"/>
    <n v="0.13"/>
    <d v="2024-07-06T00:00:00"/>
    <s v="Bronze"/>
  </r>
  <r>
    <x v="246"/>
    <n v="1020.103575"/>
    <n v="4080.4142999999999"/>
    <n v="11"/>
    <n v="0.27"/>
    <d v="2025-04-05T00:00:00"/>
    <s v="Platinum"/>
  </r>
  <r>
    <x v="247"/>
    <n v="950.99751666666668"/>
    <n v="5705.9850999999999"/>
    <n v="19"/>
    <n v="0.28999999999999998"/>
    <d v="2025-05-06T00:00:00"/>
    <s v="Gold"/>
  </r>
  <r>
    <x v="248"/>
    <n v="847.66392500000006"/>
    <n v="3390.6557000000003"/>
    <n v="9"/>
    <n v="0.28999999999999998"/>
    <d v="2025-06-01T00:00:00"/>
    <s v="Gold"/>
  </r>
  <r>
    <x v="249"/>
    <n v="1629.7389999999998"/>
    <n v="3259.4779999999996"/>
    <n v="5"/>
    <n v="0.13"/>
    <d v="2025-03-26T00:00:00"/>
    <s v="Platinum"/>
  </r>
  <r>
    <x v="250"/>
    <n v="1416.4963857142859"/>
    <n v="9915.4747000000007"/>
    <n v="19"/>
    <n v="0.26"/>
    <d v="2025-04-13T00:00:00"/>
    <s v="Silver"/>
  </r>
  <r>
    <x v="251"/>
    <n v="541.34446666666656"/>
    <n v="1624.0333999999998"/>
    <n v="5"/>
    <n v="0.3"/>
    <d v="2024-12-13T00:00:00"/>
    <s v="Silver"/>
  </r>
  <r>
    <x v="252"/>
    <n v="1443.6715799999997"/>
    <n v="7218.3578999999991"/>
    <n v="13"/>
    <n v="0.26"/>
    <d v="2025-10-09T00:00:00"/>
    <s v="Bronze"/>
  </r>
  <r>
    <x v="253"/>
    <n v="1057.7532999999999"/>
    <n v="2115.5065999999997"/>
    <n v="4"/>
    <n v="0.16"/>
    <d v="2023-12-12T00:00:00"/>
    <s v="Silver"/>
  </r>
  <r>
    <x v="254"/>
    <n v="880.57041428571426"/>
    <n v="6163.9929000000002"/>
    <n v="15"/>
    <n v="0.26"/>
    <d v="2025-09-14T00:00:00"/>
    <s v="Gold"/>
  </r>
  <r>
    <x v="255"/>
    <n v="453.43256666666662"/>
    <n v="1360.2976999999998"/>
    <n v="4"/>
    <n v="0.28000000000000003"/>
    <d v="2025-06-30T00:00:00"/>
    <s v="Platinum"/>
  </r>
  <r>
    <x v="256"/>
    <n v="1549.1533833333333"/>
    <n v="9294.9202999999998"/>
    <n v="17"/>
    <n v="0.28999999999999998"/>
    <d v="2025-09-25T00:00:00"/>
    <s v="Silver"/>
  </r>
  <r>
    <x v="257"/>
    <n v="1182.1622"/>
    <n v="2364.3244"/>
    <n v="6"/>
    <n v="0.09"/>
    <d v="2024-09-04T00:00:00"/>
    <s v="Platinum"/>
  </r>
  <r>
    <x v="258"/>
    <n v="731.07481666666672"/>
    <n v="4386.4489000000003"/>
    <n v="14"/>
    <n v="0.27"/>
    <d v="2025-04-25T00:00:00"/>
    <s v="Silver"/>
  </r>
  <r>
    <x v="259"/>
    <n v="766.16285000000005"/>
    <n v="1532.3257000000001"/>
    <n v="5"/>
    <n v="0.15"/>
    <d v="2024-08-14T00:00:00"/>
    <s v="Platinum"/>
  </r>
  <r>
    <x v="260"/>
    <n v="370.94864999999999"/>
    <n v="1483.7945999999999"/>
    <n v="11"/>
    <n v="0.25"/>
    <d v="2025-04-19T00:00:00"/>
    <s v="Silver"/>
  </r>
  <r>
    <x v="261"/>
    <n v="2221.2697499999995"/>
    <n v="4442.539499999999"/>
    <n v="6"/>
    <n v="0.25"/>
    <d v="2025-06-21T00:00:00"/>
    <s v="Silver"/>
  </r>
  <r>
    <x v="262"/>
    <n v="1311.0965999999999"/>
    <n v="2622.1931999999997"/>
    <n v="5"/>
    <n v="0.24"/>
    <d v="2024-05-26T00:00:00"/>
    <s v="Bronze"/>
  </r>
  <r>
    <x v="263"/>
    <n v="817.72321666666664"/>
    <n v="4906.3392999999996"/>
    <n v="10"/>
    <n v="0.28000000000000003"/>
    <d v="2025-05-29T00:00:00"/>
    <s v="Gold"/>
  </r>
  <r>
    <x v="264"/>
    <n v="1039.6950000000002"/>
    <n v="2079.3900000000003"/>
    <n v="6"/>
    <n v="0.25"/>
    <d v="2025-10-12T00:00:00"/>
    <s v="Silver"/>
  </r>
  <r>
    <x v="265"/>
    <n v="885.90830000000005"/>
    <n v="5315.4498000000003"/>
    <n v="11"/>
    <n v="0.26"/>
    <d v="2025-07-24T00:00:00"/>
    <s v="Bronze"/>
  </r>
  <r>
    <x v="266"/>
    <n v="867.5"/>
    <n v="867.5"/>
    <n v="2"/>
    <n v="0"/>
    <d v="2025-09-18T00:00:00"/>
    <s v="Bronze"/>
  </r>
  <r>
    <x v="267"/>
    <n v="1158.9000333333333"/>
    <n v="6953.4002"/>
    <n v="15"/>
    <n v="0.18"/>
    <d v="2025-10-06T00:00:00"/>
    <s v="Silver"/>
  </r>
  <r>
    <x v="268"/>
    <n v="1472.3733"/>
    <n v="2944.7465999999999"/>
    <n v="7"/>
    <n v="0.28000000000000003"/>
    <d v="2025-04-05T00:00:00"/>
    <s v="Gold"/>
  </r>
  <r>
    <x v="269"/>
    <n v="1056.6366666666665"/>
    <n v="3169.91"/>
    <n v="7"/>
    <n v="0.27"/>
    <d v="2024-10-13T00:00:00"/>
    <s v="Platinum"/>
  </r>
  <r>
    <x v="270"/>
    <n v="1525.4072666666668"/>
    <n v="4576.2218000000003"/>
    <n v="10"/>
    <n v="0.26"/>
    <d v="2025-04-16T00:00:00"/>
    <s v="Gold"/>
  </r>
  <r>
    <x v="271"/>
    <n v="714.95699999999999"/>
    <n v="2144.8710000000001"/>
    <n v="4"/>
    <n v="0.12"/>
    <d v="2025-10-12T00:00:00"/>
    <s v="Bronze"/>
  </r>
  <r>
    <x v="272"/>
    <n v="374.10699999999997"/>
    <n v="1122.3209999999999"/>
    <n v="5"/>
    <n v="0.09"/>
    <d v="2025-05-18T00:00:00"/>
    <s v="Silver"/>
  </r>
  <r>
    <x v="273"/>
    <n v="1144.76712"/>
    <n v="5723.8356000000003"/>
    <n v="13"/>
    <n v="0.28000000000000003"/>
    <d v="2025-07-25T00:00:00"/>
    <s v="Gold"/>
  </r>
  <r>
    <x v="274"/>
    <n v="877.17034999999987"/>
    <n v="3508.6813999999995"/>
    <n v="12"/>
    <n v="0.26"/>
    <d v="2025-09-13T00:00:00"/>
    <s v="Gold"/>
  </r>
  <r>
    <x v="275"/>
    <n v="1321.3340500000002"/>
    <n v="7928.0043000000005"/>
    <n v="17"/>
    <n v="0.26"/>
    <d v="2025-09-16T00:00:00"/>
    <s v="Platinum"/>
  </r>
  <r>
    <x v="276"/>
    <n v="1180.1533199999999"/>
    <n v="5900.7665999999999"/>
    <n v="10"/>
    <n v="0.12"/>
    <d v="2025-07-23T00:00:00"/>
    <s v="Platinum"/>
  </r>
  <r>
    <x v="277"/>
    <n v="1356.0377000000001"/>
    <n v="4068.1131"/>
    <n v="7"/>
    <n v="0.27"/>
    <d v="2025-04-25T00:00:00"/>
    <s v="Bronze"/>
  </r>
  <r>
    <x v="278"/>
    <n v="2388.5028000000002"/>
    <n v="7165.5084000000006"/>
    <n v="10"/>
    <n v="0.24"/>
    <d v="2025-03-05T00:00:00"/>
    <s v="Bronze"/>
  </r>
  <r>
    <x v="279"/>
    <n v="697.49648000000002"/>
    <n v="3487.4823999999999"/>
    <n v="17"/>
    <n v="0.28999999999999998"/>
    <d v="2025-08-14T00:00:00"/>
    <s v="Platinum"/>
  </r>
  <r>
    <x v="280"/>
    <n v="1420.5202666666667"/>
    <n v="4261.5608000000002"/>
    <n v="9"/>
    <n v="0.27"/>
    <d v="2025-06-18T00:00:00"/>
    <s v="Gold"/>
  </r>
  <r>
    <x v="281"/>
    <n v="1005.42464"/>
    <n v="5027.1232"/>
    <n v="11"/>
    <n v="0.28000000000000003"/>
    <d v="2024-06-13T00:00:00"/>
    <s v="Silver"/>
  </r>
  <r>
    <x v="282"/>
    <n v="964.77480000000003"/>
    <n v="964.77480000000003"/>
    <n v="1"/>
    <n v="0.01"/>
    <d v="2025-01-31T00:00:00"/>
    <s v="Gold"/>
  </r>
  <r>
    <x v="283"/>
    <n v="1203.8448000000001"/>
    <n v="3611.5344"/>
    <n v="11"/>
    <n v="0.25"/>
    <d v="2024-10-02T00:00:00"/>
    <s v="Silver"/>
  </r>
  <r>
    <x v="284"/>
    <n v="3178.2564000000002"/>
    <n v="3178.2564000000002"/>
    <n v="4"/>
    <n v="7.0000000000000007E-2"/>
    <d v="2024-12-13T00:00:00"/>
    <s v="Silver"/>
  </r>
  <r>
    <x v="285"/>
    <n v="1159.2744399999999"/>
    <n v="5796.3721999999998"/>
    <n v="15"/>
    <n v="0.28999999999999998"/>
    <d v="2025-10-10T00:00:00"/>
    <s v="Gold"/>
  </r>
  <r>
    <x v="286"/>
    <n v="1309.1367333333335"/>
    <n v="3927.4102000000003"/>
    <n v="7"/>
    <n v="0.3"/>
    <d v="2025-08-20T00:00:00"/>
    <s v="Gold"/>
  </r>
  <r>
    <x v="287"/>
    <n v="922.9692"/>
    <n v="922.9692"/>
    <n v="2"/>
    <n v="0.14000000000000001"/>
    <d v="2025-03-20T00:00:00"/>
    <s v="Bronze"/>
  </r>
  <r>
    <x v="288"/>
    <n v="1936.8063999999999"/>
    <n v="3873.6127999999999"/>
    <n v="6"/>
    <n v="0.1"/>
    <d v="2025-03-24T00:00:00"/>
    <s v="Bronze"/>
  </r>
  <r>
    <x v="289"/>
    <n v="725.52369999999996"/>
    <n v="2902.0947999999999"/>
    <n v="10"/>
    <n v="0.23"/>
    <d v="2024-11-06T00:00:00"/>
    <s v="Silver"/>
  </r>
  <r>
    <x v="290"/>
    <n v="1231.5420000000001"/>
    <n v="3694.6260000000002"/>
    <n v="9"/>
    <n v="0.24"/>
    <d v="2024-09-21T00:00:00"/>
    <s v="Platinum"/>
  </r>
  <r>
    <x v="291"/>
    <n v="1151.4083499999999"/>
    <n v="4605.6333999999997"/>
    <n v="9"/>
    <n v="0.28000000000000003"/>
    <d v="2025-03-09T00:00:00"/>
    <s v="Platinum"/>
  </r>
  <r>
    <x v="292"/>
    <n v="2343.4616000000001"/>
    <n v="2343.4616000000001"/>
    <n v="4"/>
    <n v="0.18"/>
    <d v="2023-12-09T00:00:00"/>
    <s v="Bronze"/>
  </r>
  <r>
    <x v="293"/>
    <n v="1053.091175"/>
    <n v="4212.3647000000001"/>
    <n v="9"/>
    <n v="0.24"/>
    <d v="2025-06-09T00:00:00"/>
    <s v="Bronze"/>
  </r>
  <r>
    <x v="294"/>
    <n v="547.17700000000002"/>
    <n v="547.17700000000002"/>
    <n v="1"/>
    <n v="0.03"/>
    <d v="2024-03-29T00:00:00"/>
    <s v="Silver"/>
  </r>
  <r>
    <x v="295"/>
    <n v="1182.45804"/>
    <n v="5912.2902000000004"/>
    <n v="12"/>
    <n v="0.21"/>
    <d v="2025-03-21T00:00:00"/>
    <s v="Platinum"/>
  </r>
  <r>
    <x v="296"/>
    <n v="1271.2628000000002"/>
    <n v="3813.7884000000004"/>
    <n v="9"/>
    <n v="0.26"/>
    <d v="2025-09-14T00:00:00"/>
    <s v="Platinum"/>
  </r>
  <r>
    <x v="297"/>
    <n v="824.77094"/>
    <n v="4123.8546999999999"/>
    <n v="9"/>
    <n v="0.28000000000000003"/>
    <d v="2025-10-08T00:00:00"/>
    <s v="Silver"/>
  </r>
  <r>
    <x v="298"/>
    <n v="1114.4878333333334"/>
    <n v="3343.4635000000003"/>
    <n v="9"/>
    <n v="0.28000000000000003"/>
    <d v="2025-08-02T00:00:00"/>
    <s v="Gold"/>
  </r>
  <r>
    <x v="299"/>
    <n v="945.21720000000016"/>
    <n v="945.21720000000016"/>
    <n v="3"/>
    <n v="0.08"/>
    <d v="2023-11-11T00:00:00"/>
    <s v="Gold"/>
  </r>
  <r>
    <x v="300"/>
    <n v="956.52483333333328"/>
    <n v="2869.5744999999997"/>
    <n v="8"/>
    <n v="0.28000000000000003"/>
    <d v="2024-09-10T00:00:00"/>
    <s v="Platinum"/>
  </r>
  <r>
    <x v="301"/>
    <n v="344.12779999999998"/>
    <n v="1032.3833999999999"/>
    <n v="5"/>
    <n v="0.3"/>
    <d v="2025-07-30T00:00:00"/>
    <s v="Silver"/>
  </r>
  <r>
    <x v="302"/>
    <n v="959.51468"/>
    <n v="4797.5734000000002"/>
    <n v="11"/>
    <n v="0.28000000000000003"/>
    <d v="2025-05-26T00:00:00"/>
    <s v="Platinum"/>
  </r>
  <r>
    <x v="303"/>
    <n v="857.73300000000006"/>
    <n v="2573.1990000000001"/>
    <n v="5"/>
    <n v="0.28999999999999998"/>
    <d v="2025-05-01T00:00:00"/>
    <s v="Platinum"/>
  </r>
  <r>
    <x v="304"/>
    <n v="1155.6938600000001"/>
    <n v="5778.4693000000007"/>
    <n v="10"/>
    <n v="0.27"/>
    <d v="2025-09-24T00:00:00"/>
    <s v="Bronze"/>
  </r>
  <r>
    <x v="305"/>
    <n v="1477.3471999999999"/>
    <n v="2954.6943999999999"/>
    <n v="6"/>
    <n v="0.23"/>
    <d v="2024-02-27T00:00:00"/>
    <s v="Gold"/>
  </r>
  <r>
    <x v="306"/>
    <n v="813.24555000000009"/>
    <n v="3252.9822000000004"/>
    <n v="12"/>
    <n v="0.27"/>
    <d v="2025-03-30T00:00:00"/>
    <s v="Bronze"/>
  </r>
  <r>
    <x v="307"/>
    <n v="694.24212"/>
    <n v="3471.2105999999999"/>
    <n v="9"/>
    <n v="0.28000000000000003"/>
    <d v="2025-05-10T00:00:00"/>
    <s v="Silver"/>
  </r>
  <r>
    <x v="308"/>
    <n v="962.47320000000002"/>
    <n v="962.47320000000002"/>
    <n v="2"/>
    <n v="0.22"/>
    <d v="2025-04-15T00:00:00"/>
    <s v="Platinum"/>
  </r>
  <r>
    <x v="309"/>
    <n v="782.88606666666681"/>
    <n v="4697.3164000000006"/>
    <n v="14"/>
    <n v="0.28000000000000003"/>
    <d v="2025-07-22T00:00:00"/>
    <s v="Silver"/>
  </r>
  <r>
    <x v="310"/>
    <n v="1370.5232000000001"/>
    <n v="1370.5232000000001"/>
    <n v="4"/>
    <n v="0.24"/>
    <d v="2024-08-27T00:00:00"/>
    <s v="Platinum"/>
  </r>
  <r>
    <x v="311"/>
    <n v="1405.0153"/>
    <n v="5620.0612000000001"/>
    <n v="13"/>
    <n v="0.26"/>
    <d v="2025-10-02T00:00:00"/>
    <s v="Silver"/>
  </r>
  <r>
    <x v="312"/>
    <n v="548.27499999999998"/>
    <n v="548.27499999999998"/>
    <n v="1"/>
    <n v="0.3"/>
    <d v="2025-03-07T00:00:00"/>
    <s v="Silver"/>
  </r>
  <r>
    <x v="313"/>
    <n v="637.85327500000005"/>
    <n v="2551.4131000000002"/>
    <n v="9"/>
    <n v="0.23"/>
    <d v="2025-08-18T00:00:00"/>
    <s v="Gold"/>
  </r>
  <r>
    <x v="314"/>
    <n v="1026.3997749999999"/>
    <n v="4105.5990999999995"/>
    <n v="7"/>
    <n v="0.28999999999999998"/>
    <d v="2025-09-14T00:00:00"/>
    <s v="Gold"/>
  </r>
  <r>
    <x v="315"/>
    <n v="758.03660000000002"/>
    <n v="758.03660000000002"/>
    <n v="2"/>
    <n v="0.21"/>
    <d v="2025-09-02T00:00:00"/>
    <s v="Platinum"/>
  </r>
  <r>
    <x v="316"/>
    <n v="1945.7692571428572"/>
    <n v="13620.3848"/>
    <n v="17"/>
    <n v="0.19"/>
    <d v="2024-10-14T00:00:00"/>
    <s v="Platinum"/>
  </r>
  <r>
    <x v="317"/>
    <n v="1432.7672"/>
    <n v="2865.5344"/>
    <n v="8"/>
    <n v="0.2"/>
    <d v="2025-05-24T00:00:00"/>
    <s v="Bronze"/>
  </r>
  <r>
    <x v="318"/>
    <n v="1207.9828666666665"/>
    <n v="3623.9485999999997"/>
    <n v="7"/>
    <n v="0.19"/>
    <d v="2025-08-07T00:00:00"/>
    <s v="Bronze"/>
  </r>
  <r>
    <x v="319"/>
    <n v="105.95679999999999"/>
    <n v="211.91359999999997"/>
    <n v="5"/>
    <n v="0.28000000000000003"/>
    <d v="2025-04-09T00:00:00"/>
    <s v="Bronze"/>
  </r>
  <r>
    <x v="320"/>
    <n v="1089.48495"/>
    <n v="8715.8796000000002"/>
    <n v="17"/>
    <n v="0.28000000000000003"/>
    <d v="2025-01-31T00:00:00"/>
    <s v="Platinum"/>
  </r>
  <r>
    <x v="321"/>
    <n v="1107.4348333333332"/>
    <n v="3322.3044999999997"/>
    <n v="7"/>
    <n v="0.3"/>
    <d v="2025-01-20T00:00:00"/>
    <s v="Bronze"/>
  </r>
  <r>
    <x v="322"/>
    <n v="1122.8607125000001"/>
    <n v="8982.8857000000007"/>
    <n v="18"/>
    <n v="0.28000000000000003"/>
    <d v="2025-10-11T00:00:00"/>
    <s v="Bronze"/>
  </r>
  <r>
    <x v="323"/>
    <n v="991.45009999999991"/>
    <n v="3965.8003999999996"/>
    <n v="8"/>
    <n v="0.28999999999999998"/>
    <d v="2025-09-15T00:00:00"/>
    <s v="Gold"/>
  </r>
  <r>
    <x v="324"/>
    <n v="1257.9897000000001"/>
    <n v="8805.9279000000006"/>
    <n v="18"/>
    <n v="0.2"/>
    <d v="2025-06-29T00:00:00"/>
    <s v="Bronze"/>
  </r>
  <r>
    <x v="325"/>
    <n v="1648.9596499999998"/>
    <n v="6595.8385999999991"/>
    <n v="12"/>
    <n v="0.28000000000000003"/>
    <d v="2025-04-24T00:00:00"/>
    <s v="Platinum"/>
  </r>
  <r>
    <x v="326"/>
    <n v="490.51174999999995"/>
    <n v="1962.0469999999998"/>
    <n v="9"/>
    <n v="0.13"/>
    <d v="2025-09-26T00:00:00"/>
    <s v="Bronze"/>
  </r>
  <r>
    <x v="327"/>
    <n v="1520.8145333333334"/>
    <n v="4562.4436000000005"/>
    <n v="7"/>
    <n v="0.18"/>
    <d v="2025-05-06T00:00:00"/>
    <s v="Platinum"/>
  </r>
  <r>
    <x v="328"/>
    <n v="2010.6432"/>
    <n v="2010.6432"/>
    <n v="3"/>
    <n v="0.04"/>
    <d v="2024-04-03T00:00:00"/>
    <s v="Bronze"/>
  </r>
  <r>
    <x v="329"/>
    <n v="1235.2889333333335"/>
    <n v="3705.8668000000002"/>
    <n v="10"/>
    <n v="0.2"/>
    <d v="2025-07-02T00:00:00"/>
    <s v="Bronze"/>
  </r>
  <r>
    <x v="330"/>
    <n v="1657.6115333333335"/>
    <n v="4972.8346000000001"/>
    <n v="7"/>
    <n v="0.22"/>
    <d v="2025-03-26T00:00:00"/>
    <s v="Gold"/>
  </r>
  <r>
    <x v="331"/>
    <n v="506.90368749999999"/>
    <n v="4055.2294999999999"/>
    <n v="17"/>
    <n v="0.3"/>
    <d v="2025-09-29T00:00:00"/>
    <s v="Silver"/>
  </r>
  <r>
    <x v="332"/>
    <n v="1038.0604499999999"/>
    <n v="4152.2417999999998"/>
    <n v="8"/>
    <n v="0.28999999999999998"/>
    <d v="2025-08-20T00:00:00"/>
    <s v="Platinum"/>
  </r>
  <r>
    <x v="333"/>
    <n v="1062.5977333333333"/>
    <n v="3187.7932000000001"/>
    <n v="10"/>
    <n v="0.22"/>
    <d v="2025-08-26T00:00:00"/>
    <s v="Silver"/>
  </r>
  <r>
    <x v="334"/>
    <n v="1238.841625"/>
    <n v="4955.3665000000001"/>
    <n v="9"/>
    <n v="0.28999999999999998"/>
    <d v="2025-08-28T00:00:00"/>
    <s v="Bronze"/>
  </r>
  <r>
    <x v="335"/>
    <n v="1082.95658"/>
    <n v="5414.7829000000002"/>
    <n v="11"/>
    <n v="0.28000000000000003"/>
    <d v="2025-08-17T00:00:00"/>
    <s v="Silver"/>
  </r>
  <r>
    <x v="336"/>
    <n v="921.91879999999992"/>
    <n v="1843.8375999999998"/>
    <n v="4"/>
    <n v="0.26"/>
    <d v="2025-05-29T00:00:00"/>
    <s v="Platinum"/>
  </r>
  <r>
    <x v="337"/>
    <n v="36.027200000000001"/>
    <n v="36.027200000000001"/>
    <n v="2"/>
    <n v="0.12"/>
    <d v="2024-09-21T00:00:00"/>
    <s v="Bronze"/>
  </r>
  <r>
    <x v="338"/>
    <n v="719.74619999999993"/>
    <n v="1439.4923999999999"/>
    <n v="4"/>
    <n v="0.14000000000000001"/>
    <d v="2025-09-09T00:00:00"/>
    <s v="Bronze"/>
  </r>
  <r>
    <x v="339"/>
    <n v="1399.9557500000001"/>
    <n v="5599.8230000000003"/>
    <n v="12"/>
    <n v="0.28000000000000003"/>
    <d v="2024-10-27T00:00:00"/>
    <s v="Bronze"/>
  </r>
  <r>
    <x v="340"/>
    <n v="803.22313333333341"/>
    <n v="7229.0082000000002"/>
    <n v="17"/>
    <n v="0.24"/>
    <d v="2025-08-31T00:00:00"/>
    <s v="Bronze"/>
  </r>
  <r>
    <x v="341"/>
    <n v="806.96396666666669"/>
    <n v="4841.7838000000002"/>
    <n v="10"/>
    <n v="0.25"/>
    <d v="2025-07-08T00:00:00"/>
    <s v="Gold"/>
  </r>
  <r>
    <x v="342"/>
    <n v="470.55070000000001"/>
    <n v="941.10140000000001"/>
    <n v="6"/>
    <n v="0.09"/>
    <d v="2025-02-21T00:00:00"/>
    <s v="Bronze"/>
  </r>
  <r>
    <x v="343"/>
    <n v="615.53090000000009"/>
    <n v="3693.1854000000003"/>
    <n v="11"/>
    <n v="0.28000000000000003"/>
    <d v="2025-08-12T00:00:00"/>
    <s v="Platinum"/>
  </r>
  <r>
    <x v="344"/>
    <n v="1154.1137999999999"/>
    <n v="5770.5689999999995"/>
    <n v="12"/>
    <n v="0.21"/>
    <d v="2024-12-07T00:00:00"/>
    <s v="Gold"/>
  </r>
  <r>
    <x v="345"/>
    <n v="1260.5285999999999"/>
    <n v="8823.7001999999993"/>
    <n v="22"/>
    <n v="0.28999999999999998"/>
    <d v="2025-06-21T00:00:00"/>
    <s v="Silver"/>
  </r>
  <r>
    <x v="346"/>
    <n v="1262.6900666666668"/>
    <n v="7576.1404000000002"/>
    <n v="15"/>
    <n v="0.22"/>
    <d v="2025-07-13T00:00:00"/>
    <s v="Bronze"/>
  </r>
  <r>
    <x v="347"/>
    <n v="991.48002499999996"/>
    <n v="3965.9200999999998"/>
    <n v="12"/>
    <n v="0.19"/>
    <d v="2024-12-07T00:00:00"/>
    <s v="Silver"/>
  </r>
  <r>
    <x v="348"/>
    <n v="1154.0883200000001"/>
    <n v="5770.4416000000001"/>
    <n v="14"/>
    <n v="0.28000000000000003"/>
    <d v="2025-07-30T00:00:00"/>
    <s v="Bronze"/>
  </r>
  <r>
    <x v="349"/>
    <n v="868.05533333333335"/>
    <n v="2604.1660000000002"/>
    <n v="8"/>
    <n v="0.26"/>
    <d v="2025-05-20T00:00:00"/>
    <s v="Silver"/>
  </r>
  <r>
    <x v="350"/>
    <n v="1167.9038333333335"/>
    <n v="3503.7115000000003"/>
    <n v="7"/>
    <n v="0.2"/>
    <d v="2025-09-23T00:00:00"/>
    <s v="Platinum"/>
  </r>
  <r>
    <x v="351"/>
    <n v="740.95446666666658"/>
    <n v="2222.8633999999997"/>
    <n v="6"/>
    <n v="0.2"/>
    <d v="2025-06-21T00:00:00"/>
    <s v="Silver"/>
  </r>
  <r>
    <x v="352"/>
    <n v="886.59612000000016"/>
    <n v="4432.9806000000008"/>
    <n v="10"/>
    <n v="0.2"/>
    <d v="2025-09-29T00:00:00"/>
    <s v="Gold"/>
  </r>
  <r>
    <x v="353"/>
    <n v="610.79110000000003"/>
    <n v="1832.3733000000002"/>
    <n v="3"/>
    <n v="0.14000000000000001"/>
    <d v="2025-06-01T00:00:00"/>
    <s v="Bronze"/>
  </r>
  <r>
    <x v="354"/>
    <n v="843.43350000000009"/>
    <n v="2530.3005000000003"/>
    <n v="8"/>
    <n v="0.15"/>
    <d v="2024-07-13T00:00:00"/>
    <s v="Gold"/>
  </r>
  <r>
    <x v="355"/>
    <n v="440.04050000000001"/>
    <n v="880.08100000000002"/>
    <n v="2"/>
    <n v="0.1"/>
    <d v="2025-08-10T00:00:00"/>
    <s v="Gold"/>
  </r>
  <r>
    <x v="356"/>
    <n v="1388.0941499999999"/>
    <n v="5552.3765999999996"/>
    <n v="12"/>
    <n v="0.23"/>
    <d v="2025-08-04T00:00:00"/>
    <s v="Silver"/>
  </r>
  <r>
    <x v="357"/>
    <n v="701.53716666666662"/>
    <n v="2104.6115"/>
    <n v="7"/>
    <n v="0.3"/>
    <d v="2025-08-11T00:00:00"/>
    <s v="Platinum"/>
  </r>
  <r>
    <x v="358"/>
    <n v="1088.5492666666667"/>
    <n v="3265.6477999999997"/>
    <n v="10"/>
    <n v="0.3"/>
    <d v="2025-03-22T00:00:00"/>
    <s v="Platinum"/>
  </r>
  <r>
    <x v="359"/>
    <n v="433.45569999999998"/>
    <n v="866.91139999999996"/>
    <n v="4"/>
    <n v="0.26"/>
    <d v="2025-05-15T00:00:00"/>
    <s v="Gold"/>
  </r>
  <r>
    <x v="360"/>
    <n v="1183.5723166666664"/>
    <n v="7101.4338999999991"/>
    <n v="16"/>
    <n v="0.24"/>
    <d v="2025-07-22T00:00:00"/>
    <s v="Bronze"/>
  </r>
  <r>
    <x v="361"/>
    <n v="755.22877500000004"/>
    <n v="3020.9151000000002"/>
    <n v="10"/>
    <n v="0.28999999999999998"/>
    <d v="2024-12-31T00:00:00"/>
    <s v="Bronze"/>
  </r>
  <r>
    <x v="362"/>
    <n v="791.49058333333323"/>
    <n v="4748.9434999999994"/>
    <n v="14"/>
    <n v="0.19"/>
    <d v="2025-06-02T00:00:00"/>
    <s v="Platinum"/>
  </r>
  <r>
    <x v="363"/>
    <n v="1777.3316000000002"/>
    <n v="5331.9948000000004"/>
    <n v="8"/>
    <n v="0.18"/>
    <d v="2024-09-30T00:00:00"/>
    <s v="Platinum"/>
  </r>
  <r>
    <x v="364"/>
    <n v="856.15004999999996"/>
    <n v="1712.3000999999999"/>
    <n v="3"/>
    <n v="0.23"/>
    <d v="2023-11-27T00:00:00"/>
    <s v="Bronze"/>
  </r>
  <r>
    <x v="365"/>
    <n v="643.80709999999999"/>
    <n v="2575.2284"/>
    <n v="5"/>
    <n v="0.27"/>
    <d v="2024-12-30T00:00:00"/>
    <s v="Platinum"/>
  </r>
  <r>
    <x v="366"/>
    <n v="988.67108000000007"/>
    <n v="4943.3554000000004"/>
    <n v="13"/>
    <n v="0.23"/>
    <d v="2025-01-24T00:00:00"/>
    <s v="Platinum"/>
  </r>
  <r>
    <x v="367"/>
    <n v="1317.9019333333333"/>
    <n v="7907.4115999999995"/>
    <n v="14"/>
    <n v="0.23"/>
    <d v="2025-06-16T00:00:00"/>
    <s v="Silver"/>
  </r>
  <r>
    <x v="368"/>
    <n v="1146.6868777777777"/>
    <n v="10320.1819"/>
    <n v="24"/>
    <n v="0.27"/>
    <d v="2025-10-06T00:00:00"/>
    <s v="Platinum"/>
  </r>
  <r>
    <x v="369"/>
    <n v="624.23135000000002"/>
    <n v="2496.9254000000001"/>
    <n v="10"/>
    <n v="0.18"/>
    <d v="2025-10-02T00:00:00"/>
    <s v="Bronze"/>
  </r>
  <r>
    <x v="370"/>
    <n v="1590.7837999999999"/>
    <n v="11135.4866"/>
    <n v="22"/>
    <n v="0.22"/>
    <d v="2025-07-25T00:00:00"/>
    <s v="Gold"/>
  </r>
  <r>
    <x v="371"/>
    <n v="980.26115000000004"/>
    <n v="3921.0446000000002"/>
    <n v="8"/>
    <n v="0.15"/>
    <d v="2025-08-14T00:00:00"/>
    <s v="Platinum"/>
  </r>
  <r>
    <x v="372"/>
    <n v="1906.2242666666668"/>
    <n v="5718.6728000000003"/>
    <n v="10"/>
    <n v="0.25"/>
    <d v="2025-10-13T00:00:00"/>
    <s v="Bronze"/>
  </r>
  <r>
    <x v="373"/>
    <n v="690.5573333333333"/>
    <n v="2071.672"/>
    <n v="4"/>
    <n v="0.14000000000000001"/>
    <d v="2025-04-17T00:00:00"/>
    <s v="Gold"/>
  </r>
  <r>
    <x v="374"/>
    <n v="912.81203333333349"/>
    <n v="5476.8722000000007"/>
    <n v="15"/>
    <n v="0.24"/>
    <d v="2025-07-31T00:00:00"/>
    <s v="Bronze"/>
  </r>
  <r>
    <x v="375"/>
    <n v="1034.6727000000001"/>
    <n v="4138.6908000000003"/>
    <n v="15"/>
    <n v="0.28999999999999998"/>
    <d v="2025-03-08T00:00:00"/>
    <s v="Gold"/>
  </r>
  <r>
    <x v="376"/>
    <n v="1544.5625"/>
    <n v="7722.8125"/>
    <n v="17"/>
    <n v="0.27"/>
    <d v="2025-04-05T00:00:00"/>
    <s v="Gold"/>
  </r>
  <r>
    <x v="377"/>
    <n v="979.9969285714285"/>
    <n v="6859.9784999999993"/>
    <n v="16"/>
    <n v="0.25"/>
    <d v="2025-06-29T00:00:00"/>
    <s v="Silver"/>
  </r>
  <r>
    <x v="378"/>
    <n v="938.99354000000005"/>
    <n v="4694.9677000000001"/>
    <n v="13"/>
    <n v="0.14000000000000001"/>
    <d v="2025-08-24T00:00:00"/>
    <s v="Gold"/>
  </r>
  <r>
    <x v="379"/>
    <n v="1339.2378500000002"/>
    <n v="8035.4271000000008"/>
    <n v="16"/>
    <n v="0.27"/>
    <d v="2025-06-16T00:00:00"/>
    <s v="Silver"/>
  </r>
  <r>
    <x v="380"/>
    <n v="1118.3025"/>
    <n v="6709.8149999999996"/>
    <n v="18"/>
    <n v="0.21"/>
    <d v="2025-09-21T00:00:00"/>
    <s v="Bronze"/>
  </r>
  <r>
    <x v="381"/>
    <n v="786.3456666666666"/>
    <n v="2359.0369999999998"/>
    <n v="6"/>
    <n v="0.28999999999999998"/>
    <d v="2025-01-12T00:00:00"/>
    <s v="Gold"/>
  </r>
  <r>
    <x v="382"/>
    <n v="680.89445000000001"/>
    <n v="1361.7889"/>
    <n v="3"/>
    <n v="0.25"/>
    <d v="2023-12-26T00:00:00"/>
    <s v="Silver"/>
  </r>
  <r>
    <x v="383"/>
    <n v="1365.059"/>
    <n v="8190.3540000000003"/>
    <n v="17"/>
    <n v="0.28000000000000003"/>
    <d v="2025-10-13T00:00:00"/>
    <s v="Platinum"/>
  </r>
  <r>
    <x v="384"/>
    <n v="858.39159999999993"/>
    <n v="2575.1747999999998"/>
    <n v="5"/>
    <n v="0.25"/>
    <d v="2025-10-06T00:00:00"/>
    <s v="Platinum"/>
  </r>
  <r>
    <x v="385"/>
    <n v="303.9307"/>
    <n v="607.8614"/>
    <n v="4"/>
    <n v="0.27"/>
    <d v="2024-08-25T00:00:00"/>
    <s v="Silver"/>
  </r>
  <r>
    <x v="386"/>
    <n v="925.86380000000008"/>
    <n v="2777.5914000000002"/>
    <n v="7"/>
    <n v="0.11"/>
    <d v="2025-03-01T00:00:00"/>
    <s v="Bronze"/>
  </r>
  <r>
    <x v="387"/>
    <n v="920.25445000000002"/>
    <n v="1840.5089"/>
    <n v="5"/>
    <n v="0.17"/>
    <d v="2025-05-22T00:00:00"/>
    <s v="Gold"/>
  </r>
  <r>
    <x v="388"/>
    <n v="3502.9688000000001"/>
    <n v="3502.9688000000001"/>
    <n v="4"/>
    <n v="0.11"/>
    <d v="2025-09-16T00:00:00"/>
    <s v="Bronze"/>
  </r>
  <r>
    <x v="389"/>
    <n v="609.79134999999997"/>
    <n v="2439.1653999999999"/>
    <n v="8"/>
    <n v="0.21"/>
    <d v="2024-07-06T00:00:00"/>
    <s v="Bronze"/>
  </r>
  <r>
    <x v="390"/>
    <n v="1322.5489749999999"/>
    <n v="5290.1958999999997"/>
    <n v="9"/>
    <n v="0.22"/>
    <d v="2025-04-06T00:00:00"/>
    <s v="Silver"/>
  </r>
  <r>
    <x v="391"/>
    <n v="1009.173"/>
    <n v="2018.346"/>
    <n v="4"/>
    <n v="0.13"/>
    <d v="2025-05-30T00:00:00"/>
    <s v="Platinum"/>
  </r>
  <r>
    <x v="392"/>
    <n v="2003.0972999999999"/>
    <n v="4006.1945999999998"/>
    <n v="7"/>
    <n v="0.08"/>
    <d v="2025-10-12T00:00:00"/>
    <s v="Bronze"/>
  </r>
  <r>
    <x v="393"/>
    <n v="1249.2926500000001"/>
    <n v="4997.1706000000004"/>
    <n v="9"/>
    <n v="0.28999999999999998"/>
    <d v="2025-01-31T00:00:00"/>
    <s v="Bronze"/>
  </r>
  <r>
    <x v="394"/>
    <n v="1879.3406333333332"/>
    <n v="5638.0218999999997"/>
    <n v="9"/>
    <n v="0.3"/>
    <d v="2025-09-30T00:00:00"/>
    <s v="Platinum"/>
  </r>
  <r>
    <x v="395"/>
    <n v="1171.0734199999999"/>
    <n v="5855.3670999999995"/>
    <n v="12"/>
    <n v="0.28999999999999998"/>
    <d v="2025-08-15T00:00:00"/>
    <s v="Platinum"/>
  </r>
  <r>
    <x v="396"/>
    <n v="1135.8967500000001"/>
    <n v="4543.5870000000004"/>
    <n v="8"/>
    <n v="0.24"/>
    <d v="2025-05-24T00:00:00"/>
    <s v="Bronze"/>
  </r>
  <r>
    <x v="397"/>
    <n v="990.15323999999998"/>
    <n v="4950.7662"/>
    <n v="15"/>
    <n v="0.19"/>
    <d v="2025-09-02T00:00:00"/>
    <s v="Bronze"/>
  </r>
  <r>
    <x v="398"/>
    <n v="1421.1043249999998"/>
    <n v="5684.4172999999992"/>
    <n v="11"/>
    <n v="0.23"/>
    <d v="2024-12-07T00:00:00"/>
    <s v="Silver"/>
  </r>
  <r>
    <x v="399"/>
    <n v="1015.6706499999999"/>
    <n v="8125.3651999999993"/>
    <n v="17"/>
    <n v="0.3"/>
    <d v="2025-03-29T00:00:00"/>
    <s v="Gold"/>
  </r>
  <r>
    <x v="400"/>
    <n v="815.41482499999995"/>
    <n v="3261.6592999999998"/>
    <n v="11"/>
    <n v="0.19"/>
    <d v="2025-03-24T00:00:00"/>
    <s v="Gold"/>
  </r>
  <r>
    <x v="401"/>
    <n v="1008.1467"/>
    <n v="2016.2934"/>
    <n v="6"/>
    <n v="0.04"/>
    <d v="2025-08-04T00:00:00"/>
    <s v="Gold"/>
  </r>
  <r>
    <x v="402"/>
    <n v="821.9471666666667"/>
    <n v="2465.8415"/>
    <n v="6"/>
    <n v="0.18"/>
    <d v="2025-07-16T00:00:00"/>
    <s v="Gold"/>
  </r>
  <r>
    <x v="403"/>
    <n v="614.45440000000008"/>
    <n v="3072.2720000000004"/>
    <n v="8"/>
    <n v="0.25"/>
    <d v="2024-10-03T00:00:00"/>
    <s v="Gold"/>
  </r>
  <r>
    <x v="404"/>
    <n v="1451.4753000000001"/>
    <n v="2902.9506000000001"/>
    <n v="7"/>
    <n v="0.11"/>
    <d v="2025-04-02T00:00:00"/>
    <s v="Bronze"/>
  </r>
  <r>
    <x v="405"/>
    <n v="116.23139999999999"/>
    <n v="116.23139999999999"/>
    <n v="1"/>
    <n v="7.0000000000000007E-2"/>
    <d v="2025-02-05T00:00:00"/>
    <s v="Silver"/>
  </r>
  <r>
    <x v="406"/>
    <n v="544.85559999999998"/>
    <n v="1089.7112"/>
    <n v="5"/>
    <n v="0.14000000000000001"/>
    <d v="2025-08-07T00:00:00"/>
    <s v="Gold"/>
  </r>
  <r>
    <x v="407"/>
    <n v="1053.73425"/>
    <n v="2107.4684999999999"/>
    <n v="5"/>
    <n v="0.27"/>
    <d v="2024-04-17T00:00:00"/>
    <s v="Bronze"/>
  </r>
  <r>
    <x v="408"/>
    <n v="646.29599999999994"/>
    <n v="646.29599999999994"/>
    <n v="1"/>
    <n v="0.16"/>
    <d v="2025-08-09T00:00:00"/>
    <s v="Gold"/>
  </r>
  <r>
    <x v="409"/>
    <n v="1144.0155"/>
    <n v="2288.0309999999999"/>
    <n v="5"/>
    <n v="0.27"/>
    <d v="2025-08-05T00:00:00"/>
    <s v="Silver"/>
  </r>
  <r>
    <x v="410"/>
    <n v="836.9004000000001"/>
    <n v="4184.5020000000004"/>
    <n v="14"/>
    <n v="0.3"/>
    <d v="2025-05-12T00:00:00"/>
    <s v="Platinum"/>
  </r>
  <r>
    <x v="411"/>
    <n v="1074.3538999999998"/>
    <n v="6446.1233999999995"/>
    <n v="14"/>
    <n v="0.24"/>
    <d v="2025-07-18T00:00:00"/>
    <s v="Bronze"/>
  </r>
  <r>
    <x v="412"/>
    <n v="1011.7616500000001"/>
    <n v="4047.0466000000006"/>
    <n v="10"/>
    <n v="0.18"/>
    <d v="2025-02-14T00:00:00"/>
    <s v="Silver"/>
  </r>
  <r>
    <x v="413"/>
    <n v="1845.6812"/>
    <n v="3691.3624"/>
    <n v="6"/>
    <n v="0.22"/>
    <d v="2025-07-13T00:00:00"/>
    <s v="Gold"/>
  </r>
  <r>
    <x v="414"/>
    <n v="1121.3446142857142"/>
    <n v="7849.4123"/>
    <n v="17"/>
    <n v="0.28999999999999998"/>
    <d v="2025-05-27T00:00:00"/>
    <s v="Bronze"/>
  </r>
  <r>
    <x v="415"/>
    <n v="316.42637500000001"/>
    <n v="1265.7055"/>
    <n v="8"/>
    <n v="0.28999999999999998"/>
    <d v="2024-11-12T00:00:00"/>
    <s v="Platinum"/>
  </r>
  <r>
    <x v="416"/>
    <n v="1236.2667000000001"/>
    <n v="4945.0668000000005"/>
    <n v="9"/>
    <n v="0.3"/>
    <d v="2025-04-09T00:00:00"/>
    <s v="Platinum"/>
  </r>
  <r>
    <x v="417"/>
    <n v="1220.5305499999999"/>
    <n v="2441.0610999999999"/>
    <n v="5"/>
    <n v="0.24"/>
    <d v="2025-08-28T00:00:00"/>
    <s v="Silver"/>
  </r>
  <r>
    <x v="418"/>
    <n v="528.58214999999996"/>
    <n v="1057.1642999999999"/>
    <n v="6"/>
    <n v="0.28999999999999998"/>
    <d v="2025-06-17T00:00:00"/>
    <s v="Bronze"/>
  </r>
  <r>
    <x v="419"/>
    <n v="1030.4392399999999"/>
    <n v="5152.1961999999994"/>
    <n v="14"/>
    <n v="0.16"/>
    <d v="2025-04-25T00:00:00"/>
    <s v="Bronze"/>
  </r>
  <r>
    <x v="420"/>
    <n v="406.81510000000003"/>
    <n v="813.63020000000006"/>
    <n v="4"/>
    <n v="0.24"/>
    <d v="2024-08-28T00:00:00"/>
    <s v="Platinum"/>
  </r>
  <r>
    <x v="421"/>
    <n v="1472.1983666666665"/>
    <n v="4416.5950999999995"/>
    <n v="7"/>
    <n v="0.22"/>
    <d v="2024-09-09T00:00:00"/>
    <s v="Gold"/>
  </r>
  <r>
    <x v="422"/>
    <n v="614.25319999999999"/>
    <n v="3071.2660000000001"/>
    <n v="10"/>
    <n v="0.28000000000000003"/>
    <d v="2025-08-08T00:00:00"/>
    <s v="Bronze"/>
  </r>
  <r>
    <x v="423"/>
    <n v="1475.5369499999999"/>
    <n v="2951.0738999999999"/>
    <n v="6"/>
    <n v="0.18"/>
    <d v="2024-12-13T00:00:00"/>
    <s v="Gold"/>
  </r>
  <r>
    <x v="424"/>
    <n v="653.93786666666665"/>
    <n v="1961.8136"/>
    <n v="4"/>
    <n v="0.27"/>
    <d v="2024-01-03T00:00:00"/>
    <s v="Platinum"/>
  </r>
  <r>
    <x v="425"/>
    <n v="1174.0327"/>
    <n v="4696.1307999999999"/>
    <n v="10"/>
    <n v="0.28999999999999998"/>
    <d v="2025-06-13T00:00:00"/>
    <s v="Bronze"/>
  </r>
  <r>
    <x v="426"/>
    <n v="1039.1636857142855"/>
    <n v="7274.1457999999993"/>
    <n v="18"/>
    <n v="0.25"/>
    <d v="2025-06-15T00:00:00"/>
    <s v="Silver"/>
  </r>
  <r>
    <x v="427"/>
    <n v="1694.76115"/>
    <n v="3389.5223000000001"/>
    <n v="5"/>
    <n v="0.28999999999999998"/>
    <d v="2025-07-11T00:00:00"/>
    <s v="Gold"/>
  </r>
  <r>
    <x v="428"/>
    <n v="1262.3219666666666"/>
    <n v="3786.9659000000001"/>
    <n v="7"/>
    <n v="0.24"/>
    <d v="2025-03-13T00:00:00"/>
    <s v="Silver"/>
  </r>
  <r>
    <x v="429"/>
    <n v="986.63760000000002"/>
    <n v="3946.5504000000001"/>
    <n v="13"/>
    <n v="0.22"/>
    <d v="2024-10-06T00:00:00"/>
    <s v="Gold"/>
  </r>
  <r>
    <x v="430"/>
    <n v="1236.2673833333333"/>
    <n v="7417.6043"/>
    <n v="14"/>
    <n v="0.22"/>
    <d v="2025-08-14T00:00:00"/>
    <s v="Platinum"/>
  </r>
  <r>
    <x v="431"/>
    <n v="1393.5611666666666"/>
    <n v="4180.6835000000001"/>
    <n v="8"/>
    <n v="0.16"/>
    <d v="2024-09-08T00:00:00"/>
    <s v="Platinum"/>
  </r>
  <r>
    <x v="432"/>
    <n v="1867.9205999999999"/>
    <n v="1867.9205999999999"/>
    <n v="3"/>
    <n v="0.09"/>
    <d v="2025-07-17T00:00:00"/>
    <s v="Silver"/>
  </r>
  <r>
    <x v="433"/>
    <n v="1154.0278000000001"/>
    <n v="2308.0556000000001"/>
    <n v="4"/>
    <n v="0.26"/>
    <d v="2025-01-10T00:00:00"/>
    <s v="Silver"/>
  </r>
  <r>
    <x v="434"/>
    <n v="1643.4792"/>
    <n v="1643.4792"/>
    <n v="4"/>
    <n v="0.01"/>
    <d v="2025-10-03T00:00:00"/>
    <s v="Silver"/>
  </r>
  <r>
    <x v="435"/>
    <n v="1178.4339"/>
    <n v="4713.7356"/>
    <n v="13"/>
    <n v="0.13"/>
    <d v="2025-10-12T00:00:00"/>
    <s v="Bronze"/>
  </r>
  <r>
    <x v="436"/>
    <n v="1041.0793714285714"/>
    <n v="7287.5555999999997"/>
    <n v="16"/>
    <n v="0.3"/>
    <d v="2025-08-06T00:00:00"/>
    <s v="Silver"/>
  </r>
  <r>
    <x v="437"/>
    <n v="1071.2106999999999"/>
    <n v="3213.6320999999998"/>
    <n v="8"/>
    <n v="0.25"/>
    <d v="2025-05-11T00:00:00"/>
    <s v="Gold"/>
  </r>
  <r>
    <x v="438"/>
    <n v="1393.29748"/>
    <n v="6966.4874"/>
    <n v="14"/>
    <n v="0.22"/>
    <d v="2025-08-11T00:00:00"/>
    <s v="Platinum"/>
  </r>
  <r>
    <x v="439"/>
    <n v="1708.3542"/>
    <n v="3416.7084"/>
    <n v="5"/>
    <n v="0.26"/>
    <d v="2024-10-07T00:00:00"/>
    <s v="Silver"/>
  </r>
  <r>
    <x v="440"/>
    <n v="339.42459999999988"/>
    <n v="339.42459999999988"/>
    <n v="1"/>
    <n v="0.06"/>
    <d v="2025-09-06T00:00:00"/>
    <s v="Gold"/>
  </r>
  <r>
    <x v="441"/>
    <n v="692.2296"/>
    <n v="1384.4592"/>
    <n v="5"/>
    <n v="0.16"/>
    <d v="2024-11-04T00:00:00"/>
    <s v="Bronze"/>
  </r>
  <r>
    <x v="442"/>
    <n v="541.36177999999995"/>
    <n v="2706.8089"/>
    <n v="7"/>
    <n v="0.28000000000000003"/>
    <d v="2025-09-25T00:00:00"/>
    <s v="Bronze"/>
  </r>
  <r>
    <x v="443"/>
    <n v="1437.2406999999998"/>
    <n v="2874.4813999999997"/>
    <n v="5"/>
    <n v="0.21"/>
    <d v="2025-01-14T00:00:00"/>
    <s v="Bronze"/>
  </r>
  <r>
    <x v="444"/>
    <n v="705.44854999999995"/>
    <n v="2821.7941999999998"/>
    <n v="10"/>
    <n v="0.27"/>
    <d v="2025-09-21T00:00:00"/>
    <s v="Gold"/>
  </r>
  <r>
    <x v="445"/>
    <n v="1313.6504"/>
    <n v="3940.9512"/>
    <n v="8"/>
    <n v="0.12"/>
    <d v="2024-11-06T00:00:00"/>
    <s v="Bronze"/>
  </r>
  <r>
    <x v="446"/>
    <n v="996.64144999999985"/>
    <n v="7973.1315999999988"/>
    <n v="17"/>
    <n v="0.28000000000000003"/>
    <d v="2025-03-17T00:00:00"/>
    <s v="Platinum"/>
  </r>
  <r>
    <x v="447"/>
    <n v="953.38679999999999"/>
    <n v="953.38679999999999"/>
    <n v="3"/>
    <n v="0.08"/>
    <d v="2023-10-30T00:00:00"/>
    <s v="Gold"/>
  </r>
  <r>
    <x v="448"/>
    <n v="1066.1669399999998"/>
    <n v="5330.8346999999994"/>
    <n v="10"/>
    <n v="0.25"/>
    <d v="2025-03-28T00:00:00"/>
    <s v="Gold"/>
  </r>
  <r>
    <x v="449"/>
    <n v="1789.7483999999999"/>
    <n v="3579.4967999999999"/>
    <n v="7"/>
    <n v="0.18"/>
    <d v="2025-05-29T00:00:00"/>
    <s v="Gold"/>
  </r>
  <r>
    <x v="450"/>
    <n v="1189.4315799999999"/>
    <n v="5947.1578999999992"/>
    <n v="11"/>
    <n v="0.3"/>
    <d v="2025-09-16T00:00:00"/>
    <s v="Platinum"/>
  </r>
  <r>
    <x v="451"/>
    <n v="1523.7516666666668"/>
    <n v="4571.2550000000001"/>
    <n v="8"/>
    <n v="0.28000000000000003"/>
    <d v="2025-02-13T00:00:00"/>
    <s v="Silver"/>
  </r>
  <r>
    <x v="452"/>
    <n v="609.8145750000001"/>
    <n v="2439.2583000000004"/>
    <n v="9"/>
    <n v="0.28999999999999998"/>
    <d v="2025-03-13T00:00:00"/>
    <s v="Gold"/>
  </r>
  <r>
    <x v="453"/>
    <n v="1017.7704"/>
    <n v="1017.7704"/>
    <n v="3"/>
    <n v="0.28000000000000003"/>
    <d v="2025-03-19T00:00:00"/>
    <s v="Gold"/>
  </r>
  <r>
    <x v="454"/>
    <n v="1162.7939799999999"/>
    <n v="5813.9699000000001"/>
    <n v="14"/>
    <n v="0.28000000000000003"/>
    <d v="2025-05-01T00:00:00"/>
    <s v="Silver"/>
  </r>
  <r>
    <x v="455"/>
    <n v="1079.9942999999998"/>
    <n v="8639.9543999999987"/>
    <n v="19"/>
    <n v="0.28999999999999998"/>
    <d v="2025-08-06T00:00:00"/>
    <s v="Silver"/>
  </r>
  <r>
    <x v="456"/>
    <n v="1094.5780999999999"/>
    <n v="3283.7343000000001"/>
    <n v="7"/>
    <n v="0.2"/>
    <d v="2025-03-28T00:00:00"/>
    <s v="Bronze"/>
  </r>
  <r>
    <x v="457"/>
    <n v="1028.1009111111111"/>
    <n v="9252.9081999999999"/>
    <n v="18"/>
    <n v="0.26"/>
    <d v="2025-09-04T00:00:00"/>
    <s v="Platinum"/>
  </r>
  <r>
    <x v="458"/>
    <n v="1731.4914000000001"/>
    <n v="1731.4914000000001"/>
    <n v="2"/>
    <n v="0.13"/>
    <d v="2025-05-24T00:00:00"/>
    <s v="Silver"/>
  </r>
  <r>
    <x v="459"/>
    <n v="1620.6774285714287"/>
    <n v="11344.742"/>
    <n v="21"/>
    <n v="0.23"/>
    <d v="2025-09-30T00:00:00"/>
    <s v="Silver"/>
  </r>
  <r>
    <x v="460"/>
    <n v="602.36113999999998"/>
    <n v="3011.8056999999999"/>
    <n v="9"/>
    <n v="0.28000000000000003"/>
    <d v="2024-06-19T00:00:00"/>
    <s v="Gold"/>
  </r>
  <r>
    <x v="461"/>
    <n v="1083.760957142857"/>
    <n v="7586.3266999999996"/>
    <n v="15"/>
    <n v="0.26"/>
    <d v="2025-08-01T00:00:00"/>
    <s v="Bronze"/>
  </r>
  <r>
    <x v="462"/>
    <n v="970.23899999999992"/>
    <n v="6791.6729999999998"/>
    <n v="15"/>
    <n v="0.28999999999999998"/>
    <d v="2025-07-26T00:00:00"/>
    <s v="Gold"/>
  </r>
  <r>
    <x v="463"/>
    <n v="1712.3642285714284"/>
    <n v="11986.549599999998"/>
    <n v="25"/>
    <n v="0.3"/>
    <d v="2025-09-21T00:00:00"/>
    <s v="Gold"/>
  </r>
  <r>
    <x v="464"/>
    <n v="435.50533333333334"/>
    <n v="2613.0320000000002"/>
    <n v="11"/>
    <n v="0.3"/>
    <d v="2025-10-06T00:00:00"/>
    <s v="Platinum"/>
  </r>
  <r>
    <x v="465"/>
    <n v="855.45314999999994"/>
    <n v="3421.8125999999997"/>
    <n v="9"/>
    <n v="0.28000000000000003"/>
    <d v="2024-12-02T00:00:00"/>
    <s v="Silver"/>
  </r>
  <r>
    <x v="466"/>
    <n v="594.77330000000006"/>
    <n v="2379.0932000000003"/>
    <n v="7"/>
    <n v="0.27"/>
    <d v="2025-07-06T00:00:00"/>
    <s v="Bronze"/>
  </r>
  <r>
    <x v="467"/>
    <n v="869.42829999999992"/>
    <n v="1738.8565999999998"/>
    <n v="5"/>
    <n v="0.2"/>
    <d v="2025-05-17T00:00:00"/>
    <s v="Platinum"/>
  </r>
  <r>
    <x v="468"/>
    <n v="1204.837"/>
    <n v="2409.674"/>
    <n v="5"/>
    <n v="0.28000000000000003"/>
    <d v="2025-05-01T00:00:00"/>
    <s v="Platinum"/>
  </r>
  <r>
    <x v="469"/>
    <n v="982.46824285714297"/>
    <n v="6877.2777000000006"/>
    <n v="18"/>
    <n v="0.3"/>
    <d v="2025-06-16T00:00:00"/>
    <s v="Gold"/>
  </r>
  <r>
    <x v="470"/>
    <n v="1747.1498399999996"/>
    <n v="8735.7491999999984"/>
    <n v="15"/>
    <n v="0.23"/>
    <d v="2025-06-03T00:00:00"/>
    <s v="Platinum"/>
  </r>
  <r>
    <x v="471"/>
    <n v="1318.7600142857141"/>
    <n v="9231.320099999999"/>
    <n v="19"/>
    <n v="0.3"/>
    <d v="2025-05-30T00:00:00"/>
    <s v="Gold"/>
  </r>
  <r>
    <x v="472"/>
    <n v="1220.165825"/>
    <n v="4880.6633000000002"/>
    <n v="12"/>
    <n v="7.0000000000000007E-2"/>
    <d v="2025-05-19T00:00:00"/>
    <s v="Bronze"/>
  </r>
  <r>
    <x v="473"/>
    <n v="1845.3000000000002"/>
    <n v="3690.6000000000004"/>
    <n v="7"/>
    <n v="0.25"/>
    <d v="2025-09-24T00:00:00"/>
    <s v="Bronze"/>
  </r>
  <r>
    <x v="474"/>
    <n v="1614.3438666666668"/>
    <n v="4843.0316000000003"/>
    <n v="8"/>
    <n v="0.24"/>
    <d v="2025-07-31T00:00:00"/>
    <s v="Gold"/>
  </r>
  <r>
    <x v="475"/>
    <n v="595.22726666666665"/>
    <n v="1785.6817999999998"/>
    <n v="8"/>
    <n v="0.22"/>
    <d v="2024-05-16T00:00:00"/>
    <s v="Platinum"/>
  </r>
  <r>
    <x v="476"/>
    <n v="789.85148000000004"/>
    <n v="3949.2574000000004"/>
    <n v="12"/>
    <n v="0.28999999999999998"/>
    <d v="2025-06-09T00:00:00"/>
    <s v="Gold"/>
  </r>
  <r>
    <x v="477"/>
    <n v="1534.4898999999998"/>
    <n v="4603.4696999999996"/>
    <n v="8"/>
    <n v="0.17"/>
    <d v="2025-01-04T00:00:00"/>
    <s v="Bronze"/>
  </r>
  <r>
    <x v="478"/>
    <n v="1808.1438000000001"/>
    <n v="12657.006600000001"/>
    <n v="22"/>
    <n v="0.3"/>
    <d v="2025-07-26T00:00:00"/>
    <s v="Bronze"/>
  </r>
  <r>
    <x v="479"/>
    <n v="1491.8685800000001"/>
    <n v="7459.3429000000006"/>
    <n v="13"/>
    <n v="0.3"/>
    <d v="2025-09-29T00:00:00"/>
    <s v="Bronze"/>
  </r>
  <r>
    <x v="480"/>
    <n v="442.94456666666662"/>
    <n v="1328.8336999999999"/>
    <n v="6"/>
    <n v="0.27"/>
    <d v="2025-08-30T00:00:00"/>
    <s v="Platinum"/>
  </r>
  <r>
    <x v="481"/>
    <n v="881.99166666666667"/>
    <n v="2645.9749999999999"/>
    <n v="7"/>
    <n v="0.17"/>
    <d v="2025-01-29T00:00:00"/>
    <s v="Silver"/>
  </r>
  <r>
    <x v="482"/>
    <n v="1251.4618666666668"/>
    <n v="3754.3856000000001"/>
    <n v="8"/>
    <n v="0.2"/>
    <d v="2024-07-02T00:00:00"/>
    <s v="Platinum"/>
  </r>
  <r>
    <x v="483"/>
    <n v="1295.1909333333333"/>
    <n v="3885.5727999999999"/>
    <n v="8"/>
    <n v="0.26"/>
    <d v="2025-09-14T00:00:00"/>
    <s v="Gold"/>
  </r>
  <r>
    <x v="484"/>
    <n v="1181.9554714285714"/>
    <n v="8273.6882999999998"/>
    <n v="17"/>
    <n v="0.28000000000000003"/>
    <d v="2025-05-29T00:00:00"/>
    <s v="Platinum"/>
  </r>
  <r>
    <x v="485"/>
    <n v="997.56641999999988"/>
    <n v="4987.8320999999996"/>
    <n v="10"/>
    <n v="0.27"/>
    <d v="2025-08-09T00:00:00"/>
    <s v="Silver"/>
  </r>
  <r>
    <x v="486"/>
    <n v="1158.703225"/>
    <n v="4634.8128999999999"/>
    <n v="10"/>
    <n v="0.25"/>
    <d v="2025-03-06T00:00:00"/>
    <s v="Gold"/>
  </r>
  <r>
    <x v="487"/>
    <n v="872.92466666666678"/>
    <n v="2618.7740000000003"/>
    <n v="9"/>
    <n v="0.24"/>
    <d v="2024-06-23T00:00:00"/>
    <s v="Bronze"/>
  </r>
  <r>
    <x v="488"/>
    <n v="1196.7700166666666"/>
    <n v="7180.6201000000001"/>
    <n v="18"/>
    <n v="0.3"/>
    <d v="2025-07-01T00:00:00"/>
    <s v="Bronze"/>
  </r>
  <r>
    <x v="489"/>
    <n v="1319.9270666666666"/>
    <n v="7919.5623999999998"/>
    <n v="15"/>
    <n v="0.27"/>
    <d v="2025-06-08T00:00:00"/>
    <s v="Gold"/>
  </r>
  <r>
    <x v="490"/>
    <n v="434.06004999999993"/>
    <n v="868.12009999999987"/>
    <n v="4"/>
    <n v="0.12"/>
    <d v="2024-11-02T00:00:00"/>
    <s v="Silver"/>
  </r>
  <r>
    <x v="491"/>
    <n v="1132.3689399999998"/>
    <n v="5661.8446999999996"/>
    <n v="11"/>
    <n v="0.09"/>
    <d v="2025-06-10T00:00:00"/>
    <s v="Platinum"/>
  </r>
  <r>
    <x v="492"/>
    <n v="1087.1973491499971"/>
    <n v="2174394.6982999942"/>
    <n v="4964"/>
    <n v="0.3"/>
    <d v="2025-10-13T00:00:00"/>
    <m/>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SALE992"/>
    <x v="0"/>
    <s v="CUST1000"/>
    <s v="PROD40"/>
    <x v="0"/>
    <s v="STORE7"/>
    <n v="3"/>
    <n v="490.02"/>
    <n v="0.26"/>
    <s v="Credit Card"/>
    <n v="1087.8444"/>
    <n v="55"/>
    <x v="0"/>
    <x v="0"/>
    <s v="North Carolina"/>
  </r>
  <r>
    <s v="SALE902"/>
    <x v="1"/>
    <s v="CUST1000"/>
    <s v="PROD56"/>
    <x v="1"/>
    <s v="STORE19"/>
    <n v="2"/>
    <n v="404.08"/>
    <n v="7.0000000000000007E-2"/>
    <s v="Credit Card"/>
    <n v="751.58879999999988"/>
    <n v="55"/>
    <x v="0"/>
    <x v="0"/>
    <s v="North Carolina"/>
  </r>
  <r>
    <s v="SALE388"/>
    <x v="2"/>
    <s v="CUST1000"/>
    <s v="PROD63"/>
    <x v="2"/>
    <s v="STORE16"/>
    <n v="1"/>
    <n v="664.71"/>
    <n v="0.1"/>
    <s v="PayPal"/>
    <n v="598.23900000000003"/>
    <n v="55"/>
    <x v="0"/>
    <x v="0"/>
    <s v="North Carolina"/>
  </r>
  <r>
    <s v="SALE693"/>
    <x v="3"/>
    <s v="CUST1001"/>
    <s v="PROD48"/>
    <x v="3"/>
    <s v="STORE2"/>
    <n v="1"/>
    <n v="301.24"/>
    <n v="0.11"/>
    <s v="PayPal"/>
    <n v="268.10359999999997"/>
    <n v="26"/>
    <x v="1"/>
    <x v="1"/>
    <s v="North Dakota"/>
  </r>
  <r>
    <s v="SALE430"/>
    <x v="4"/>
    <s v="CUST1001"/>
    <s v="PROD51"/>
    <x v="4"/>
    <s v="STORE14"/>
    <n v="3"/>
    <n v="287.70999999999998"/>
    <n v="0.03"/>
    <s v="COD"/>
    <n v="837.23609999999985"/>
    <n v="26"/>
    <x v="1"/>
    <x v="1"/>
    <s v="North Dakota"/>
  </r>
  <r>
    <s v="SALE762"/>
    <x v="5"/>
    <s v="CUST1001"/>
    <s v="PROD67"/>
    <x v="5"/>
    <s v="STORE0"/>
    <n v="1"/>
    <n v="928.72"/>
    <n v="0.1"/>
    <s v="COD"/>
    <n v="835.84800000000007"/>
    <n v="26"/>
    <x v="1"/>
    <x v="1"/>
    <s v="North Dakota"/>
  </r>
  <r>
    <s v="SALE689"/>
    <x v="6"/>
    <s v="CUST1002"/>
    <s v="PROD54"/>
    <x v="6"/>
    <s v="STORE5"/>
    <n v="1"/>
    <n v="692.75"/>
    <n v="0.11"/>
    <s v="COD"/>
    <n v="616.54750000000001"/>
    <n v="29"/>
    <x v="1"/>
    <x v="1"/>
    <s v="Alabama"/>
  </r>
  <r>
    <s v="SALE1040"/>
    <x v="7"/>
    <s v="CUST1002"/>
    <s v="PROD75"/>
    <x v="7"/>
    <s v="STORE17"/>
    <n v="3"/>
    <n v="202.07"/>
    <n v="0.23"/>
    <s v="PayPal"/>
    <n v="466.78170000000011"/>
    <n v="29"/>
    <x v="1"/>
    <x v="1"/>
    <s v="Alabama"/>
  </r>
  <r>
    <s v="SALE105"/>
    <x v="8"/>
    <s v="CUST1002"/>
    <s v="PROD79"/>
    <x v="8"/>
    <s v="STORE17"/>
    <n v="2"/>
    <n v="418.23"/>
    <n v="0.28000000000000003"/>
    <s v="Credit Card"/>
    <n v="602.25120000000004"/>
    <n v="29"/>
    <x v="1"/>
    <x v="1"/>
    <s v="Alabama"/>
  </r>
  <r>
    <s v="SALE741"/>
    <x v="9"/>
    <s v="CUST1002"/>
    <s v="PROD86"/>
    <x v="9"/>
    <s v="STORE9"/>
    <n v="1"/>
    <n v="431.69"/>
    <n v="0.09"/>
    <s v="Credit Card"/>
    <n v="392.83789999999999"/>
    <n v="29"/>
    <x v="1"/>
    <x v="1"/>
    <s v="Alabama"/>
  </r>
  <r>
    <s v="SALE1277"/>
    <x v="10"/>
    <s v="CUST1003"/>
    <s v="PROD0"/>
    <x v="10"/>
    <s v="STORE14"/>
    <n v="1"/>
    <n v="449.6"/>
    <n v="0.01"/>
    <s v="PayPal"/>
    <n v="445.10399999999998"/>
    <n v="59"/>
    <x v="0"/>
    <x v="1"/>
    <s v="Ohio"/>
  </r>
  <r>
    <s v="SALE1733"/>
    <x v="11"/>
    <s v="CUST1003"/>
    <s v="PROD12"/>
    <x v="11"/>
    <s v="STORE9"/>
    <n v="1"/>
    <n v="437.65"/>
    <n v="0.02"/>
    <s v="PayPal"/>
    <n v="428.89699999999999"/>
    <n v="59"/>
    <x v="0"/>
    <x v="1"/>
    <s v="Ohio"/>
  </r>
  <r>
    <s v="SALE1305"/>
    <x v="12"/>
    <s v="CUST1003"/>
    <s v="PROD60"/>
    <x v="12"/>
    <s v="STORE18"/>
    <n v="1"/>
    <n v="146.49"/>
    <n v="0.28000000000000003"/>
    <s v="Credit Card"/>
    <n v="105.47280000000001"/>
    <n v="59"/>
    <x v="0"/>
    <x v="1"/>
    <s v="Ohio"/>
  </r>
  <r>
    <s v="SALE1831"/>
    <x v="13"/>
    <s v="CUST1003"/>
    <s v="PROD74"/>
    <x v="13"/>
    <s v="STORE15"/>
    <n v="2"/>
    <n v="25.3"/>
    <n v="0.21"/>
    <s v="Credit Card"/>
    <n v="39.973999999999997"/>
    <n v="59"/>
    <x v="0"/>
    <x v="1"/>
    <s v="Ohio"/>
  </r>
  <r>
    <s v="SALE1354"/>
    <x v="14"/>
    <s v="CUST1003"/>
    <s v="PROD97"/>
    <x v="14"/>
    <s v="STORE3"/>
    <n v="4"/>
    <n v="360.28"/>
    <n v="0.09"/>
    <s v="COD"/>
    <n v="1311.4192"/>
    <n v="59"/>
    <x v="0"/>
    <x v="1"/>
    <s v="Ohio"/>
  </r>
  <r>
    <s v="SALE988"/>
    <x v="15"/>
    <s v="CUST1004"/>
    <s v="PROD47"/>
    <x v="15"/>
    <s v="STORE17"/>
    <n v="2"/>
    <n v="274.08999999999997"/>
    <n v="0.13"/>
    <s v="PayPal"/>
    <n v="476.91660000000002"/>
    <n v="64"/>
    <x v="2"/>
    <x v="1"/>
    <s v="California"/>
  </r>
  <r>
    <s v="SALE1137"/>
    <x v="16"/>
    <s v="CUST1004"/>
    <s v="PROD64"/>
    <x v="16"/>
    <s v="STORE16"/>
    <n v="1"/>
    <n v="453.41"/>
    <n v="0.04"/>
    <s v="COD"/>
    <n v="435.27359999999999"/>
    <n v="64"/>
    <x v="2"/>
    <x v="1"/>
    <s v="California"/>
  </r>
  <r>
    <s v="SALE1863"/>
    <x v="17"/>
    <s v="CUST1004"/>
    <s v="PROD73"/>
    <x v="17"/>
    <s v="STORE4"/>
    <n v="4"/>
    <n v="834.7"/>
    <n v="0.14000000000000001"/>
    <s v="Credit Card"/>
    <n v="2871.3679999999999"/>
    <n v="64"/>
    <x v="2"/>
    <x v="1"/>
    <s v="California"/>
  </r>
  <r>
    <s v="SALE1011"/>
    <x v="18"/>
    <s v="CUST1004"/>
    <s v="PROD81"/>
    <x v="18"/>
    <s v="STORE5"/>
    <n v="2"/>
    <n v="358.36"/>
    <n v="0.05"/>
    <s v="PayPal"/>
    <n v="680.88400000000001"/>
    <n v="64"/>
    <x v="2"/>
    <x v="1"/>
    <s v="California"/>
  </r>
  <r>
    <s v="SALE1331"/>
    <x v="19"/>
    <s v="CUST1004"/>
    <s v="PROD92"/>
    <x v="19"/>
    <s v="STORE18"/>
    <n v="2"/>
    <n v="177.4"/>
    <n v="0.19"/>
    <s v="PayPal"/>
    <n v="287.38799999999998"/>
    <n v="64"/>
    <x v="2"/>
    <x v="1"/>
    <s v="California"/>
  </r>
  <r>
    <s v="SALE1795"/>
    <x v="20"/>
    <s v="CUST1004"/>
    <s v="PROD96"/>
    <x v="20"/>
    <s v="STORE4"/>
    <n v="2"/>
    <n v="649.89"/>
    <n v="0.17"/>
    <s v="COD"/>
    <n v="1078.8173999999999"/>
    <n v="64"/>
    <x v="2"/>
    <x v="1"/>
    <s v="California"/>
  </r>
  <r>
    <s v="SALE1369"/>
    <x v="21"/>
    <s v="CUST1005"/>
    <s v="PROD35"/>
    <x v="21"/>
    <s v="STORE7"/>
    <n v="4"/>
    <n v="185.67"/>
    <n v="0.21"/>
    <s v="PayPal"/>
    <n v="586.71719999999993"/>
    <n v="24"/>
    <x v="1"/>
    <x v="0"/>
    <s v="Oregon"/>
  </r>
  <r>
    <s v="SALE1451"/>
    <x v="22"/>
    <s v="CUST1005"/>
    <s v="PROD35"/>
    <x v="21"/>
    <s v="STORE18"/>
    <n v="3"/>
    <n v="341.51"/>
    <n v="0.22"/>
    <s v="COD"/>
    <n v="799.13340000000005"/>
    <n v="24"/>
    <x v="1"/>
    <x v="0"/>
    <s v="Oregon"/>
  </r>
  <r>
    <s v="SALE760"/>
    <x v="23"/>
    <s v="CUST1005"/>
    <s v="PROD61"/>
    <x v="22"/>
    <s v="STORE12"/>
    <n v="4"/>
    <n v="731.53"/>
    <n v="0.12"/>
    <s v="Credit Card"/>
    <n v="2574.9856"/>
    <n v="24"/>
    <x v="1"/>
    <x v="0"/>
    <s v="Oregon"/>
  </r>
  <r>
    <s v="SALE1246"/>
    <x v="24"/>
    <s v="CUST1005"/>
    <s v="PROD62"/>
    <x v="23"/>
    <s v="STORE0"/>
    <n v="1"/>
    <n v="147.96"/>
    <n v="0.24"/>
    <s v="COD"/>
    <n v="112.4496"/>
    <n v="24"/>
    <x v="1"/>
    <x v="0"/>
    <s v="Oregon"/>
  </r>
  <r>
    <s v="SALE1028"/>
    <x v="25"/>
    <s v="CUST1005"/>
    <s v="PROD86"/>
    <x v="9"/>
    <s v="STORE18"/>
    <n v="1"/>
    <n v="859.3"/>
    <n v="0.16"/>
    <s v="PayPal"/>
    <n v="721.8119999999999"/>
    <n v="24"/>
    <x v="1"/>
    <x v="0"/>
    <s v="Oregon"/>
  </r>
  <r>
    <s v="SALE820"/>
    <x v="26"/>
    <s v="CUST1006"/>
    <s v="PROD28"/>
    <x v="24"/>
    <s v="STORE4"/>
    <n v="2"/>
    <n v="278.16000000000003"/>
    <n v="0.22"/>
    <s v="PayPal"/>
    <n v="433.92960000000011"/>
    <n v="29"/>
    <x v="1"/>
    <x v="1"/>
    <s v="South Dakota"/>
  </r>
  <r>
    <s v="SALE652"/>
    <x v="27"/>
    <s v="CUST1006"/>
    <s v="PROD39"/>
    <x v="25"/>
    <s v="STORE18"/>
    <n v="2"/>
    <n v="673.02"/>
    <n v="0.11"/>
    <s v="PayPal"/>
    <n v="1197.9756"/>
    <n v="29"/>
    <x v="1"/>
    <x v="1"/>
    <s v="South Dakota"/>
  </r>
  <r>
    <s v="SALE1151"/>
    <x v="28"/>
    <s v="CUST1006"/>
    <s v="PROD83"/>
    <x v="26"/>
    <s v="STORE17"/>
    <n v="3"/>
    <n v="816.87"/>
    <n v="0.14000000000000001"/>
    <s v="PayPal"/>
    <n v="2107.5246000000002"/>
    <n v="29"/>
    <x v="1"/>
    <x v="1"/>
    <s v="South Dakota"/>
  </r>
  <r>
    <s v="SALE466"/>
    <x v="29"/>
    <s v="CUST1006"/>
    <s v="PROD88"/>
    <x v="27"/>
    <s v="STORE16"/>
    <n v="3"/>
    <n v="649.95000000000005"/>
    <n v="0.28000000000000003"/>
    <s v="COD"/>
    <n v="1403.8920000000001"/>
    <n v="29"/>
    <x v="1"/>
    <x v="1"/>
    <s v="South Dakota"/>
  </r>
  <r>
    <s v="SALE414"/>
    <x v="30"/>
    <s v="CUST1006"/>
    <s v="PROD93"/>
    <x v="28"/>
    <s v="STORE4"/>
    <n v="2"/>
    <n v="772.24"/>
    <n v="0.22"/>
    <s v="Credit Card"/>
    <n v="1204.6944000000001"/>
    <n v="29"/>
    <x v="1"/>
    <x v="1"/>
    <s v="South Dakota"/>
  </r>
  <r>
    <s v="SALE1424"/>
    <x v="31"/>
    <s v="CUST1007"/>
    <s v="PROD13"/>
    <x v="29"/>
    <s v="STORE18"/>
    <n v="1"/>
    <n v="350.58"/>
    <n v="0.03"/>
    <s v="COD"/>
    <n v="340.06259999999997"/>
    <n v="29"/>
    <x v="1"/>
    <x v="1"/>
    <s v="West Virginia"/>
  </r>
  <r>
    <s v="SALE1495"/>
    <x v="32"/>
    <s v="CUST1007"/>
    <s v="PROD13"/>
    <x v="29"/>
    <s v="STORE3"/>
    <n v="3"/>
    <n v="162.16999999999999"/>
    <n v="0.15"/>
    <s v="PayPal"/>
    <n v="413.5335"/>
    <n v="29"/>
    <x v="1"/>
    <x v="1"/>
    <s v="West Virginia"/>
  </r>
  <r>
    <s v="SALE110"/>
    <x v="33"/>
    <s v="CUST1007"/>
    <s v="PROD42"/>
    <x v="30"/>
    <s v="STORE8"/>
    <n v="4"/>
    <n v="239.83"/>
    <n v="0.08"/>
    <s v="Credit Card"/>
    <n v="882.57440000000008"/>
    <n v="29"/>
    <x v="1"/>
    <x v="1"/>
    <s v="West Virginia"/>
  </r>
  <r>
    <s v="SALE1228"/>
    <x v="34"/>
    <s v="CUST1007"/>
    <s v="PROD5"/>
    <x v="31"/>
    <s v="STORE14"/>
    <n v="1"/>
    <n v="38.880000000000003"/>
    <n v="0.16"/>
    <s v="COD"/>
    <n v="32.659199999999998"/>
    <n v="29"/>
    <x v="1"/>
    <x v="1"/>
    <s v="West Virginia"/>
  </r>
  <r>
    <s v="SALE503"/>
    <x v="35"/>
    <s v="CUST1007"/>
    <s v="PROD54"/>
    <x v="6"/>
    <s v="STORE1"/>
    <n v="2"/>
    <n v="355.41"/>
    <n v="0.13"/>
    <s v="COD"/>
    <n v="618.41340000000002"/>
    <n v="29"/>
    <x v="1"/>
    <x v="1"/>
    <s v="West Virginia"/>
  </r>
  <r>
    <s v="SALE1538"/>
    <x v="36"/>
    <s v="CUST1007"/>
    <s v="PROD54"/>
    <x v="6"/>
    <s v="STORE17"/>
    <n v="2"/>
    <n v="700.91"/>
    <n v="0.1"/>
    <s v="PayPal"/>
    <n v="1261.6379999999999"/>
    <n v="29"/>
    <x v="1"/>
    <x v="1"/>
    <s v="West Virginia"/>
  </r>
  <r>
    <s v="SALE1719"/>
    <x v="37"/>
    <s v="CUST1007"/>
    <s v="PROD55"/>
    <x v="32"/>
    <s v="STORE12"/>
    <n v="1"/>
    <n v="846.3"/>
    <n v="0.14000000000000001"/>
    <s v="PayPal"/>
    <n v="727.81799999999998"/>
    <n v="29"/>
    <x v="1"/>
    <x v="1"/>
    <s v="West Virginia"/>
  </r>
  <r>
    <s v="SALE77"/>
    <x v="38"/>
    <s v="CUST1007"/>
    <s v="PROD67"/>
    <x v="5"/>
    <s v="STORE15"/>
    <n v="1"/>
    <n v="687.82"/>
    <n v="0.27"/>
    <s v="COD"/>
    <n v="502.10860000000002"/>
    <n v="29"/>
    <x v="1"/>
    <x v="1"/>
    <s v="West Virginia"/>
  </r>
  <r>
    <s v="SALE1552"/>
    <x v="39"/>
    <s v="CUST1007"/>
    <s v="PROD73"/>
    <x v="17"/>
    <s v="STORE11"/>
    <n v="4"/>
    <n v="871.2"/>
    <n v="0.28999999999999998"/>
    <s v="Credit Card"/>
    <n v="2474.2080000000001"/>
    <n v="29"/>
    <x v="1"/>
    <x v="1"/>
    <s v="West Virginia"/>
  </r>
  <r>
    <s v="SALE440"/>
    <x v="40"/>
    <s v="CUST1007"/>
    <s v="PROD85"/>
    <x v="33"/>
    <s v="STORE0"/>
    <n v="2"/>
    <n v="226.43"/>
    <n v="0.03"/>
    <s v="Credit Card"/>
    <n v="439.27420000000001"/>
    <n v="29"/>
    <x v="1"/>
    <x v="1"/>
    <s v="West Virginia"/>
  </r>
  <r>
    <s v="SALE92"/>
    <x v="41"/>
    <s v="CUST1007"/>
    <s v="PROD86"/>
    <x v="9"/>
    <s v="STORE4"/>
    <n v="1"/>
    <n v="696.53"/>
    <n v="0.17"/>
    <s v="Credit Card"/>
    <n v="578.11989999999992"/>
    <n v="29"/>
    <x v="1"/>
    <x v="1"/>
    <s v="West Virginia"/>
  </r>
  <r>
    <s v="SALE577"/>
    <x v="5"/>
    <s v="CUST1007"/>
    <s v="PROD88"/>
    <x v="27"/>
    <s v="STORE2"/>
    <n v="2"/>
    <n v="994.32"/>
    <n v="0.27"/>
    <s v="PayPal"/>
    <n v="1451.7072000000001"/>
    <n v="29"/>
    <x v="1"/>
    <x v="1"/>
    <s v="West Virginia"/>
  </r>
  <r>
    <s v="SALE960"/>
    <x v="42"/>
    <s v="CUST1007"/>
    <s v="PROD90"/>
    <x v="34"/>
    <s v="STORE7"/>
    <n v="1"/>
    <n v="537.26"/>
    <n v="0.09"/>
    <s v="Credit Card"/>
    <n v="488.90660000000003"/>
    <n v="29"/>
    <x v="1"/>
    <x v="1"/>
    <s v="West Virginia"/>
  </r>
  <r>
    <s v="SALE1314"/>
    <x v="43"/>
    <s v="CUST1008"/>
    <s v="PROD0"/>
    <x v="10"/>
    <s v="STORE9"/>
    <n v="2"/>
    <n v="943.8"/>
    <n v="0.06"/>
    <s v="Credit Card"/>
    <n v="1774.3440000000001"/>
    <n v="53"/>
    <x v="0"/>
    <x v="1"/>
    <s v="New Hampshire"/>
  </r>
  <r>
    <s v="SALE1913"/>
    <x v="44"/>
    <s v="CUST1008"/>
    <s v="PROD22"/>
    <x v="35"/>
    <s v="STORE14"/>
    <n v="1"/>
    <n v="958.44"/>
    <n v="0.21"/>
    <s v="Credit Card"/>
    <n v="757.16760000000011"/>
    <n v="53"/>
    <x v="0"/>
    <x v="1"/>
    <s v="New Hampshire"/>
  </r>
  <r>
    <s v="SALE47"/>
    <x v="45"/>
    <s v="CUST1008"/>
    <s v="PROD30"/>
    <x v="36"/>
    <s v="STORE11"/>
    <n v="1"/>
    <n v="135.78"/>
    <n v="0.14000000000000001"/>
    <s v="PayPal"/>
    <n v="116.77079999999999"/>
    <n v="53"/>
    <x v="0"/>
    <x v="1"/>
    <s v="New Hampshire"/>
  </r>
  <r>
    <s v="SALE235"/>
    <x v="46"/>
    <s v="CUST1008"/>
    <s v="PROD94"/>
    <x v="37"/>
    <s v="STORE6"/>
    <n v="1"/>
    <n v="946.9"/>
    <n v="0.28999999999999998"/>
    <s v="COD"/>
    <n v="672.29899999999998"/>
    <n v="53"/>
    <x v="0"/>
    <x v="1"/>
    <s v="New Hampshire"/>
  </r>
  <r>
    <s v="SALE1914"/>
    <x v="47"/>
    <s v="CUST1008"/>
    <s v="PROD99"/>
    <x v="38"/>
    <s v="STORE2"/>
    <n v="1"/>
    <n v="716.29"/>
    <n v="0.01"/>
    <s v="PayPal"/>
    <n v="709.12709999999993"/>
    <n v="53"/>
    <x v="0"/>
    <x v="1"/>
    <s v="New Hampshire"/>
  </r>
  <r>
    <s v="SALE1059"/>
    <x v="48"/>
    <s v="CUST1009"/>
    <s v="PROD78"/>
    <x v="39"/>
    <s v="STORE13"/>
    <n v="2"/>
    <n v="838.22"/>
    <n v="0.3"/>
    <s v="Credit Card"/>
    <n v="1173.508"/>
    <n v="64"/>
    <x v="2"/>
    <x v="0"/>
    <s v="Pennsylvania"/>
  </r>
  <r>
    <s v="SALE1725"/>
    <x v="49"/>
    <s v="CUST1009"/>
    <s v="PROD91"/>
    <x v="40"/>
    <s v="STORE18"/>
    <n v="3"/>
    <n v="482.2"/>
    <n v="0.23"/>
    <s v="COD"/>
    <n v="1113.8820000000001"/>
    <n v="64"/>
    <x v="2"/>
    <x v="0"/>
    <s v="Pennsylvania"/>
  </r>
  <r>
    <s v="SALE1741"/>
    <x v="50"/>
    <s v="CUST1009"/>
    <s v="PROD96"/>
    <x v="20"/>
    <s v="STORE2"/>
    <n v="2"/>
    <n v="939.66"/>
    <n v="0.14000000000000001"/>
    <s v="PayPal"/>
    <n v="1616.2152000000001"/>
    <n v="64"/>
    <x v="2"/>
    <x v="0"/>
    <s v="Pennsylvania"/>
  </r>
  <r>
    <s v="SALE90"/>
    <x v="51"/>
    <s v="CUST1010"/>
    <s v="PROD33"/>
    <x v="41"/>
    <s v="STORE18"/>
    <n v="2"/>
    <n v="350.12"/>
    <n v="0.12"/>
    <s v="COD"/>
    <n v="616.21119999999996"/>
    <n v="53"/>
    <x v="0"/>
    <x v="0"/>
    <s v="Pennsylvania"/>
  </r>
  <r>
    <s v="SALE1221"/>
    <x v="52"/>
    <s v="CUST1010"/>
    <s v="PROD52"/>
    <x v="42"/>
    <s v="STORE19"/>
    <n v="2"/>
    <n v="441.03"/>
    <n v="0.23"/>
    <s v="COD"/>
    <n v="679.18619999999999"/>
    <n v="53"/>
    <x v="0"/>
    <x v="0"/>
    <s v="Pennsylvania"/>
  </r>
  <r>
    <s v="SALE233"/>
    <x v="50"/>
    <s v="CUST1010"/>
    <s v="PROD79"/>
    <x v="8"/>
    <s v="STORE5"/>
    <n v="1"/>
    <n v="989.63"/>
    <n v="0.05"/>
    <s v="PayPal"/>
    <n v="940.1484999999999"/>
    <n v="53"/>
    <x v="0"/>
    <x v="0"/>
    <s v="Pennsylvania"/>
  </r>
  <r>
    <s v="SALE563"/>
    <x v="53"/>
    <s v="CUST1011"/>
    <s v="PROD3"/>
    <x v="43"/>
    <s v="STORE3"/>
    <n v="3"/>
    <n v="728.32"/>
    <n v="0.01"/>
    <s v="Credit Card"/>
    <n v="2163.1104"/>
    <n v="28"/>
    <x v="1"/>
    <x v="1"/>
    <s v="New York"/>
  </r>
  <r>
    <s v="SALE499"/>
    <x v="54"/>
    <s v="CUST1011"/>
    <s v="PROD31"/>
    <x v="44"/>
    <s v="STORE17"/>
    <n v="1"/>
    <n v="659.27"/>
    <n v="0.15"/>
    <s v="PayPal"/>
    <n v="560.37950000000001"/>
    <n v="28"/>
    <x v="1"/>
    <x v="1"/>
    <s v="New York"/>
  </r>
  <r>
    <s v="SALE582"/>
    <x v="55"/>
    <s v="CUST1011"/>
    <s v="PROD44"/>
    <x v="45"/>
    <s v="STORE19"/>
    <n v="2"/>
    <n v="156.72999999999999"/>
    <n v="0.18"/>
    <s v="COD"/>
    <n v="257.03719999999998"/>
    <n v="28"/>
    <x v="1"/>
    <x v="1"/>
    <s v="New York"/>
  </r>
  <r>
    <s v="SALE1955"/>
    <x v="56"/>
    <s v="CUST1011"/>
    <s v="PROD66"/>
    <x v="46"/>
    <s v="STORE8"/>
    <n v="4"/>
    <n v="270.69"/>
    <n v="0.18"/>
    <s v="PayPal"/>
    <n v="887.86320000000001"/>
    <n v="28"/>
    <x v="1"/>
    <x v="1"/>
    <s v="New York"/>
  </r>
  <r>
    <s v="SALE211"/>
    <x v="57"/>
    <s v="CUST1012"/>
    <s v="PROD27"/>
    <x v="47"/>
    <s v="STORE8"/>
    <n v="3"/>
    <n v="681.01"/>
    <n v="0.27"/>
    <s v="COD"/>
    <n v="1491.4119000000001"/>
    <n v="55"/>
    <x v="0"/>
    <x v="1"/>
    <s v="Kansas"/>
  </r>
  <r>
    <s v="SALE1359"/>
    <x v="58"/>
    <s v="CUST1012"/>
    <s v="PROD33"/>
    <x v="41"/>
    <s v="STORE6"/>
    <n v="2"/>
    <n v="159.93"/>
    <n v="0.2"/>
    <s v="COD"/>
    <n v="255.88800000000001"/>
    <n v="55"/>
    <x v="0"/>
    <x v="1"/>
    <s v="Kansas"/>
  </r>
  <r>
    <s v="SALE1360"/>
    <x v="59"/>
    <s v="CUST1012"/>
    <s v="PROD45"/>
    <x v="48"/>
    <s v="STORE18"/>
    <n v="1"/>
    <n v="459.89"/>
    <n v="0.18"/>
    <s v="COD"/>
    <n v="377.10980000000001"/>
    <n v="55"/>
    <x v="0"/>
    <x v="1"/>
    <s v="Kansas"/>
  </r>
  <r>
    <s v="SALE1684"/>
    <x v="60"/>
    <s v="CUST1012"/>
    <s v="PROD62"/>
    <x v="23"/>
    <s v="STORE13"/>
    <n v="4"/>
    <n v="676.58"/>
    <n v="0.23"/>
    <s v="COD"/>
    <n v="2083.8663999999999"/>
    <n v="55"/>
    <x v="0"/>
    <x v="1"/>
    <s v="Kansas"/>
  </r>
  <r>
    <s v="SALE1757"/>
    <x v="61"/>
    <s v="CUST1012"/>
    <s v="PROD66"/>
    <x v="46"/>
    <s v="STORE19"/>
    <n v="3"/>
    <n v="626.71"/>
    <n v="7.0000000000000007E-2"/>
    <s v="COD"/>
    <n v="1748.5209"/>
    <n v="55"/>
    <x v="0"/>
    <x v="1"/>
    <s v="Kansas"/>
  </r>
  <r>
    <s v="SALE831"/>
    <x v="62"/>
    <s v="CUST1012"/>
    <s v="PROD76"/>
    <x v="49"/>
    <s v="STORE13"/>
    <n v="4"/>
    <n v="528.23"/>
    <n v="0.15"/>
    <s v="COD"/>
    <n v="1795.982"/>
    <n v="55"/>
    <x v="0"/>
    <x v="1"/>
    <s v="Kansas"/>
  </r>
  <r>
    <s v="SALE1759"/>
    <x v="63"/>
    <s v="CUST1013"/>
    <s v="PROD14"/>
    <x v="50"/>
    <s v="STORE17"/>
    <n v="4"/>
    <n v="839.74"/>
    <n v="0.13"/>
    <s v="PayPal"/>
    <n v="2922.2952"/>
    <n v="32"/>
    <x v="1"/>
    <x v="1"/>
    <s v="Montana"/>
  </r>
  <r>
    <s v="SALE810"/>
    <x v="39"/>
    <s v="CUST1013"/>
    <s v="PROD2"/>
    <x v="51"/>
    <s v="STORE10"/>
    <n v="4"/>
    <n v="863.87"/>
    <n v="0.21"/>
    <s v="COD"/>
    <n v="2729.8292000000001"/>
    <n v="32"/>
    <x v="1"/>
    <x v="1"/>
    <s v="Montana"/>
  </r>
  <r>
    <s v="SALE257"/>
    <x v="64"/>
    <s v="CUST1013"/>
    <s v="PROD24"/>
    <x v="52"/>
    <s v="STORE1"/>
    <n v="2"/>
    <n v="679.86"/>
    <n v="0.22"/>
    <s v="COD"/>
    <n v="1060.5816"/>
    <n v="32"/>
    <x v="1"/>
    <x v="1"/>
    <s v="Montana"/>
  </r>
  <r>
    <s v="SALE325"/>
    <x v="65"/>
    <s v="CUST1013"/>
    <s v="PROD37"/>
    <x v="53"/>
    <s v="STORE3"/>
    <n v="3"/>
    <n v="361.11"/>
    <n v="0.06"/>
    <s v="Credit Card"/>
    <n v="1018.3302"/>
    <n v="32"/>
    <x v="1"/>
    <x v="1"/>
    <s v="Montana"/>
  </r>
  <r>
    <s v="SALE671"/>
    <x v="49"/>
    <s v="CUST1013"/>
    <s v="PROD41"/>
    <x v="54"/>
    <s v="STORE9"/>
    <n v="4"/>
    <n v="682.11"/>
    <n v="0.14000000000000001"/>
    <s v="Credit Card"/>
    <n v="2346.4584"/>
    <n v="32"/>
    <x v="1"/>
    <x v="1"/>
    <s v="Montana"/>
  </r>
  <r>
    <s v="SALE1802"/>
    <x v="66"/>
    <s v="CUST1013"/>
    <s v="PROD67"/>
    <x v="5"/>
    <s v="STORE11"/>
    <n v="4"/>
    <n v="645.71"/>
    <n v="0.1"/>
    <s v="PayPal"/>
    <n v="2324.556"/>
    <n v="32"/>
    <x v="1"/>
    <x v="1"/>
    <s v="Montana"/>
  </r>
  <r>
    <s v="SALE947"/>
    <x v="67"/>
    <s v="CUST1013"/>
    <s v="PROD73"/>
    <x v="17"/>
    <s v="STORE13"/>
    <n v="3"/>
    <n v="239.57"/>
    <n v="0.16"/>
    <s v="Credit Card"/>
    <n v="603.71640000000002"/>
    <n v="32"/>
    <x v="1"/>
    <x v="1"/>
    <s v="Montana"/>
  </r>
  <r>
    <s v="SALE657"/>
    <x v="68"/>
    <s v="CUST1014"/>
    <s v="PROD13"/>
    <x v="29"/>
    <s v="STORE3"/>
    <n v="3"/>
    <n v="706.87"/>
    <n v="0.27"/>
    <s v="Credit Card"/>
    <n v="1548.0453"/>
    <n v="53"/>
    <x v="0"/>
    <x v="1"/>
    <s v="Nebraska"/>
  </r>
  <r>
    <s v="SALE344"/>
    <x v="69"/>
    <s v="CUST1014"/>
    <s v="PROD26"/>
    <x v="55"/>
    <s v="STORE9"/>
    <n v="1"/>
    <n v="907.95"/>
    <n v="0.1"/>
    <s v="PayPal"/>
    <n v="817.15500000000009"/>
    <n v="53"/>
    <x v="0"/>
    <x v="1"/>
    <s v="Nebraska"/>
  </r>
  <r>
    <s v="SALE396"/>
    <x v="70"/>
    <s v="CUST1015"/>
    <s v="PROD18"/>
    <x v="56"/>
    <s v="STORE14"/>
    <n v="3"/>
    <n v="991.37"/>
    <n v="0.1"/>
    <s v="PayPal"/>
    <n v="2676.6990000000001"/>
    <n v="49"/>
    <x v="0"/>
    <x v="1"/>
    <s v="Washington"/>
  </r>
  <r>
    <s v="SALE822"/>
    <x v="3"/>
    <s v="CUST1015"/>
    <s v="PROD25"/>
    <x v="57"/>
    <s v="STORE15"/>
    <n v="4"/>
    <n v="94.13"/>
    <n v="0.15"/>
    <s v="Credit Card"/>
    <n v="320.04199999999997"/>
    <n v="49"/>
    <x v="0"/>
    <x v="1"/>
    <s v="Washington"/>
  </r>
  <r>
    <s v="SALE1211"/>
    <x v="71"/>
    <s v="CUST1015"/>
    <s v="PROD35"/>
    <x v="21"/>
    <s v="STORE6"/>
    <n v="4"/>
    <n v="328.27"/>
    <n v="0.09"/>
    <s v="PayPal"/>
    <n v="1194.9028000000001"/>
    <n v="49"/>
    <x v="0"/>
    <x v="1"/>
    <s v="Washington"/>
  </r>
  <r>
    <s v="SALE1750"/>
    <x v="72"/>
    <s v="CUST1015"/>
    <s v="PROD64"/>
    <x v="16"/>
    <s v="STORE15"/>
    <n v="3"/>
    <n v="543.44000000000005"/>
    <n v="0.13"/>
    <s v="PayPal"/>
    <n v="1418.3784000000001"/>
    <n v="49"/>
    <x v="0"/>
    <x v="1"/>
    <s v="Washington"/>
  </r>
  <r>
    <s v="SALE1522"/>
    <x v="73"/>
    <s v="CUST1016"/>
    <s v="PROD16"/>
    <x v="58"/>
    <s v="STORE19"/>
    <n v="2"/>
    <n v="303.67"/>
    <n v="0.05"/>
    <s v="PayPal"/>
    <n v="576.97299999999996"/>
    <n v="24"/>
    <x v="1"/>
    <x v="1"/>
    <s v="Pennsylvania"/>
  </r>
  <r>
    <s v="SALE432"/>
    <x v="74"/>
    <s v="CUST1016"/>
    <s v="PROD41"/>
    <x v="54"/>
    <s v="STORE3"/>
    <n v="3"/>
    <n v="482.58"/>
    <n v="0.28000000000000003"/>
    <s v="PayPal"/>
    <n v="1042.3728000000001"/>
    <n v="24"/>
    <x v="1"/>
    <x v="1"/>
    <s v="Pennsylvania"/>
  </r>
  <r>
    <s v="SALE6"/>
    <x v="75"/>
    <s v="CUST1016"/>
    <s v="PROD56"/>
    <x v="1"/>
    <s v="STORE4"/>
    <n v="2"/>
    <n v="785.31"/>
    <n v="0.15"/>
    <s v="PayPal"/>
    <n v="1335.027"/>
    <n v="24"/>
    <x v="1"/>
    <x v="1"/>
    <s v="Pennsylvania"/>
  </r>
  <r>
    <s v="SALE1675"/>
    <x v="33"/>
    <s v="CUST1016"/>
    <s v="PROD64"/>
    <x v="16"/>
    <s v="STORE18"/>
    <n v="1"/>
    <n v="711.08"/>
    <n v="0.24"/>
    <s v="PayPal"/>
    <n v="540.42079999999999"/>
    <n v="24"/>
    <x v="1"/>
    <x v="1"/>
    <s v="Pennsylvania"/>
  </r>
  <r>
    <s v="SALE1444"/>
    <x v="76"/>
    <s v="CUST1016"/>
    <s v="PROD80"/>
    <x v="59"/>
    <s v="STORE16"/>
    <n v="3"/>
    <n v="483.63"/>
    <n v="0"/>
    <s v="Credit Card"/>
    <n v="1450.89"/>
    <n v="24"/>
    <x v="1"/>
    <x v="1"/>
    <s v="Pennsylvania"/>
  </r>
  <r>
    <s v="SALE1609"/>
    <x v="77"/>
    <s v="CUST1016"/>
    <s v="PROD97"/>
    <x v="14"/>
    <s v="STORE3"/>
    <n v="4"/>
    <n v="44.07"/>
    <n v="0.28999999999999998"/>
    <s v="COD"/>
    <n v="125.1588"/>
    <n v="24"/>
    <x v="1"/>
    <x v="1"/>
    <s v="Pennsylvania"/>
  </r>
  <r>
    <s v="SALE1911"/>
    <x v="78"/>
    <s v="CUST1017"/>
    <s v="PROD24"/>
    <x v="52"/>
    <s v="STORE6"/>
    <n v="4"/>
    <n v="73.55"/>
    <n v="0.24"/>
    <s v="COD"/>
    <n v="223.59200000000001"/>
    <n v="60"/>
    <x v="2"/>
    <x v="1"/>
    <s v="Georgia"/>
  </r>
  <r>
    <s v="SALE291"/>
    <x v="79"/>
    <s v="CUST1017"/>
    <s v="PROD41"/>
    <x v="54"/>
    <s v="STORE17"/>
    <n v="1"/>
    <n v="640.54999999999995"/>
    <n v="0.25"/>
    <s v="Credit Card"/>
    <n v="480.41250000000002"/>
    <n v="60"/>
    <x v="2"/>
    <x v="1"/>
    <s v="Georgia"/>
  </r>
  <r>
    <s v="SALE706"/>
    <x v="80"/>
    <s v="CUST1017"/>
    <s v="PROD80"/>
    <x v="59"/>
    <s v="STORE17"/>
    <n v="1"/>
    <n v="846.04"/>
    <n v="0.08"/>
    <s v="PayPal"/>
    <n v="778.35680000000002"/>
    <n v="60"/>
    <x v="2"/>
    <x v="1"/>
    <s v="Georgia"/>
  </r>
  <r>
    <s v="SALE1643"/>
    <x v="81"/>
    <s v="CUST1017"/>
    <s v="PROD86"/>
    <x v="9"/>
    <s v="STORE13"/>
    <n v="4"/>
    <n v="292.31"/>
    <n v="0.27"/>
    <s v="PayPal"/>
    <n v="853.54520000000002"/>
    <n v="60"/>
    <x v="2"/>
    <x v="1"/>
    <s v="Georgia"/>
  </r>
  <r>
    <s v="SALE581"/>
    <x v="82"/>
    <s v="CUST1017"/>
    <s v="PROD88"/>
    <x v="27"/>
    <s v="STORE5"/>
    <n v="4"/>
    <n v="510.33"/>
    <n v="0.2"/>
    <s v="PayPal"/>
    <n v="1633.056"/>
    <n v="60"/>
    <x v="2"/>
    <x v="1"/>
    <s v="Georgia"/>
  </r>
  <r>
    <s v="SALE1680"/>
    <x v="83"/>
    <s v="CUST1018"/>
    <s v="PROD69"/>
    <x v="60"/>
    <s v="STORE19"/>
    <n v="3"/>
    <n v="74.66"/>
    <n v="0.03"/>
    <s v="PayPal"/>
    <n v="217.26060000000001"/>
    <n v="43"/>
    <x v="0"/>
    <x v="0"/>
    <s v="Kansas"/>
  </r>
  <r>
    <s v="SALE1230"/>
    <x v="84"/>
    <s v="CUST1018"/>
    <s v="PROD80"/>
    <x v="59"/>
    <s v="STORE15"/>
    <n v="2"/>
    <n v="949.3"/>
    <n v="0.08"/>
    <s v="COD"/>
    <n v="1746.712"/>
    <n v="43"/>
    <x v="0"/>
    <x v="0"/>
    <s v="Kansas"/>
  </r>
  <r>
    <s v="SALE1490"/>
    <x v="85"/>
    <s v="CUST1019"/>
    <s v="PROD54"/>
    <x v="6"/>
    <s v="STORE9"/>
    <n v="1"/>
    <n v="687.91"/>
    <n v="0.25"/>
    <s v="Credit Card"/>
    <n v="515.9325"/>
    <n v="46"/>
    <x v="0"/>
    <x v="1"/>
    <s v="New Jersey"/>
  </r>
  <r>
    <s v="SALE1175"/>
    <x v="86"/>
    <s v="CUST1019"/>
    <s v="PROD60"/>
    <x v="12"/>
    <s v="STORE1"/>
    <n v="2"/>
    <n v="424.54"/>
    <n v="0.24"/>
    <s v="PayPal"/>
    <n v="645.30080000000009"/>
    <n v="46"/>
    <x v="0"/>
    <x v="1"/>
    <s v="New Jersey"/>
  </r>
  <r>
    <s v="SALE76"/>
    <x v="87"/>
    <s v="CUST1019"/>
    <s v="PROD76"/>
    <x v="49"/>
    <s v="STORE10"/>
    <n v="2"/>
    <n v="686.31"/>
    <n v="0.25"/>
    <s v="Credit Card"/>
    <n v="1029.4649999999999"/>
    <n v="46"/>
    <x v="0"/>
    <x v="1"/>
    <s v="New Jersey"/>
  </r>
  <r>
    <s v="SALE1023"/>
    <x v="60"/>
    <s v="CUST1019"/>
    <s v="PROD93"/>
    <x v="28"/>
    <s v="STORE7"/>
    <n v="3"/>
    <n v="159.76"/>
    <n v="0.22"/>
    <s v="Credit Card"/>
    <n v="373.83839999999998"/>
    <n v="46"/>
    <x v="0"/>
    <x v="1"/>
    <s v="New Jersey"/>
  </r>
  <r>
    <s v="SALE1172"/>
    <x v="88"/>
    <s v="CUST1019"/>
    <s v="PROD99"/>
    <x v="38"/>
    <s v="STORE1"/>
    <n v="2"/>
    <n v="698.34"/>
    <n v="0.15"/>
    <s v="PayPal"/>
    <n v="1187.1780000000001"/>
    <n v="46"/>
    <x v="0"/>
    <x v="1"/>
    <s v="New Jersey"/>
  </r>
  <r>
    <s v="SALE1120"/>
    <x v="89"/>
    <s v="CUST1020"/>
    <s v="PROD37"/>
    <x v="53"/>
    <s v="STORE16"/>
    <n v="4"/>
    <n v="21.12"/>
    <n v="0.18"/>
    <s v="COD"/>
    <n v="69.273600000000002"/>
    <n v="59"/>
    <x v="0"/>
    <x v="0"/>
    <s v="Delaware"/>
  </r>
  <r>
    <s v="SALE160"/>
    <x v="90"/>
    <s v="CUST1020"/>
    <s v="PROD70"/>
    <x v="61"/>
    <s v="STORE18"/>
    <n v="2"/>
    <n v="623.38"/>
    <n v="0.13"/>
    <s v="Credit Card"/>
    <n v="1084.6812"/>
    <n v="59"/>
    <x v="0"/>
    <x v="0"/>
    <s v="Delaware"/>
  </r>
  <r>
    <s v="SALE1388"/>
    <x v="91"/>
    <s v="CUST1020"/>
    <s v="PROD98"/>
    <x v="62"/>
    <s v="STORE19"/>
    <n v="3"/>
    <n v="34.97"/>
    <n v="0.01"/>
    <s v="Credit Card"/>
    <n v="103.8609"/>
    <n v="59"/>
    <x v="0"/>
    <x v="0"/>
    <s v="Delaware"/>
  </r>
  <r>
    <s v="SALE1968"/>
    <x v="92"/>
    <s v="CUST1021"/>
    <s v="PROD12"/>
    <x v="11"/>
    <s v="STORE10"/>
    <n v="3"/>
    <n v="195.31"/>
    <n v="0.13"/>
    <s v="COD"/>
    <n v="509.75909999999999"/>
    <n v="36"/>
    <x v="1"/>
    <x v="1"/>
    <s v="Oklahoma"/>
  </r>
  <r>
    <s v="SALE1313"/>
    <x v="93"/>
    <s v="CUST1021"/>
    <s v="PROD26"/>
    <x v="55"/>
    <s v="STORE18"/>
    <n v="1"/>
    <n v="179.77"/>
    <n v="0.23"/>
    <s v="COD"/>
    <n v="138.4229"/>
    <n v="36"/>
    <x v="1"/>
    <x v="1"/>
    <s v="Oklahoma"/>
  </r>
  <r>
    <s v="SALE1558"/>
    <x v="94"/>
    <s v="CUST1021"/>
    <s v="PROD46"/>
    <x v="63"/>
    <s v="STORE0"/>
    <n v="2"/>
    <n v="157.91"/>
    <n v="0.09"/>
    <s v="COD"/>
    <n v="287.39620000000002"/>
    <n v="36"/>
    <x v="1"/>
    <x v="1"/>
    <s v="Oklahoma"/>
  </r>
  <r>
    <s v="SALE1663"/>
    <x v="95"/>
    <s v="CUST1021"/>
    <s v="PROD54"/>
    <x v="6"/>
    <s v="STORE4"/>
    <n v="1"/>
    <n v="62.26"/>
    <n v="0.03"/>
    <s v="COD"/>
    <n v="60.392200000000003"/>
    <n v="36"/>
    <x v="1"/>
    <x v="1"/>
    <s v="Oklahoma"/>
  </r>
  <r>
    <s v="SALE151"/>
    <x v="96"/>
    <s v="CUST1022"/>
    <s v="PROD13"/>
    <x v="29"/>
    <s v="STORE8"/>
    <n v="4"/>
    <n v="535.4"/>
    <n v="0.26"/>
    <s v="PayPal"/>
    <n v="1584.7840000000001"/>
    <n v="33"/>
    <x v="1"/>
    <x v="1"/>
    <s v="Hawaii"/>
  </r>
  <r>
    <s v="SALE204"/>
    <x v="97"/>
    <s v="CUST1022"/>
    <s v="PROD67"/>
    <x v="5"/>
    <s v="STORE9"/>
    <n v="3"/>
    <n v="723.47"/>
    <n v="0.12"/>
    <s v="COD"/>
    <n v="1909.9608000000001"/>
    <n v="33"/>
    <x v="1"/>
    <x v="1"/>
    <s v="Hawaii"/>
  </r>
  <r>
    <s v="SALE1139"/>
    <x v="98"/>
    <s v="CUST1022"/>
    <s v="PROD77"/>
    <x v="64"/>
    <s v="STORE2"/>
    <n v="2"/>
    <n v="257.45"/>
    <n v="0"/>
    <s v="COD"/>
    <n v="514.9"/>
    <n v="33"/>
    <x v="1"/>
    <x v="1"/>
    <s v="Hawaii"/>
  </r>
  <r>
    <s v="SALE1154"/>
    <x v="99"/>
    <s v="CUST1022"/>
    <s v="PROD83"/>
    <x v="26"/>
    <s v="STORE6"/>
    <n v="2"/>
    <n v="472.18"/>
    <n v="0.27"/>
    <s v="PayPal"/>
    <n v="689.38279999999997"/>
    <n v="33"/>
    <x v="1"/>
    <x v="1"/>
    <s v="Hawaii"/>
  </r>
  <r>
    <s v="SALE283"/>
    <x v="100"/>
    <s v="CUST1022"/>
    <s v="PROD9"/>
    <x v="65"/>
    <s v="STORE5"/>
    <n v="3"/>
    <n v="134.30000000000001"/>
    <n v="0.14000000000000001"/>
    <s v="Credit Card"/>
    <n v="346.49400000000003"/>
    <n v="33"/>
    <x v="1"/>
    <x v="1"/>
    <s v="Hawaii"/>
  </r>
  <r>
    <s v="SALE1727"/>
    <x v="8"/>
    <s v="CUST1023"/>
    <s v="PROD12"/>
    <x v="11"/>
    <s v="STORE0"/>
    <n v="1"/>
    <n v="145.47999999999999"/>
    <n v="0.1"/>
    <s v="COD"/>
    <n v="130.93199999999999"/>
    <n v="52"/>
    <x v="0"/>
    <x v="1"/>
    <s v="Oregon"/>
  </r>
  <r>
    <s v="SALE1156"/>
    <x v="101"/>
    <s v="CUST1023"/>
    <s v="PROD22"/>
    <x v="35"/>
    <s v="STORE7"/>
    <n v="3"/>
    <n v="235.41"/>
    <n v="0.15"/>
    <s v="PayPal"/>
    <n v="600.29549999999995"/>
    <n v="52"/>
    <x v="0"/>
    <x v="1"/>
    <s v="Oregon"/>
  </r>
  <r>
    <s v="SALE1065"/>
    <x v="40"/>
    <s v="CUST1023"/>
    <s v="PROD40"/>
    <x v="0"/>
    <s v="STORE1"/>
    <n v="2"/>
    <n v="994.29"/>
    <n v="0.01"/>
    <s v="PayPal"/>
    <n v="1968.6941999999999"/>
    <n v="52"/>
    <x v="0"/>
    <x v="1"/>
    <s v="Oregon"/>
  </r>
  <r>
    <s v="SALE249"/>
    <x v="102"/>
    <s v="CUST1023"/>
    <s v="PROD68"/>
    <x v="66"/>
    <s v="STORE3"/>
    <n v="2"/>
    <n v="894.58"/>
    <n v="0.25"/>
    <s v="Credit Card"/>
    <n v="1341.87"/>
    <n v="52"/>
    <x v="0"/>
    <x v="1"/>
    <s v="Oregon"/>
  </r>
  <r>
    <s v="SALE1999"/>
    <x v="103"/>
    <s v="CUST1023"/>
    <s v="PROD76"/>
    <x v="49"/>
    <s v="STORE19"/>
    <n v="3"/>
    <n v="68.45"/>
    <n v="0.17"/>
    <s v="PayPal"/>
    <n v="170.44049999999999"/>
    <n v="52"/>
    <x v="0"/>
    <x v="1"/>
    <s v="Oregon"/>
  </r>
  <r>
    <s v="SALE312"/>
    <x v="104"/>
    <s v="CUST1023"/>
    <s v="PROD80"/>
    <x v="59"/>
    <s v="STORE17"/>
    <n v="2"/>
    <n v="588.9"/>
    <n v="0.19"/>
    <s v="PayPal"/>
    <n v="954.01800000000003"/>
    <n v="52"/>
    <x v="0"/>
    <x v="1"/>
    <s v="Oregon"/>
  </r>
  <r>
    <s v="SALE1481"/>
    <x v="105"/>
    <s v="CUST1023"/>
    <s v="PROD97"/>
    <x v="14"/>
    <s v="STORE13"/>
    <n v="1"/>
    <n v="439.55"/>
    <n v="0.28999999999999998"/>
    <s v="COD"/>
    <n v="312.08049999999997"/>
    <n v="52"/>
    <x v="0"/>
    <x v="1"/>
    <s v="Oregon"/>
  </r>
  <r>
    <s v="SALE1895"/>
    <x v="106"/>
    <s v="CUST1024"/>
    <s v="PROD14"/>
    <x v="50"/>
    <s v="STORE1"/>
    <n v="2"/>
    <n v="660.27"/>
    <n v="0.01"/>
    <s v="PayPal"/>
    <n v="1307.3345999999999"/>
    <n v="40"/>
    <x v="0"/>
    <x v="0"/>
    <s v="Idaho"/>
  </r>
  <r>
    <s v="SALE713"/>
    <x v="107"/>
    <s v="CUST1024"/>
    <s v="PROD3"/>
    <x v="43"/>
    <s v="STORE6"/>
    <n v="2"/>
    <n v="635.14"/>
    <n v="0.1"/>
    <s v="COD"/>
    <n v="1143.252"/>
    <n v="40"/>
    <x v="0"/>
    <x v="0"/>
    <s v="Idaho"/>
  </r>
  <r>
    <s v="SALE1138"/>
    <x v="108"/>
    <s v="CUST1024"/>
    <s v="PROD51"/>
    <x v="4"/>
    <s v="STORE6"/>
    <n v="1"/>
    <n v="629.09"/>
    <n v="0.02"/>
    <s v="Credit Card"/>
    <n v="616.50819999999999"/>
    <n v="40"/>
    <x v="0"/>
    <x v="0"/>
    <s v="Idaho"/>
  </r>
  <r>
    <s v="SALE1591"/>
    <x v="57"/>
    <s v="CUST1025"/>
    <s v="PROD95"/>
    <x v="67"/>
    <s v="STORE10"/>
    <n v="1"/>
    <n v="749.78"/>
    <n v="0.03"/>
    <s v="Credit Card"/>
    <n v="727.28659999999991"/>
    <n v="59"/>
    <x v="0"/>
    <x v="1"/>
    <s v="California"/>
  </r>
  <r>
    <s v="SALE562"/>
    <x v="109"/>
    <s v="CUST1026"/>
    <s v="PROD1"/>
    <x v="68"/>
    <s v="STORE2"/>
    <n v="4"/>
    <n v="204.8"/>
    <n v="0.03"/>
    <s v="PayPal"/>
    <n v="794.62400000000002"/>
    <n v="18"/>
    <x v="3"/>
    <x v="1"/>
    <s v="Missouri"/>
  </r>
  <r>
    <s v="SALE1926"/>
    <x v="110"/>
    <s v="CUST1026"/>
    <s v="PROD14"/>
    <x v="50"/>
    <s v="STORE5"/>
    <n v="4"/>
    <n v="94.48"/>
    <n v="0.06"/>
    <s v="COD"/>
    <n v="355.2448"/>
    <n v="18"/>
    <x v="3"/>
    <x v="1"/>
    <s v="Missouri"/>
  </r>
  <r>
    <s v="SALE987"/>
    <x v="111"/>
    <s v="CUST1026"/>
    <s v="PROD25"/>
    <x v="57"/>
    <s v="STORE13"/>
    <n v="1"/>
    <n v="531.99"/>
    <n v="0.17"/>
    <s v="PayPal"/>
    <n v="441.55169999999998"/>
    <n v="18"/>
    <x v="3"/>
    <x v="1"/>
    <s v="Missouri"/>
  </r>
  <r>
    <s v="SALE1192"/>
    <x v="112"/>
    <s v="CUST1026"/>
    <s v="PROD69"/>
    <x v="60"/>
    <s v="STORE17"/>
    <n v="4"/>
    <n v="477.52"/>
    <n v="7.0000000000000007E-2"/>
    <s v="PayPal"/>
    <n v="1776.3743999999999"/>
    <n v="18"/>
    <x v="3"/>
    <x v="1"/>
    <s v="Missouri"/>
  </r>
  <r>
    <s v="SALE1586"/>
    <x v="113"/>
    <s v="CUST1027"/>
    <s v="PROD19"/>
    <x v="69"/>
    <s v="STORE6"/>
    <n v="2"/>
    <n v="764.25"/>
    <n v="0.23"/>
    <s v="PayPal"/>
    <n v="1176.9449999999999"/>
    <n v="31"/>
    <x v="1"/>
    <x v="0"/>
    <s v="Utah"/>
  </r>
  <r>
    <s v="SALE343"/>
    <x v="114"/>
    <s v="CUST1027"/>
    <s v="PROD24"/>
    <x v="52"/>
    <s v="STORE19"/>
    <n v="3"/>
    <n v="794.59"/>
    <n v="0.03"/>
    <s v="PayPal"/>
    <n v="2312.2568999999999"/>
    <n v="31"/>
    <x v="1"/>
    <x v="0"/>
    <s v="Utah"/>
  </r>
  <r>
    <s v="SALE1465"/>
    <x v="115"/>
    <s v="CUST1027"/>
    <s v="PROD29"/>
    <x v="70"/>
    <s v="STORE6"/>
    <n v="2"/>
    <n v="408.8"/>
    <n v="0.17"/>
    <s v="COD"/>
    <n v="678.60799999999995"/>
    <n v="31"/>
    <x v="1"/>
    <x v="0"/>
    <s v="Utah"/>
  </r>
  <r>
    <s v="SALE460"/>
    <x v="116"/>
    <s v="CUST1027"/>
    <s v="PROD77"/>
    <x v="64"/>
    <s v="STORE9"/>
    <n v="4"/>
    <n v="700.31"/>
    <n v="0.2"/>
    <s v="PayPal"/>
    <n v="2240.9920000000002"/>
    <n v="31"/>
    <x v="1"/>
    <x v="0"/>
    <s v="Utah"/>
  </r>
  <r>
    <s v="SALE552"/>
    <x v="108"/>
    <s v="CUST1027"/>
    <s v="PROD92"/>
    <x v="19"/>
    <s v="STORE11"/>
    <n v="3"/>
    <n v="862.18"/>
    <n v="0.22"/>
    <s v="PayPal"/>
    <n v="2017.5011999999999"/>
    <n v="31"/>
    <x v="1"/>
    <x v="0"/>
    <s v="Utah"/>
  </r>
  <r>
    <s v="SALE30"/>
    <x v="117"/>
    <s v="CUST1028"/>
    <s v="PROD5"/>
    <x v="31"/>
    <s v="STORE19"/>
    <n v="1"/>
    <n v="429.38"/>
    <n v="0.13"/>
    <s v="PayPal"/>
    <n v="373.56060000000002"/>
    <n v="27"/>
    <x v="1"/>
    <x v="1"/>
    <s v="New Jersey"/>
  </r>
  <r>
    <s v="SALE1307"/>
    <x v="118"/>
    <s v="CUST1028"/>
    <s v="PROD61"/>
    <x v="22"/>
    <s v="STORE5"/>
    <n v="3"/>
    <n v="38.07"/>
    <n v="0.09"/>
    <s v="PayPal"/>
    <n v="103.9311"/>
    <n v="27"/>
    <x v="1"/>
    <x v="1"/>
    <s v="New Jersey"/>
  </r>
  <r>
    <s v="SALE301"/>
    <x v="119"/>
    <s v="CUST1028"/>
    <s v="PROD74"/>
    <x v="13"/>
    <s v="STORE11"/>
    <n v="3"/>
    <n v="803.76"/>
    <n v="0.19"/>
    <s v="COD"/>
    <n v="1953.1368"/>
    <n v="27"/>
    <x v="1"/>
    <x v="1"/>
    <s v="New Jersey"/>
  </r>
  <r>
    <s v="SALE606"/>
    <x v="32"/>
    <s v="CUST1029"/>
    <s v="PROD27"/>
    <x v="47"/>
    <s v="STORE8"/>
    <n v="3"/>
    <n v="827.88"/>
    <n v="0.19"/>
    <s v="PayPal"/>
    <n v="2011.7483999999999"/>
    <n v="54"/>
    <x v="0"/>
    <x v="1"/>
    <s v="California"/>
  </r>
  <r>
    <s v="SALE920"/>
    <x v="120"/>
    <s v="CUST1029"/>
    <s v="PROD79"/>
    <x v="8"/>
    <s v="STORE4"/>
    <n v="2"/>
    <n v="32.19"/>
    <n v="0.13"/>
    <s v="COD"/>
    <n v="56.010599999999997"/>
    <n v="54"/>
    <x v="0"/>
    <x v="1"/>
    <s v="California"/>
  </r>
  <r>
    <s v="SALE1371"/>
    <x v="121"/>
    <s v="CUST1029"/>
    <s v="PROD84"/>
    <x v="71"/>
    <s v="STORE5"/>
    <n v="3"/>
    <n v="923.38"/>
    <n v="7.0000000000000007E-2"/>
    <s v="COD"/>
    <n v="2576.2302"/>
    <n v="54"/>
    <x v="0"/>
    <x v="1"/>
    <s v="California"/>
  </r>
  <r>
    <s v="SALE104"/>
    <x v="122"/>
    <s v="CUST1029"/>
    <s v="PROD86"/>
    <x v="9"/>
    <s v="STORE11"/>
    <n v="2"/>
    <n v="879.63"/>
    <n v="7.0000000000000007E-2"/>
    <s v="COD"/>
    <n v="1636.1117999999999"/>
    <n v="54"/>
    <x v="0"/>
    <x v="1"/>
    <s v="California"/>
  </r>
  <r>
    <s v="SALE617"/>
    <x v="123"/>
    <s v="CUST1029"/>
    <s v="PROD94"/>
    <x v="37"/>
    <s v="STORE11"/>
    <n v="3"/>
    <n v="265.89"/>
    <n v="0.08"/>
    <s v="COD"/>
    <n v="733.85640000000001"/>
    <n v="54"/>
    <x v="0"/>
    <x v="1"/>
    <s v="California"/>
  </r>
  <r>
    <s v="SALE1579"/>
    <x v="124"/>
    <s v="CUST1030"/>
    <s v="PROD31"/>
    <x v="44"/>
    <s v="STORE10"/>
    <n v="2"/>
    <n v="613.47"/>
    <n v="0.02"/>
    <s v="PayPal"/>
    <n v="1202.4012"/>
    <n v="64"/>
    <x v="2"/>
    <x v="1"/>
    <s v="Pennsylvania"/>
  </r>
  <r>
    <s v="SALE1219"/>
    <x v="125"/>
    <s v="CUST1030"/>
    <s v="PROD35"/>
    <x v="21"/>
    <s v="STORE15"/>
    <n v="4"/>
    <n v="642.04999999999995"/>
    <n v="0.25"/>
    <s v="Credit Card"/>
    <n v="1926.15"/>
    <n v="64"/>
    <x v="2"/>
    <x v="1"/>
    <s v="Pennsylvania"/>
  </r>
  <r>
    <s v="SALE1445"/>
    <x v="126"/>
    <s v="CUST1030"/>
    <s v="PROD39"/>
    <x v="25"/>
    <s v="STORE0"/>
    <n v="3"/>
    <n v="158.27000000000001"/>
    <n v="0.24"/>
    <s v="COD"/>
    <n v="360.85559999999998"/>
    <n v="64"/>
    <x v="2"/>
    <x v="1"/>
    <s v="Pennsylvania"/>
  </r>
  <r>
    <s v="SALE1965"/>
    <x v="127"/>
    <s v="CUST1030"/>
    <s v="PROD40"/>
    <x v="0"/>
    <s v="STORE9"/>
    <n v="2"/>
    <n v="26.36"/>
    <n v="0.03"/>
    <s v="COD"/>
    <n v="51.138399999999997"/>
    <n v="64"/>
    <x v="2"/>
    <x v="1"/>
    <s v="Pennsylvania"/>
  </r>
  <r>
    <s v="SALE1516"/>
    <x v="11"/>
    <s v="CUST1030"/>
    <s v="PROD52"/>
    <x v="42"/>
    <s v="STORE18"/>
    <n v="3"/>
    <n v="634.45000000000005"/>
    <n v="0.17"/>
    <s v="PayPal"/>
    <n v="1579.7805000000001"/>
    <n v="64"/>
    <x v="2"/>
    <x v="1"/>
    <s v="Pennsylvania"/>
  </r>
  <r>
    <s v="SALE1572"/>
    <x v="97"/>
    <s v="CUST1031"/>
    <s v="PROD39"/>
    <x v="25"/>
    <s v="STORE14"/>
    <n v="1"/>
    <n v="405.8"/>
    <n v="0.11"/>
    <s v="PayPal"/>
    <n v="361.16199999999998"/>
    <n v="41"/>
    <x v="0"/>
    <x v="0"/>
    <s v="Oregon"/>
  </r>
  <r>
    <s v="SALE1384"/>
    <x v="128"/>
    <s v="CUST1031"/>
    <s v="PROD47"/>
    <x v="15"/>
    <s v="STORE11"/>
    <n v="1"/>
    <n v="713.63"/>
    <n v="0.28000000000000003"/>
    <s v="COD"/>
    <n v="513.81359999999995"/>
    <n v="41"/>
    <x v="0"/>
    <x v="0"/>
    <s v="Oregon"/>
  </r>
  <r>
    <s v="SALE1875"/>
    <x v="129"/>
    <s v="CUST1031"/>
    <s v="PROD60"/>
    <x v="12"/>
    <s v="STORE12"/>
    <n v="2"/>
    <n v="396.9"/>
    <n v="0.18"/>
    <s v="PayPal"/>
    <n v="650.91600000000005"/>
    <n v="41"/>
    <x v="0"/>
    <x v="0"/>
    <s v="Oregon"/>
  </r>
  <r>
    <s v="SALE1910"/>
    <x v="47"/>
    <s v="CUST1031"/>
    <s v="PROD61"/>
    <x v="22"/>
    <s v="STORE8"/>
    <n v="1"/>
    <n v="846.67"/>
    <n v="0.1"/>
    <s v="COD"/>
    <n v="762.00299999999993"/>
    <n v="41"/>
    <x v="0"/>
    <x v="0"/>
    <s v="Oregon"/>
  </r>
  <r>
    <s v="SALE240"/>
    <x v="130"/>
    <s v="CUST1031"/>
    <s v="PROD62"/>
    <x v="23"/>
    <s v="STORE12"/>
    <n v="3"/>
    <n v="741.33"/>
    <n v="0.03"/>
    <s v="Credit Card"/>
    <n v="2157.2703000000001"/>
    <n v="41"/>
    <x v="0"/>
    <x v="0"/>
    <s v="Oregon"/>
  </r>
  <r>
    <s v="SALE1967"/>
    <x v="131"/>
    <s v="CUST1031"/>
    <s v="PROD67"/>
    <x v="5"/>
    <s v="STORE11"/>
    <n v="2"/>
    <n v="924.73"/>
    <n v="0.28999999999999998"/>
    <s v="PayPal"/>
    <n v="1313.1166000000001"/>
    <n v="41"/>
    <x v="0"/>
    <x v="0"/>
    <s v="Oregon"/>
  </r>
  <r>
    <s v="SALE1303"/>
    <x v="132"/>
    <s v="CUST1031"/>
    <s v="PROD81"/>
    <x v="18"/>
    <s v="STORE6"/>
    <n v="3"/>
    <n v="438.92"/>
    <n v="0.21"/>
    <s v="Credit Card"/>
    <n v="1040.2403999999999"/>
    <n v="41"/>
    <x v="0"/>
    <x v="0"/>
    <s v="Oregon"/>
  </r>
  <r>
    <s v="SALE535"/>
    <x v="133"/>
    <s v="CUST1032"/>
    <s v="PROD16"/>
    <x v="58"/>
    <s v="STORE0"/>
    <n v="1"/>
    <n v="791.36"/>
    <n v="0.06"/>
    <s v="PayPal"/>
    <n v="743.87839999999994"/>
    <n v="48"/>
    <x v="0"/>
    <x v="1"/>
    <s v="Arizona"/>
  </r>
  <r>
    <s v="SALE1570"/>
    <x v="134"/>
    <s v="CUST1032"/>
    <s v="PROD27"/>
    <x v="47"/>
    <s v="STORE19"/>
    <n v="4"/>
    <n v="822.32"/>
    <n v="0.26"/>
    <s v="PayPal"/>
    <n v="2434.0672"/>
    <n v="48"/>
    <x v="0"/>
    <x v="1"/>
    <s v="Arizona"/>
  </r>
  <r>
    <s v="SALE1655"/>
    <x v="135"/>
    <s v="CUST1032"/>
    <s v="PROD60"/>
    <x v="12"/>
    <s v="STORE9"/>
    <n v="2"/>
    <n v="666.49"/>
    <n v="0.06"/>
    <s v="Credit Card"/>
    <n v="1253.0011999999999"/>
    <n v="48"/>
    <x v="0"/>
    <x v="1"/>
    <s v="Arizona"/>
  </r>
  <r>
    <s v="SALE878"/>
    <x v="136"/>
    <s v="CUST1032"/>
    <s v="PROD92"/>
    <x v="19"/>
    <s v="STORE16"/>
    <n v="1"/>
    <n v="553.38"/>
    <n v="0.21"/>
    <s v="PayPal"/>
    <n v="437.17020000000002"/>
    <n v="48"/>
    <x v="0"/>
    <x v="1"/>
    <s v="Arizona"/>
  </r>
  <r>
    <s v="SALE1883"/>
    <x v="137"/>
    <s v="CUST1033"/>
    <s v="PROD15"/>
    <x v="72"/>
    <s v="STORE5"/>
    <n v="1"/>
    <n v="649.59"/>
    <n v="0.12"/>
    <s v="COD"/>
    <n v="571.63920000000007"/>
    <n v="25"/>
    <x v="1"/>
    <x v="0"/>
    <s v="Oklahoma"/>
  </r>
  <r>
    <s v="SALE870"/>
    <x v="37"/>
    <s v="CUST1033"/>
    <s v="PROD16"/>
    <x v="58"/>
    <s v="STORE8"/>
    <n v="3"/>
    <n v="459.57"/>
    <n v="0.1"/>
    <s v="COD"/>
    <n v="1240.8389999999999"/>
    <n v="25"/>
    <x v="1"/>
    <x v="0"/>
    <s v="Oklahoma"/>
  </r>
  <r>
    <s v="SALE1803"/>
    <x v="40"/>
    <s v="CUST1033"/>
    <s v="PROD21"/>
    <x v="73"/>
    <s v="STORE12"/>
    <n v="3"/>
    <n v="587.12"/>
    <n v="0.3"/>
    <s v="Credit Card"/>
    <n v="1232.952"/>
    <n v="25"/>
    <x v="1"/>
    <x v="0"/>
    <s v="Oklahoma"/>
  </r>
  <r>
    <s v="SALE272"/>
    <x v="138"/>
    <s v="CUST1033"/>
    <s v="PROD23"/>
    <x v="74"/>
    <s v="STORE3"/>
    <n v="3"/>
    <n v="610.24"/>
    <n v="0.17"/>
    <s v="COD"/>
    <n v="1519.4975999999999"/>
    <n v="25"/>
    <x v="1"/>
    <x v="0"/>
    <s v="Oklahoma"/>
  </r>
  <r>
    <s v="SALE183"/>
    <x v="96"/>
    <s v="CUST1033"/>
    <s v="PROD46"/>
    <x v="63"/>
    <s v="STORE3"/>
    <n v="1"/>
    <n v="547.09"/>
    <n v="0.01"/>
    <s v="PayPal"/>
    <n v="541.6191"/>
    <n v="25"/>
    <x v="1"/>
    <x v="0"/>
    <s v="Oklahoma"/>
  </r>
  <r>
    <s v="SALE1966"/>
    <x v="139"/>
    <s v="CUST1033"/>
    <s v="PROD77"/>
    <x v="64"/>
    <s v="STORE6"/>
    <n v="1"/>
    <n v="918.87"/>
    <n v="0.11"/>
    <s v="PayPal"/>
    <n v="817.79430000000002"/>
    <n v="25"/>
    <x v="1"/>
    <x v="0"/>
    <s v="Oklahoma"/>
  </r>
  <r>
    <s v="SALE350"/>
    <x v="140"/>
    <s v="CUST1033"/>
    <s v="PROD80"/>
    <x v="59"/>
    <s v="STORE18"/>
    <n v="2"/>
    <n v="827.81"/>
    <n v="0.04"/>
    <s v="PayPal"/>
    <n v="1589.3951999999999"/>
    <n v="25"/>
    <x v="1"/>
    <x v="0"/>
    <s v="Oklahoma"/>
  </r>
  <r>
    <s v="SALE1689"/>
    <x v="141"/>
    <s v="CUST1034"/>
    <s v="PROD17"/>
    <x v="75"/>
    <s v="STORE15"/>
    <n v="4"/>
    <n v="742.15"/>
    <n v="0.1"/>
    <s v="COD"/>
    <n v="2671.74"/>
    <n v="27"/>
    <x v="1"/>
    <x v="1"/>
    <s v="Maryland"/>
  </r>
  <r>
    <s v="SALE336"/>
    <x v="142"/>
    <s v="CUST1034"/>
    <s v="PROD28"/>
    <x v="24"/>
    <s v="STORE7"/>
    <n v="3"/>
    <n v="884.92"/>
    <n v="0.06"/>
    <s v="PayPal"/>
    <n v="2495.4744000000001"/>
    <n v="27"/>
    <x v="1"/>
    <x v="1"/>
    <s v="Maryland"/>
  </r>
  <r>
    <s v="SALE1589"/>
    <x v="121"/>
    <s v="CUST1034"/>
    <s v="PROD36"/>
    <x v="76"/>
    <s v="STORE4"/>
    <n v="3"/>
    <n v="811.45"/>
    <n v="0.26"/>
    <s v="Credit Card"/>
    <n v="1801.4190000000001"/>
    <n v="27"/>
    <x v="1"/>
    <x v="1"/>
    <s v="Maryland"/>
  </r>
  <r>
    <s v="SALE1529"/>
    <x v="24"/>
    <s v="CUST1034"/>
    <s v="PROD41"/>
    <x v="54"/>
    <s v="STORE19"/>
    <n v="2"/>
    <n v="392.45"/>
    <n v="0.04"/>
    <s v="PayPal"/>
    <n v="753.50399999999991"/>
    <n v="27"/>
    <x v="1"/>
    <x v="1"/>
    <s v="Maryland"/>
  </r>
  <r>
    <s v="SALE1808"/>
    <x v="143"/>
    <s v="CUST1035"/>
    <s v="PROD16"/>
    <x v="58"/>
    <s v="STORE0"/>
    <n v="3"/>
    <n v="168.89"/>
    <n v="0.03"/>
    <s v="COD"/>
    <n v="491.46989999999988"/>
    <n v="52"/>
    <x v="0"/>
    <x v="0"/>
    <s v="North Dakota"/>
  </r>
  <r>
    <s v="SALE441"/>
    <x v="144"/>
    <s v="CUST1035"/>
    <s v="PROD79"/>
    <x v="8"/>
    <s v="STORE5"/>
    <n v="2"/>
    <n v="285.39"/>
    <n v="0.1"/>
    <s v="Credit Card"/>
    <n v="513.702"/>
    <n v="52"/>
    <x v="0"/>
    <x v="0"/>
    <s v="North Dakota"/>
  </r>
  <r>
    <s v="SALE1658"/>
    <x v="145"/>
    <s v="CUST1035"/>
    <s v="PROD95"/>
    <x v="67"/>
    <s v="STORE14"/>
    <n v="2"/>
    <n v="100.42"/>
    <n v="0.06"/>
    <s v="Credit Card"/>
    <n v="188.78960000000001"/>
    <n v="52"/>
    <x v="0"/>
    <x v="0"/>
    <s v="North Dakota"/>
  </r>
  <r>
    <s v="SALE75"/>
    <x v="146"/>
    <s v="CUST1035"/>
    <s v="PROD97"/>
    <x v="14"/>
    <s v="STORE12"/>
    <n v="4"/>
    <n v="700.18"/>
    <n v="0.23"/>
    <s v="Credit Card"/>
    <n v="2156.5544"/>
    <n v="52"/>
    <x v="0"/>
    <x v="0"/>
    <s v="North Dakota"/>
  </r>
  <r>
    <s v="SALE1433"/>
    <x v="147"/>
    <s v="CUST1036"/>
    <s v="PROD40"/>
    <x v="0"/>
    <s v="STORE1"/>
    <n v="3"/>
    <n v="765.21"/>
    <n v="0.14000000000000001"/>
    <s v="COD"/>
    <n v="1974.2418"/>
    <n v="20"/>
    <x v="1"/>
    <x v="1"/>
    <s v="Georgia"/>
  </r>
  <r>
    <s v="SALE1889"/>
    <x v="148"/>
    <s v="CUST1036"/>
    <s v="PROD40"/>
    <x v="0"/>
    <s v="STORE18"/>
    <n v="4"/>
    <n v="38.380000000000003"/>
    <n v="0.16"/>
    <s v="COD"/>
    <n v="128.95679999999999"/>
    <n v="20"/>
    <x v="1"/>
    <x v="1"/>
    <s v="Georgia"/>
  </r>
  <r>
    <s v="SALE1368"/>
    <x v="149"/>
    <s v="CUST1036"/>
    <s v="PROD59"/>
    <x v="77"/>
    <s v="STORE11"/>
    <n v="2"/>
    <n v="23.58"/>
    <n v="0.02"/>
    <s v="PayPal"/>
    <n v="46.216799999999999"/>
    <n v="20"/>
    <x v="1"/>
    <x v="1"/>
    <s v="Georgia"/>
  </r>
  <r>
    <s v="SALE1250"/>
    <x v="150"/>
    <s v="CUST1036"/>
    <s v="PROD6"/>
    <x v="78"/>
    <s v="STORE8"/>
    <n v="1"/>
    <n v="98.27"/>
    <n v="0.16"/>
    <s v="PayPal"/>
    <n v="82.54679999999999"/>
    <n v="20"/>
    <x v="1"/>
    <x v="1"/>
    <s v="Georgia"/>
  </r>
  <r>
    <s v="SALE1873"/>
    <x v="151"/>
    <s v="CUST1036"/>
    <s v="PROD61"/>
    <x v="22"/>
    <s v="STORE15"/>
    <n v="3"/>
    <n v="259.98"/>
    <n v="7.0000000000000007E-2"/>
    <s v="COD"/>
    <n v="725.3442"/>
    <n v="20"/>
    <x v="1"/>
    <x v="1"/>
    <s v="Georgia"/>
  </r>
  <r>
    <s v="SALE622"/>
    <x v="152"/>
    <s v="CUST1036"/>
    <s v="PROD90"/>
    <x v="34"/>
    <s v="STORE5"/>
    <n v="2"/>
    <n v="678.98"/>
    <n v="0.23"/>
    <s v="Credit Card"/>
    <n v="1045.6292000000001"/>
    <n v="20"/>
    <x v="1"/>
    <x v="1"/>
    <s v="Georgia"/>
  </r>
  <r>
    <s v="SALE1697"/>
    <x v="153"/>
    <s v="CUST1037"/>
    <s v="PROD18"/>
    <x v="56"/>
    <s v="STORE18"/>
    <n v="1"/>
    <n v="235.28"/>
    <n v="0.05"/>
    <s v="PayPal"/>
    <n v="223.51599999999999"/>
    <n v="27"/>
    <x v="1"/>
    <x v="1"/>
    <s v="South Dakota"/>
  </r>
  <r>
    <s v="SALE73"/>
    <x v="154"/>
    <s v="CUST1037"/>
    <s v="PROD45"/>
    <x v="48"/>
    <s v="STORE11"/>
    <n v="2"/>
    <n v="556.42999999999995"/>
    <n v="0.13"/>
    <s v="Credit Card"/>
    <n v="968.18819999999994"/>
    <n v="27"/>
    <x v="1"/>
    <x v="1"/>
    <s v="South Dakota"/>
  </r>
  <r>
    <s v="SALE399"/>
    <x v="155"/>
    <s v="CUST1037"/>
    <s v="PROD6"/>
    <x v="78"/>
    <s v="STORE16"/>
    <n v="2"/>
    <n v="733.87"/>
    <n v="0.1"/>
    <s v="PayPal"/>
    <n v="1320.9659999999999"/>
    <n v="27"/>
    <x v="1"/>
    <x v="1"/>
    <s v="South Dakota"/>
  </r>
  <r>
    <s v="SALE778"/>
    <x v="156"/>
    <s v="CUST1037"/>
    <s v="PROD78"/>
    <x v="39"/>
    <s v="STORE15"/>
    <n v="3"/>
    <n v="442.36"/>
    <n v="0.06"/>
    <s v="PayPal"/>
    <n v="1247.4552000000001"/>
    <n v="27"/>
    <x v="1"/>
    <x v="1"/>
    <s v="South Dakota"/>
  </r>
  <r>
    <s v="SALE424"/>
    <x v="157"/>
    <s v="CUST1037"/>
    <s v="PROD79"/>
    <x v="8"/>
    <s v="STORE13"/>
    <n v="1"/>
    <n v="823.61"/>
    <n v="0.28000000000000003"/>
    <s v="COD"/>
    <n v="592.99919999999997"/>
    <n v="27"/>
    <x v="1"/>
    <x v="1"/>
    <s v="South Dakota"/>
  </r>
  <r>
    <s v="SALE372"/>
    <x v="158"/>
    <s v="CUST1037"/>
    <s v="PROD94"/>
    <x v="37"/>
    <s v="STORE13"/>
    <n v="2"/>
    <n v="209.66"/>
    <n v="0.21"/>
    <s v="Credit Card"/>
    <n v="331.26280000000003"/>
    <n v="27"/>
    <x v="1"/>
    <x v="1"/>
    <s v="South Dakota"/>
  </r>
  <r>
    <s v="SALE199"/>
    <x v="159"/>
    <s v="CUST1038"/>
    <s v="PROD66"/>
    <x v="46"/>
    <s v="STORE5"/>
    <n v="2"/>
    <n v="397.63"/>
    <n v="0.26"/>
    <s v="Credit Card"/>
    <n v="588.49239999999998"/>
    <n v="35"/>
    <x v="1"/>
    <x v="1"/>
    <s v="North Dakota"/>
  </r>
  <r>
    <s v="SALE1535"/>
    <x v="160"/>
    <s v="CUST1039"/>
    <s v="PROD11"/>
    <x v="79"/>
    <s v="STORE16"/>
    <n v="3"/>
    <n v="866.78"/>
    <n v="0.27"/>
    <s v="PayPal"/>
    <n v="1898.2482"/>
    <n v="55"/>
    <x v="0"/>
    <x v="1"/>
    <s v="Michigan"/>
  </r>
  <r>
    <s v="SALE914"/>
    <x v="161"/>
    <s v="CUST1039"/>
    <s v="PROD15"/>
    <x v="72"/>
    <s v="STORE19"/>
    <n v="3"/>
    <n v="620.12"/>
    <n v="0.06"/>
    <s v="Credit Card"/>
    <n v="1748.7384"/>
    <n v="55"/>
    <x v="0"/>
    <x v="1"/>
    <s v="Michigan"/>
  </r>
  <r>
    <s v="SALE698"/>
    <x v="162"/>
    <s v="CUST1039"/>
    <s v="PROD37"/>
    <x v="53"/>
    <s v="STORE7"/>
    <n v="3"/>
    <n v="346.77"/>
    <n v="0.18"/>
    <s v="PayPal"/>
    <n v="853.05420000000004"/>
    <n v="55"/>
    <x v="0"/>
    <x v="1"/>
    <s v="Michigan"/>
  </r>
  <r>
    <s v="SALE1089"/>
    <x v="147"/>
    <s v="CUST1039"/>
    <s v="PROD48"/>
    <x v="3"/>
    <s v="STORE18"/>
    <n v="4"/>
    <n v="106.23"/>
    <n v="0.28000000000000003"/>
    <s v="COD"/>
    <n v="305.94240000000002"/>
    <n v="55"/>
    <x v="0"/>
    <x v="1"/>
    <s v="Michigan"/>
  </r>
  <r>
    <s v="SALE1491"/>
    <x v="163"/>
    <s v="CUST1039"/>
    <s v="PROD71"/>
    <x v="80"/>
    <s v="STORE2"/>
    <n v="3"/>
    <n v="769.62"/>
    <n v="0.09"/>
    <s v="PayPal"/>
    <n v="2101.0626000000002"/>
    <n v="55"/>
    <x v="0"/>
    <x v="1"/>
    <s v="Michigan"/>
  </r>
  <r>
    <s v="SALE408"/>
    <x v="97"/>
    <s v="CUST1039"/>
    <s v="PROD74"/>
    <x v="13"/>
    <s v="STORE3"/>
    <n v="3"/>
    <n v="220.51"/>
    <n v="0.02"/>
    <s v="PayPal"/>
    <n v="648.29939999999999"/>
    <n v="55"/>
    <x v="0"/>
    <x v="1"/>
    <s v="Michigan"/>
  </r>
  <r>
    <s v="SALE572"/>
    <x v="164"/>
    <s v="CUST1040"/>
    <s v="PROD17"/>
    <x v="75"/>
    <s v="STORE1"/>
    <n v="3"/>
    <n v="282.33"/>
    <n v="7.0000000000000007E-2"/>
    <s v="Credit Card"/>
    <n v="787.70069999999998"/>
    <n v="50"/>
    <x v="0"/>
    <x v="0"/>
    <s v="Kansas"/>
  </r>
  <r>
    <s v="SALE1419"/>
    <x v="165"/>
    <s v="CUST1040"/>
    <s v="PROD89"/>
    <x v="81"/>
    <s v="STORE4"/>
    <n v="1"/>
    <n v="170.12"/>
    <n v="0.26"/>
    <s v="PayPal"/>
    <n v="125.8888"/>
    <n v="50"/>
    <x v="0"/>
    <x v="0"/>
    <s v="Kansas"/>
  </r>
  <r>
    <s v="SALE108"/>
    <x v="34"/>
    <s v="CUST1041"/>
    <s v="PROD22"/>
    <x v="35"/>
    <s v="STORE13"/>
    <n v="3"/>
    <n v="815.3"/>
    <n v="0.03"/>
    <s v="Credit Card"/>
    <n v="2372.5230000000001"/>
    <n v="21"/>
    <x v="1"/>
    <x v="0"/>
    <s v="Alaska"/>
  </r>
  <r>
    <s v="SALE1646"/>
    <x v="166"/>
    <s v="CUST1041"/>
    <s v="PROD30"/>
    <x v="36"/>
    <s v="STORE3"/>
    <n v="2"/>
    <n v="379.28"/>
    <n v="0.26"/>
    <s v="Credit Card"/>
    <n v="561.33439999999996"/>
    <n v="21"/>
    <x v="1"/>
    <x v="0"/>
    <s v="Alaska"/>
  </r>
  <r>
    <s v="SALE1345"/>
    <x v="167"/>
    <s v="CUST1041"/>
    <s v="PROD63"/>
    <x v="2"/>
    <s v="STORE16"/>
    <n v="3"/>
    <n v="841.37"/>
    <n v="0.28999999999999998"/>
    <s v="PayPal"/>
    <n v="1792.1180999999999"/>
    <n v="21"/>
    <x v="1"/>
    <x v="0"/>
    <s v="Alaska"/>
  </r>
  <r>
    <s v="SALE875"/>
    <x v="168"/>
    <s v="CUST1041"/>
    <s v="PROD76"/>
    <x v="49"/>
    <s v="STORE10"/>
    <n v="4"/>
    <n v="762.94"/>
    <n v="0.09"/>
    <s v="COD"/>
    <n v="2777.1016"/>
    <n v="21"/>
    <x v="1"/>
    <x v="0"/>
    <s v="Alaska"/>
  </r>
  <r>
    <s v="SALE421"/>
    <x v="169"/>
    <s v="CUST1041"/>
    <s v="PROD85"/>
    <x v="33"/>
    <s v="STORE6"/>
    <n v="3"/>
    <n v="522.78"/>
    <n v="0.25"/>
    <s v="PayPal"/>
    <n v="1176.2550000000001"/>
    <n v="21"/>
    <x v="1"/>
    <x v="0"/>
    <s v="Alaska"/>
  </r>
  <r>
    <s v="SALE304"/>
    <x v="170"/>
    <s v="CUST1042"/>
    <s v="PROD51"/>
    <x v="4"/>
    <s v="STORE12"/>
    <n v="3"/>
    <n v="781.39"/>
    <n v="0.12"/>
    <s v="Credit Card"/>
    <n v="2062.8696"/>
    <n v="19"/>
    <x v="3"/>
    <x v="0"/>
    <s v="Connecticut"/>
  </r>
  <r>
    <s v="SALE1747"/>
    <x v="171"/>
    <s v="CUST1042"/>
    <s v="PROD64"/>
    <x v="16"/>
    <s v="STORE11"/>
    <n v="3"/>
    <n v="773.86"/>
    <n v="0.22"/>
    <s v="Credit Card"/>
    <n v="1810.8324"/>
    <n v="19"/>
    <x v="3"/>
    <x v="0"/>
    <s v="Connecticut"/>
  </r>
  <r>
    <s v="SALE506"/>
    <x v="172"/>
    <s v="CUST1042"/>
    <s v="PROD89"/>
    <x v="81"/>
    <s v="STORE2"/>
    <n v="3"/>
    <n v="21.59"/>
    <n v="0.16"/>
    <s v="COD"/>
    <n v="54.406799999999997"/>
    <n v="19"/>
    <x v="3"/>
    <x v="0"/>
    <s v="Connecticut"/>
  </r>
  <r>
    <s v="SALE1357"/>
    <x v="173"/>
    <s v="CUST1043"/>
    <s v="PROD15"/>
    <x v="72"/>
    <s v="STORE4"/>
    <n v="3"/>
    <n v="83.5"/>
    <n v="0.23"/>
    <s v="COD"/>
    <n v="192.88499999999999"/>
    <n v="45"/>
    <x v="0"/>
    <x v="0"/>
    <s v="Vermont"/>
  </r>
  <r>
    <s v="SALE411"/>
    <x v="174"/>
    <s v="CUST1043"/>
    <s v="PROD39"/>
    <x v="25"/>
    <s v="STORE12"/>
    <n v="1"/>
    <n v="770.87"/>
    <n v="0.1"/>
    <s v="COD"/>
    <n v="693.78300000000002"/>
    <n v="45"/>
    <x v="0"/>
    <x v="0"/>
    <s v="Vermont"/>
  </r>
  <r>
    <s v="SALE681"/>
    <x v="175"/>
    <s v="CUST1043"/>
    <s v="PROD50"/>
    <x v="82"/>
    <s v="STORE5"/>
    <n v="2"/>
    <n v="42.04"/>
    <n v="7.0000000000000007E-2"/>
    <s v="Credit Card"/>
    <n v="78.194399999999987"/>
    <n v="45"/>
    <x v="0"/>
    <x v="0"/>
    <s v="Vermont"/>
  </r>
  <r>
    <s v="SALE255"/>
    <x v="176"/>
    <s v="CUST1044"/>
    <s v="PROD1"/>
    <x v="68"/>
    <s v="STORE9"/>
    <n v="3"/>
    <n v="546.96"/>
    <n v="0.19"/>
    <s v="Credit Card"/>
    <n v="1329.1128000000001"/>
    <n v="34"/>
    <x v="1"/>
    <x v="0"/>
    <s v="Hawaii"/>
  </r>
  <r>
    <s v="SALE1820"/>
    <x v="177"/>
    <s v="CUST1044"/>
    <s v="PROD18"/>
    <x v="56"/>
    <s v="STORE3"/>
    <n v="2"/>
    <n v="603.62"/>
    <n v="0.18"/>
    <s v="COD"/>
    <n v="989.93680000000006"/>
    <n v="34"/>
    <x v="1"/>
    <x v="0"/>
    <s v="Hawaii"/>
  </r>
  <r>
    <s v="SALE483"/>
    <x v="161"/>
    <s v="CUST1044"/>
    <s v="PROD21"/>
    <x v="73"/>
    <s v="STORE10"/>
    <n v="1"/>
    <n v="771.73"/>
    <n v="0.2"/>
    <s v="Credit Card"/>
    <n v="617.38400000000001"/>
    <n v="34"/>
    <x v="1"/>
    <x v="0"/>
    <s v="Hawaii"/>
  </r>
  <r>
    <s v="SALE1483"/>
    <x v="178"/>
    <s v="CUST1044"/>
    <s v="PROD59"/>
    <x v="77"/>
    <s v="STORE12"/>
    <n v="1"/>
    <n v="758.89"/>
    <n v="0.1"/>
    <s v="Credit Card"/>
    <n v="683.00099999999998"/>
    <n v="34"/>
    <x v="1"/>
    <x v="0"/>
    <s v="Hawaii"/>
  </r>
  <r>
    <s v="SALE375"/>
    <x v="179"/>
    <s v="CUST1044"/>
    <s v="PROD9"/>
    <x v="65"/>
    <s v="STORE12"/>
    <n v="1"/>
    <n v="306.36"/>
    <n v="0.01"/>
    <s v="PayPal"/>
    <n v="303.29640000000001"/>
    <n v="34"/>
    <x v="1"/>
    <x v="0"/>
    <s v="Hawaii"/>
  </r>
  <r>
    <s v="SALE1765"/>
    <x v="180"/>
    <s v="CUST1045"/>
    <s v="PROD25"/>
    <x v="57"/>
    <s v="STORE0"/>
    <n v="2"/>
    <n v="596.84"/>
    <n v="0.01"/>
    <s v="PayPal"/>
    <n v="1181.7431999999999"/>
    <n v="54"/>
    <x v="0"/>
    <x v="0"/>
    <s v="Arizona"/>
  </r>
  <r>
    <s v="SALE1076"/>
    <x v="181"/>
    <s v="CUST1045"/>
    <s v="PROD33"/>
    <x v="41"/>
    <s v="STORE17"/>
    <n v="3"/>
    <n v="623.82000000000005"/>
    <n v="0.13"/>
    <s v="COD"/>
    <n v="1628.1702"/>
    <n v="54"/>
    <x v="0"/>
    <x v="0"/>
    <s v="Arizona"/>
  </r>
  <r>
    <s v="SALE547"/>
    <x v="133"/>
    <s v="CUST1046"/>
    <s v="PROD23"/>
    <x v="74"/>
    <s v="STORE15"/>
    <n v="1"/>
    <n v="352.43"/>
    <n v="0.14000000000000001"/>
    <s v="PayPal"/>
    <n v="303.08980000000003"/>
    <n v="55"/>
    <x v="0"/>
    <x v="1"/>
    <s v="Ohio"/>
  </r>
  <r>
    <s v="SALE1502"/>
    <x v="182"/>
    <s v="CUST1046"/>
    <s v="PROD28"/>
    <x v="24"/>
    <s v="STORE3"/>
    <n v="4"/>
    <n v="566.09"/>
    <n v="0.28000000000000003"/>
    <s v="COD"/>
    <n v="1630.3391999999999"/>
    <n v="55"/>
    <x v="0"/>
    <x v="1"/>
    <s v="Ohio"/>
  </r>
  <r>
    <s v="SALE340"/>
    <x v="183"/>
    <s v="CUST1047"/>
    <s v="PROD17"/>
    <x v="75"/>
    <s v="STORE19"/>
    <n v="3"/>
    <n v="997.95"/>
    <n v="0.09"/>
    <s v="COD"/>
    <n v="2724.4034999999999"/>
    <n v="54"/>
    <x v="0"/>
    <x v="1"/>
    <s v="Nevada"/>
  </r>
  <r>
    <s v="SALE1158"/>
    <x v="184"/>
    <s v="CUST1047"/>
    <s v="PROD18"/>
    <x v="56"/>
    <s v="STORE3"/>
    <n v="2"/>
    <n v="382.2"/>
    <n v="0.15"/>
    <s v="Credit Card"/>
    <n v="649.74"/>
    <n v="54"/>
    <x v="0"/>
    <x v="1"/>
    <s v="Nevada"/>
  </r>
  <r>
    <s v="SALE485"/>
    <x v="185"/>
    <s v="CUST1047"/>
    <s v="PROD4"/>
    <x v="83"/>
    <s v="STORE2"/>
    <n v="2"/>
    <n v="409"/>
    <n v="0.17"/>
    <s v="Credit Card"/>
    <n v="678.93999999999994"/>
    <n v="54"/>
    <x v="0"/>
    <x v="1"/>
    <s v="Nevada"/>
  </r>
  <r>
    <s v="SALE310"/>
    <x v="186"/>
    <s v="CUST1047"/>
    <s v="PROD64"/>
    <x v="16"/>
    <s v="STORE2"/>
    <n v="2"/>
    <n v="138.41"/>
    <n v="0.02"/>
    <s v="Credit Card"/>
    <n v="271.28359999999998"/>
    <n v="54"/>
    <x v="0"/>
    <x v="1"/>
    <s v="Nevada"/>
  </r>
  <r>
    <s v="SALE415"/>
    <x v="187"/>
    <s v="CUST1047"/>
    <s v="PROD70"/>
    <x v="61"/>
    <s v="STORE14"/>
    <n v="1"/>
    <n v="108.27"/>
    <n v="0.1"/>
    <s v="COD"/>
    <n v="97.442999999999998"/>
    <n v="54"/>
    <x v="0"/>
    <x v="1"/>
    <s v="Nevada"/>
  </r>
  <r>
    <s v="SALE1563"/>
    <x v="9"/>
    <s v="CUST1047"/>
    <s v="PROD76"/>
    <x v="49"/>
    <s v="STORE16"/>
    <n v="2"/>
    <n v="675.61"/>
    <n v="0.08"/>
    <s v="COD"/>
    <n v="1243.1224"/>
    <n v="54"/>
    <x v="0"/>
    <x v="1"/>
    <s v="Nevada"/>
  </r>
  <r>
    <s v="SALE659"/>
    <x v="188"/>
    <s v="CUST1047"/>
    <s v="PROD92"/>
    <x v="19"/>
    <s v="STORE4"/>
    <n v="3"/>
    <n v="718.23"/>
    <n v="0.19"/>
    <s v="PayPal"/>
    <n v="1745.2989"/>
    <n v="54"/>
    <x v="0"/>
    <x v="1"/>
    <s v="Nevada"/>
  </r>
  <r>
    <s v="SALE1636"/>
    <x v="189"/>
    <s v="CUST1048"/>
    <s v="PROD68"/>
    <x v="66"/>
    <s v="STORE13"/>
    <n v="4"/>
    <n v="463.16"/>
    <n v="0.27"/>
    <s v="PayPal"/>
    <n v="1352.4272000000001"/>
    <n v="54"/>
    <x v="0"/>
    <x v="0"/>
    <s v="North Carolina"/>
  </r>
  <r>
    <s v="SALE665"/>
    <x v="160"/>
    <s v="CUST1048"/>
    <s v="PROD95"/>
    <x v="67"/>
    <s v="STORE14"/>
    <n v="4"/>
    <n v="20.09"/>
    <n v="0.16"/>
    <s v="PayPal"/>
    <n v="67.502399999999994"/>
    <n v="54"/>
    <x v="0"/>
    <x v="0"/>
    <s v="North Carolina"/>
  </r>
  <r>
    <s v="SALE1334"/>
    <x v="159"/>
    <s v="CUST1049"/>
    <s v="PROD45"/>
    <x v="48"/>
    <s v="STORE0"/>
    <n v="2"/>
    <n v="905.47"/>
    <n v="0.2"/>
    <s v="COD"/>
    <n v="1448.752"/>
    <n v="45"/>
    <x v="0"/>
    <x v="1"/>
    <s v="Ohio"/>
  </r>
  <r>
    <s v="SALE230"/>
    <x v="190"/>
    <s v="CUST1049"/>
    <s v="PROD48"/>
    <x v="3"/>
    <s v="STORE13"/>
    <n v="3"/>
    <n v="449.88"/>
    <n v="0.1"/>
    <s v="PayPal"/>
    <n v="1214.6759999999999"/>
    <n v="45"/>
    <x v="0"/>
    <x v="1"/>
    <s v="Ohio"/>
  </r>
  <r>
    <s v="SALE785"/>
    <x v="191"/>
    <s v="CUST1049"/>
    <s v="PROD73"/>
    <x v="17"/>
    <s v="STORE13"/>
    <n v="4"/>
    <n v="457.33"/>
    <n v="0.1"/>
    <s v="Credit Card"/>
    <n v="1646.3879999999999"/>
    <n v="45"/>
    <x v="0"/>
    <x v="1"/>
    <s v="Ohio"/>
  </r>
  <r>
    <s v="SALE773"/>
    <x v="192"/>
    <s v="CUST1049"/>
    <s v="PROD76"/>
    <x v="49"/>
    <s v="STORE2"/>
    <n v="4"/>
    <n v="402.11"/>
    <n v="0.14000000000000001"/>
    <s v="PayPal"/>
    <n v="1383.2583999999999"/>
    <n v="45"/>
    <x v="0"/>
    <x v="1"/>
    <s v="Ohio"/>
  </r>
  <r>
    <s v="SALE1621"/>
    <x v="10"/>
    <s v="CUST1050"/>
    <s v="PROD34"/>
    <x v="84"/>
    <s v="STORE11"/>
    <n v="1"/>
    <n v="324.56"/>
    <n v="0.03"/>
    <s v="COD"/>
    <n v="314.82319999999999"/>
    <n v="61"/>
    <x v="2"/>
    <x v="1"/>
    <s v="Illinois"/>
  </r>
  <r>
    <s v="SALE1614"/>
    <x v="193"/>
    <s v="CUST1050"/>
    <s v="PROD70"/>
    <x v="61"/>
    <s v="STORE7"/>
    <n v="3"/>
    <n v="687.66"/>
    <n v="0.06"/>
    <s v="PayPal"/>
    <n v="1939.2012"/>
    <n v="61"/>
    <x v="2"/>
    <x v="1"/>
    <s v="Illinois"/>
  </r>
  <r>
    <s v="SALE1659"/>
    <x v="25"/>
    <s v="CUST1050"/>
    <s v="PROD98"/>
    <x v="62"/>
    <s v="STORE18"/>
    <n v="3"/>
    <n v="981.69"/>
    <n v="0.05"/>
    <s v="COD"/>
    <n v="2797.8164999999999"/>
    <n v="61"/>
    <x v="2"/>
    <x v="1"/>
    <s v="Illinois"/>
  </r>
  <r>
    <s v="SALE406"/>
    <x v="194"/>
    <s v="CUST1050"/>
    <s v="PROD99"/>
    <x v="38"/>
    <s v="STORE2"/>
    <n v="1"/>
    <n v="848.69"/>
    <n v="0.04"/>
    <s v="COD"/>
    <n v="814.74239999999998"/>
    <n v="61"/>
    <x v="2"/>
    <x v="1"/>
    <s v="Illinois"/>
  </r>
  <r>
    <s v="SALE824"/>
    <x v="195"/>
    <s v="CUST1051"/>
    <s v="PROD11"/>
    <x v="79"/>
    <s v="STORE4"/>
    <n v="4"/>
    <n v="780.07"/>
    <n v="0.03"/>
    <s v="Credit Card"/>
    <n v="3026.6716000000001"/>
    <n v="23"/>
    <x v="1"/>
    <x v="1"/>
    <s v="West Virginia"/>
  </r>
  <r>
    <s v="SALE1752"/>
    <x v="151"/>
    <s v="CUST1051"/>
    <s v="PROD12"/>
    <x v="11"/>
    <s v="STORE4"/>
    <n v="4"/>
    <n v="676.14"/>
    <n v="0.11"/>
    <s v="COD"/>
    <n v="2407.0583999999999"/>
    <n v="23"/>
    <x v="1"/>
    <x v="1"/>
    <s v="West Virginia"/>
  </r>
  <r>
    <s v="SALE1080"/>
    <x v="196"/>
    <s v="CUST1051"/>
    <s v="PROD2"/>
    <x v="51"/>
    <s v="STORE17"/>
    <n v="4"/>
    <n v="127.58"/>
    <n v="0.15"/>
    <s v="Credit Card"/>
    <n v="433.77199999999999"/>
    <n v="23"/>
    <x v="1"/>
    <x v="1"/>
    <s v="West Virginia"/>
  </r>
  <r>
    <s v="SALE667"/>
    <x v="96"/>
    <s v="CUST1051"/>
    <s v="PROD21"/>
    <x v="73"/>
    <s v="STORE0"/>
    <n v="1"/>
    <n v="242.08"/>
    <n v="0.18"/>
    <s v="PayPal"/>
    <n v="198.50559999999999"/>
    <n v="23"/>
    <x v="1"/>
    <x v="1"/>
    <s v="West Virginia"/>
  </r>
  <r>
    <s v="SALE1740"/>
    <x v="197"/>
    <s v="CUST1051"/>
    <s v="PROD37"/>
    <x v="53"/>
    <s v="STORE19"/>
    <n v="4"/>
    <n v="442.87"/>
    <n v="0.08"/>
    <s v="Credit Card"/>
    <n v="1629.7616"/>
    <n v="23"/>
    <x v="1"/>
    <x v="1"/>
    <s v="West Virginia"/>
  </r>
  <r>
    <s v="SALE712"/>
    <x v="198"/>
    <s v="CUST1051"/>
    <s v="PROD43"/>
    <x v="85"/>
    <s v="STORE4"/>
    <n v="1"/>
    <n v="651.30999999999995"/>
    <n v="0.24"/>
    <s v="PayPal"/>
    <n v="494.99560000000002"/>
    <n v="23"/>
    <x v="1"/>
    <x v="1"/>
    <s v="West Virginia"/>
  </r>
  <r>
    <s v="SALE1146"/>
    <x v="199"/>
    <s v="CUST1051"/>
    <s v="PROD50"/>
    <x v="82"/>
    <s v="STORE4"/>
    <n v="4"/>
    <n v="594.89"/>
    <n v="0.3"/>
    <s v="PayPal"/>
    <n v="1665.692"/>
    <n v="23"/>
    <x v="1"/>
    <x v="1"/>
    <s v="West Virginia"/>
  </r>
  <r>
    <s v="SALE1708"/>
    <x v="109"/>
    <s v="CUST1051"/>
    <s v="PROD50"/>
    <x v="82"/>
    <s v="STORE4"/>
    <n v="3"/>
    <n v="766.47"/>
    <n v="0.18"/>
    <s v="Credit Card"/>
    <n v="1885.5162"/>
    <n v="23"/>
    <x v="1"/>
    <x v="1"/>
    <s v="West Virginia"/>
  </r>
  <r>
    <s v="SALE1669"/>
    <x v="11"/>
    <s v="CUST1052"/>
    <s v="PROD14"/>
    <x v="50"/>
    <s v="STORE2"/>
    <n v="2"/>
    <n v="414.86"/>
    <n v="0.23"/>
    <s v="Credit Card"/>
    <n v="638.88440000000003"/>
    <n v="55"/>
    <x v="0"/>
    <x v="0"/>
    <s v="Minnesota"/>
  </r>
  <r>
    <s v="SALE1728"/>
    <x v="81"/>
    <s v="CUST1052"/>
    <s v="PROD31"/>
    <x v="44"/>
    <s v="STORE11"/>
    <n v="4"/>
    <n v="862.25"/>
    <n v="0.28000000000000003"/>
    <s v="PayPal"/>
    <n v="2483.2800000000002"/>
    <n v="55"/>
    <x v="0"/>
    <x v="0"/>
    <s v="Minnesota"/>
  </r>
  <r>
    <s v="SALE796"/>
    <x v="200"/>
    <s v="CUST1052"/>
    <s v="PROD51"/>
    <x v="4"/>
    <s v="STORE16"/>
    <n v="1"/>
    <n v="408.66"/>
    <n v="0.13"/>
    <s v="COD"/>
    <n v="355.5342"/>
    <n v="55"/>
    <x v="0"/>
    <x v="0"/>
    <s v="Minnesota"/>
  </r>
  <r>
    <s v="SALE1038"/>
    <x v="201"/>
    <s v="CUST1052"/>
    <s v="PROD53"/>
    <x v="86"/>
    <s v="STORE7"/>
    <n v="2"/>
    <n v="314.29000000000002"/>
    <n v="0.19"/>
    <s v="COD"/>
    <n v="509.14980000000008"/>
    <n v="55"/>
    <x v="0"/>
    <x v="0"/>
    <s v="Minnesota"/>
  </r>
  <r>
    <s v="SALE1998"/>
    <x v="26"/>
    <s v="CUST1052"/>
    <s v="PROD61"/>
    <x v="22"/>
    <s v="STORE11"/>
    <n v="3"/>
    <n v="945.37"/>
    <n v="0.05"/>
    <s v="Credit Card"/>
    <n v="2694.3045000000002"/>
    <n v="55"/>
    <x v="0"/>
    <x v="0"/>
    <s v="Minnesota"/>
  </r>
  <r>
    <s v="SALE1001"/>
    <x v="202"/>
    <s v="CUST1052"/>
    <s v="PROD69"/>
    <x v="60"/>
    <s v="STORE14"/>
    <n v="4"/>
    <n v="593.84"/>
    <n v="0.24"/>
    <s v="PayPal"/>
    <n v="1805.2736"/>
    <n v="55"/>
    <x v="0"/>
    <x v="0"/>
    <s v="Minnesota"/>
  </r>
  <r>
    <s v="SALE1984"/>
    <x v="203"/>
    <s v="CUST1052"/>
    <s v="PROD70"/>
    <x v="61"/>
    <s v="STORE6"/>
    <n v="4"/>
    <n v="167.25"/>
    <n v="0.11"/>
    <s v="Credit Card"/>
    <n v="595.41"/>
    <n v="55"/>
    <x v="0"/>
    <x v="0"/>
    <s v="Minnesota"/>
  </r>
  <r>
    <s v="SALE1171"/>
    <x v="161"/>
    <s v="CUST1053"/>
    <s v="PROD11"/>
    <x v="79"/>
    <s v="STORE3"/>
    <n v="1"/>
    <n v="499.46"/>
    <n v="0.1"/>
    <s v="Credit Card"/>
    <n v="449.51400000000001"/>
    <n v="37"/>
    <x v="1"/>
    <x v="1"/>
    <s v="Michigan"/>
  </r>
  <r>
    <s v="SALE436"/>
    <x v="32"/>
    <s v="CUST1053"/>
    <s v="PROD37"/>
    <x v="53"/>
    <s v="STORE12"/>
    <n v="4"/>
    <n v="747.56"/>
    <n v="0.09"/>
    <s v="COD"/>
    <n v="2721.1183999999998"/>
    <n v="37"/>
    <x v="1"/>
    <x v="1"/>
    <s v="Michigan"/>
  </r>
  <r>
    <s v="SALE1649"/>
    <x v="204"/>
    <s v="CUST1053"/>
    <s v="PROD38"/>
    <x v="87"/>
    <s v="STORE9"/>
    <n v="1"/>
    <n v="228.69"/>
    <n v="0.14000000000000001"/>
    <s v="Credit Card"/>
    <n v="196.67339999999999"/>
    <n v="37"/>
    <x v="1"/>
    <x v="1"/>
    <s v="Michigan"/>
  </r>
  <r>
    <s v="SALE1044"/>
    <x v="205"/>
    <s v="CUST1053"/>
    <s v="PROD47"/>
    <x v="15"/>
    <s v="STORE19"/>
    <n v="4"/>
    <n v="189.07"/>
    <n v="0.1"/>
    <s v="COD"/>
    <n v="680.65200000000004"/>
    <n v="37"/>
    <x v="1"/>
    <x v="1"/>
    <s v="Michigan"/>
  </r>
  <r>
    <s v="SALE821"/>
    <x v="206"/>
    <s v="CUST1053"/>
    <s v="PROD49"/>
    <x v="88"/>
    <s v="STORE5"/>
    <n v="1"/>
    <n v="678.9"/>
    <n v="0.17"/>
    <s v="Credit Card"/>
    <n v="563.48699999999997"/>
    <n v="37"/>
    <x v="1"/>
    <x v="1"/>
    <s v="Michigan"/>
  </r>
  <r>
    <s v="SALE1884"/>
    <x v="72"/>
    <s v="CUST1053"/>
    <s v="PROD63"/>
    <x v="2"/>
    <s v="STORE9"/>
    <n v="2"/>
    <n v="386.09"/>
    <n v="0.19"/>
    <s v="PayPal"/>
    <n v="625.46579999999994"/>
    <n v="37"/>
    <x v="1"/>
    <x v="1"/>
    <s v="Michigan"/>
  </r>
  <r>
    <s v="SALE539"/>
    <x v="207"/>
    <s v="CUST1053"/>
    <s v="PROD75"/>
    <x v="7"/>
    <s v="STORE4"/>
    <n v="2"/>
    <n v="709.17"/>
    <n v="0.22"/>
    <s v="Credit Card"/>
    <n v="1106.3052"/>
    <n v="37"/>
    <x v="1"/>
    <x v="1"/>
    <s v="Michigan"/>
  </r>
  <r>
    <s v="SALE1047"/>
    <x v="208"/>
    <s v="CUST1053"/>
    <s v="PROD80"/>
    <x v="59"/>
    <s v="STORE9"/>
    <n v="1"/>
    <n v="813.87"/>
    <n v="0.23"/>
    <s v="Credit Card"/>
    <n v="626.67989999999998"/>
    <n v="37"/>
    <x v="1"/>
    <x v="1"/>
    <s v="Michigan"/>
  </r>
  <r>
    <s v="SALE347"/>
    <x v="209"/>
    <s v="CUST1054"/>
    <s v="PROD15"/>
    <x v="72"/>
    <s v="STORE15"/>
    <n v="2"/>
    <n v="280.37"/>
    <n v="0.22"/>
    <s v="COD"/>
    <n v="437.37720000000002"/>
    <n v="24"/>
    <x v="1"/>
    <x v="0"/>
    <s v="Oklahoma"/>
  </r>
  <r>
    <s v="SALE593"/>
    <x v="210"/>
    <s v="CUST1054"/>
    <s v="PROD28"/>
    <x v="24"/>
    <s v="STORE13"/>
    <n v="4"/>
    <n v="951.09"/>
    <n v="0.14000000000000001"/>
    <s v="COD"/>
    <n v="3271.7496000000001"/>
    <n v="24"/>
    <x v="1"/>
    <x v="0"/>
    <s v="Oklahoma"/>
  </r>
  <r>
    <s v="SALE1209"/>
    <x v="11"/>
    <s v="CUST1054"/>
    <s v="PROD30"/>
    <x v="36"/>
    <s v="STORE4"/>
    <n v="4"/>
    <n v="153.94999999999999"/>
    <n v="0.11"/>
    <s v="PayPal"/>
    <n v="548.06200000000001"/>
    <n v="24"/>
    <x v="1"/>
    <x v="0"/>
    <s v="Oklahoma"/>
  </r>
  <r>
    <s v="SALE1693"/>
    <x v="211"/>
    <s v="CUST1054"/>
    <s v="PROD55"/>
    <x v="32"/>
    <s v="STORE11"/>
    <n v="4"/>
    <n v="73.69"/>
    <n v="0.08"/>
    <s v="Credit Card"/>
    <n v="271.17919999999998"/>
    <n v="24"/>
    <x v="1"/>
    <x v="0"/>
    <s v="Oklahoma"/>
  </r>
  <r>
    <s v="SALE1951"/>
    <x v="37"/>
    <s v="CUST1054"/>
    <s v="PROD62"/>
    <x v="23"/>
    <s v="STORE11"/>
    <n v="2"/>
    <n v="527.91"/>
    <n v="0.02"/>
    <s v="Credit Card"/>
    <n v="1034.7036000000001"/>
    <n v="24"/>
    <x v="1"/>
    <x v="0"/>
    <s v="Oklahoma"/>
  </r>
  <r>
    <s v="SALE1732"/>
    <x v="193"/>
    <s v="CUST1054"/>
    <s v="PROD66"/>
    <x v="46"/>
    <s v="STORE18"/>
    <n v="2"/>
    <n v="864.09"/>
    <n v="0.06"/>
    <s v="COD"/>
    <n v="1624.4892"/>
    <n v="24"/>
    <x v="1"/>
    <x v="0"/>
    <s v="Oklahoma"/>
  </r>
  <r>
    <s v="SALE1762"/>
    <x v="212"/>
    <s v="CUST1054"/>
    <s v="PROD84"/>
    <x v="71"/>
    <s v="STORE13"/>
    <n v="4"/>
    <n v="341.95"/>
    <n v="0.25"/>
    <s v="Credit Card"/>
    <n v="1025.8499999999999"/>
    <n v="24"/>
    <x v="1"/>
    <x v="0"/>
    <s v="Oklahoma"/>
  </r>
  <r>
    <s v="SALE85"/>
    <x v="145"/>
    <s v="CUST1054"/>
    <s v="PROD88"/>
    <x v="27"/>
    <s v="STORE7"/>
    <n v="4"/>
    <n v="127.1"/>
    <n v="0.24"/>
    <s v="COD"/>
    <n v="386.38400000000001"/>
    <n v="24"/>
    <x v="1"/>
    <x v="0"/>
    <s v="Oklahoma"/>
  </r>
  <r>
    <s v="SALE1735"/>
    <x v="213"/>
    <s v="CUST1054"/>
    <s v="PROD93"/>
    <x v="28"/>
    <s v="STORE17"/>
    <n v="4"/>
    <n v="825.78"/>
    <n v="0.02"/>
    <s v="Credit Card"/>
    <n v="3237.0576000000001"/>
    <n v="24"/>
    <x v="1"/>
    <x v="0"/>
    <s v="Oklahoma"/>
  </r>
  <r>
    <s v="SALE985"/>
    <x v="214"/>
    <s v="CUST1055"/>
    <s v="PROD1"/>
    <x v="68"/>
    <s v="STORE11"/>
    <n v="4"/>
    <n v="880.26"/>
    <n v="0.11"/>
    <s v="COD"/>
    <n v="3133.7256000000002"/>
    <n v="56"/>
    <x v="0"/>
    <x v="1"/>
    <s v="Minnesota"/>
  </r>
  <r>
    <s v="SALE658"/>
    <x v="215"/>
    <s v="CUST1055"/>
    <s v="PROD15"/>
    <x v="72"/>
    <s v="STORE6"/>
    <n v="2"/>
    <n v="884.48"/>
    <n v="0"/>
    <s v="COD"/>
    <n v="1768.96"/>
    <n v="56"/>
    <x v="0"/>
    <x v="1"/>
    <s v="Minnesota"/>
  </r>
  <r>
    <s v="SALE1521"/>
    <x v="216"/>
    <s v="CUST1055"/>
    <s v="PROD21"/>
    <x v="73"/>
    <s v="STORE12"/>
    <n v="1"/>
    <n v="440.48"/>
    <n v="0.11"/>
    <s v="COD"/>
    <n v="392.02720000000011"/>
    <n v="56"/>
    <x v="0"/>
    <x v="1"/>
    <s v="Minnesota"/>
  </r>
  <r>
    <s v="SALE1594"/>
    <x v="217"/>
    <s v="CUST1055"/>
    <s v="PROD24"/>
    <x v="52"/>
    <s v="STORE18"/>
    <n v="4"/>
    <n v="641.45000000000005"/>
    <n v="0.16"/>
    <s v="COD"/>
    <n v="2155.2719999999999"/>
    <n v="56"/>
    <x v="0"/>
    <x v="1"/>
    <s v="Minnesota"/>
  </r>
  <r>
    <s v="SALE1381"/>
    <x v="218"/>
    <s v="CUST1056"/>
    <s v="PROD18"/>
    <x v="56"/>
    <s v="STORE12"/>
    <n v="4"/>
    <n v="455.49"/>
    <n v="0.17"/>
    <s v="Credit Card"/>
    <n v="1512.2267999999999"/>
    <n v="49"/>
    <x v="0"/>
    <x v="1"/>
    <s v="Pennsylvania"/>
  </r>
  <r>
    <s v="SALE1181"/>
    <x v="219"/>
    <s v="CUST1056"/>
    <s v="PROD41"/>
    <x v="54"/>
    <s v="STORE8"/>
    <n v="2"/>
    <n v="871.43"/>
    <n v="0.05"/>
    <s v="Credit Card"/>
    <n v="1655.7170000000001"/>
    <n v="49"/>
    <x v="0"/>
    <x v="1"/>
    <s v="Pennsylvania"/>
  </r>
  <r>
    <s v="SALE661"/>
    <x v="220"/>
    <s v="CUST1056"/>
    <s v="PROD46"/>
    <x v="63"/>
    <s v="STORE3"/>
    <n v="4"/>
    <n v="608.97"/>
    <n v="0.14000000000000001"/>
    <s v="COD"/>
    <n v="2094.8568"/>
    <n v="49"/>
    <x v="0"/>
    <x v="1"/>
    <s v="Pennsylvania"/>
  </r>
  <r>
    <s v="SALE2"/>
    <x v="89"/>
    <s v="CUST1056"/>
    <s v="PROD49"/>
    <x v="88"/>
    <s v="STORE8"/>
    <n v="4"/>
    <n v="914.05"/>
    <n v="0.25"/>
    <s v="Credit Card"/>
    <n v="2742.15"/>
    <n v="49"/>
    <x v="0"/>
    <x v="1"/>
    <s v="Pennsylvania"/>
  </r>
  <r>
    <s v="SALE1218"/>
    <x v="47"/>
    <s v="CUST1056"/>
    <s v="PROD88"/>
    <x v="27"/>
    <s v="STORE2"/>
    <n v="2"/>
    <n v="898.45"/>
    <n v="0.28999999999999998"/>
    <s v="COD"/>
    <n v="1275.799"/>
    <n v="49"/>
    <x v="0"/>
    <x v="1"/>
    <s v="Pennsylvania"/>
  </r>
  <r>
    <s v="SALE675"/>
    <x v="221"/>
    <s v="CUST1057"/>
    <s v="PROD1"/>
    <x v="68"/>
    <s v="STORE6"/>
    <n v="4"/>
    <n v="845.58"/>
    <n v="0.06"/>
    <s v="PayPal"/>
    <n v="3179.3807999999999"/>
    <n v="43"/>
    <x v="0"/>
    <x v="1"/>
    <s v="Rhode Island"/>
  </r>
  <r>
    <s v="SALE1687"/>
    <x v="222"/>
    <s v="CUST1057"/>
    <s v="PROD27"/>
    <x v="47"/>
    <s v="STORE14"/>
    <n v="3"/>
    <n v="672.98"/>
    <n v="0.23"/>
    <s v="PayPal"/>
    <n v="1554.5838000000001"/>
    <n v="43"/>
    <x v="0"/>
    <x v="1"/>
    <s v="Rhode Island"/>
  </r>
  <r>
    <s v="SALE553"/>
    <x v="223"/>
    <s v="CUST1057"/>
    <s v="PROD38"/>
    <x v="87"/>
    <s v="STORE14"/>
    <n v="2"/>
    <n v="833.64"/>
    <n v="0.24"/>
    <s v="PayPal"/>
    <n v="1267.1328000000001"/>
    <n v="43"/>
    <x v="0"/>
    <x v="1"/>
    <s v="Rhode Island"/>
  </r>
  <r>
    <s v="SALE1706"/>
    <x v="224"/>
    <s v="CUST1057"/>
    <s v="PROD44"/>
    <x v="45"/>
    <s v="STORE8"/>
    <n v="3"/>
    <n v="884.46"/>
    <n v="0.25"/>
    <s v="Credit Card"/>
    <n v="1990.0350000000001"/>
    <n v="43"/>
    <x v="0"/>
    <x v="1"/>
    <s v="Rhode Island"/>
  </r>
  <r>
    <s v="SALE731"/>
    <x v="225"/>
    <s v="CUST1057"/>
    <s v="PROD5"/>
    <x v="31"/>
    <s v="STORE9"/>
    <n v="3"/>
    <n v="966.02"/>
    <n v="0.03"/>
    <s v="COD"/>
    <n v="2811.1181999999999"/>
    <n v="43"/>
    <x v="0"/>
    <x v="1"/>
    <s v="Rhode Island"/>
  </r>
  <r>
    <s v="SALE668"/>
    <x v="226"/>
    <s v="CUST1057"/>
    <s v="PROD63"/>
    <x v="2"/>
    <s v="STORE7"/>
    <n v="1"/>
    <n v="536.67999999999995"/>
    <n v="0.27"/>
    <s v="Credit Card"/>
    <n v="391.77640000000002"/>
    <n v="43"/>
    <x v="0"/>
    <x v="1"/>
    <s v="Rhode Island"/>
  </r>
  <r>
    <s v="SALE1365"/>
    <x v="227"/>
    <s v="CUST1057"/>
    <s v="PROD68"/>
    <x v="66"/>
    <s v="STORE17"/>
    <n v="4"/>
    <n v="255.67"/>
    <n v="0.17"/>
    <s v="Credit Card"/>
    <n v="848.82439999999997"/>
    <n v="43"/>
    <x v="0"/>
    <x v="1"/>
    <s v="Rhode Island"/>
  </r>
  <r>
    <s v="SALE1332"/>
    <x v="220"/>
    <s v="CUST1057"/>
    <s v="PROD98"/>
    <x v="62"/>
    <s v="STORE11"/>
    <n v="4"/>
    <n v="862.67"/>
    <n v="0.2"/>
    <s v="PayPal"/>
    <n v="2760.5439999999999"/>
    <n v="43"/>
    <x v="0"/>
    <x v="1"/>
    <s v="Rhode Island"/>
  </r>
  <r>
    <s v="SALE591"/>
    <x v="228"/>
    <s v="CUST1058"/>
    <s v="PROD32"/>
    <x v="89"/>
    <s v="STORE12"/>
    <n v="3"/>
    <n v="622.72"/>
    <n v="0.04"/>
    <s v="Credit Card"/>
    <n v="1793.4336000000001"/>
    <n v="51"/>
    <x v="0"/>
    <x v="0"/>
    <s v="Maryland"/>
  </r>
  <r>
    <s v="SALE70"/>
    <x v="163"/>
    <s v="CUST1058"/>
    <s v="PROD60"/>
    <x v="12"/>
    <s v="STORE5"/>
    <n v="3"/>
    <n v="92.24"/>
    <n v="0.28000000000000003"/>
    <s v="COD"/>
    <n v="199.23839999999998"/>
    <n v="51"/>
    <x v="0"/>
    <x v="0"/>
    <s v="Maryland"/>
  </r>
  <r>
    <s v="SALE161"/>
    <x v="229"/>
    <s v="CUST1058"/>
    <s v="PROD70"/>
    <x v="61"/>
    <s v="STORE0"/>
    <n v="1"/>
    <n v="479.58"/>
    <n v="0.05"/>
    <s v="PayPal"/>
    <n v="455.60099999999989"/>
    <n v="51"/>
    <x v="0"/>
    <x v="0"/>
    <s v="Maryland"/>
  </r>
  <r>
    <s v="SALE1283"/>
    <x v="230"/>
    <s v="CUST1058"/>
    <s v="PROD71"/>
    <x v="80"/>
    <s v="STORE5"/>
    <n v="2"/>
    <n v="504.98"/>
    <n v="0.08"/>
    <s v="COD"/>
    <n v="929.16320000000007"/>
    <n v="51"/>
    <x v="0"/>
    <x v="0"/>
    <s v="Maryland"/>
  </r>
  <r>
    <s v="SALE1812"/>
    <x v="231"/>
    <s v="CUST1059"/>
    <s v="PROD21"/>
    <x v="73"/>
    <s v="STORE13"/>
    <n v="2"/>
    <n v="960.41"/>
    <n v="0.18"/>
    <s v="Credit Card"/>
    <n v="1575.0724"/>
    <n v="53"/>
    <x v="0"/>
    <x v="0"/>
    <s v="Montana"/>
  </r>
  <r>
    <s v="SALE699"/>
    <x v="232"/>
    <s v="CUST1059"/>
    <s v="PROD23"/>
    <x v="74"/>
    <s v="STORE19"/>
    <n v="3"/>
    <n v="648.33000000000004"/>
    <n v="0.2"/>
    <s v="COD"/>
    <n v="1555.992"/>
    <n v="53"/>
    <x v="0"/>
    <x v="0"/>
    <s v="Montana"/>
  </r>
  <r>
    <s v="SALE1417"/>
    <x v="233"/>
    <s v="CUST1059"/>
    <s v="PROD23"/>
    <x v="74"/>
    <s v="STORE1"/>
    <n v="2"/>
    <n v="54.51"/>
    <n v="7.0000000000000007E-2"/>
    <s v="Credit Card"/>
    <n v="101.3886"/>
    <n v="53"/>
    <x v="0"/>
    <x v="0"/>
    <s v="Montana"/>
  </r>
  <r>
    <s v="SALE1892"/>
    <x v="234"/>
    <s v="CUST1059"/>
    <s v="PROD70"/>
    <x v="61"/>
    <s v="STORE14"/>
    <n v="2"/>
    <n v="47.3"/>
    <n v="0.01"/>
    <s v="PayPal"/>
    <n v="93.653999999999996"/>
    <n v="53"/>
    <x v="0"/>
    <x v="0"/>
    <s v="Montana"/>
  </r>
  <r>
    <s v="SALE860"/>
    <x v="235"/>
    <s v="CUST1059"/>
    <s v="PROD84"/>
    <x v="71"/>
    <s v="STORE13"/>
    <n v="3"/>
    <n v="904.96"/>
    <n v="7.0000000000000007E-2"/>
    <s v="COD"/>
    <n v="2524.8384000000001"/>
    <n v="53"/>
    <x v="0"/>
    <x v="0"/>
    <s v="Montana"/>
  </r>
  <r>
    <s v="SALE624"/>
    <x v="236"/>
    <s v="CUST1059"/>
    <s v="PROD94"/>
    <x v="37"/>
    <s v="STORE4"/>
    <n v="1"/>
    <n v="647.86"/>
    <n v="0.05"/>
    <s v="COD"/>
    <n v="615.46699999999998"/>
    <n v="53"/>
    <x v="0"/>
    <x v="0"/>
    <s v="Montana"/>
  </r>
  <r>
    <s v="SALE1025"/>
    <x v="237"/>
    <s v="CUST1060"/>
    <s v="PROD17"/>
    <x v="75"/>
    <s v="STORE8"/>
    <n v="1"/>
    <n v="234.06"/>
    <n v="0.11"/>
    <s v="PayPal"/>
    <n v="208.3134"/>
    <n v="22"/>
    <x v="1"/>
    <x v="1"/>
    <s v="Alaska"/>
  </r>
  <r>
    <s v="SALE933"/>
    <x v="238"/>
    <s v="CUST1060"/>
    <s v="PROD38"/>
    <x v="87"/>
    <s v="STORE11"/>
    <n v="3"/>
    <n v="649.78"/>
    <n v="0.1"/>
    <s v="PayPal"/>
    <n v="1754.4059999999999"/>
    <n v="22"/>
    <x v="1"/>
    <x v="1"/>
    <s v="Alaska"/>
  </r>
  <r>
    <s v="SALE1167"/>
    <x v="239"/>
    <s v="CUST1060"/>
    <s v="PROD58"/>
    <x v="90"/>
    <s v="STORE7"/>
    <n v="1"/>
    <n v="458.69"/>
    <n v="0.16"/>
    <s v="PayPal"/>
    <n v="385.2996"/>
    <n v="22"/>
    <x v="1"/>
    <x v="1"/>
    <s v="Alaska"/>
  </r>
  <r>
    <s v="SALE346"/>
    <x v="240"/>
    <s v="CUST1061"/>
    <s v="PROD51"/>
    <x v="4"/>
    <s v="STORE8"/>
    <n v="3"/>
    <n v="564.94000000000005"/>
    <n v="0.22"/>
    <s v="COD"/>
    <n v="1321.9595999999999"/>
    <n v="23"/>
    <x v="1"/>
    <x v="0"/>
    <s v="Missouri"/>
  </r>
  <r>
    <s v="SALE1904"/>
    <x v="241"/>
    <s v="CUST1061"/>
    <s v="PROD61"/>
    <x v="22"/>
    <s v="STORE6"/>
    <n v="1"/>
    <n v="546.47"/>
    <n v="0.08"/>
    <s v="COD"/>
    <n v="502.75240000000002"/>
    <n v="23"/>
    <x v="1"/>
    <x v="0"/>
    <s v="Missouri"/>
  </r>
  <r>
    <s v="SALE970"/>
    <x v="242"/>
    <s v="CUST1061"/>
    <s v="PROD96"/>
    <x v="20"/>
    <s v="STORE19"/>
    <n v="4"/>
    <n v="492.71"/>
    <n v="0.08"/>
    <s v="Credit Card"/>
    <n v="1813.1728000000001"/>
    <n v="23"/>
    <x v="1"/>
    <x v="0"/>
    <s v="Missouri"/>
  </r>
  <r>
    <s v="SALE1717"/>
    <x v="243"/>
    <s v="CUST1062"/>
    <s v="PROD22"/>
    <x v="35"/>
    <s v="STORE18"/>
    <n v="2"/>
    <n v="761.71"/>
    <n v="0.02"/>
    <s v="PayPal"/>
    <n v="1492.9516000000001"/>
    <n v="50"/>
    <x v="0"/>
    <x v="0"/>
    <s v="New Mexico"/>
  </r>
  <r>
    <s v="SALE666"/>
    <x v="244"/>
    <s v="CUST1062"/>
    <s v="PROD37"/>
    <x v="53"/>
    <s v="STORE11"/>
    <n v="3"/>
    <n v="917.64"/>
    <n v="0.24"/>
    <s v="PayPal"/>
    <n v="2092.2192"/>
    <n v="50"/>
    <x v="0"/>
    <x v="0"/>
    <s v="New Mexico"/>
  </r>
  <r>
    <s v="SALE1068"/>
    <x v="245"/>
    <s v="CUST1062"/>
    <s v="PROD37"/>
    <x v="53"/>
    <s v="STORE7"/>
    <n v="2"/>
    <n v="606.35"/>
    <n v="0.16"/>
    <s v="COD"/>
    <n v="1018.668"/>
    <n v="50"/>
    <x v="0"/>
    <x v="0"/>
    <s v="New Mexico"/>
  </r>
  <r>
    <s v="SALE1899"/>
    <x v="246"/>
    <s v="CUST1062"/>
    <s v="PROD78"/>
    <x v="39"/>
    <s v="STORE12"/>
    <n v="1"/>
    <n v="984.37"/>
    <n v="0"/>
    <s v="PayPal"/>
    <n v="984.37"/>
    <n v="50"/>
    <x v="0"/>
    <x v="0"/>
    <s v="New Mexico"/>
  </r>
  <r>
    <s v="SALE557"/>
    <x v="247"/>
    <s v="CUST1062"/>
    <s v="PROD84"/>
    <x v="71"/>
    <s v="STORE16"/>
    <n v="3"/>
    <n v="366.08"/>
    <n v="0.05"/>
    <s v="Credit Card"/>
    <n v="1043.328"/>
    <n v="50"/>
    <x v="0"/>
    <x v="0"/>
    <s v="New Mexico"/>
  </r>
  <r>
    <s v="SALE1378"/>
    <x v="248"/>
    <s v="CUST1064"/>
    <s v="PROD47"/>
    <x v="15"/>
    <s v="STORE12"/>
    <n v="2"/>
    <n v="591.33000000000004"/>
    <n v="0.24"/>
    <s v="Credit Card"/>
    <n v="898.8216000000001"/>
    <n v="33"/>
    <x v="1"/>
    <x v="0"/>
    <s v="Arizona"/>
  </r>
  <r>
    <s v="SALE1857"/>
    <x v="249"/>
    <s v="CUST1064"/>
    <s v="PROD56"/>
    <x v="1"/>
    <s v="STORE13"/>
    <n v="3"/>
    <n v="184.67"/>
    <n v="0.03"/>
    <s v="COD"/>
    <n v="537.38969999999995"/>
    <n v="33"/>
    <x v="1"/>
    <x v="0"/>
    <s v="Arizona"/>
  </r>
  <r>
    <s v="SALE1349"/>
    <x v="158"/>
    <s v="CUST1065"/>
    <s v="PROD11"/>
    <x v="79"/>
    <s v="STORE13"/>
    <n v="4"/>
    <n v="898.58"/>
    <n v="0.16"/>
    <s v="PayPal"/>
    <n v="3019.2287999999999"/>
    <n v="21"/>
    <x v="1"/>
    <x v="1"/>
    <s v="Nevada"/>
  </r>
  <r>
    <s v="SALE356"/>
    <x v="200"/>
    <s v="CUST1065"/>
    <s v="PROD18"/>
    <x v="56"/>
    <s v="STORE1"/>
    <n v="1"/>
    <n v="691.38"/>
    <n v="0.11"/>
    <s v="COD"/>
    <n v="615.32820000000004"/>
    <n v="21"/>
    <x v="1"/>
    <x v="1"/>
    <s v="Nevada"/>
  </r>
  <r>
    <s v="SALE93"/>
    <x v="250"/>
    <s v="CUST1065"/>
    <s v="PROD19"/>
    <x v="69"/>
    <s v="STORE4"/>
    <n v="2"/>
    <n v="327.52"/>
    <n v="0.15"/>
    <s v="PayPal"/>
    <n v="556.78399999999999"/>
    <n v="21"/>
    <x v="1"/>
    <x v="1"/>
    <s v="Nevada"/>
  </r>
  <r>
    <s v="SALE739"/>
    <x v="251"/>
    <s v="CUST1065"/>
    <s v="PROD20"/>
    <x v="91"/>
    <s v="STORE8"/>
    <n v="4"/>
    <n v="618.83000000000004"/>
    <n v="0.08"/>
    <s v="PayPal"/>
    <n v="2277.2944000000002"/>
    <n v="21"/>
    <x v="1"/>
    <x v="1"/>
    <s v="Nevada"/>
  </r>
  <r>
    <s v="SALE10"/>
    <x v="252"/>
    <s v="CUST1065"/>
    <s v="PROD24"/>
    <x v="52"/>
    <s v="STORE14"/>
    <n v="1"/>
    <n v="278.63"/>
    <n v="7.0000000000000007E-2"/>
    <s v="Credit Card"/>
    <n v="259.1259"/>
    <n v="21"/>
    <x v="1"/>
    <x v="1"/>
    <s v="Nevada"/>
  </r>
  <r>
    <s v="SALE1837"/>
    <x v="253"/>
    <s v="CUST1065"/>
    <s v="PROD9"/>
    <x v="65"/>
    <s v="STORE12"/>
    <n v="1"/>
    <n v="829.83"/>
    <n v="0.26"/>
    <s v="COD"/>
    <n v="614.07420000000002"/>
    <n v="21"/>
    <x v="1"/>
    <x v="1"/>
    <s v="Nevada"/>
  </r>
  <r>
    <s v="SALE298"/>
    <x v="254"/>
    <s v="CUST1065"/>
    <s v="PROD90"/>
    <x v="34"/>
    <s v="STORE1"/>
    <n v="4"/>
    <n v="61.98"/>
    <n v="0.16"/>
    <s v="Credit Card"/>
    <n v="208.25280000000001"/>
    <n v="21"/>
    <x v="1"/>
    <x v="1"/>
    <s v="Nevada"/>
  </r>
  <r>
    <s v="SALE634"/>
    <x v="255"/>
    <s v="CUST1066"/>
    <s v="PROD17"/>
    <x v="75"/>
    <s v="STORE4"/>
    <n v="1"/>
    <n v="373.06"/>
    <n v="0.11"/>
    <s v="PayPal"/>
    <n v="332.02339999999998"/>
    <n v="27"/>
    <x v="1"/>
    <x v="1"/>
    <s v="New Hampshire"/>
  </r>
  <r>
    <s v="SALE815"/>
    <x v="256"/>
    <s v="CUST1066"/>
    <s v="PROD3"/>
    <x v="43"/>
    <s v="STORE9"/>
    <n v="4"/>
    <n v="348.91"/>
    <n v="0.18"/>
    <s v="PayPal"/>
    <n v="1144.4248"/>
    <n v="27"/>
    <x v="1"/>
    <x v="1"/>
    <s v="New Hampshire"/>
  </r>
  <r>
    <s v="SALE871"/>
    <x v="257"/>
    <s v="CUST1066"/>
    <s v="PROD40"/>
    <x v="0"/>
    <s v="STORE15"/>
    <n v="1"/>
    <n v="517.82000000000005"/>
    <n v="0.28999999999999998"/>
    <s v="Credit Card"/>
    <n v="367.65219999999999"/>
    <n v="27"/>
    <x v="1"/>
    <x v="1"/>
    <s v="New Hampshire"/>
  </r>
  <r>
    <s v="SALE1718"/>
    <x v="258"/>
    <s v="CUST1066"/>
    <s v="PROD78"/>
    <x v="39"/>
    <s v="STORE3"/>
    <n v="4"/>
    <n v="346.37"/>
    <n v="0.18"/>
    <s v="COD"/>
    <n v="1136.0935999999999"/>
    <n v="27"/>
    <x v="1"/>
    <x v="1"/>
    <s v="New Hampshire"/>
  </r>
  <r>
    <s v="SALE387"/>
    <x v="259"/>
    <s v="CUST1066"/>
    <s v="PROD80"/>
    <x v="59"/>
    <s v="STORE10"/>
    <n v="4"/>
    <n v="773.81"/>
    <n v="0.08"/>
    <s v="COD"/>
    <n v="2847.6208000000001"/>
    <n v="27"/>
    <x v="1"/>
    <x v="1"/>
    <s v="New Hampshire"/>
  </r>
  <r>
    <s v="SALE178"/>
    <x v="260"/>
    <s v="CUST1066"/>
    <s v="PROD94"/>
    <x v="37"/>
    <s v="STORE5"/>
    <n v="4"/>
    <n v="638.91"/>
    <n v="0"/>
    <s v="COD"/>
    <n v="2555.64"/>
    <n v="27"/>
    <x v="1"/>
    <x v="1"/>
    <s v="New Hampshire"/>
  </r>
  <r>
    <s v="SALE1057"/>
    <x v="261"/>
    <s v="CUST1067"/>
    <s v="PROD10"/>
    <x v="92"/>
    <s v="STORE3"/>
    <n v="3"/>
    <n v="900.63"/>
    <n v="0.11"/>
    <s v="COD"/>
    <n v="2404.6821"/>
    <n v="58"/>
    <x v="0"/>
    <x v="0"/>
    <s v="Florida"/>
  </r>
  <r>
    <s v="SALE945"/>
    <x v="262"/>
    <s v="CUST1067"/>
    <s v="PROD14"/>
    <x v="50"/>
    <s v="STORE15"/>
    <n v="4"/>
    <n v="973.9"/>
    <n v="0.02"/>
    <s v="COD"/>
    <n v="3817.6880000000001"/>
    <n v="58"/>
    <x v="0"/>
    <x v="0"/>
    <s v="Florida"/>
  </r>
  <r>
    <s v="SALE1601"/>
    <x v="31"/>
    <s v="CUST1067"/>
    <s v="PROD15"/>
    <x v="72"/>
    <s v="STORE19"/>
    <n v="1"/>
    <n v="336.51"/>
    <n v="0.11"/>
    <s v="PayPal"/>
    <n v="299.4939"/>
    <n v="58"/>
    <x v="0"/>
    <x v="0"/>
    <s v="Florida"/>
  </r>
  <r>
    <s v="SALE809"/>
    <x v="263"/>
    <s v="CUST1067"/>
    <s v="PROD2"/>
    <x v="51"/>
    <s v="STORE4"/>
    <n v="2"/>
    <n v="803.3"/>
    <n v="0.17"/>
    <s v="Credit Card"/>
    <n v="1333.4780000000001"/>
    <n v="58"/>
    <x v="0"/>
    <x v="0"/>
    <s v="Florida"/>
  </r>
  <r>
    <s v="SALE1409"/>
    <x v="264"/>
    <s v="CUST1067"/>
    <s v="PROD25"/>
    <x v="57"/>
    <s v="STORE15"/>
    <n v="2"/>
    <n v="795.37"/>
    <n v="0.2"/>
    <s v="COD"/>
    <n v="1272.5920000000001"/>
    <n v="58"/>
    <x v="0"/>
    <x v="0"/>
    <s v="Florida"/>
  </r>
  <r>
    <s v="SALE1773"/>
    <x v="265"/>
    <s v="CUST1067"/>
    <s v="PROD41"/>
    <x v="54"/>
    <s v="STORE19"/>
    <n v="2"/>
    <n v="56.52"/>
    <n v="0.17"/>
    <s v="PayPal"/>
    <n v="93.8232"/>
    <n v="58"/>
    <x v="0"/>
    <x v="0"/>
    <s v="Florida"/>
  </r>
  <r>
    <s v="SALE1778"/>
    <x v="158"/>
    <s v="CUST1067"/>
    <s v="PROD43"/>
    <x v="85"/>
    <s v="STORE3"/>
    <n v="2"/>
    <n v="521.44000000000005"/>
    <n v="0.25"/>
    <s v="COD"/>
    <n v="782.16000000000008"/>
    <n v="58"/>
    <x v="0"/>
    <x v="0"/>
    <s v="Florida"/>
  </r>
  <r>
    <s v="SALE117"/>
    <x v="266"/>
    <s v="CUST1067"/>
    <s v="PROD46"/>
    <x v="63"/>
    <s v="STORE4"/>
    <n v="3"/>
    <n v="479.63"/>
    <n v="0.3"/>
    <s v="PayPal"/>
    <n v="1007.223"/>
    <n v="58"/>
    <x v="0"/>
    <x v="0"/>
    <s v="Florida"/>
  </r>
  <r>
    <s v="SALE1616"/>
    <x v="267"/>
    <s v="CUST1067"/>
    <s v="PROD71"/>
    <x v="80"/>
    <s v="STORE7"/>
    <n v="1"/>
    <n v="475.15"/>
    <n v="0.04"/>
    <s v="COD"/>
    <n v="456.14399999999989"/>
    <n v="58"/>
    <x v="0"/>
    <x v="0"/>
    <s v="Florida"/>
  </r>
  <r>
    <s v="SALE937"/>
    <x v="268"/>
    <s v="CUST1067"/>
    <s v="PROD76"/>
    <x v="49"/>
    <s v="STORE10"/>
    <n v="3"/>
    <n v="904.48"/>
    <n v="0.21"/>
    <s v="PayPal"/>
    <n v="2143.6176"/>
    <n v="58"/>
    <x v="0"/>
    <x v="0"/>
    <s v="Florida"/>
  </r>
  <r>
    <s v="SALE1699"/>
    <x v="269"/>
    <s v="CUST1068"/>
    <s v="PROD27"/>
    <x v="47"/>
    <s v="STORE14"/>
    <n v="4"/>
    <n v="459.83"/>
    <n v="0.12"/>
    <s v="COD"/>
    <n v="1618.6016"/>
    <n v="24"/>
    <x v="1"/>
    <x v="1"/>
    <s v="Indiana"/>
  </r>
  <r>
    <s v="SALE150"/>
    <x v="270"/>
    <s v="CUST1068"/>
    <s v="PROD52"/>
    <x v="42"/>
    <s v="STORE5"/>
    <n v="4"/>
    <n v="355.64"/>
    <n v="0.16"/>
    <s v="COD"/>
    <n v="1194.9503999999999"/>
    <n v="24"/>
    <x v="1"/>
    <x v="1"/>
    <s v="Indiana"/>
  </r>
  <r>
    <s v="SALE1992"/>
    <x v="168"/>
    <s v="CUST1068"/>
    <s v="PROD89"/>
    <x v="81"/>
    <s v="STORE15"/>
    <n v="4"/>
    <n v="569.98"/>
    <n v="0.23"/>
    <s v="Credit Card"/>
    <n v="1755.5383999999999"/>
    <n v="24"/>
    <x v="1"/>
    <x v="1"/>
    <s v="Indiana"/>
  </r>
  <r>
    <s v="SALE918"/>
    <x v="57"/>
    <s v="CUST1069"/>
    <s v="PROD13"/>
    <x v="29"/>
    <s v="STORE3"/>
    <n v="2"/>
    <n v="183.85"/>
    <n v="0.14000000000000001"/>
    <s v="PayPal"/>
    <n v="316.22199999999998"/>
    <n v="24"/>
    <x v="1"/>
    <x v="1"/>
    <s v="New Jersey"/>
  </r>
  <r>
    <s v="SALE770"/>
    <x v="271"/>
    <s v="CUST1069"/>
    <s v="PROD25"/>
    <x v="57"/>
    <s v="STORE17"/>
    <n v="3"/>
    <n v="852.72"/>
    <n v="0.16"/>
    <s v="Credit Card"/>
    <n v="2148.8544000000002"/>
    <n v="24"/>
    <x v="1"/>
    <x v="1"/>
    <s v="New Jersey"/>
  </r>
  <r>
    <s v="SALE1447"/>
    <x v="272"/>
    <s v="CUST1069"/>
    <s v="PROD31"/>
    <x v="44"/>
    <s v="STORE18"/>
    <n v="2"/>
    <n v="46.39"/>
    <n v="7.0000000000000007E-2"/>
    <s v="Credit Card"/>
    <n v="86.285399999999996"/>
    <n v="24"/>
    <x v="1"/>
    <x v="1"/>
    <s v="New Jersey"/>
  </r>
  <r>
    <s v="SALE225"/>
    <x v="26"/>
    <s v="CUST1069"/>
    <s v="PROD73"/>
    <x v="17"/>
    <s v="STORE9"/>
    <n v="3"/>
    <n v="927.6"/>
    <n v="0.09"/>
    <s v="Credit Card"/>
    <n v="2532.348"/>
    <n v="24"/>
    <x v="1"/>
    <x v="1"/>
    <s v="New Jersey"/>
  </r>
  <r>
    <s v="SALE1241"/>
    <x v="273"/>
    <s v="CUST1070"/>
    <s v="PROD16"/>
    <x v="58"/>
    <s v="STORE16"/>
    <n v="2"/>
    <n v="126.02"/>
    <n v="0.09"/>
    <s v="COD"/>
    <n v="229.35640000000001"/>
    <n v="29"/>
    <x v="1"/>
    <x v="1"/>
    <s v="New Mexico"/>
  </r>
  <r>
    <s v="SALE1638"/>
    <x v="3"/>
    <s v="CUST1070"/>
    <s v="PROD5"/>
    <x v="31"/>
    <s v="STORE2"/>
    <n v="4"/>
    <n v="796.89"/>
    <n v="0.17"/>
    <s v="Credit Card"/>
    <n v="2645.6747999999998"/>
    <n v="29"/>
    <x v="1"/>
    <x v="1"/>
    <s v="New Mexico"/>
  </r>
  <r>
    <s v="SALE50"/>
    <x v="188"/>
    <s v="CUST1070"/>
    <s v="PROD52"/>
    <x v="42"/>
    <s v="STORE9"/>
    <n v="3"/>
    <n v="83.7"/>
    <n v="0.24"/>
    <s v="PayPal"/>
    <n v="190.83600000000001"/>
    <n v="29"/>
    <x v="1"/>
    <x v="1"/>
    <s v="New Mexico"/>
  </r>
  <r>
    <s v="SALE46"/>
    <x v="274"/>
    <s v="CUST1070"/>
    <s v="PROD78"/>
    <x v="39"/>
    <s v="STORE16"/>
    <n v="1"/>
    <n v="418.69"/>
    <n v="0.06"/>
    <s v="PayPal"/>
    <n v="393.5686"/>
    <n v="29"/>
    <x v="1"/>
    <x v="1"/>
    <s v="New Mexico"/>
  </r>
  <r>
    <s v="SALE1288"/>
    <x v="275"/>
    <s v="CUST1070"/>
    <s v="PROD80"/>
    <x v="59"/>
    <s v="STORE17"/>
    <n v="4"/>
    <n v="408.76"/>
    <n v="0.12"/>
    <s v="COD"/>
    <n v="1438.8352"/>
    <n v="29"/>
    <x v="1"/>
    <x v="1"/>
    <s v="New Mexico"/>
  </r>
  <r>
    <s v="SALE1097"/>
    <x v="119"/>
    <s v="CUST1071"/>
    <s v="PROD0"/>
    <x v="10"/>
    <s v="STORE3"/>
    <n v="2"/>
    <n v="374.42"/>
    <n v="0.21"/>
    <s v="COD"/>
    <n v="591.58360000000005"/>
    <n v="61"/>
    <x v="2"/>
    <x v="1"/>
    <s v="New Mexico"/>
  </r>
  <r>
    <s v="SALE1628"/>
    <x v="276"/>
    <s v="CUST1071"/>
    <s v="PROD34"/>
    <x v="84"/>
    <s v="STORE9"/>
    <n v="3"/>
    <n v="109.5"/>
    <n v="0.06"/>
    <s v="COD"/>
    <n v="308.79000000000002"/>
    <n v="61"/>
    <x v="2"/>
    <x v="1"/>
    <s v="New Mexico"/>
  </r>
  <r>
    <s v="SALE449"/>
    <x v="277"/>
    <s v="CUST1071"/>
    <s v="PROD83"/>
    <x v="26"/>
    <s v="STORE14"/>
    <n v="2"/>
    <n v="541.39"/>
    <n v="0.03"/>
    <s v="COD"/>
    <n v="1050.2965999999999"/>
    <n v="61"/>
    <x v="2"/>
    <x v="1"/>
    <s v="New Mexico"/>
  </r>
  <r>
    <s v="SALE1539"/>
    <x v="278"/>
    <s v="CUST1072"/>
    <s v="PROD15"/>
    <x v="72"/>
    <s v="STORE12"/>
    <n v="4"/>
    <n v="935.98"/>
    <n v="0.11"/>
    <s v="PayPal"/>
    <n v="3332.0888"/>
    <n v="39"/>
    <x v="1"/>
    <x v="1"/>
    <s v="Iowa"/>
  </r>
  <r>
    <s v="SALE40"/>
    <x v="15"/>
    <s v="CUST1072"/>
    <s v="PROD26"/>
    <x v="55"/>
    <s v="STORE19"/>
    <n v="2"/>
    <n v="873.86"/>
    <n v="7.0000000000000007E-2"/>
    <s v="COD"/>
    <n v="1625.3796"/>
    <n v="39"/>
    <x v="1"/>
    <x v="1"/>
    <s v="Iowa"/>
  </r>
  <r>
    <s v="SALE623"/>
    <x v="279"/>
    <s v="CUST1072"/>
    <s v="PROD27"/>
    <x v="47"/>
    <s v="STORE14"/>
    <n v="4"/>
    <n v="757.71"/>
    <n v="0.26"/>
    <s v="COD"/>
    <n v="2242.8216000000002"/>
    <n v="39"/>
    <x v="1"/>
    <x v="1"/>
    <s v="Iowa"/>
  </r>
  <r>
    <s v="SALE1690"/>
    <x v="4"/>
    <s v="CUST1072"/>
    <s v="PROD30"/>
    <x v="36"/>
    <s v="STORE7"/>
    <n v="1"/>
    <n v="637.39"/>
    <n v="0.22"/>
    <s v="PayPal"/>
    <n v="497.16419999999999"/>
    <n v="39"/>
    <x v="1"/>
    <x v="1"/>
    <s v="Iowa"/>
  </r>
  <r>
    <s v="SALE1012"/>
    <x v="280"/>
    <s v="CUST1072"/>
    <s v="PROD37"/>
    <x v="53"/>
    <s v="STORE18"/>
    <n v="4"/>
    <n v="85.62"/>
    <n v="0.28000000000000003"/>
    <s v="COD"/>
    <n v="246.5856"/>
    <n v="39"/>
    <x v="1"/>
    <x v="1"/>
    <s v="Iowa"/>
  </r>
  <r>
    <s v="SALE1958"/>
    <x v="52"/>
    <s v="CUST1072"/>
    <s v="PROD64"/>
    <x v="16"/>
    <s v="STORE19"/>
    <n v="3"/>
    <n v="449.99"/>
    <n v="0.17"/>
    <s v="COD"/>
    <n v="1120.4751000000001"/>
    <n v="39"/>
    <x v="1"/>
    <x v="1"/>
    <s v="Iowa"/>
  </r>
  <r>
    <s v="SALE165"/>
    <x v="199"/>
    <s v="CUST1073"/>
    <s v="PROD10"/>
    <x v="92"/>
    <s v="STORE17"/>
    <n v="3"/>
    <n v="707.95"/>
    <n v="0.18"/>
    <s v="PayPal"/>
    <n v="1741.557"/>
    <n v="56"/>
    <x v="0"/>
    <x v="1"/>
    <s v="West Virginia"/>
  </r>
  <r>
    <s v="SALE1619"/>
    <x v="281"/>
    <s v="CUST1074"/>
    <s v="PROD83"/>
    <x v="26"/>
    <s v="STORE4"/>
    <n v="2"/>
    <n v="898.81"/>
    <n v="0.25"/>
    <s v="Credit Card"/>
    <n v="1348.2149999999999"/>
    <n v="58"/>
    <x v="0"/>
    <x v="0"/>
    <s v="Colorado"/>
  </r>
  <r>
    <s v="SALE220"/>
    <x v="282"/>
    <s v="CUST1075"/>
    <s v="PROD16"/>
    <x v="58"/>
    <s v="STORE18"/>
    <n v="3"/>
    <n v="434.55"/>
    <n v="0.08"/>
    <s v="COD"/>
    <n v="1199.3579999999999"/>
    <n v="61"/>
    <x v="2"/>
    <x v="1"/>
    <s v="California"/>
  </r>
  <r>
    <s v="SALE470"/>
    <x v="189"/>
    <s v="CUST1075"/>
    <s v="PROD28"/>
    <x v="24"/>
    <s v="STORE18"/>
    <n v="1"/>
    <n v="514.19000000000005"/>
    <n v="0.2"/>
    <s v="Credit Card"/>
    <n v="411.35200000000009"/>
    <n v="61"/>
    <x v="2"/>
    <x v="1"/>
    <s v="California"/>
  </r>
  <r>
    <s v="SALE838"/>
    <x v="283"/>
    <s v="CUST1075"/>
    <s v="PROD28"/>
    <x v="24"/>
    <s v="STORE16"/>
    <n v="2"/>
    <n v="619.12"/>
    <n v="0.28000000000000003"/>
    <s v="COD"/>
    <n v="891.53279999999995"/>
    <n v="61"/>
    <x v="2"/>
    <x v="1"/>
    <s v="California"/>
  </r>
  <r>
    <s v="SALE618"/>
    <x v="284"/>
    <s v="CUST1075"/>
    <s v="PROD30"/>
    <x v="36"/>
    <s v="STORE16"/>
    <n v="1"/>
    <n v="703.16"/>
    <n v="0.28999999999999998"/>
    <s v="Credit Card"/>
    <n v="499.24360000000001"/>
    <n v="61"/>
    <x v="2"/>
    <x v="1"/>
    <s v="California"/>
  </r>
  <r>
    <s v="SALE1056"/>
    <x v="285"/>
    <s v="CUST1075"/>
    <s v="PROD66"/>
    <x v="46"/>
    <s v="STORE18"/>
    <n v="4"/>
    <n v="99.92"/>
    <n v="0.11"/>
    <s v="COD"/>
    <n v="355.71519999999998"/>
    <n v="61"/>
    <x v="2"/>
    <x v="1"/>
    <s v="California"/>
  </r>
  <r>
    <s v="SALE381"/>
    <x v="66"/>
    <s v="CUST1075"/>
    <s v="PROD89"/>
    <x v="81"/>
    <s v="STORE10"/>
    <n v="3"/>
    <n v="437.96"/>
    <n v="0.27"/>
    <s v="COD"/>
    <n v="959.13239999999985"/>
    <n v="61"/>
    <x v="2"/>
    <x v="1"/>
    <s v="California"/>
  </r>
  <r>
    <s v="SALE1712"/>
    <x v="182"/>
    <s v="CUST1076"/>
    <s v="PROD1"/>
    <x v="68"/>
    <s v="STORE16"/>
    <n v="2"/>
    <n v="508.52"/>
    <n v="0.11"/>
    <s v="COD"/>
    <n v="905.16559999999993"/>
    <n v="37"/>
    <x v="1"/>
    <x v="0"/>
    <s v="Oklahoma"/>
  </r>
  <r>
    <s v="SALE1790"/>
    <x v="286"/>
    <s v="CUST1076"/>
    <s v="PROD17"/>
    <x v="75"/>
    <s v="STORE14"/>
    <n v="1"/>
    <n v="878.69"/>
    <n v="0.3"/>
    <s v="PayPal"/>
    <n v="615.08299999999997"/>
    <n v="37"/>
    <x v="1"/>
    <x v="0"/>
    <s v="Oklahoma"/>
  </r>
  <r>
    <s v="SALE163"/>
    <x v="33"/>
    <s v="CUST1076"/>
    <s v="PROD32"/>
    <x v="89"/>
    <s v="STORE1"/>
    <n v="1"/>
    <n v="488.31"/>
    <n v="0.03"/>
    <s v="PayPal"/>
    <n v="473.66070000000002"/>
    <n v="37"/>
    <x v="1"/>
    <x v="0"/>
    <s v="Oklahoma"/>
  </r>
  <r>
    <s v="SALE1758"/>
    <x v="287"/>
    <s v="CUST1076"/>
    <s v="PROD36"/>
    <x v="76"/>
    <s v="STORE0"/>
    <n v="2"/>
    <n v="324.18"/>
    <n v="0.06"/>
    <s v="COD"/>
    <n v="609.45839999999998"/>
    <n v="37"/>
    <x v="1"/>
    <x v="0"/>
    <s v="Oklahoma"/>
  </r>
  <r>
    <s v="SALE1418"/>
    <x v="288"/>
    <s v="CUST1076"/>
    <s v="PROD62"/>
    <x v="23"/>
    <s v="STORE11"/>
    <n v="4"/>
    <n v="964"/>
    <n v="0.14000000000000001"/>
    <s v="PayPal"/>
    <n v="3316.16"/>
    <n v="37"/>
    <x v="1"/>
    <x v="0"/>
    <s v="Oklahoma"/>
  </r>
  <r>
    <s v="SALE1268"/>
    <x v="289"/>
    <s v="CUST1076"/>
    <s v="PROD88"/>
    <x v="27"/>
    <s v="STORE14"/>
    <n v="1"/>
    <n v="883.36"/>
    <n v="0.11"/>
    <s v="PayPal"/>
    <n v="786.19040000000007"/>
    <n v="37"/>
    <x v="1"/>
    <x v="0"/>
    <s v="Oklahoma"/>
  </r>
  <r>
    <s v="SALE990"/>
    <x v="166"/>
    <s v="CUST1077"/>
    <s v="PROD20"/>
    <x v="91"/>
    <s v="STORE9"/>
    <n v="3"/>
    <n v="955.82"/>
    <n v="0.16"/>
    <s v="COD"/>
    <n v="2408.6664000000001"/>
    <n v="29"/>
    <x v="1"/>
    <x v="0"/>
    <s v="Vermont"/>
  </r>
  <r>
    <s v="SALE365"/>
    <x v="290"/>
    <s v="CUST1077"/>
    <s v="PROD21"/>
    <x v="73"/>
    <s v="STORE19"/>
    <n v="2"/>
    <n v="99.1"/>
    <n v="0.2"/>
    <s v="PayPal"/>
    <n v="158.56"/>
    <n v="29"/>
    <x v="1"/>
    <x v="0"/>
    <s v="Vermont"/>
  </r>
  <r>
    <s v="SALE717"/>
    <x v="291"/>
    <s v="CUST1077"/>
    <s v="PROD77"/>
    <x v="64"/>
    <s v="STORE12"/>
    <n v="4"/>
    <n v="453.12"/>
    <n v="0.23"/>
    <s v="COD"/>
    <n v="1395.6096"/>
    <n v="29"/>
    <x v="1"/>
    <x v="0"/>
    <s v="Vermont"/>
  </r>
  <r>
    <s v="SALE530"/>
    <x v="230"/>
    <s v="CUST1077"/>
    <s v="PROD8"/>
    <x v="93"/>
    <s v="STORE19"/>
    <n v="4"/>
    <n v="816.28"/>
    <n v="0.15"/>
    <s v="COD"/>
    <n v="2775.3519999999999"/>
    <n v="29"/>
    <x v="1"/>
    <x v="0"/>
    <s v="Vermont"/>
  </r>
  <r>
    <s v="SALE1229"/>
    <x v="174"/>
    <s v="CUST1078"/>
    <s v="PROD16"/>
    <x v="58"/>
    <s v="STORE17"/>
    <n v="3"/>
    <n v="484.39"/>
    <n v="0.28999999999999998"/>
    <s v="COD"/>
    <n v="1031.7507000000001"/>
    <n v="21"/>
    <x v="1"/>
    <x v="0"/>
    <s v="Virginia"/>
  </r>
  <r>
    <s v="SALE855"/>
    <x v="121"/>
    <s v="CUST1078"/>
    <s v="PROD45"/>
    <x v="48"/>
    <s v="STORE15"/>
    <n v="3"/>
    <n v="674.66"/>
    <n v="0.23"/>
    <s v="Credit Card"/>
    <n v="1558.4646"/>
    <n v="21"/>
    <x v="1"/>
    <x v="0"/>
    <s v="Virginia"/>
  </r>
  <r>
    <s v="SALE17"/>
    <x v="292"/>
    <s v="CUST1079"/>
    <s v="PROD27"/>
    <x v="47"/>
    <s v="STORE4"/>
    <n v="2"/>
    <n v="502.69"/>
    <n v="0.23"/>
    <s v="Credit Card"/>
    <n v="774.14260000000002"/>
    <n v="22"/>
    <x v="1"/>
    <x v="1"/>
    <s v="Arkansas"/>
  </r>
  <r>
    <s v="SALE56"/>
    <x v="145"/>
    <s v="CUST1080"/>
    <s v="PROD34"/>
    <x v="84"/>
    <s v="STORE6"/>
    <n v="2"/>
    <n v="833.7"/>
    <n v="0.06"/>
    <s v="PayPal"/>
    <n v="1567.356"/>
    <n v="61"/>
    <x v="2"/>
    <x v="1"/>
    <s v="New Mexico"/>
  </r>
  <r>
    <s v="SALE631"/>
    <x v="116"/>
    <s v="CUST1080"/>
    <s v="PROD39"/>
    <x v="25"/>
    <s v="STORE13"/>
    <n v="2"/>
    <n v="925.78"/>
    <n v="0.14000000000000001"/>
    <s v="COD"/>
    <n v="1592.3416"/>
    <n v="61"/>
    <x v="2"/>
    <x v="1"/>
    <s v="New Mexico"/>
  </r>
  <r>
    <s v="SALE1355"/>
    <x v="293"/>
    <s v="CUST1080"/>
    <s v="PROD89"/>
    <x v="81"/>
    <s v="STORE15"/>
    <n v="3"/>
    <n v="882.05"/>
    <n v="0.06"/>
    <s v="PayPal"/>
    <n v="2487.3809999999989"/>
    <n v="61"/>
    <x v="2"/>
    <x v="1"/>
    <s v="New Mexico"/>
  </r>
  <r>
    <s v="SALE837"/>
    <x v="88"/>
    <s v="CUST1081"/>
    <s v="PROD10"/>
    <x v="92"/>
    <s v="STORE12"/>
    <n v="3"/>
    <n v="240.27"/>
    <n v="0.15"/>
    <s v="PayPal"/>
    <n v="612.68850000000009"/>
    <n v="34"/>
    <x v="1"/>
    <x v="1"/>
    <s v="Arizona"/>
  </r>
  <r>
    <s v="SALE1478"/>
    <x v="277"/>
    <s v="CUST1081"/>
    <s v="PROD23"/>
    <x v="74"/>
    <s v="STORE11"/>
    <n v="1"/>
    <n v="588.61"/>
    <n v="0.1"/>
    <s v="PayPal"/>
    <n v="529.74900000000002"/>
    <n v="34"/>
    <x v="1"/>
    <x v="1"/>
    <s v="Arizona"/>
  </r>
  <r>
    <s v="SALE1210"/>
    <x v="162"/>
    <s v="CUST1081"/>
    <s v="PROD36"/>
    <x v="76"/>
    <s v="STORE8"/>
    <n v="4"/>
    <n v="271.04000000000002"/>
    <n v="0.12"/>
    <s v="COD"/>
    <n v="954.06080000000009"/>
    <n v="34"/>
    <x v="1"/>
    <x v="1"/>
    <s v="Arizona"/>
  </r>
  <r>
    <s v="SALE179"/>
    <x v="1"/>
    <s v="CUST1081"/>
    <s v="PROD45"/>
    <x v="48"/>
    <s v="STORE0"/>
    <n v="2"/>
    <n v="522.16999999999996"/>
    <n v="0.27"/>
    <s v="Credit Card"/>
    <n v="762.36819999999989"/>
    <n v="34"/>
    <x v="1"/>
    <x v="1"/>
    <s v="Arizona"/>
  </r>
  <r>
    <s v="SALE1953"/>
    <x v="2"/>
    <s v="CUST1081"/>
    <s v="PROD56"/>
    <x v="1"/>
    <s v="STORE17"/>
    <n v="2"/>
    <n v="981.35"/>
    <n v="0.16"/>
    <s v="PayPal"/>
    <n v="1648.6679999999999"/>
    <n v="34"/>
    <x v="1"/>
    <x v="1"/>
    <s v="Arizona"/>
  </r>
  <r>
    <s v="SALE941"/>
    <x v="245"/>
    <s v="CUST1081"/>
    <s v="PROD91"/>
    <x v="40"/>
    <s v="STORE5"/>
    <n v="3"/>
    <n v="219.96"/>
    <n v="0.18"/>
    <s v="PayPal"/>
    <n v="541.10160000000008"/>
    <n v="34"/>
    <x v="1"/>
    <x v="1"/>
    <s v="Arizona"/>
  </r>
  <r>
    <s v="SALE1222"/>
    <x v="294"/>
    <s v="CUST1082"/>
    <s v="PROD25"/>
    <x v="57"/>
    <s v="STORE2"/>
    <n v="3"/>
    <n v="377.69"/>
    <n v="7.0000000000000007E-2"/>
    <s v="PayPal"/>
    <n v="1053.7551000000001"/>
    <n v="53"/>
    <x v="0"/>
    <x v="0"/>
    <s v="Florida"/>
  </r>
  <r>
    <s v="SALE1528"/>
    <x v="295"/>
    <s v="CUST1082"/>
    <s v="PROD3"/>
    <x v="43"/>
    <s v="STORE9"/>
    <n v="3"/>
    <n v="657.24"/>
    <n v="0.18"/>
    <s v="PayPal"/>
    <n v="1616.8104000000001"/>
    <n v="53"/>
    <x v="0"/>
    <x v="0"/>
    <s v="Florida"/>
  </r>
  <r>
    <s v="SALE296"/>
    <x v="295"/>
    <s v="CUST1082"/>
    <s v="PROD41"/>
    <x v="54"/>
    <s v="STORE14"/>
    <n v="4"/>
    <n v="108.55"/>
    <n v="0.18"/>
    <s v="PayPal"/>
    <n v="356.04399999999998"/>
    <n v="53"/>
    <x v="0"/>
    <x v="0"/>
    <s v="Florida"/>
  </r>
  <r>
    <s v="SALE1989"/>
    <x v="129"/>
    <s v="CUST1082"/>
    <s v="PROD64"/>
    <x v="16"/>
    <s v="STORE0"/>
    <n v="2"/>
    <n v="358.87"/>
    <n v="0.24"/>
    <s v="Credit Card"/>
    <n v="545.48239999999998"/>
    <n v="53"/>
    <x v="0"/>
    <x v="0"/>
    <s v="Florida"/>
  </r>
  <r>
    <s v="SALE254"/>
    <x v="296"/>
    <s v="CUST1082"/>
    <s v="PROD92"/>
    <x v="19"/>
    <s v="STORE6"/>
    <n v="2"/>
    <n v="878.05"/>
    <n v="0.11"/>
    <s v="PayPal"/>
    <n v="1562.9290000000001"/>
    <n v="53"/>
    <x v="0"/>
    <x v="0"/>
    <s v="Florida"/>
  </r>
  <r>
    <s v="SALE1695"/>
    <x v="75"/>
    <s v="CUST1083"/>
    <s v="PROD10"/>
    <x v="92"/>
    <s v="STORE7"/>
    <n v="1"/>
    <n v="66.86"/>
    <n v="0.22"/>
    <s v="COD"/>
    <n v="52.150799999999997"/>
    <n v="48"/>
    <x v="0"/>
    <x v="1"/>
    <s v="Georgia"/>
  </r>
  <r>
    <s v="SALE248"/>
    <x v="297"/>
    <s v="CUST1083"/>
    <s v="PROD45"/>
    <x v="48"/>
    <s v="STORE9"/>
    <n v="3"/>
    <n v="499.12"/>
    <n v="0.05"/>
    <s v="PayPal"/>
    <n v="1422.492"/>
    <n v="48"/>
    <x v="0"/>
    <x v="1"/>
    <s v="Georgia"/>
  </r>
  <r>
    <s v="SALE101"/>
    <x v="298"/>
    <s v="CUST1084"/>
    <s v="PROD25"/>
    <x v="57"/>
    <s v="STORE13"/>
    <n v="3"/>
    <n v="359.56"/>
    <n v="0.17"/>
    <s v="PayPal"/>
    <n v="895.30439999999999"/>
    <n v="26"/>
    <x v="1"/>
    <x v="1"/>
    <s v="Indiana"/>
  </r>
  <r>
    <s v="SALE43"/>
    <x v="299"/>
    <s v="CUST1084"/>
    <s v="PROD33"/>
    <x v="41"/>
    <s v="STORE17"/>
    <n v="3"/>
    <n v="863.11"/>
    <n v="0.28000000000000003"/>
    <s v="PayPal"/>
    <n v="1864.3176000000001"/>
    <n v="26"/>
    <x v="1"/>
    <x v="1"/>
    <s v="Indiana"/>
  </r>
  <r>
    <s v="SALE428"/>
    <x v="3"/>
    <s v="CUST1084"/>
    <s v="PROD51"/>
    <x v="4"/>
    <s v="STORE6"/>
    <n v="2"/>
    <n v="573.09"/>
    <n v="0.03"/>
    <s v="COD"/>
    <n v="1111.7945999999999"/>
    <n v="26"/>
    <x v="1"/>
    <x v="1"/>
    <s v="Indiana"/>
  </r>
  <r>
    <s v="SALE454"/>
    <x v="93"/>
    <s v="CUST1084"/>
    <s v="PROD68"/>
    <x v="66"/>
    <s v="STORE8"/>
    <n v="3"/>
    <n v="811.96"/>
    <n v="0.28999999999999998"/>
    <s v="Credit Card"/>
    <n v="1729.4748"/>
    <n v="26"/>
    <x v="1"/>
    <x v="1"/>
    <s v="Indiana"/>
  </r>
  <r>
    <s v="SALE1239"/>
    <x v="300"/>
    <s v="CUST1084"/>
    <s v="PROD70"/>
    <x v="61"/>
    <s v="STORE9"/>
    <n v="4"/>
    <n v="930.38"/>
    <n v="0"/>
    <s v="COD"/>
    <n v="3721.52"/>
    <n v="26"/>
    <x v="1"/>
    <x v="1"/>
    <s v="Indiana"/>
  </r>
  <r>
    <s v="SALE517"/>
    <x v="68"/>
    <s v="CUST1084"/>
    <s v="PROD93"/>
    <x v="28"/>
    <s v="STORE12"/>
    <n v="4"/>
    <n v="828.35"/>
    <n v="0.17"/>
    <s v="Credit Card"/>
    <n v="2750.1219999999998"/>
    <n v="26"/>
    <x v="1"/>
    <x v="1"/>
    <s v="Indiana"/>
  </r>
  <r>
    <s v="SALE1797"/>
    <x v="166"/>
    <s v="CUST1084"/>
    <s v="PROD99"/>
    <x v="38"/>
    <s v="STORE16"/>
    <n v="4"/>
    <n v="820.78"/>
    <n v="0.25"/>
    <s v="Credit Card"/>
    <n v="2462.34"/>
    <n v="26"/>
    <x v="1"/>
    <x v="1"/>
    <s v="Indiana"/>
  </r>
  <r>
    <s v="SALE1916"/>
    <x v="301"/>
    <s v="CUST1084"/>
    <s v="PROD99"/>
    <x v="38"/>
    <s v="STORE9"/>
    <n v="4"/>
    <n v="261.73"/>
    <n v="0.1"/>
    <s v="PayPal"/>
    <n v="942.22800000000007"/>
    <n v="26"/>
    <x v="1"/>
    <x v="1"/>
    <s v="Indiana"/>
  </r>
  <r>
    <s v="SALE333"/>
    <x v="302"/>
    <s v="CUST1085"/>
    <s v="PROD31"/>
    <x v="44"/>
    <s v="STORE19"/>
    <n v="3"/>
    <n v="455.82"/>
    <n v="0.01"/>
    <s v="PayPal"/>
    <n v="1353.7854"/>
    <n v="36"/>
    <x v="1"/>
    <x v="0"/>
    <s v="Pennsylvania"/>
  </r>
  <r>
    <s v="SALE367"/>
    <x v="303"/>
    <s v="CUST1085"/>
    <s v="PROD84"/>
    <x v="71"/>
    <s v="STORE4"/>
    <n v="3"/>
    <n v="944.64"/>
    <n v="0.26"/>
    <s v="Credit Card"/>
    <n v="2097.1008000000002"/>
    <n v="36"/>
    <x v="1"/>
    <x v="0"/>
    <s v="Pennsylvania"/>
  </r>
  <r>
    <s v="SALE36"/>
    <x v="304"/>
    <s v="CUST1086"/>
    <s v="PROD5"/>
    <x v="31"/>
    <s v="STORE7"/>
    <n v="3"/>
    <n v="559.52"/>
    <n v="0.16"/>
    <s v="PayPal"/>
    <n v="1409.9903999999999"/>
    <n v="19"/>
    <x v="3"/>
    <x v="1"/>
    <s v="Mississippi"/>
  </r>
  <r>
    <s v="SALE124"/>
    <x v="305"/>
    <s v="CUST1087"/>
    <s v="PROD14"/>
    <x v="50"/>
    <s v="STORE3"/>
    <n v="2"/>
    <n v="44.35"/>
    <n v="0.2"/>
    <s v="COD"/>
    <n v="70.960000000000008"/>
    <n v="58"/>
    <x v="0"/>
    <x v="1"/>
    <s v="South Carolina"/>
  </r>
  <r>
    <s v="SALE1006"/>
    <x v="90"/>
    <s v="CUST1087"/>
    <s v="PROD23"/>
    <x v="74"/>
    <s v="STORE17"/>
    <n v="3"/>
    <n v="644.73"/>
    <n v="0.01"/>
    <s v="COD"/>
    <n v="1914.8480999999999"/>
    <n v="58"/>
    <x v="0"/>
    <x v="1"/>
    <s v="South Carolina"/>
  </r>
  <r>
    <s v="SALE1186"/>
    <x v="306"/>
    <s v="CUST1087"/>
    <s v="PROD54"/>
    <x v="6"/>
    <s v="STORE12"/>
    <n v="4"/>
    <n v="705.12"/>
    <n v="0.15"/>
    <s v="PayPal"/>
    <n v="2397.4079999999999"/>
    <n v="58"/>
    <x v="0"/>
    <x v="1"/>
    <s v="South Carolina"/>
  </r>
  <r>
    <s v="SALE112"/>
    <x v="307"/>
    <s v="CUST1087"/>
    <s v="PROD76"/>
    <x v="49"/>
    <s v="STORE13"/>
    <n v="3"/>
    <n v="948.69"/>
    <n v="0.28999999999999998"/>
    <s v="Credit Card"/>
    <n v="2020.7097000000001"/>
    <n v="58"/>
    <x v="0"/>
    <x v="1"/>
    <s v="South Carolina"/>
  </r>
  <r>
    <s v="SALE337"/>
    <x v="308"/>
    <s v="CUST1087"/>
    <s v="PROD8"/>
    <x v="93"/>
    <s v="STORE9"/>
    <n v="1"/>
    <n v="125"/>
    <n v="0.23"/>
    <s v="Credit Card"/>
    <n v="96.25"/>
    <n v="58"/>
    <x v="0"/>
    <x v="1"/>
    <s v="South Carolina"/>
  </r>
  <r>
    <s v="SALE556"/>
    <x v="120"/>
    <s v="CUST1087"/>
    <s v="PROD86"/>
    <x v="9"/>
    <s v="STORE17"/>
    <n v="4"/>
    <n v="338.73"/>
    <n v="0.18"/>
    <s v="Credit Card"/>
    <n v="1111.0344"/>
    <n v="58"/>
    <x v="0"/>
    <x v="1"/>
    <s v="South Carolina"/>
  </r>
  <r>
    <s v="SALE1266"/>
    <x v="7"/>
    <s v="CUST1087"/>
    <s v="PROD94"/>
    <x v="37"/>
    <s v="STORE5"/>
    <n v="1"/>
    <n v="252.18"/>
    <n v="0.23"/>
    <s v="PayPal"/>
    <n v="194.17859999999999"/>
    <n v="58"/>
    <x v="0"/>
    <x v="1"/>
    <s v="South Carolina"/>
  </r>
  <r>
    <s v="SALE318"/>
    <x v="309"/>
    <s v="CUST1088"/>
    <s v="PROD2"/>
    <x v="51"/>
    <s v="STORE4"/>
    <n v="2"/>
    <n v="123.19"/>
    <n v="0.19"/>
    <s v="Credit Card"/>
    <n v="199.56780000000001"/>
    <n v="58"/>
    <x v="0"/>
    <x v="0"/>
    <s v="Arkansas"/>
  </r>
  <r>
    <s v="SALE983"/>
    <x v="149"/>
    <s v="CUST1088"/>
    <s v="PROD66"/>
    <x v="46"/>
    <s v="STORE8"/>
    <n v="2"/>
    <n v="853.93"/>
    <n v="0.01"/>
    <s v="PayPal"/>
    <n v="1690.7814000000001"/>
    <n v="58"/>
    <x v="0"/>
    <x v="0"/>
    <s v="Arkansas"/>
  </r>
  <r>
    <s v="SALE829"/>
    <x v="310"/>
    <s v="CUST1089"/>
    <s v="PROD20"/>
    <x v="91"/>
    <s v="STORE18"/>
    <n v="1"/>
    <n v="27.83"/>
    <n v="0.3"/>
    <s v="PayPal"/>
    <n v="19.481000000000002"/>
    <n v="43"/>
    <x v="0"/>
    <x v="0"/>
    <s v="Wisconsin"/>
  </r>
  <r>
    <s v="SALE1753"/>
    <x v="311"/>
    <s v="CUST1089"/>
    <s v="PROD39"/>
    <x v="25"/>
    <s v="STORE1"/>
    <n v="4"/>
    <n v="352.72"/>
    <n v="0.25"/>
    <s v="Credit Card"/>
    <n v="1058.1600000000001"/>
    <n v="43"/>
    <x v="0"/>
    <x v="0"/>
    <s v="Wisconsin"/>
  </r>
  <r>
    <s v="SALE390"/>
    <x v="128"/>
    <s v="CUST1089"/>
    <s v="PROD57"/>
    <x v="94"/>
    <s v="STORE3"/>
    <n v="4"/>
    <n v="995.55"/>
    <n v="0.19"/>
    <s v="PayPal"/>
    <n v="3225.5819999999999"/>
    <n v="43"/>
    <x v="0"/>
    <x v="0"/>
    <s v="Wisconsin"/>
  </r>
  <r>
    <s v="SALE752"/>
    <x v="312"/>
    <s v="CUST1089"/>
    <s v="PROD59"/>
    <x v="77"/>
    <s v="STORE6"/>
    <n v="4"/>
    <n v="867.94"/>
    <n v="0.26"/>
    <s v="PayPal"/>
    <n v="2569.1024000000002"/>
    <n v="43"/>
    <x v="0"/>
    <x v="0"/>
    <s v="Wisconsin"/>
  </r>
  <r>
    <s v="SALE1380"/>
    <x v="313"/>
    <s v="CUST1090"/>
    <s v="PROD65"/>
    <x v="95"/>
    <s v="STORE14"/>
    <n v="2"/>
    <n v="546.41"/>
    <n v="0.08"/>
    <s v="COD"/>
    <n v="1005.3944"/>
    <n v="58"/>
    <x v="0"/>
    <x v="1"/>
    <s v="Louisiana"/>
  </r>
  <r>
    <s v="SALE1338"/>
    <x v="314"/>
    <s v="CUST1091"/>
    <s v="PROD40"/>
    <x v="0"/>
    <s v="STORE18"/>
    <n v="2"/>
    <n v="356.28"/>
    <n v="0.11"/>
    <s v="COD"/>
    <n v="634.17840000000001"/>
    <n v="29"/>
    <x v="1"/>
    <x v="1"/>
    <s v="Arizona"/>
  </r>
  <r>
    <s v="SALE1347"/>
    <x v="315"/>
    <s v="CUST1091"/>
    <s v="PROD45"/>
    <x v="48"/>
    <s v="STORE8"/>
    <n v="2"/>
    <n v="732.37"/>
    <n v="0.22"/>
    <s v="COD"/>
    <n v="1142.4972"/>
    <n v="29"/>
    <x v="1"/>
    <x v="1"/>
    <s v="Arizona"/>
  </r>
  <r>
    <s v="SALE189"/>
    <x v="316"/>
    <s v="CUST1091"/>
    <s v="PROD46"/>
    <x v="63"/>
    <s v="STORE3"/>
    <n v="1"/>
    <n v="580.76"/>
    <n v="0.1"/>
    <s v="COD"/>
    <n v="522.68399999999997"/>
    <n v="29"/>
    <x v="1"/>
    <x v="1"/>
    <s v="Arizona"/>
  </r>
  <r>
    <s v="SALE528"/>
    <x v="317"/>
    <s v="CUST1092"/>
    <s v="PROD10"/>
    <x v="92"/>
    <s v="STORE11"/>
    <n v="1"/>
    <n v="57.94"/>
    <n v="0.13"/>
    <s v="PayPal"/>
    <n v="50.407799999999988"/>
    <n v="44"/>
    <x v="0"/>
    <x v="1"/>
    <s v="Tennessee"/>
  </r>
  <r>
    <s v="SALE1309"/>
    <x v="318"/>
    <s v="CUST1092"/>
    <s v="PROD75"/>
    <x v="7"/>
    <s v="STORE8"/>
    <n v="4"/>
    <n v="488.72"/>
    <n v="0.23"/>
    <s v="PayPal"/>
    <n v="1505.2575999999999"/>
    <n v="44"/>
    <x v="0"/>
    <x v="1"/>
    <s v="Tennessee"/>
  </r>
  <r>
    <s v="SALE1034"/>
    <x v="319"/>
    <s v="CUST1092"/>
    <s v="PROD78"/>
    <x v="39"/>
    <s v="STORE3"/>
    <n v="3"/>
    <n v="461.03"/>
    <n v="0.11"/>
    <s v="PayPal"/>
    <n v="1230.9501"/>
    <n v="44"/>
    <x v="0"/>
    <x v="1"/>
    <s v="Tennessee"/>
  </r>
  <r>
    <s v="SALE1531"/>
    <x v="320"/>
    <s v="CUST1092"/>
    <s v="PROD96"/>
    <x v="20"/>
    <s v="STORE3"/>
    <n v="4"/>
    <n v="933.73"/>
    <n v="0.25"/>
    <s v="PayPal"/>
    <n v="2801.19"/>
    <n v="44"/>
    <x v="0"/>
    <x v="1"/>
    <s v="Tennessee"/>
  </r>
  <r>
    <s v="SALE893"/>
    <x v="321"/>
    <s v="CUST1093"/>
    <s v="PROD32"/>
    <x v="89"/>
    <s v="STORE3"/>
    <n v="2"/>
    <n v="732.67"/>
    <n v="0.24"/>
    <s v="PayPal"/>
    <n v="1113.6584"/>
    <n v="28"/>
    <x v="1"/>
    <x v="1"/>
    <s v="South Carolina"/>
  </r>
  <r>
    <s v="SALE1944"/>
    <x v="322"/>
    <s v="CUST1093"/>
    <s v="PROD38"/>
    <x v="87"/>
    <s v="STORE2"/>
    <n v="3"/>
    <n v="410.04"/>
    <n v="0.09"/>
    <s v="COD"/>
    <n v="1119.4092000000001"/>
    <n v="28"/>
    <x v="1"/>
    <x v="1"/>
    <s v="South Carolina"/>
  </r>
  <r>
    <s v="SALE1866"/>
    <x v="323"/>
    <s v="CUST1093"/>
    <s v="PROD43"/>
    <x v="85"/>
    <s v="STORE4"/>
    <n v="3"/>
    <n v="523.66"/>
    <n v="0.27"/>
    <s v="PayPal"/>
    <n v="1146.8154"/>
    <n v="28"/>
    <x v="1"/>
    <x v="1"/>
    <s v="South Carolina"/>
  </r>
  <r>
    <s v="SALE1243"/>
    <x v="299"/>
    <s v="CUST1093"/>
    <s v="PROD48"/>
    <x v="3"/>
    <s v="STORE13"/>
    <n v="1"/>
    <n v="161.80000000000001"/>
    <n v="0.24"/>
    <s v="PayPal"/>
    <n v="122.968"/>
    <n v="28"/>
    <x v="1"/>
    <x v="1"/>
    <s v="South Carolina"/>
  </r>
  <r>
    <s v="SALE149"/>
    <x v="72"/>
    <s v="CUST1093"/>
    <s v="PROD5"/>
    <x v="31"/>
    <s v="STORE12"/>
    <n v="3"/>
    <n v="513.36"/>
    <n v="7.0000000000000007E-2"/>
    <s v="COD"/>
    <n v="1432.2744"/>
    <n v="28"/>
    <x v="1"/>
    <x v="1"/>
    <s v="South Carolina"/>
  </r>
  <r>
    <s v="SALE740"/>
    <x v="324"/>
    <s v="CUST1093"/>
    <s v="PROD59"/>
    <x v="77"/>
    <s v="STORE11"/>
    <n v="2"/>
    <n v="81.16"/>
    <n v="0.16"/>
    <s v="PayPal"/>
    <n v="136.34880000000001"/>
    <n v="28"/>
    <x v="1"/>
    <x v="1"/>
    <s v="South Carolina"/>
  </r>
  <r>
    <s v="SALE669"/>
    <x v="325"/>
    <s v="CUST1094"/>
    <s v="PROD29"/>
    <x v="70"/>
    <s v="STORE4"/>
    <n v="2"/>
    <n v="145.18"/>
    <n v="0.26"/>
    <s v="PayPal"/>
    <n v="214.8664"/>
    <n v="43"/>
    <x v="0"/>
    <x v="1"/>
    <s v="Nevada"/>
  </r>
  <r>
    <s v="SALE18"/>
    <x v="326"/>
    <s v="CUST1094"/>
    <s v="PROD39"/>
    <x v="25"/>
    <s v="STORE4"/>
    <n v="2"/>
    <n v="559.23"/>
    <n v="0.25"/>
    <s v="COD"/>
    <n v="838.84500000000003"/>
    <n v="43"/>
    <x v="0"/>
    <x v="1"/>
    <s v="Nevada"/>
  </r>
  <r>
    <s v="SALE210"/>
    <x v="327"/>
    <s v="CUST1094"/>
    <s v="PROD50"/>
    <x v="82"/>
    <s v="STORE2"/>
    <n v="1"/>
    <n v="823.26"/>
    <n v="0.27"/>
    <s v="COD"/>
    <n v="600.97979999999995"/>
    <n v="43"/>
    <x v="0"/>
    <x v="1"/>
    <s v="Nevada"/>
  </r>
  <r>
    <s v="SALE431"/>
    <x v="328"/>
    <s v="CUST1094"/>
    <s v="PROD67"/>
    <x v="5"/>
    <s v="STORE6"/>
    <n v="2"/>
    <n v="849.8"/>
    <n v="0.06"/>
    <s v="COD"/>
    <n v="1597.624"/>
    <n v="43"/>
    <x v="0"/>
    <x v="1"/>
    <s v="Nevada"/>
  </r>
  <r>
    <s v="SALE1950"/>
    <x v="116"/>
    <s v="CUST1094"/>
    <s v="PROD73"/>
    <x v="17"/>
    <s v="STORE1"/>
    <n v="1"/>
    <n v="721.74"/>
    <n v="0.24"/>
    <s v="PayPal"/>
    <n v="548.52240000000006"/>
    <n v="43"/>
    <x v="0"/>
    <x v="1"/>
    <s v="Nevada"/>
  </r>
  <r>
    <s v="SALE1113"/>
    <x v="329"/>
    <s v="CUST1094"/>
    <s v="PROD91"/>
    <x v="40"/>
    <s v="STORE5"/>
    <n v="3"/>
    <n v="629.58000000000004"/>
    <n v="0.05"/>
    <s v="Credit Card"/>
    <n v="1794.3030000000001"/>
    <n v="43"/>
    <x v="0"/>
    <x v="1"/>
    <s v="Nevada"/>
  </r>
  <r>
    <s v="SALE400"/>
    <x v="42"/>
    <s v="CUST1095"/>
    <s v="PROD19"/>
    <x v="69"/>
    <s v="STORE16"/>
    <n v="2"/>
    <n v="22.47"/>
    <n v="0.22"/>
    <s v="PayPal"/>
    <n v="35.053199999999997"/>
    <n v="62"/>
    <x v="2"/>
    <x v="1"/>
    <s v="New York"/>
  </r>
  <r>
    <s v="SALE1704"/>
    <x v="138"/>
    <s v="CUST1095"/>
    <s v="PROD19"/>
    <x v="69"/>
    <s v="STORE8"/>
    <n v="1"/>
    <n v="153.57"/>
    <n v="0.01"/>
    <s v="PayPal"/>
    <n v="152.0343"/>
    <n v="62"/>
    <x v="2"/>
    <x v="1"/>
    <s v="New York"/>
  </r>
  <r>
    <s v="SALE1596"/>
    <x v="216"/>
    <s v="CUST1095"/>
    <s v="PROD21"/>
    <x v="73"/>
    <s v="STORE6"/>
    <n v="1"/>
    <n v="388.35"/>
    <n v="0.01"/>
    <s v="PayPal"/>
    <n v="384.4665"/>
    <n v="62"/>
    <x v="2"/>
    <x v="1"/>
    <s v="New York"/>
  </r>
  <r>
    <s v="SALE54"/>
    <x v="290"/>
    <s v="CUST1095"/>
    <s v="PROD40"/>
    <x v="0"/>
    <s v="STORE10"/>
    <n v="4"/>
    <n v="428.09"/>
    <n v="7.0000000000000007E-2"/>
    <s v="Credit Card"/>
    <n v="1592.4947999999999"/>
    <n v="62"/>
    <x v="2"/>
    <x v="1"/>
    <s v="New York"/>
  </r>
  <r>
    <s v="SALE962"/>
    <x v="330"/>
    <s v="CUST1095"/>
    <s v="PROD6"/>
    <x v="78"/>
    <s v="STORE9"/>
    <n v="4"/>
    <n v="579.70000000000005"/>
    <n v="0.18"/>
    <s v="PayPal"/>
    <n v="1901.4159999999999"/>
    <n v="62"/>
    <x v="2"/>
    <x v="1"/>
    <s v="New York"/>
  </r>
  <r>
    <s v="SALE1809"/>
    <x v="281"/>
    <s v="CUST1095"/>
    <s v="PROD60"/>
    <x v="12"/>
    <s v="STORE11"/>
    <n v="1"/>
    <n v="141.85"/>
    <n v="0.06"/>
    <s v="PayPal"/>
    <n v="133.339"/>
    <n v="62"/>
    <x v="2"/>
    <x v="1"/>
    <s v="New York"/>
  </r>
  <r>
    <s v="SALE322"/>
    <x v="331"/>
    <s v="CUST1095"/>
    <s v="PROD80"/>
    <x v="59"/>
    <s v="STORE5"/>
    <n v="1"/>
    <n v="516.62"/>
    <n v="0.18"/>
    <s v="Credit Card"/>
    <n v="423.62840000000011"/>
    <n v="62"/>
    <x v="2"/>
    <x v="1"/>
    <s v="New York"/>
  </r>
  <r>
    <s v="SALE1546"/>
    <x v="332"/>
    <s v="CUST1095"/>
    <s v="PROD88"/>
    <x v="27"/>
    <s v="STORE1"/>
    <n v="1"/>
    <n v="149.56"/>
    <n v="0.09"/>
    <s v="Credit Card"/>
    <n v="136.09960000000001"/>
    <n v="62"/>
    <x v="2"/>
    <x v="1"/>
    <s v="New York"/>
  </r>
  <r>
    <s v="SALE380"/>
    <x v="333"/>
    <s v="CUST1096"/>
    <s v="PROD4"/>
    <x v="83"/>
    <s v="STORE19"/>
    <n v="4"/>
    <n v="603.30999999999995"/>
    <n v="0.15"/>
    <s v="Credit Card"/>
    <n v="2051.2539999999999"/>
    <n v="30"/>
    <x v="1"/>
    <x v="1"/>
    <s v="Louisiana"/>
  </r>
  <r>
    <s v="SALE224"/>
    <x v="240"/>
    <s v="CUST1096"/>
    <s v="PROD65"/>
    <x v="95"/>
    <s v="STORE6"/>
    <n v="3"/>
    <n v="548.19000000000005"/>
    <n v="0.12"/>
    <s v="Credit Card"/>
    <n v="1447.2216000000001"/>
    <n v="30"/>
    <x v="1"/>
    <x v="1"/>
    <s v="Louisiana"/>
  </r>
  <r>
    <s v="SALE1936"/>
    <x v="334"/>
    <s v="CUST1096"/>
    <s v="PROD66"/>
    <x v="46"/>
    <s v="STORE1"/>
    <n v="1"/>
    <n v="338.83"/>
    <n v="0.19"/>
    <s v="PayPal"/>
    <n v="274.45229999999998"/>
    <n v="30"/>
    <x v="1"/>
    <x v="1"/>
    <s v="Louisiana"/>
  </r>
  <r>
    <s v="SALE1512"/>
    <x v="328"/>
    <s v="CUST1096"/>
    <s v="PROD7"/>
    <x v="96"/>
    <s v="STORE8"/>
    <n v="4"/>
    <n v="797.83"/>
    <n v="0.08"/>
    <s v="Credit Card"/>
    <n v="2936.0144"/>
    <n v="30"/>
    <x v="1"/>
    <x v="1"/>
    <s v="Louisiana"/>
  </r>
  <r>
    <s v="SALE798"/>
    <x v="64"/>
    <s v="CUST1097"/>
    <s v="PROD18"/>
    <x v="56"/>
    <s v="STORE9"/>
    <n v="1"/>
    <n v="423.48"/>
    <n v="0.18"/>
    <s v="PayPal"/>
    <n v="347.25360000000012"/>
    <n v="36"/>
    <x v="1"/>
    <x v="0"/>
    <s v="South Dakota"/>
  </r>
  <r>
    <s v="SALE303"/>
    <x v="187"/>
    <s v="CUST1097"/>
    <s v="PROD31"/>
    <x v="44"/>
    <s v="STORE9"/>
    <n v="2"/>
    <n v="916.49"/>
    <n v="0.3"/>
    <s v="COD"/>
    <n v="1283.086"/>
    <n v="36"/>
    <x v="1"/>
    <x v="0"/>
    <s v="South Dakota"/>
  </r>
  <r>
    <s v="SALE157"/>
    <x v="335"/>
    <s v="CUST1097"/>
    <s v="PROD55"/>
    <x v="32"/>
    <s v="STORE5"/>
    <n v="1"/>
    <n v="83.1"/>
    <n v="0.04"/>
    <s v="PayPal"/>
    <n v="79.775999999999996"/>
    <n v="36"/>
    <x v="1"/>
    <x v="0"/>
    <s v="South Dakota"/>
  </r>
  <r>
    <s v="SALE102"/>
    <x v="230"/>
    <s v="CUST1097"/>
    <s v="PROD80"/>
    <x v="59"/>
    <s v="STORE12"/>
    <n v="2"/>
    <n v="471.88"/>
    <n v="0.24"/>
    <s v="PayPal"/>
    <n v="717.25760000000002"/>
    <n v="36"/>
    <x v="1"/>
    <x v="0"/>
    <s v="South Dakota"/>
  </r>
  <r>
    <s v="SALE1198"/>
    <x v="185"/>
    <s v="CUST1097"/>
    <s v="PROD96"/>
    <x v="20"/>
    <s v="STORE2"/>
    <n v="3"/>
    <n v="583.52"/>
    <n v="7.0000000000000007E-2"/>
    <s v="PayPal"/>
    <n v="1628.0208"/>
    <n v="36"/>
    <x v="1"/>
    <x v="0"/>
    <s v="South Dakota"/>
  </r>
  <r>
    <s v="SALE1513"/>
    <x v="336"/>
    <s v="CUST1098"/>
    <s v="PROD2"/>
    <x v="51"/>
    <s v="STORE16"/>
    <n v="1"/>
    <n v="372.75"/>
    <n v="0.12"/>
    <s v="Credit Card"/>
    <n v="328.02"/>
    <n v="24"/>
    <x v="1"/>
    <x v="0"/>
    <s v="Alaska"/>
  </r>
  <r>
    <s v="SALE1580"/>
    <x v="308"/>
    <s v="CUST1098"/>
    <s v="PROD58"/>
    <x v="90"/>
    <s v="STORE12"/>
    <n v="2"/>
    <n v="485.17"/>
    <n v="0.11"/>
    <s v="PayPal"/>
    <n v="863.60260000000005"/>
    <n v="24"/>
    <x v="1"/>
    <x v="0"/>
    <s v="Alaska"/>
  </r>
  <r>
    <s v="SALE439"/>
    <x v="337"/>
    <s v="CUST1098"/>
    <s v="PROD62"/>
    <x v="23"/>
    <s v="STORE5"/>
    <n v="4"/>
    <n v="875.41"/>
    <n v="0.27"/>
    <s v="Credit Card"/>
    <n v="2556.1972000000001"/>
    <n v="24"/>
    <x v="1"/>
    <x v="0"/>
    <s v="Alaska"/>
  </r>
  <r>
    <s v="SALE1828"/>
    <x v="338"/>
    <s v="CUST1099"/>
    <s v="PROD11"/>
    <x v="79"/>
    <s v="STORE5"/>
    <n v="3"/>
    <n v="596"/>
    <n v="0.28000000000000003"/>
    <s v="COD"/>
    <n v="1287.3599999999999"/>
    <n v="35"/>
    <x v="1"/>
    <x v="0"/>
    <s v="Tennessee"/>
  </r>
  <r>
    <s v="SALE370"/>
    <x v="339"/>
    <s v="CUST1099"/>
    <s v="PROD22"/>
    <x v="35"/>
    <s v="STORE18"/>
    <n v="1"/>
    <n v="678.2"/>
    <n v="0.14000000000000001"/>
    <s v="Credit Card"/>
    <n v="583.25200000000007"/>
    <n v="35"/>
    <x v="1"/>
    <x v="0"/>
    <s v="Tennessee"/>
  </r>
  <r>
    <s v="SALE746"/>
    <x v="340"/>
    <s v="CUST1099"/>
    <s v="PROD24"/>
    <x v="52"/>
    <s v="STORE7"/>
    <n v="1"/>
    <n v="412.11"/>
    <n v="0.23"/>
    <s v="PayPal"/>
    <n v="317.32470000000001"/>
    <n v="35"/>
    <x v="1"/>
    <x v="0"/>
    <s v="Tennessee"/>
  </r>
  <r>
    <s v="SALE221"/>
    <x v="229"/>
    <s v="CUST1099"/>
    <s v="PROD26"/>
    <x v="55"/>
    <s v="STORE14"/>
    <n v="4"/>
    <n v="652.28"/>
    <n v="0.15"/>
    <s v="Credit Card"/>
    <n v="2217.752"/>
    <n v="35"/>
    <x v="1"/>
    <x v="0"/>
    <s v="Tennessee"/>
  </r>
  <r>
    <s v="SALE977"/>
    <x v="341"/>
    <s v="CUST1099"/>
    <s v="PROD31"/>
    <x v="44"/>
    <s v="STORE5"/>
    <n v="4"/>
    <n v="540.69000000000005"/>
    <n v="0.09"/>
    <s v="COD"/>
    <n v="1968.1116"/>
    <n v="35"/>
    <x v="1"/>
    <x v="0"/>
    <s v="Tennessee"/>
  </r>
  <r>
    <s v="SALE1919"/>
    <x v="118"/>
    <s v="CUST1099"/>
    <s v="PROD34"/>
    <x v="84"/>
    <s v="STORE8"/>
    <n v="3"/>
    <n v="570.12"/>
    <n v="0.12"/>
    <s v="PayPal"/>
    <n v="1505.1168"/>
    <n v="35"/>
    <x v="1"/>
    <x v="0"/>
    <s v="Tennessee"/>
  </r>
  <r>
    <s v="SALE1885"/>
    <x v="236"/>
    <s v="CUST1099"/>
    <s v="PROD51"/>
    <x v="4"/>
    <s v="STORE12"/>
    <n v="1"/>
    <n v="891.62"/>
    <n v="0.06"/>
    <s v="PayPal"/>
    <n v="838.12279999999998"/>
    <n v="35"/>
    <x v="1"/>
    <x v="0"/>
    <s v="Tennessee"/>
  </r>
  <r>
    <s v="SALE1216"/>
    <x v="133"/>
    <s v="CUST1100"/>
    <s v="PROD13"/>
    <x v="29"/>
    <s v="STORE19"/>
    <n v="2"/>
    <n v="889.04"/>
    <n v="0.23"/>
    <s v="Credit Card"/>
    <n v="1369.1215999999999"/>
    <n v="53"/>
    <x v="0"/>
    <x v="1"/>
    <s v="Texas"/>
  </r>
  <r>
    <s v="SALE524"/>
    <x v="124"/>
    <s v="CUST1100"/>
    <s v="PROD24"/>
    <x v="52"/>
    <s v="STORE16"/>
    <n v="2"/>
    <n v="409.52"/>
    <n v="0.06"/>
    <s v="COD"/>
    <n v="769.8975999999999"/>
    <n v="53"/>
    <x v="0"/>
    <x v="1"/>
    <s v="Texas"/>
  </r>
  <r>
    <s v="SALE1009"/>
    <x v="342"/>
    <s v="CUST1100"/>
    <s v="PROD8"/>
    <x v="93"/>
    <s v="STORE8"/>
    <n v="4"/>
    <n v="56.37"/>
    <n v="0.17"/>
    <s v="Credit Card"/>
    <n v="187.14840000000001"/>
    <n v="53"/>
    <x v="0"/>
    <x v="1"/>
    <s v="Texas"/>
  </r>
  <r>
    <s v="SALE818"/>
    <x v="343"/>
    <s v="CUST1100"/>
    <s v="PROD94"/>
    <x v="37"/>
    <s v="STORE0"/>
    <n v="2"/>
    <n v="698.94"/>
    <n v="0.06"/>
    <s v="Credit Card"/>
    <n v="1314.0072"/>
    <n v="53"/>
    <x v="0"/>
    <x v="1"/>
    <s v="Texas"/>
  </r>
  <r>
    <s v="SALE1782"/>
    <x v="248"/>
    <s v="CUST1101"/>
    <s v="PROD2"/>
    <x v="51"/>
    <s v="STORE8"/>
    <n v="1"/>
    <n v="213.74"/>
    <n v="7.0000000000000007E-2"/>
    <s v="COD"/>
    <n v="198.7782"/>
    <n v="29"/>
    <x v="1"/>
    <x v="0"/>
    <s v="Utah"/>
  </r>
  <r>
    <s v="SALE1577"/>
    <x v="33"/>
    <s v="CUST1101"/>
    <s v="PROD20"/>
    <x v="91"/>
    <s v="STORE12"/>
    <n v="4"/>
    <n v="659.17"/>
    <n v="0.12"/>
    <s v="Credit Card"/>
    <n v="2320.2784000000001"/>
    <n v="29"/>
    <x v="1"/>
    <x v="0"/>
    <s v="Utah"/>
  </r>
  <r>
    <s v="SALE763"/>
    <x v="344"/>
    <s v="CUST1101"/>
    <s v="PROD4"/>
    <x v="83"/>
    <s v="STORE18"/>
    <n v="3"/>
    <n v="217.22"/>
    <n v="0.06"/>
    <s v="PayPal"/>
    <n v="612.56039999999996"/>
    <n v="29"/>
    <x v="1"/>
    <x v="0"/>
    <s v="Utah"/>
  </r>
  <r>
    <s v="SALE1201"/>
    <x v="224"/>
    <s v="CUST1101"/>
    <s v="PROD44"/>
    <x v="45"/>
    <s v="STORE3"/>
    <n v="4"/>
    <n v="530.45000000000005"/>
    <n v="0.13"/>
    <s v="Credit Card"/>
    <n v="1845.9659999999999"/>
    <n v="29"/>
    <x v="1"/>
    <x v="0"/>
    <s v="Utah"/>
  </r>
  <r>
    <s v="SALE1746"/>
    <x v="345"/>
    <s v="CUST1101"/>
    <s v="PROD70"/>
    <x v="61"/>
    <s v="STORE4"/>
    <n v="4"/>
    <n v="640.91"/>
    <n v="0.06"/>
    <s v="Credit Card"/>
    <n v="2409.8216000000002"/>
    <n v="29"/>
    <x v="1"/>
    <x v="0"/>
    <s v="Utah"/>
  </r>
  <r>
    <s v="SALE270"/>
    <x v="346"/>
    <s v="CUST1101"/>
    <s v="PROD89"/>
    <x v="81"/>
    <s v="STORE12"/>
    <n v="4"/>
    <n v="461.83"/>
    <n v="0.28000000000000003"/>
    <s v="PayPal"/>
    <n v="1330.0704000000001"/>
    <n v="29"/>
    <x v="1"/>
    <x v="0"/>
    <s v="Utah"/>
  </r>
  <r>
    <s v="SALE1683"/>
    <x v="143"/>
    <s v="CUST1102"/>
    <s v="PROD37"/>
    <x v="53"/>
    <s v="STORE7"/>
    <n v="2"/>
    <n v="78.27"/>
    <n v="0.28999999999999998"/>
    <s v="COD"/>
    <n v="111.1434"/>
    <n v="34"/>
    <x v="1"/>
    <x v="1"/>
    <s v="Pennsylvania"/>
  </r>
  <r>
    <s v="SALE361"/>
    <x v="347"/>
    <s v="CUST1102"/>
    <s v="PROD98"/>
    <x v="62"/>
    <s v="STORE11"/>
    <n v="1"/>
    <n v="645.48"/>
    <n v="0.26"/>
    <s v="COD"/>
    <n v="477.65519999999998"/>
    <n v="34"/>
    <x v="1"/>
    <x v="1"/>
    <s v="Pennsylvania"/>
  </r>
  <r>
    <s v="SALE545"/>
    <x v="348"/>
    <s v="CUST1103"/>
    <s v="PROD26"/>
    <x v="55"/>
    <s v="STORE1"/>
    <n v="4"/>
    <n v="90.32"/>
    <n v="0.08"/>
    <s v="PayPal"/>
    <n v="332.37759999999997"/>
    <n v="21"/>
    <x v="1"/>
    <x v="0"/>
    <s v="Connecticut"/>
  </r>
  <r>
    <s v="SALE1301"/>
    <x v="349"/>
    <s v="CUST1103"/>
    <s v="PROD34"/>
    <x v="84"/>
    <s v="STORE8"/>
    <n v="4"/>
    <n v="349.07"/>
    <n v="0.28000000000000003"/>
    <s v="Credit Card"/>
    <n v="1005.3216"/>
    <n v="21"/>
    <x v="1"/>
    <x v="0"/>
    <s v="Connecticut"/>
  </r>
  <r>
    <s v="SALE1337"/>
    <x v="350"/>
    <s v="CUST1103"/>
    <s v="PROD4"/>
    <x v="83"/>
    <s v="STORE17"/>
    <n v="2"/>
    <n v="892.88"/>
    <n v="0.17"/>
    <s v="PayPal"/>
    <n v="1482.1808000000001"/>
    <n v="21"/>
    <x v="1"/>
    <x v="0"/>
    <s v="Connecticut"/>
  </r>
  <r>
    <s v="SALE260"/>
    <x v="327"/>
    <s v="CUST1103"/>
    <s v="PROD89"/>
    <x v="81"/>
    <s v="STORE19"/>
    <n v="4"/>
    <n v="611.29999999999995"/>
    <n v="0.11"/>
    <s v="PayPal"/>
    <n v="2176.2280000000001"/>
    <n v="21"/>
    <x v="1"/>
    <x v="0"/>
    <s v="Connecticut"/>
  </r>
  <r>
    <s v="SALE1493"/>
    <x v="175"/>
    <s v="CUST1104"/>
    <s v="PROD17"/>
    <x v="75"/>
    <s v="STORE12"/>
    <n v="2"/>
    <n v="428.55"/>
    <n v="0"/>
    <s v="PayPal"/>
    <n v="857.1"/>
    <n v="64"/>
    <x v="2"/>
    <x v="0"/>
    <s v="Georgia"/>
  </r>
  <r>
    <s v="SALE353"/>
    <x v="351"/>
    <s v="CUST1104"/>
    <s v="PROD25"/>
    <x v="57"/>
    <s v="STORE12"/>
    <n v="4"/>
    <n v="175.91"/>
    <n v="0.13"/>
    <s v="PayPal"/>
    <n v="612.16679999999997"/>
    <n v="64"/>
    <x v="2"/>
    <x v="0"/>
    <s v="Georgia"/>
  </r>
  <r>
    <s v="SALE827"/>
    <x v="352"/>
    <s v="CUST1104"/>
    <s v="PROD31"/>
    <x v="44"/>
    <s v="STORE3"/>
    <n v="1"/>
    <n v="36.799999999999997"/>
    <n v="0.18"/>
    <s v="Credit Card"/>
    <n v="30.175999999999998"/>
    <n v="64"/>
    <x v="2"/>
    <x v="0"/>
    <s v="Georgia"/>
  </r>
  <r>
    <s v="SALE769"/>
    <x v="353"/>
    <s v="CUST1104"/>
    <s v="PROD37"/>
    <x v="53"/>
    <s v="STORE6"/>
    <n v="2"/>
    <n v="365.91"/>
    <n v="0.14000000000000001"/>
    <s v="COD"/>
    <n v="629.36520000000007"/>
    <n v="64"/>
    <x v="2"/>
    <x v="0"/>
    <s v="Georgia"/>
  </r>
  <r>
    <s v="SALE1578"/>
    <x v="84"/>
    <s v="CUST1104"/>
    <s v="PROD46"/>
    <x v="63"/>
    <s v="STORE1"/>
    <n v="2"/>
    <n v="216.02"/>
    <n v="0.25"/>
    <s v="Credit Card"/>
    <n v="324.02999999999997"/>
    <n v="64"/>
    <x v="2"/>
    <x v="0"/>
    <s v="Georgia"/>
  </r>
  <r>
    <s v="SALE1634"/>
    <x v="23"/>
    <s v="CUST1104"/>
    <s v="PROD51"/>
    <x v="4"/>
    <s v="STORE6"/>
    <n v="4"/>
    <n v="194.39"/>
    <n v="0.25"/>
    <s v="Credit Card"/>
    <n v="583.16999999999996"/>
    <n v="64"/>
    <x v="2"/>
    <x v="0"/>
    <s v="Georgia"/>
  </r>
  <r>
    <s v="SALE601"/>
    <x v="251"/>
    <s v="CUST1104"/>
    <s v="PROD56"/>
    <x v="1"/>
    <s v="STORE1"/>
    <n v="4"/>
    <n v="165.37"/>
    <n v="0.28999999999999998"/>
    <s v="Credit Card"/>
    <n v="469.6508"/>
    <n v="64"/>
    <x v="2"/>
    <x v="0"/>
    <s v="Georgia"/>
  </r>
  <r>
    <s v="SALE558"/>
    <x v="354"/>
    <s v="CUST1105"/>
    <s v="PROD13"/>
    <x v="29"/>
    <s v="STORE13"/>
    <n v="4"/>
    <n v="539.48"/>
    <n v="0.28000000000000003"/>
    <s v="COD"/>
    <n v="1553.7023999999999"/>
    <n v="50"/>
    <x v="0"/>
    <x v="1"/>
    <s v="Florida"/>
  </r>
  <r>
    <s v="SALE1032"/>
    <x v="82"/>
    <s v="CUST1105"/>
    <s v="PROD19"/>
    <x v="69"/>
    <s v="STORE11"/>
    <n v="3"/>
    <n v="663.73"/>
    <n v="0.06"/>
    <s v="COD"/>
    <n v="1871.7185999999999"/>
    <n v="50"/>
    <x v="0"/>
    <x v="1"/>
    <s v="Florida"/>
  </r>
  <r>
    <s v="SALE118"/>
    <x v="355"/>
    <s v="CUST1105"/>
    <s v="PROD39"/>
    <x v="25"/>
    <s v="STORE11"/>
    <n v="1"/>
    <n v="165"/>
    <n v="0.3"/>
    <s v="COD"/>
    <n v="115.5"/>
    <n v="50"/>
    <x v="0"/>
    <x v="1"/>
    <s v="Florida"/>
  </r>
  <r>
    <s v="SALE569"/>
    <x v="294"/>
    <s v="CUST1105"/>
    <s v="PROD56"/>
    <x v="1"/>
    <s v="STORE9"/>
    <n v="3"/>
    <n v="600.58000000000004"/>
    <n v="0.28999999999999998"/>
    <s v="COD"/>
    <n v="1279.2354"/>
    <n v="50"/>
    <x v="0"/>
    <x v="1"/>
    <s v="Florida"/>
  </r>
  <r>
    <s v="SALE895"/>
    <x v="356"/>
    <s v="CUST1105"/>
    <s v="PROD57"/>
    <x v="94"/>
    <s v="STORE3"/>
    <n v="1"/>
    <n v="38.950000000000003"/>
    <n v="0.28000000000000003"/>
    <s v="Credit Card"/>
    <n v="28.044"/>
    <n v="50"/>
    <x v="0"/>
    <x v="1"/>
    <s v="Florida"/>
  </r>
  <r>
    <s v="SALE850"/>
    <x v="357"/>
    <s v="CUST1105"/>
    <s v="PROD68"/>
    <x v="66"/>
    <s v="STORE11"/>
    <n v="1"/>
    <n v="935.78"/>
    <n v="0.03"/>
    <s v="PayPal"/>
    <n v="907.70659999999998"/>
    <n v="50"/>
    <x v="0"/>
    <x v="1"/>
    <s v="Florida"/>
  </r>
  <r>
    <s v="SALE1062"/>
    <x v="358"/>
    <s v="CUST1105"/>
    <s v="PROD73"/>
    <x v="17"/>
    <s v="STORE13"/>
    <n v="4"/>
    <n v="528.22"/>
    <n v="0.2"/>
    <s v="PayPal"/>
    <n v="1690.3040000000001"/>
    <n v="50"/>
    <x v="0"/>
    <x v="1"/>
    <s v="Florida"/>
  </r>
  <r>
    <s v="SALE1961"/>
    <x v="94"/>
    <s v="CUST1106"/>
    <s v="PROD24"/>
    <x v="52"/>
    <s v="STORE4"/>
    <n v="2"/>
    <n v="92.94"/>
    <n v="0.12"/>
    <s v="Credit Card"/>
    <n v="163.5744"/>
    <n v="53"/>
    <x v="0"/>
    <x v="1"/>
    <s v="Rhode Island"/>
  </r>
  <r>
    <s v="SALE1520"/>
    <x v="314"/>
    <s v="CUST1106"/>
    <s v="PROD65"/>
    <x v="95"/>
    <s v="STORE16"/>
    <n v="3"/>
    <n v="578.47"/>
    <n v="0.06"/>
    <s v="COD"/>
    <n v="1631.2854"/>
    <n v="53"/>
    <x v="0"/>
    <x v="1"/>
    <s v="Rhode Island"/>
  </r>
  <r>
    <s v="SALE1678"/>
    <x v="359"/>
    <s v="CUST1106"/>
    <s v="PROD98"/>
    <x v="62"/>
    <s v="STORE8"/>
    <n v="1"/>
    <n v="343.03"/>
    <n v="0.16"/>
    <s v="Credit Card"/>
    <n v="288.14519999999999"/>
    <n v="53"/>
    <x v="0"/>
    <x v="1"/>
    <s v="Rhode Island"/>
  </r>
  <r>
    <s v="SALE1637"/>
    <x v="272"/>
    <s v="CUST1107"/>
    <s v="PROD5"/>
    <x v="31"/>
    <s v="STORE10"/>
    <n v="2"/>
    <n v="824.91"/>
    <n v="0.09"/>
    <s v="Credit Card"/>
    <n v="1501.3362"/>
    <n v="62"/>
    <x v="2"/>
    <x v="1"/>
    <s v="North Dakota"/>
  </r>
  <r>
    <s v="SALE1043"/>
    <x v="360"/>
    <s v="CUST1107"/>
    <s v="PROD58"/>
    <x v="90"/>
    <s v="STORE17"/>
    <n v="4"/>
    <n v="377.26"/>
    <n v="0.22"/>
    <s v="COD"/>
    <n v="1177.0512000000001"/>
    <n v="62"/>
    <x v="2"/>
    <x v="1"/>
    <s v="North Dakota"/>
  </r>
  <r>
    <s v="SALE1851"/>
    <x v="230"/>
    <s v="CUST1107"/>
    <s v="PROD70"/>
    <x v="61"/>
    <s v="STORE16"/>
    <n v="4"/>
    <n v="579.24"/>
    <n v="0.04"/>
    <s v="COD"/>
    <n v="2224.2815999999998"/>
    <n v="62"/>
    <x v="2"/>
    <x v="1"/>
    <s v="North Dakota"/>
  </r>
  <r>
    <s v="SALE228"/>
    <x v="134"/>
    <s v="CUST1107"/>
    <s v="PROD75"/>
    <x v="7"/>
    <s v="STORE3"/>
    <n v="2"/>
    <n v="848.98"/>
    <n v="0.04"/>
    <s v="PayPal"/>
    <n v="1630.0416"/>
    <n v="62"/>
    <x v="2"/>
    <x v="1"/>
    <s v="North Dakota"/>
  </r>
  <r>
    <s v="SALE1291"/>
    <x v="272"/>
    <s v="CUST1108"/>
    <s v="PROD28"/>
    <x v="24"/>
    <s v="STORE17"/>
    <n v="4"/>
    <n v="377.18"/>
    <n v="0.24"/>
    <s v="PayPal"/>
    <n v="1146.6271999999999"/>
    <n v="38"/>
    <x v="1"/>
    <x v="0"/>
    <s v="New Hampshire"/>
  </r>
  <r>
    <s v="SALE1878"/>
    <x v="361"/>
    <s v="CUST1108"/>
    <s v="PROD3"/>
    <x v="43"/>
    <s v="STORE7"/>
    <n v="3"/>
    <n v="604.66"/>
    <n v="0.18"/>
    <s v="COD"/>
    <n v="1487.4636"/>
    <n v="38"/>
    <x v="1"/>
    <x v="0"/>
    <s v="New Hampshire"/>
  </r>
  <r>
    <s v="SALE168"/>
    <x v="362"/>
    <s v="CUST1108"/>
    <s v="PROD30"/>
    <x v="36"/>
    <s v="STORE9"/>
    <n v="1"/>
    <n v="998.19"/>
    <n v="0.2"/>
    <s v="Credit Card"/>
    <n v="798.55200000000013"/>
    <n v="38"/>
    <x v="1"/>
    <x v="0"/>
    <s v="New Hampshire"/>
  </r>
  <r>
    <s v="SALE840"/>
    <x v="180"/>
    <s v="CUST1108"/>
    <s v="PROD48"/>
    <x v="3"/>
    <s v="STORE10"/>
    <n v="4"/>
    <n v="751.63"/>
    <n v="0.28000000000000003"/>
    <s v="COD"/>
    <n v="2164.6943999999999"/>
    <n v="38"/>
    <x v="1"/>
    <x v="0"/>
    <s v="New Hampshire"/>
  </r>
  <r>
    <s v="SALE202"/>
    <x v="363"/>
    <s v="CUST1108"/>
    <s v="PROD62"/>
    <x v="23"/>
    <s v="STORE1"/>
    <n v="4"/>
    <n v="408.07"/>
    <n v="0.28000000000000003"/>
    <s v="COD"/>
    <n v="1175.2416000000001"/>
    <n v="38"/>
    <x v="1"/>
    <x v="0"/>
    <s v="New Hampshire"/>
  </r>
  <r>
    <s v="SALE900"/>
    <x v="29"/>
    <s v="CUST1108"/>
    <s v="PROD62"/>
    <x v="23"/>
    <s v="STORE7"/>
    <n v="4"/>
    <n v="46.97"/>
    <n v="0.26"/>
    <s v="PayPal"/>
    <n v="139.03120000000001"/>
    <n v="38"/>
    <x v="1"/>
    <x v="0"/>
    <s v="New Hampshire"/>
  </r>
  <r>
    <s v="SALE360"/>
    <x v="212"/>
    <s v="CUST1108"/>
    <s v="PROD88"/>
    <x v="27"/>
    <s v="STORE1"/>
    <n v="4"/>
    <n v="677.25"/>
    <n v="0.14000000000000001"/>
    <s v="PayPal"/>
    <n v="2329.7399999999998"/>
    <n v="38"/>
    <x v="1"/>
    <x v="0"/>
    <s v="New Hampshire"/>
  </r>
  <r>
    <s v="SALE1548"/>
    <x v="364"/>
    <s v="CUST1108"/>
    <s v="PROD94"/>
    <x v="37"/>
    <s v="STORE7"/>
    <n v="3"/>
    <n v="99.67"/>
    <n v="0.17"/>
    <s v="Credit Card"/>
    <n v="248.17830000000001"/>
    <n v="38"/>
    <x v="1"/>
    <x v="0"/>
    <s v="New Hampshire"/>
  </r>
  <r>
    <s v="SALE906"/>
    <x v="365"/>
    <s v="CUST1109"/>
    <s v="PROD34"/>
    <x v="84"/>
    <s v="STORE11"/>
    <n v="2"/>
    <n v="414.18"/>
    <n v="0.25"/>
    <s v="PayPal"/>
    <n v="621.27"/>
    <n v="27"/>
    <x v="1"/>
    <x v="0"/>
    <s v="West Virginia"/>
  </r>
  <r>
    <s v="SALE913"/>
    <x v="366"/>
    <s v="CUST1109"/>
    <s v="PROD42"/>
    <x v="30"/>
    <s v="STORE7"/>
    <n v="3"/>
    <n v="94.55"/>
    <n v="0.13"/>
    <s v="COD"/>
    <n v="246.77549999999999"/>
    <n v="27"/>
    <x v="1"/>
    <x v="0"/>
    <s v="West Virginia"/>
  </r>
  <r>
    <s v="SALE964"/>
    <x v="367"/>
    <s v="CUST1109"/>
    <s v="PROD46"/>
    <x v="63"/>
    <s v="STORE15"/>
    <n v="4"/>
    <n v="614.99"/>
    <n v="0.16"/>
    <s v="PayPal"/>
    <n v="2066.3663999999999"/>
    <n v="27"/>
    <x v="1"/>
    <x v="0"/>
    <s v="West Virginia"/>
  </r>
  <r>
    <s v="SALE1002"/>
    <x v="368"/>
    <s v="CUST1109"/>
    <s v="PROD73"/>
    <x v="17"/>
    <s v="STORE10"/>
    <n v="3"/>
    <n v="909.11"/>
    <n v="0.23"/>
    <s v="COD"/>
    <n v="2100.0441000000001"/>
    <n v="27"/>
    <x v="1"/>
    <x v="0"/>
    <s v="West Virginia"/>
  </r>
  <r>
    <s v="SALE1452"/>
    <x v="369"/>
    <s v="CUST1109"/>
    <s v="PROD98"/>
    <x v="62"/>
    <s v="STORE13"/>
    <n v="3"/>
    <n v="758.87"/>
    <n v="0.11"/>
    <s v="PayPal"/>
    <n v="2026.1829"/>
    <n v="27"/>
    <x v="1"/>
    <x v="0"/>
    <s v="West Virginia"/>
  </r>
  <r>
    <s v="SALE841"/>
    <x v="370"/>
    <s v="CUST1110"/>
    <s v="PROD31"/>
    <x v="44"/>
    <s v="STORE15"/>
    <n v="3"/>
    <n v="108.14"/>
    <n v="0.19"/>
    <s v="COD"/>
    <n v="262.78019999999998"/>
    <n v="40"/>
    <x v="0"/>
    <x v="1"/>
    <s v="Maryland"/>
  </r>
  <r>
    <s v="SALE797"/>
    <x v="39"/>
    <s v="CUST1110"/>
    <s v="PROD8"/>
    <x v="93"/>
    <s v="STORE17"/>
    <n v="3"/>
    <n v="170.48"/>
    <n v="0.06"/>
    <s v="COD"/>
    <n v="480.75359999999989"/>
    <n v="40"/>
    <x v="0"/>
    <x v="1"/>
    <s v="Maryland"/>
  </r>
  <r>
    <s v="SALE1101"/>
    <x v="371"/>
    <s v="CUST1110"/>
    <s v="PROD8"/>
    <x v="93"/>
    <s v="STORE1"/>
    <n v="3"/>
    <n v="324.29000000000002"/>
    <n v="0.16"/>
    <s v="COD"/>
    <n v="817.21080000000006"/>
    <n v="40"/>
    <x v="0"/>
    <x v="1"/>
    <s v="Maryland"/>
  </r>
  <r>
    <s v="SALE1299"/>
    <x v="156"/>
    <s v="CUST1110"/>
    <s v="PROD82"/>
    <x v="97"/>
    <s v="STORE7"/>
    <n v="1"/>
    <n v="162.13999999999999"/>
    <n v="7.0000000000000007E-2"/>
    <s v="PayPal"/>
    <n v="150.7902"/>
    <n v="40"/>
    <x v="0"/>
    <x v="1"/>
    <s v="Maryland"/>
  </r>
  <r>
    <s v="SALE816"/>
    <x v="372"/>
    <s v="CUST1110"/>
    <s v="PROD94"/>
    <x v="37"/>
    <s v="STORE17"/>
    <n v="4"/>
    <n v="212.96"/>
    <n v="0.17"/>
    <s v="Credit Card"/>
    <n v="707.02719999999999"/>
    <n v="40"/>
    <x v="0"/>
    <x v="1"/>
    <s v="Maryland"/>
  </r>
  <r>
    <s v="SALE1438"/>
    <x v="150"/>
    <s v="CUST1110"/>
    <s v="PROD99"/>
    <x v="38"/>
    <s v="STORE10"/>
    <n v="3"/>
    <n v="130.38999999999999"/>
    <n v="0.24"/>
    <s v="PayPal"/>
    <n v="297.28919999999999"/>
    <n v="40"/>
    <x v="0"/>
    <x v="1"/>
    <s v="Maryland"/>
  </r>
  <r>
    <s v="SALE1845"/>
    <x v="373"/>
    <s v="CUST1111"/>
    <s v="PROD17"/>
    <x v="75"/>
    <s v="STORE5"/>
    <n v="4"/>
    <n v="715.88"/>
    <n v="0.19"/>
    <s v="PayPal"/>
    <n v="2319.4512"/>
    <n v="18"/>
    <x v="3"/>
    <x v="1"/>
    <s v="Arizona"/>
  </r>
  <r>
    <s v="SALE1292"/>
    <x v="89"/>
    <s v="CUST1112"/>
    <s v="PROD40"/>
    <x v="0"/>
    <s v="STORE0"/>
    <n v="1"/>
    <n v="70.52"/>
    <n v="0.08"/>
    <s v="COD"/>
    <n v="64.878399999999999"/>
    <n v="27"/>
    <x v="1"/>
    <x v="1"/>
    <s v="Michigan"/>
  </r>
  <r>
    <s v="SALE1850"/>
    <x v="97"/>
    <s v="CUST1112"/>
    <s v="PROD46"/>
    <x v="63"/>
    <s v="STORE2"/>
    <n v="1"/>
    <n v="780.24"/>
    <n v="0.04"/>
    <s v="COD"/>
    <n v="749.03039999999999"/>
    <n v="27"/>
    <x v="1"/>
    <x v="1"/>
    <s v="Michigan"/>
  </r>
  <r>
    <s v="SALE1500"/>
    <x v="374"/>
    <s v="CUST1112"/>
    <s v="PROD99"/>
    <x v="38"/>
    <s v="STORE11"/>
    <n v="1"/>
    <n v="736.54"/>
    <n v="0.16"/>
    <s v="PayPal"/>
    <n v="618.69359999999995"/>
    <n v="27"/>
    <x v="1"/>
    <x v="1"/>
    <s v="Michigan"/>
  </r>
  <r>
    <s v="SALE1479"/>
    <x v="375"/>
    <s v="CUST1113"/>
    <s v="PROD33"/>
    <x v="41"/>
    <s v="STORE3"/>
    <n v="4"/>
    <n v="695.97"/>
    <n v="0.02"/>
    <s v="Credit Card"/>
    <n v="2728.2024000000001"/>
    <n v="51"/>
    <x v="0"/>
    <x v="0"/>
    <s v="New Mexico"/>
  </r>
  <r>
    <s v="SALE141"/>
    <x v="376"/>
    <s v="CUST1113"/>
    <s v="PROD47"/>
    <x v="15"/>
    <s v="STORE0"/>
    <n v="1"/>
    <n v="503.95"/>
    <n v="0.26"/>
    <s v="COD"/>
    <n v="372.923"/>
    <n v="51"/>
    <x v="0"/>
    <x v="0"/>
    <s v="New Mexico"/>
  </r>
  <r>
    <s v="SALE955"/>
    <x v="377"/>
    <s v="CUST1113"/>
    <s v="PROD59"/>
    <x v="77"/>
    <s v="STORE8"/>
    <n v="1"/>
    <n v="437.12"/>
    <n v="0.21"/>
    <s v="Credit Card"/>
    <n v="345.32479999999998"/>
    <n v="51"/>
    <x v="0"/>
    <x v="0"/>
    <s v="New Mexico"/>
  </r>
  <r>
    <s v="SALE1569"/>
    <x v="378"/>
    <s v="CUST1113"/>
    <s v="PROD65"/>
    <x v="95"/>
    <s v="STORE10"/>
    <n v="4"/>
    <n v="704.49"/>
    <n v="0.05"/>
    <s v="COD"/>
    <n v="2677.0619999999999"/>
    <n v="51"/>
    <x v="0"/>
    <x v="0"/>
    <s v="New Mexico"/>
  </r>
  <r>
    <s v="SALE890"/>
    <x v="379"/>
    <s v="CUST1113"/>
    <s v="PROD83"/>
    <x v="26"/>
    <s v="STORE9"/>
    <n v="3"/>
    <n v="470.42"/>
    <n v="0.16"/>
    <s v="Credit Card"/>
    <n v="1185.4584"/>
    <n v="51"/>
    <x v="0"/>
    <x v="0"/>
    <s v="New Mexico"/>
  </r>
  <r>
    <s v="SALE1399"/>
    <x v="380"/>
    <s v="CUST1114"/>
    <s v="PROD29"/>
    <x v="70"/>
    <s v="STORE18"/>
    <n v="1"/>
    <n v="758.54"/>
    <n v="0.28999999999999998"/>
    <s v="PayPal"/>
    <n v="538.5634"/>
    <n v="30"/>
    <x v="1"/>
    <x v="0"/>
    <s v="Nevada"/>
  </r>
  <r>
    <s v="SALE1133"/>
    <x v="381"/>
    <s v="CUST1114"/>
    <s v="PROD37"/>
    <x v="53"/>
    <s v="STORE1"/>
    <n v="1"/>
    <n v="438.41"/>
    <n v="0.09"/>
    <s v="Credit Card"/>
    <n v="398.95310000000012"/>
    <n v="30"/>
    <x v="1"/>
    <x v="0"/>
    <s v="Nevada"/>
  </r>
  <r>
    <s v="SALE1482"/>
    <x v="339"/>
    <s v="CUST1114"/>
    <s v="PROD55"/>
    <x v="32"/>
    <s v="STORE18"/>
    <n v="3"/>
    <n v="471.27"/>
    <n v="0.27"/>
    <s v="COD"/>
    <n v="1032.0813000000001"/>
    <n v="30"/>
    <x v="1"/>
    <x v="0"/>
    <s v="Nevada"/>
  </r>
  <r>
    <s v="SALE433"/>
    <x v="382"/>
    <s v="CUST1114"/>
    <s v="PROD59"/>
    <x v="77"/>
    <s v="STORE2"/>
    <n v="2"/>
    <n v="64.7"/>
    <n v="0"/>
    <s v="Credit Card"/>
    <n v="129.4"/>
    <n v="30"/>
    <x v="1"/>
    <x v="0"/>
    <s v="Nevada"/>
  </r>
  <r>
    <s v="SALE1814"/>
    <x v="383"/>
    <s v="CUST1115"/>
    <s v="PROD12"/>
    <x v="11"/>
    <s v="STORE0"/>
    <n v="1"/>
    <n v="281.83"/>
    <n v="0.16"/>
    <s v="COD"/>
    <n v="236.7372"/>
    <n v="53"/>
    <x v="0"/>
    <x v="1"/>
    <s v="North Dakota"/>
  </r>
  <r>
    <s v="SALE1178"/>
    <x v="137"/>
    <s v="CUST1115"/>
    <s v="PROD16"/>
    <x v="58"/>
    <s v="STORE11"/>
    <n v="2"/>
    <n v="851.77"/>
    <n v="0.13"/>
    <s v="PayPal"/>
    <n v="1482.0798"/>
    <n v="53"/>
    <x v="0"/>
    <x v="1"/>
    <s v="North Dakota"/>
  </r>
  <r>
    <s v="SALE1446"/>
    <x v="214"/>
    <s v="CUST1115"/>
    <s v="PROD2"/>
    <x v="51"/>
    <s v="STORE15"/>
    <n v="4"/>
    <n v="601.5"/>
    <n v="0.18"/>
    <s v="Credit Card"/>
    <n v="1972.92"/>
    <n v="53"/>
    <x v="0"/>
    <x v="1"/>
    <s v="North Dakota"/>
  </r>
  <r>
    <s v="SALE79"/>
    <x v="384"/>
    <s v="CUST1115"/>
    <s v="PROD21"/>
    <x v="73"/>
    <s v="STORE2"/>
    <n v="1"/>
    <n v="341.17"/>
    <n v="0.15"/>
    <s v="Credit Card"/>
    <n v="289.99450000000002"/>
    <n v="53"/>
    <x v="0"/>
    <x v="1"/>
    <s v="North Dakota"/>
  </r>
  <r>
    <s v="SALE1764"/>
    <x v="307"/>
    <s v="CUST1115"/>
    <s v="PROD28"/>
    <x v="24"/>
    <s v="STORE17"/>
    <n v="2"/>
    <n v="289.14"/>
    <n v="0.12"/>
    <s v="COD"/>
    <n v="508.88639999999998"/>
    <n v="53"/>
    <x v="0"/>
    <x v="1"/>
    <s v="North Dakota"/>
  </r>
  <r>
    <s v="SALE1392"/>
    <x v="385"/>
    <s v="CUST1115"/>
    <s v="PROD49"/>
    <x v="88"/>
    <s v="STORE7"/>
    <n v="3"/>
    <n v="847.44"/>
    <n v="0.17"/>
    <s v="Credit Card"/>
    <n v="2110.1255999999998"/>
    <n v="53"/>
    <x v="0"/>
    <x v="1"/>
    <s v="North Dakota"/>
  </r>
  <r>
    <s v="SALE5"/>
    <x v="344"/>
    <s v="CUST1116"/>
    <s v="PROD15"/>
    <x v="72"/>
    <s v="STORE7"/>
    <n v="3"/>
    <n v="147.01"/>
    <n v="0.19"/>
    <s v="COD"/>
    <n v="357.23430000000002"/>
    <n v="18"/>
    <x v="3"/>
    <x v="1"/>
    <s v="Rhode Island"/>
  </r>
  <r>
    <s v="SALE1736"/>
    <x v="324"/>
    <s v="CUST1116"/>
    <s v="PROD25"/>
    <x v="57"/>
    <s v="STORE17"/>
    <n v="3"/>
    <n v="849.77"/>
    <n v="0.12"/>
    <s v="PayPal"/>
    <n v="2243.3928000000001"/>
    <n v="18"/>
    <x v="3"/>
    <x v="1"/>
    <s v="Rhode Island"/>
  </r>
  <r>
    <s v="SALE315"/>
    <x v="270"/>
    <s v="CUST1116"/>
    <s v="PROD77"/>
    <x v="64"/>
    <s v="STORE3"/>
    <n v="2"/>
    <n v="548.29999999999995"/>
    <n v="0.23"/>
    <s v="Credit Card"/>
    <n v="844.38199999999995"/>
    <n v="18"/>
    <x v="3"/>
    <x v="1"/>
    <s v="Rhode Island"/>
  </r>
  <r>
    <s v="SALE1604"/>
    <x v="386"/>
    <s v="CUST1116"/>
    <s v="PROD92"/>
    <x v="19"/>
    <s v="STORE19"/>
    <n v="2"/>
    <n v="253.87"/>
    <n v="0.23"/>
    <s v="COD"/>
    <n v="390.95979999999997"/>
    <n v="18"/>
    <x v="3"/>
    <x v="1"/>
    <s v="Rhode Island"/>
  </r>
  <r>
    <s v="SALE1317"/>
    <x v="53"/>
    <s v="CUST1117"/>
    <s v="PROD64"/>
    <x v="16"/>
    <s v="STORE2"/>
    <n v="4"/>
    <n v="950.21"/>
    <n v="0.27"/>
    <s v="COD"/>
    <n v="2774.6131999999998"/>
    <n v="21"/>
    <x v="1"/>
    <x v="1"/>
    <s v="Washington"/>
  </r>
  <r>
    <s v="SALE620"/>
    <x v="387"/>
    <s v="CUST1117"/>
    <s v="PROD97"/>
    <x v="14"/>
    <s v="STORE7"/>
    <n v="3"/>
    <n v="411.25"/>
    <n v="0.05"/>
    <s v="Credit Card"/>
    <n v="1172.0625"/>
    <n v="21"/>
    <x v="1"/>
    <x v="1"/>
    <s v="Washington"/>
  </r>
  <r>
    <s v="SALE1826"/>
    <x v="388"/>
    <s v="CUST1118"/>
    <s v="PROD56"/>
    <x v="1"/>
    <s v="STORE16"/>
    <n v="3"/>
    <n v="753.47"/>
    <n v="0.25"/>
    <s v="PayPal"/>
    <n v="1695.3074999999999"/>
    <n v="36"/>
    <x v="1"/>
    <x v="0"/>
    <s v="Nebraska"/>
  </r>
  <r>
    <s v="SALE314"/>
    <x v="389"/>
    <s v="CUST1118"/>
    <s v="PROD61"/>
    <x v="22"/>
    <s v="STORE16"/>
    <n v="1"/>
    <n v="299.13"/>
    <n v="0.1"/>
    <s v="COD"/>
    <n v="269.21699999999998"/>
    <n v="36"/>
    <x v="1"/>
    <x v="0"/>
    <s v="Nebraska"/>
  </r>
  <r>
    <s v="SALE267"/>
    <x v="57"/>
    <s v="CUST1118"/>
    <s v="PROD83"/>
    <x v="26"/>
    <s v="STORE7"/>
    <n v="2"/>
    <n v="467.75"/>
    <n v="0.26"/>
    <s v="Credit Card"/>
    <n v="692.27"/>
    <n v="36"/>
    <x v="1"/>
    <x v="0"/>
    <s v="Nebraska"/>
  </r>
  <r>
    <s v="SALE476"/>
    <x v="373"/>
    <s v="CUST1118"/>
    <s v="PROD91"/>
    <x v="40"/>
    <s v="STORE5"/>
    <n v="4"/>
    <n v="940.77"/>
    <n v="0.24"/>
    <s v="COD"/>
    <n v="2859.9407999999999"/>
    <n v="36"/>
    <x v="1"/>
    <x v="0"/>
    <s v="Nebraska"/>
  </r>
  <r>
    <s v="SALE935"/>
    <x v="121"/>
    <s v="CUST1119"/>
    <s v="PROD13"/>
    <x v="29"/>
    <s v="STORE15"/>
    <n v="2"/>
    <n v="65.44"/>
    <n v="0.05"/>
    <s v="PayPal"/>
    <n v="124.336"/>
    <n v="40"/>
    <x v="0"/>
    <x v="0"/>
    <s v="Tennessee"/>
  </r>
  <r>
    <s v="SALE280"/>
    <x v="227"/>
    <s v="CUST1119"/>
    <s v="PROD62"/>
    <x v="23"/>
    <s v="STORE8"/>
    <n v="1"/>
    <n v="329.31"/>
    <n v="0.09"/>
    <s v="Credit Card"/>
    <n v="299.6721"/>
    <n v="40"/>
    <x v="0"/>
    <x v="0"/>
    <s v="Tennessee"/>
  </r>
  <r>
    <s v="SALE1862"/>
    <x v="390"/>
    <s v="CUST1119"/>
    <s v="PROD66"/>
    <x v="46"/>
    <s v="STORE6"/>
    <n v="1"/>
    <n v="126.92"/>
    <n v="0.24"/>
    <s v="COD"/>
    <n v="96.459199999999996"/>
    <n v="40"/>
    <x v="0"/>
    <x v="0"/>
    <s v="Tennessee"/>
  </r>
  <r>
    <s v="SALE292"/>
    <x v="391"/>
    <s v="CUST1119"/>
    <s v="PROD74"/>
    <x v="13"/>
    <s v="STORE4"/>
    <n v="1"/>
    <n v="702.53"/>
    <n v="0.3"/>
    <s v="Credit Card"/>
    <n v="491.77100000000002"/>
    <n v="40"/>
    <x v="0"/>
    <x v="0"/>
    <s v="Tennessee"/>
  </r>
  <r>
    <s v="SALE1657"/>
    <x v="392"/>
    <s v="CUST1119"/>
    <s v="PROD8"/>
    <x v="93"/>
    <s v="STORE3"/>
    <n v="4"/>
    <n v="555.65"/>
    <n v="0.25"/>
    <s v="COD"/>
    <n v="1666.95"/>
    <n v="40"/>
    <x v="0"/>
    <x v="0"/>
    <s v="Tennessee"/>
  </r>
  <r>
    <s v="SALE1448"/>
    <x v="99"/>
    <s v="CUST1119"/>
    <s v="PROD82"/>
    <x v="97"/>
    <s v="STORE8"/>
    <n v="4"/>
    <n v="892.28"/>
    <n v="0.23"/>
    <s v="Credit Card"/>
    <n v="2748.2224000000001"/>
    <n v="40"/>
    <x v="0"/>
    <x v="0"/>
    <s v="Tennessee"/>
  </r>
  <r>
    <s v="SALE883"/>
    <x v="393"/>
    <s v="CUST1119"/>
    <s v="PROD85"/>
    <x v="33"/>
    <s v="STORE0"/>
    <n v="3"/>
    <n v="762"/>
    <n v="0.02"/>
    <s v="PayPal"/>
    <n v="2240.2800000000002"/>
    <n v="40"/>
    <x v="0"/>
    <x v="0"/>
    <s v="Tennessee"/>
  </r>
  <r>
    <s v="SALE111"/>
    <x v="21"/>
    <s v="CUST1119"/>
    <s v="PROD90"/>
    <x v="34"/>
    <s v="STORE3"/>
    <n v="2"/>
    <n v="845.71"/>
    <n v="0.01"/>
    <s v="PayPal"/>
    <n v="1674.5057999999999"/>
    <n v="40"/>
    <x v="0"/>
    <x v="0"/>
    <s v="Tennessee"/>
  </r>
  <r>
    <s v="SALE1050"/>
    <x v="394"/>
    <s v="CUST1120"/>
    <s v="PROD15"/>
    <x v="72"/>
    <s v="STORE19"/>
    <n v="1"/>
    <n v="151.66"/>
    <n v="0.16"/>
    <s v="COD"/>
    <n v="127.3944"/>
    <n v="44"/>
    <x v="0"/>
    <x v="1"/>
    <s v="Pennsylvania"/>
  </r>
  <r>
    <s v="SALE1370"/>
    <x v="238"/>
    <s v="CUST1120"/>
    <s v="PROD18"/>
    <x v="56"/>
    <s v="STORE13"/>
    <n v="3"/>
    <n v="928.74"/>
    <n v="0.27"/>
    <s v="PayPal"/>
    <n v="2033.9405999999999"/>
    <n v="44"/>
    <x v="0"/>
    <x v="1"/>
    <s v="Pennsylvania"/>
  </r>
  <r>
    <s v="SALE1633"/>
    <x v="395"/>
    <s v="CUST1120"/>
    <s v="PROD69"/>
    <x v="60"/>
    <s v="STORE16"/>
    <n v="1"/>
    <n v="696.13"/>
    <n v="0.06"/>
    <s v="COD"/>
    <n v="654.36219999999992"/>
    <n v="44"/>
    <x v="0"/>
    <x v="1"/>
    <s v="Pennsylvania"/>
  </r>
  <r>
    <s v="SALE376"/>
    <x v="140"/>
    <s v="CUST1120"/>
    <s v="PROD73"/>
    <x v="17"/>
    <s v="STORE4"/>
    <n v="4"/>
    <n v="693.16"/>
    <n v="0.05"/>
    <s v="PayPal"/>
    <n v="2634.0079999999998"/>
    <n v="44"/>
    <x v="0"/>
    <x v="1"/>
    <s v="Pennsylvania"/>
  </r>
  <r>
    <s v="SALE1603"/>
    <x v="69"/>
    <s v="CUST1121"/>
    <s v="PROD10"/>
    <x v="92"/>
    <s v="STORE18"/>
    <n v="2"/>
    <n v="635.39"/>
    <n v="0.28999999999999998"/>
    <s v="COD"/>
    <n v="902.25379999999996"/>
    <n v="62"/>
    <x v="2"/>
    <x v="0"/>
    <s v="Hawaii"/>
  </r>
  <r>
    <s v="SALE867"/>
    <x v="396"/>
    <s v="CUST1121"/>
    <s v="PROD33"/>
    <x v="41"/>
    <s v="STORE15"/>
    <n v="2"/>
    <n v="667.17"/>
    <n v="0.1"/>
    <s v="PayPal"/>
    <n v="1200.9059999999999"/>
    <n v="62"/>
    <x v="2"/>
    <x v="0"/>
    <s v="Hawaii"/>
  </r>
  <r>
    <s v="SALE1880"/>
    <x v="213"/>
    <s v="CUST1121"/>
    <s v="PROD63"/>
    <x v="2"/>
    <s v="STORE11"/>
    <n v="1"/>
    <n v="503.95"/>
    <n v="0.24"/>
    <s v="PayPal"/>
    <n v="383.00200000000001"/>
    <n v="62"/>
    <x v="2"/>
    <x v="0"/>
    <s v="Hawaii"/>
  </r>
  <r>
    <s v="SALE880"/>
    <x v="0"/>
    <s v="CUST1122"/>
    <s v="PROD42"/>
    <x v="30"/>
    <s v="STORE9"/>
    <n v="4"/>
    <n v="194.36"/>
    <n v="0.18"/>
    <s v="COD"/>
    <n v="637.50080000000014"/>
    <n v="50"/>
    <x v="0"/>
    <x v="0"/>
    <s v="North Carolina"/>
  </r>
  <r>
    <s v="SALE1018"/>
    <x v="174"/>
    <s v="CUST1122"/>
    <s v="PROD52"/>
    <x v="42"/>
    <s v="STORE6"/>
    <n v="3"/>
    <n v="593.62"/>
    <n v="0.08"/>
    <s v="Credit Card"/>
    <n v="1638.3912"/>
    <n v="50"/>
    <x v="0"/>
    <x v="0"/>
    <s v="North Carolina"/>
  </r>
  <r>
    <s v="SALE1276"/>
    <x v="397"/>
    <s v="CUST1122"/>
    <s v="PROD60"/>
    <x v="12"/>
    <s v="STORE12"/>
    <n v="4"/>
    <n v="755.82"/>
    <n v="0.22"/>
    <s v="COD"/>
    <n v="2358.1583999999998"/>
    <n v="50"/>
    <x v="0"/>
    <x v="0"/>
    <s v="North Carolina"/>
  </r>
  <r>
    <s v="SALE747"/>
    <x v="287"/>
    <s v="CUST1122"/>
    <s v="PROD94"/>
    <x v="37"/>
    <s v="STORE1"/>
    <n v="1"/>
    <n v="126.09"/>
    <n v="0.05"/>
    <s v="COD"/>
    <n v="119.7855"/>
    <n v="50"/>
    <x v="0"/>
    <x v="0"/>
    <s v="North Carolina"/>
  </r>
  <r>
    <s v="SALE548"/>
    <x v="398"/>
    <s v="CUST1123"/>
    <s v="PROD12"/>
    <x v="11"/>
    <s v="STORE15"/>
    <n v="2"/>
    <n v="562.97"/>
    <n v="0.2"/>
    <s v="Credit Card"/>
    <n v="900.75200000000007"/>
    <n v="40"/>
    <x v="0"/>
    <x v="0"/>
    <s v="Iowa"/>
  </r>
  <r>
    <s v="SALE1358"/>
    <x v="399"/>
    <s v="CUST1123"/>
    <s v="PROD14"/>
    <x v="50"/>
    <s v="STORE6"/>
    <n v="2"/>
    <n v="629.73"/>
    <n v="7.0000000000000007E-2"/>
    <s v="PayPal"/>
    <n v="1171.2978000000001"/>
    <n v="40"/>
    <x v="0"/>
    <x v="0"/>
    <s v="Iowa"/>
  </r>
  <r>
    <s v="SALE663"/>
    <x v="159"/>
    <s v="CUST1123"/>
    <s v="PROD22"/>
    <x v="35"/>
    <s v="STORE6"/>
    <n v="1"/>
    <n v="747.03"/>
    <n v="0.01"/>
    <s v="Credit Card"/>
    <n v="739.55970000000002"/>
    <n v="40"/>
    <x v="0"/>
    <x v="0"/>
    <s v="Iowa"/>
  </r>
  <r>
    <s v="SALE1304"/>
    <x v="400"/>
    <s v="CUST1123"/>
    <s v="PROD77"/>
    <x v="64"/>
    <s v="STORE4"/>
    <n v="4"/>
    <n v="665.38"/>
    <n v="0.18"/>
    <s v="Credit Card"/>
    <n v="2182.4463999999998"/>
    <n v="40"/>
    <x v="0"/>
    <x v="0"/>
    <s v="Iowa"/>
  </r>
  <r>
    <s v="SALE1874"/>
    <x v="289"/>
    <s v="CUST1124"/>
    <s v="PROD2"/>
    <x v="51"/>
    <s v="STORE3"/>
    <n v="4"/>
    <n v="591.9"/>
    <n v="0.2"/>
    <s v="PayPal"/>
    <n v="1894.08"/>
    <n v="26"/>
    <x v="1"/>
    <x v="0"/>
    <s v="Illinois"/>
  </r>
  <r>
    <s v="SALE691"/>
    <x v="341"/>
    <s v="CUST1124"/>
    <s v="PROD22"/>
    <x v="35"/>
    <s v="STORE2"/>
    <n v="2"/>
    <n v="419.25"/>
    <n v="0.17"/>
    <s v="PayPal"/>
    <n v="695.95499999999993"/>
    <n v="26"/>
    <x v="1"/>
    <x v="0"/>
    <s v="Illinois"/>
  </r>
  <r>
    <s v="SALE1726"/>
    <x v="401"/>
    <s v="CUST1124"/>
    <s v="PROD63"/>
    <x v="2"/>
    <s v="STORE5"/>
    <n v="4"/>
    <n v="688.86"/>
    <n v="0.02"/>
    <s v="COD"/>
    <n v="2700.3312000000001"/>
    <n v="26"/>
    <x v="1"/>
    <x v="0"/>
    <s v="Illinois"/>
  </r>
  <r>
    <s v="SALE1030"/>
    <x v="127"/>
    <s v="CUST1124"/>
    <s v="PROD73"/>
    <x v="17"/>
    <s v="STORE0"/>
    <n v="1"/>
    <n v="328.51"/>
    <n v="0.2"/>
    <s v="COD"/>
    <n v="262.80799999999999"/>
    <n v="26"/>
    <x v="1"/>
    <x v="0"/>
    <s v="Illinois"/>
  </r>
  <r>
    <s v="SALE378"/>
    <x v="280"/>
    <s v="CUST1125"/>
    <s v="PROD7"/>
    <x v="96"/>
    <s v="STORE18"/>
    <n v="4"/>
    <n v="241.32"/>
    <n v="0.28999999999999998"/>
    <s v="COD"/>
    <n v="685.34879999999998"/>
    <n v="64"/>
    <x v="2"/>
    <x v="1"/>
    <s v="Maine"/>
  </r>
  <r>
    <s v="SALE710"/>
    <x v="232"/>
    <s v="CUST1126"/>
    <s v="PROD31"/>
    <x v="44"/>
    <s v="STORE14"/>
    <n v="4"/>
    <n v="471.89"/>
    <n v="0.12"/>
    <s v="COD"/>
    <n v="1661.0527999999999"/>
    <n v="62"/>
    <x v="2"/>
    <x v="1"/>
    <s v="Arizona"/>
  </r>
  <r>
    <s v="SALE311"/>
    <x v="359"/>
    <s v="CUST1126"/>
    <s v="PROD80"/>
    <x v="59"/>
    <s v="STORE2"/>
    <n v="4"/>
    <n v="741.51"/>
    <n v="0.09"/>
    <s v="COD"/>
    <n v="2699.0963999999999"/>
    <n v="62"/>
    <x v="2"/>
    <x v="1"/>
    <s v="Arizona"/>
  </r>
  <r>
    <s v="SALE1841"/>
    <x v="17"/>
    <s v="CUST1126"/>
    <s v="PROD81"/>
    <x v="18"/>
    <s v="STORE12"/>
    <n v="2"/>
    <n v="966.71"/>
    <n v="0.11"/>
    <s v="Credit Card"/>
    <n v="1720.7438"/>
    <n v="62"/>
    <x v="2"/>
    <x v="1"/>
    <s v="Arizona"/>
  </r>
  <r>
    <s v="SALE63"/>
    <x v="36"/>
    <s v="CUST1126"/>
    <s v="PROD89"/>
    <x v="81"/>
    <s v="STORE12"/>
    <n v="2"/>
    <n v="121.37"/>
    <n v="0.05"/>
    <s v="Credit Card"/>
    <n v="230.60300000000001"/>
    <n v="62"/>
    <x v="2"/>
    <x v="1"/>
    <s v="Arizona"/>
  </r>
  <r>
    <s v="SALE453"/>
    <x v="116"/>
    <s v="CUST1127"/>
    <s v="PROD55"/>
    <x v="32"/>
    <s v="STORE0"/>
    <n v="2"/>
    <n v="911.14"/>
    <n v="0.1"/>
    <s v="Credit Card"/>
    <n v="1640.0519999999999"/>
    <n v="39"/>
    <x v="1"/>
    <x v="0"/>
    <s v="Vermont"/>
  </r>
  <r>
    <s v="SALE338"/>
    <x v="97"/>
    <s v="CUST1128"/>
    <s v="PROD10"/>
    <x v="92"/>
    <s v="STORE15"/>
    <n v="2"/>
    <n v="188.25"/>
    <n v="0.08"/>
    <s v="PayPal"/>
    <n v="346.38"/>
    <n v="45"/>
    <x v="0"/>
    <x v="0"/>
    <s v="Arkansas"/>
  </r>
  <r>
    <s v="SALE176"/>
    <x v="402"/>
    <s v="CUST1128"/>
    <s v="PROD25"/>
    <x v="57"/>
    <s v="STORE15"/>
    <n v="1"/>
    <n v="857.35"/>
    <n v="0.28000000000000003"/>
    <s v="PayPal"/>
    <n v="617.29200000000003"/>
    <n v="45"/>
    <x v="0"/>
    <x v="0"/>
    <s v="Arkansas"/>
  </r>
  <r>
    <s v="SALE1258"/>
    <x v="403"/>
    <s v="CUST1128"/>
    <s v="PROD43"/>
    <x v="85"/>
    <s v="STORE8"/>
    <n v="3"/>
    <n v="518.35"/>
    <n v="0.21"/>
    <s v="COD"/>
    <n v="1228.4894999999999"/>
    <n v="45"/>
    <x v="0"/>
    <x v="0"/>
    <s v="Arkansas"/>
  </r>
  <r>
    <s v="SALE965"/>
    <x v="129"/>
    <s v="CUST1128"/>
    <s v="PROD62"/>
    <x v="23"/>
    <s v="STORE0"/>
    <n v="4"/>
    <n v="189.21"/>
    <n v="0.06"/>
    <s v="COD"/>
    <n v="711.42959999999994"/>
    <n v="45"/>
    <x v="0"/>
    <x v="0"/>
    <s v="Arkansas"/>
  </r>
  <r>
    <s v="SALE676"/>
    <x v="348"/>
    <s v="CUST1128"/>
    <s v="PROD80"/>
    <x v="59"/>
    <s v="STORE2"/>
    <n v="2"/>
    <n v="111.28"/>
    <n v="0.14000000000000001"/>
    <s v="Credit Card"/>
    <n v="191.4016"/>
    <n v="45"/>
    <x v="0"/>
    <x v="0"/>
    <s v="Arkansas"/>
  </r>
  <r>
    <s v="SALE1997"/>
    <x v="404"/>
    <s v="CUST1128"/>
    <s v="PROD89"/>
    <x v="81"/>
    <s v="STORE10"/>
    <n v="2"/>
    <n v="685.31"/>
    <n v="0.26"/>
    <s v="PayPal"/>
    <n v="1014.2588"/>
    <n v="45"/>
    <x v="0"/>
    <x v="0"/>
    <s v="Arkansas"/>
  </r>
  <r>
    <s v="SALE514"/>
    <x v="177"/>
    <s v="CUST1129"/>
    <s v="PROD0"/>
    <x v="10"/>
    <s v="STORE7"/>
    <n v="4"/>
    <n v="191.65"/>
    <n v="0.19"/>
    <s v="PayPal"/>
    <n v="620.94600000000003"/>
    <n v="43"/>
    <x v="0"/>
    <x v="1"/>
    <s v="South Dakota"/>
  </r>
  <r>
    <s v="SALE1366"/>
    <x v="137"/>
    <s v="CUST1129"/>
    <s v="PROD27"/>
    <x v="47"/>
    <s v="STORE16"/>
    <n v="2"/>
    <n v="270.66000000000003"/>
    <n v="0.1"/>
    <s v="COD"/>
    <n v="487.18799999999999"/>
    <n v="43"/>
    <x v="0"/>
    <x v="1"/>
    <s v="South Dakota"/>
  </r>
  <r>
    <s v="SALE1029"/>
    <x v="405"/>
    <s v="CUST1129"/>
    <s v="PROD81"/>
    <x v="18"/>
    <s v="STORE6"/>
    <n v="4"/>
    <n v="762.43"/>
    <n v="0.05"/>
    <s v="Credit Card"/>
    <n v="2897.233999999999"/>
    <n v="43"/>
    <x v="0"/>
    <x v="1"/>
    <s v="South Dakota"/>
  </r>
  <r>
    <s v="SALE461"/>
    <x v="406"/>
    <s v="CUST1129"/>
    <s v="PROD91"/>
    <x v="40"/>
    <s v="STORE11"/>
    <n v="4"/>
    <n v="202.46"/>
    <n v="0.24"/>
    <s v="Credit Card"/>
    <n v="615.47840000000008"/>
    <n v="43"/>
    <x v="0"/>
    <x v="1"/>
    <s v="South Dakota"/>
  </r>
  <r>
    <s v="SALE726"/>
    <x v="407"/>
    <s v="CUST1130"/>
    <s v="PROD41"/>
    <x v="54"/>
    <s v="STORE11"/>
    <n v="3"/>
    <n v="28.69"/>
    <n v="0.02"/>
    <s v="Credit Card"/>
    <n v="84.348600000000005"/>
    <n v="29"/>
    <x v="1"/>
    <x v="0"/>
    <s v="Connecticut"/>
  </r>
  <r>
    <s v="SALE916"/>
    <x v="408"/>
    <s v="CUST1130"/>
    <s v="PROD53"/>
    <x v="86"/>
    <s v="STORE5"/>
    <n v="3"/>
    <n v="214.94"/>
    <n v="0.22"/>
    <s v="COD"/>
    <n v="502.95960000000002"/>
    <n v="29"/>
    <x v="1"/>
    <x v="0"/>
    <s v="Connecticut"/>
  </r>
  <r>
    <s v="SALE843"/>
    <x v="246"/>
    <s v="CUST1131"/>
    <s v="PROD19"/>
    <x v="69"/>
    <s v="STORE0"/>
    <n v="1"/>
    <n v="346.2"/>
    <n v="0.28999999999999998"/>
    <s v="Credit Card"/>
    <n v="245.80199999999999"/>
    <n v="34"/>
    <x v="1"/>
    <x v="1"/>
    <s v="Alabama"/>
  </r>
  <r>
    <s v="SALE1149"/>
    <x v="148"/>
    <s v="CUST1131"/>
    <s v="PROD26"/>
    <x v="55"/>
    <s v="STORE8"/>
    <n v="3"/>
    <n v="922.56"/>
    <n v="0.18"/>
    <s v="PayPal"/>
    <n v="2269.4976000000001"/>
    <n v="34"/>
    <x v="1"/>
    <x v="1"/>
    <s v="Alabama"/>
  </r>
  <r>
    <s v="SALE126"/>
    <x v="409"/>
    <s v="CUST1131"/>
    <s v="PROD35"/>
    <x v="21"/>
    <s v="STORE12"/>
    <n v="1"/>
    <n v="996.48"/>
    <n v="7.0000000000000007E-2"/>
    <s v="COD"/>
    <n v="926.7263999999999"/>
    <n v="34"/>
    <x v="1"/>
    <x v="1"/>
    <s v="Alabama"/>
  </r>
  <r>
    <s v="SALE98"/>
    <x v="410"/>
    <s v="CUST1131"/>
    <s v="PROD56"/>
    <x v="1"/>
    <s v="STORE7"/>
    <n v="4"/>
    <n v="476.28"/>
    <n v="0.17"/>
    <s v="Credit Card"/>
    <n v="1581.2496000000001"/>
    <n v="34"/>
    <x v="1"/>
    <x v="1"/>
    <s v="Alabama"/>
  </r>
  <r>
    <s v="SALE250"/>
    <x v="411"/>
    <s v="CUST1131"/>
    <s v="PROD75"/>
    <x v="7"/>
    <s v="STORE9"/>
    <n v="4"/>
    <n v="578.39"/>
    <n v="0.01"/>
    <s v="Credit Card"/>
    <n v="2290.4243999999999"/>
    <n v="34"/>
    <x v="1"/>
    <x v="1"/>
    <s v="Alabama"/>
  </r>
  <r>
    <s v="SALE1647"/>
    <x v="412"/>
    <s v="CUST1132"/>
    <s v="PROD47"/>
    <x v="15"/>
    <s v="STORE0"/>
    <n v="4"/>
    <n v="92.35"/>
    <n v="0.15"/>
    <s v="Credit Card"/>
    <n v="313.99"/>
    <n v="57"/>
    <x v="0"/>
    <x v="1"/>
    <s v="Ohio"/>
  </r>
  <r>
    <s v="SALE1476"/>
    <x v="262"/>
    <s v="CUST1133"/>
    <s v="PROD10"/>
    <x v="92"/>
    <s v="STORE12"/>
    <n v="4"/>
    <n v="228.98"/>
    <n v="0.22"/>
    <s v="PayPal"/>
    <n v="714.41759999999999"/>
    <n v="62"/>
    <x v="2"/>
    <x v="1"/>
    <s v="Florida"/>
  </r>
  <r>
    <s v="SALE332"/>
    <x v="413"/>
    <s v="CUST1133"/>
    <s v="PROD36"/>
    <x v="76"/>
    <s v="STORE4"/>
    <n v="3"/>
    <n v="399.42"/>
    <n v="0.02"/>
    <s v="Credit Card"/>
    <n v="1174.2947999999999"/>
    <n v="62"/>
    <x v="2"/>
    <x v="1"/>
    <s v="Florida"/>
  </r>
  <r>
    <s v="SALE1398"/>
    <x v="18"/>
    <s v="CUST1133"/>
    <s v="PROD57"/>
    <x v="94"/>
    <s v="STORE10"/>
    <n v="4"/>
    <n v="559.59"/>
    <n v="0.19"/>
    <s v="COD"/>
    <n v="1813.0716"/>
    <n v="62"/>
    <x v="2"/>
    <x v="1"/>
    <s v="Florida"/>
  </r>
  <r>
    <s v="SALE1945"/>
    <x v="414"/>
    <s v="CUST1133"/>
    <s v="PROD94"/>
    <x v="37"/>
    <s v="STORE17"/>
    <n v="1"/>
    <n v="355.31"/>
    <n v="0.27"/>
    <s v="Credit Card"/>
    <n v="259.37630000000001"/>
    <n v="62"/>
    <x v="2"/>
    <x v="1"/>
    <s v="Florida"/>
  </r>
  <r>
    <s v="SALE1148"/>
    <x v="225"/>
    <s v="CUST1134"/>
    <s v="PROD15"/>
    <x v="72"/>
    <s v="STORE6"/>
    <n v="4"/>
    <n v="101.33"/>
    <n v="0"/>
    <s v="Credit Card"/>
    <n v="405.32"/>
    <n v="54"/>
    <x v="0"/>
    <x v="0"/>
    <s v="Washington"/>
  </r>
  <r>
    <s v="SALE271"/>
    <x v="363"/>
    <s v="CUST1134"/>
    <s v="PROD70"/>
    <x v="61"/>
    <s v="STORE8"/>
    <n v="2"/>
    <n v="105.15"/>
    <n v="0.06"/>
    <s v="Credit Card"/>
    <n v="197.68199999999999"/>
    <n v="54"/>
    <x v="0"/>
    <x v="0"/>
    <s v="Washington"/>
  </r>
  <r>
    <s v="SALE791"/>
    <x v="415"/>
    <s v="CUST1134"/>
    <s v="PROD8"/>
    <x v="93"/>
    <s v="STORE1"/>
    <n v="2"/>
    <n v="443.09"/>
    <n v="0.02"/>
    <s v="PayPal"/>
    <n v="868.45639999999992"/>
    <n v="54"/>
    <x v="0"/>
    <x v="0"/>
    <s v="Washington"/>
  </r>
  <r>
    <s v="SALE897"/>
    <x v="247"/>
    <s v="CUST1134"/>
    <s v="PROD83"/>
    <x v="26"/>
    <s v="STORE3"/>
    <n v="1"/>
    <n v="113.07"/>
    <n v="0.24"/>
    <s v="Credit Card"/>
    <n v="85.933199999999999"/>
    <n v="54"/>
    <x v="0"/>
    <x v="0"/>
    <s v="Washington"/>
  </r>
  <r>
    <s v="SALE1237"/>
    <x v="189"/>
    <s v="CUST1134"/>
    <s v="PROD90"/>
    <x v="34"/>
    <s v="STORE13"/>
    <n v="1"/>
    <n v="822.6"/>
    <n v="0.28999999999999998"/>
    <s v="PayPal"/>
    <n v="584.04599999999994"/>
    <n v="54"/>
    <x v="0"/>
    <x v="0"/>
    <s v="Washington"/>
  </r>
  <r>
    <s v="SALE1249"/>
    <x v="416"/>
    <s v="CUST1134"/>
    <s v="PROD94"/>
    <x v="37"/>
    <s v="STORE16"/>
    <n v="3"/>
    <n v="517.98"/>
    <n v="0.01"/>
    <s v="PayPal"/>
    <n v="1538.4005999999999"/>
    <n v="54"/>
    <x v="0"/>
    <x v="0"/>
    <s v="Washington"/>
  </r>
  <r>
    <s v="SALE1868"/>
    <x v="417"/>
    <s v="CUST1135"/>
    <s v="PROD11"/>
    <x v="79"/>
    <s v="STORE17"/>
    <n v="4"/>
    <n v="838.7"/>
    <n v="0.21"/>
    <s v="COD"/>
    <n v="2650.2919999999999"/>
    <n v="33"/>
    <x v="1"/>
    <x v="1"/>
    <s v="Michigan"/>
  </r>
  <r>
    <s v="SALE625"/>
    <x v="326"/>
    <s v="CUST1135"/>
    <s v="PROD12"/>
    <x v="11"/>
    <s v="STORE6"/>
    <n v="2"/>
    <n v="179.64"/>
    <n v="0.1"/>
    <s v="PayPal"/>
    <n v="323.35199999999998"/>
    <n v="33"/>
    <x v="1"/>
    <x v="1"/>
    <s v="Michigan"/>
  </r>
  <r>
    <s v="SALE1408"/>
    <x v="359"/>
    <s v="CUST1135"/>
    <s v="PROD13"/>
    <x v="29"/>
    <s v="STORE2"/>
    <n v="1"/>
    <n v="908.5"/>
    <n v="0.2"/>
    <s v="COD"/>
    <n v="726.80000000000007"/>
    <n v="33"/>
    <x v="1"/>
    <x v="1"/>
    <s v="Michigan"/>
  </r>
  <r>
    <s v="SALE238"/>
    <x v="120"/>
    <s v="CUST1135"/>
    <s v="PROD15"/>
    <x v="72"/>
    <s v="STORE5"/>
    <n v="1"/>
    <n v="594.44000000000005"/>
    <n v="0.21"/>
    <s v="Credit Card"/>
    <n v="469.60759999999999"/>
    <n v="33"/>
    <x v="1"/>
    <x v="1"/>
    <s v="Michigan"/>
  </r>
  <r>
    <s v="SALE197"/>
    <x v="42"/>
    <s v="CUST1135"/>
    <s v="PROD44"/>
    <x v="45"/>
    <s v="STORE11"/>
    <n v="1"/>
    <n v="541.24"/>
    <n v="0.03"/>
    <s v="PayPal"/>
    <n v="525.00279999999998"/>
    <n v="33"/>
    <x v="1"/>
    <x v="1"/>
    <s v="Michigan"/>
  </r>
  <r>
    <s v="SALE1974"/>
    <x v="151"/>
    <s v="CUST1135"/>
    <s v="PROD53"/>
    <x v="86"/>
    <s v="STORE7"/>
    <n v="2"/>
    <n v="842.89"/>
    <n v="0.25"/>
    <s v="COD"/>
    <n v="1264.335"/>
    <n v="33"/>
    <x v="1"/>
    <x v="1"/>
    <s v="Michigan"/>
  </r>
  <r>
    <s v="SALE859"/>
    <x v="321"/>
    <s v="CUST1135"/>
    <s v="PROD79"/>
    <x v="8"/>
    <s v="STORE2"/>
    <n v="3"/>
    <n v="448.55"/>
    <n v="0.05"/>
    <s v="Credit Card"/>
    <n v="1278.3675000000001"/>
    <n v="33"/>
    <x v="1"/>
    <x v="1"/>
    <s v="Michigan"/>
  </r>
  <r>
    <s v="SALE258"/>
    <x v="418"/>
    <s v="CUST1136"/>
    <s v="PROD35"/>
    <x v="21"/>
    <s v="STORE17"/>
    <n v="1"/>
    <n v="222.94"/>
    <n v="0.19"/>
    <s v="Credit Card"/>
    <n v="180.5814"/>
    <n v="29"/>
    <x v="1"/>
    <x v="0"/>
    <s v="Nebraska"/>
  </r>
  <r>
    <s v="SALE1681"/>
    <x v="384"/>
    <s v="CUST1136"/>
    <s v="PROD37"/>
    <x v="53"/>
    <s v="STORE15"/>
    <n v="3"/>
    <n v="281.95999999999998"/>
    <n v="0.01"/>
    <s v="COD"/>
    <n v="837.42119999999989"/>
    <n v="29"/>
    <x v="1"/>
    <x v="0"/>
    <s v="Nebraska"/>
  </r>
  <r>
    <s v="SALE579"/>
    <x v="272"/>
    <s v="CUST1136"/>
    <s v="PROD39"/>
    <x v="25"/>
    <s v="STORE7"/>
    <n v="2"/>
    <n v="507.66"/>
    <n v="0"/>
    <s v="COD"/>
    <n v="1015.32"/>
    <n v="29"/>
    <x v="1"/>
    <x v="0"/>
    <s v="Nebraska"/>
  </r>
  <r>
    <s v="SALE1818"/>
    <x v="419"/>
    <s v="CUST1137"/>
    <s v="PROD26"/>
    <x v="55"/>
    <s v="STORE5"/>
    <n v="4"/>
    <n v="282.18"/>
    <n v="0.13"/>
    <s v="COD"/>
    <n v="981.9864"/>
    <n v="55"/>
    <x v="0"/>
    <x v="1"/>
    <s v="Ohio"/>
  </r>
  <r>
    <s v="SALE1960"/>
    <x v="28"/>
    <s v="CUST1137"/>
    <s v="PROD57"/>
    <x v="94"/>
    <s v="STORE19"/>
    <n v="3"/>
    <n v="223.64"/>
    <n v="0.05"/>
    <s v="Credit Card"/>
    <n v="637.37399999999991"/>
    <n v="55"/>
    <x v="0"/>
    <x v="1"/>
    <s v="Ohio"/>
  </r>
  <r>
    <s v="SALE1822"/>
    <x v="420"/>
    <s v="CUST1137"/>
    <s v="PROD8"/>
    <x v="93"/>
    <s v="STORE15"/>
    <n v="1"/>
    <n v="43.58"/>
    <n v="0.01"/>
    <s v="COD"/>
    <n v="43.144199999999998"/>
    <n v="55"/>
    <x v="0"/>
    <x v="1"/>
    <s v="Ohio"/>
  </r>
  <r>
    <s v="SALE590"/>
    <x v="37"/>
    <s v="CUST1138"/>
    <s v="PROD19"/>
    <x v="69"/>
    <s v="STORE18"/>
    <n v="4"/>
    <n v="573.37"/>
    <n v="0.04"/>
    <s v="COD"/>
    <n v="2201.7408"/>
    <n v="43"/>
    <x v="0"/>
    <x v="0"/>
    <s v="Virginia"/>
  </r>
  <r>
    <s v="SALE921"/>
    <x v="404"/>
    <s v="CUST1138"/>
    <s v="PROD33"/>
    <x v="41"/>
    <s v="STORE19"/>
    <n v="2"/>
    <n v="892.06"/>
    <n v="0.08"/>
    <s v="Credit Card"/>
    <n v="1641.3904"/>
    <n v="43"/>
    <x v="0"/>
    <x v="0"/>
    <s v="Virginia"/>
  </r>
  <r>
    <s v="SALE191"/>
    <x v="421"/>
    <s v="CUST1138"/>
    <s v="PROD46"/>
    <x v="63"/>
    <s v="STORE18"/>
    <n v="1"/>
    <n v="804.9"/>
    <n v="0.03"/>
    <s v="PayPal"/>
    <n v="780.75299999999993"/>
    <n v="43"/>
    <x v="0"/>
    <x v="0"/>
    <s v="Virginia"/>
  </r>
  <r>
    <s v="SALE1077"/>
    <x v="387"/>
    <s v="CUST1138"/>
    <s v="PROD71"/>
    <x v="80"/>
    <s v="STORE16"/>
    <n v="3"/>
    <n v="575.24"/>
    <n v="0.12"/>
    <s v="COD"/>
    <n v="1518.6335999999999"/>
    <n v="43"/>
    <x v="0"/>
    <x v="0"/>
    <s v="Virginia"/>
  </r>
  <r>
    <s v="SALE697"/>
    <x v="383"/>
    <s v="CUST1139"/>
    <s v="PROD15"/>
    <x v="72"/>
    <s v="STORE18"/>
    <n v="2"/>
    <n v="669.12"/>
    <n v="0.22"/>
    <s v="Credit Card"/>
    <n v="1043.8271999999999"/>
    <n v="32"/>
    <x v="1"/>
    <x v="0"/>
    <s v="Utah"/>
  </r>
  <r>
    <s v="SALE1306"/>
    <x v="124"/>
    <s v="CUST1139"/>
    <s v="PROD38"/>
    <x v="87"/>
    <s v="STORE15"/>
    <n v="2"/>
    <n v="235.39"/>
    <n v="0.27"/>
    <s v="COD"/>
    <n v="343.6694"/>
    <n v="32"/>
    <x v="1"/>
    <x v="0"/>
    <s v="Utah"/>
  </r>
  <r>
    <s v="SALE1116"/>
    <x v="422"/>
    <s v="CUST1140"/>
    <s v="PROD13"/>
    <x v="29"/>
    <s v="STORE8"/>
    <n v="3"/>
    <n v="278.38"/>
    <n v="0.03"/>
    <s v="Credit Card"/>
    <n v="810.08579999999995"/>
    <n v="63"/>
    <x v="2"/>
    <x v="1"/>
    <s v="Pennsylvania"/>
  </r>
  <r>
    <s v="SALE946"/>
    <x v="423"/>
    <s v="CUST1140"/>
    <s v="PROD35"/>
    <x v="21"/>
    <s v="STORE1"/>
    <n v="2"/>
    <n v="157.18"/>
    <n v="0.15"/>
    <s v="Credit Card"/>
    <n v="267.20600000000002"/>
    <n v="63"/>
    <x v="2"/>
    <x v="1"/>
    <s v="Pennsylvania"/>
  </r>
  <r>
    <s v="SALE1978"/>
    <x v="170"/>
    <s v="CUST1140"/>
    <s v="PROD35"/>
    <x v="21"/>
    <s v="STORE5"/>
    <n v="3"/>
    <n v="585.54999999999995"/>
    <n v="0.14000000000000001"/>
    <s v="COD"/>
    <n v="1510.7190000000001"/>
    <n v="63"/>
    <x v="2"/>
    <x v="1"/>
    <s v="Pennsylvania"/>
  </r>
  <r>
    <s v="SALE1016"/>
    <x v="173"/>
    <s v="CUST1140"/>
    <s v="PROD53"/>
    <x v="86"/>
    <s v="STORE4"/>
    <n v="3"/>
    <n v="155.87"/>
    <n v="0.03"/>
    <s v="COD"/>
    <n v="453.58170000000001"/>
    <n v="63"/>
    <x v="2"/>
    <x v="1"/>
    <s v="Pennsylvania"/>
  </r>
  <r>
    <s v="SALE1102"/>
    <x v="424"/>
    <s v="CUST1141"/>
    <s v="PROD15"/>
    <x v="72"/>
    <s v="STORE3"/>
    <n v="4"/>
    <n v="243.92"/>
    <n v="0.02"/>
    <s v="PayPal"/>
    <n v="956.16639999999995"/>
    <n v="30"/>
    <x v="1"/>
    <x v="0"/>
    <s v="California"/>
  </r>
  <r>
    <s v="SALE1123"/>
    <x v="293"/>
    <s v="CUST1141"/>
    <s v="PROD17"/>
    <x v="75"/>
    <s v="STORE14"/>
    <n v="2"/>
    <n v="456.38"/>
    <n v="0.12"/>
    <s v="Credit Card"/>
    <n v="803.22879999999998"/>
    <n v="30"/>
    <x v="1"/>
    <x v="0"/>
    <s v="California"/>
  </r>
  <r>
    <s v="SALE265"/>
    <x v="425"/>
    <s v="CUST1141"/>
    <s v="PROD21"/>
    <x v="73"/>
    <s v="STORE6"/>
    <n v="1"/>
    <n v="518"/>
    <n v="0.25"/>
    <s v="Credit Card"/>
    <n v="388.5"/>
    <n v="30"/>
    <x v="1"/>
    <x v="0"/>
    <s v="California"/>
  </r>
  <r>
    <s v="SALE391"/>
    <x v="132"/>
    <s v="CUST1141"/>
    <s v="PROD93"/>
    <x v="28"/>
    <s v="STORE13"/>
    <n v="2"/>
    <n v="153.84"/>
    <n v="0.27"/>
    <s v="PayPal"/>
    <n v="224.60640000000001"/>
    <n v="30"/>
    <x v="1"/>
    <x v="0"/>
    <s v="California"/>
  </r>
  <r>
    <s v="SALE1387"/>
    <x v="158"/>
    <s v="CUST1142"/>
    <s v="PROD11"/>
    <x v="79"/>
    <s v="STORE3"/>
    <n v="3"/>
    <n v="250.14"/>
    <n v="0.23"/>
    <s v="PayPal"/>
    <n v="577.82339999999999"/>
    <n v="37"/>
    <x v="1"/>
    <x v="0"/>
    <s v="Montana"/>
  </r>
  <r>
    <s v="SALE1969"/>
    <x v="334"/>
    <s v="CUST1142"/>
    <s v="PROD38"/>
    <x v="87"/>
    <s v="STORE8"/>
    <n v="1"/>
    <n v="91.38"/>
    <n v="0.14000000000000001"/>
    <s v="Credit Card"/>
    <n v="78.586799999999997"/>
    <n v="37"/>
    <x v="1"/>
    <x v="0"/>
    <s v="Montana"/>
  </r>
  <r>
    <s v="SALE229"/>
    <x v="426"/>
    <s v="CUST1142"/>
    <s v="PROD60"/>
    <x v="12"/>
    <s v="STORE14"/>
    <n v="3"/>
    <n v="769.56"/>
    <n v="0.08"/>
    <s v="Credit Card"/>
    <n v="2123.9856"/>
    <n v="37"/>
    <x v="1"/>
    <x v="0"/>
    <s v="Montana"/>
  </r>
  <r>
    <s v="SALE51"/>
    <x v="239"/>
    <s v="CUST1142"/>
    <s v="PROD69"/>
    <x v="60"/>
    <s v="STORE7"/>
    <n v="3"/>
    <n v="76.569999999999993"/>
    <n v="0.26"/>
    <s v="Credit Card"/>
    <n v="169.9854"/>
    <n v="37"/>
    <x v="1"/>
    <x v="0"/>
    <s v="Montana"/>
  </r>
  <r>
    <s v="SALE583"/>
    <x v="427"/>
    <s v="CUST1142"/>
    <s v="PROD99"/>
    <x v="38"/>
    <s v="STORE10"/>
    <n v="3"/>
    <n v="53.83"/>
    <n v="0.24"/>
    <s v="Credit Card"/>
    <n v="122.7324"/>
    <n v="37"/>
    <x v="1"/>
    <x v="0"/>
    <s v="Montana"/>
  </r>
  <r>
    <s v="SALE89"/>
    <x v="365"/>
    <s v="CUST1143"/>
    <s v="PROD17"/>
    <x v="75"/>
    <s v="STORE1"/>
    <n v="4"/>
    <n v="187.71"/>
    <n v="0.06"/>
    <s v="COD"/>
    <n v="705.78959999999995"/>
    <n v="46"/>
    <x v="0"/>
    <x v="0"/>
    <s v="Alabama"/>
  </r>
  <r>
    <s v="SALE1593"/>
    <x v="61"/>
    <s v="CUST1143"/>
    <s v="PROD30"/>
    <x v="36"/>
    <s v="STORE16"/>
    <n v="1"/>
    <n v="101.84"/>
    <n v="0.17"/>
    <s v="Credit Card"/>
    <n v="84.527199999999993"/>
    <n v="46"/>
    <x v="0"/>
    <x v="0"/>
    <s v="Alabama"/>
  </r>
  <r>
    <s v="SALE641"/>
    <x v="203"/>
    <s v="CUST1143"/>
    <s v="PROD37"/>
    <x v="53"/>
    <s v="STORE13"/>
    <n v="3"/>
    <n v="338.79"/>
    <n v="0.01"/>
    <s v="Credit Card"/>
    <n v="1006.2063000000001"/>
    <n v="46"/>
    <x v="0"/>
    <x v="0"/>
    <s v="Alabama"/>
  </r>
  <r>
    <s v="SALE1240"/>
    <x v="428"/>
    <s v="CUST1144"/>
    <s v="PROD27"/>
    <x v="47"/>
    <s v="STORE5"/>
    <n v="2"/>
    <n v="437.84"/>
    <n v="0.24"/>
    <s v="Credit Card"/>
    <n v="665.51679999999999"/>
    <n v="62"/>
    <x v="2"/>
    <x v="1"/>
    <s v="Nevada"/>
  </r>
  <r>
    <s v="SALE201"/>
    <x v="128"/>
    <s v="CUST1144"/>
    <s v="PROD33"/>
    <x v="41"/>
    <s v="STORE4"/>
    <n v="1"/>
    <n v="885.72"/>
    <n v="0.15"/>
    <s v="Credit Card"/>
    <n v="752.86199999999997"/>
    <n v="62"/>
    <x v="2"/>
    <x v="1"/>
    <s v="Nevada"/>
  </r>
  <r>
    <s v="SALE1410"/>
    <x v="310"/>
    <s v="CUST1144"/>
    <s v="PROD35"/>
    <x v="21"/>
    <s v="STORE4"/>
    <n v="2"/>
    <n v="326.85000000000002"/>
    <n v="0.17"/>
    <s v="COD"/>
    <n v="542.57100000000003"/>
    <n v="62"/>
    <x v="2"/>
    <x v="1"/>
    <s v="Nevada"/>
  </r>
  <r>
    <s v="SALE20"/>
    <x v="429"/>
    <s v="CUST1144"/>
    <s v="PROD72"/>
    <x v="98"/>
    <s v="STORE17"/>
    <n v="3"/>
    <n v="986.04"/>
    <n v="0.27"/>
    <s v="COD"/>
    <n v="2159.4276"/>
    <n v="62"/>
    <x v="2"/>
    <x v="1"/>
    <s v="Nevada"/>
  </r>
  <r>
    <s v="SALE616"/>
    <x v="327"/>
    <s v="CUST1144"/>
    <s v="PROD9"/>
    <x v="65"/>
    <s v="STORE10"/>
    <n v="4"/>
    <n v="386.41"/>
    <n v="0.13"/>
    <s v="COD"/>
    <n v="1344.7067999999999"/>
    <n v="62"/>
    <x v="2"/>
    <x v="1"/>
    <s v="Nevada"/>
  </r>
  <r>
    <s v="SALE963"/>
    <x v="430"/>
    <s v="CUST1145"/>
    <s v="PROD43"/>
    <x v="85"/>
    <s v="STORE6"/>
    <n v="1"/>
    <n v="824.32"/>
    <n v="0.18"/>
    <s v="Credit Card"/>
    <n v="675.94240000000013"/>
    <n v="46"/>
    <x v="0"/>
    <x v="0"/>
    <s v="Indiana"/>
  </r>
  <r>
    <s v="SALE904"/>
    <x v="331"/>
    <s v="CUST1145"/>
    <s v="PROD48"/>
    <x v="3"/>
    <s v="STORE13"/>
    <n v="3"/>
    <n v="566.16"/>
    <n v="0.05"/>
    <s v="PayPal"/>
    <n v="1613.556"/>
    <n v="46"/>
    <x v="0"/>
    <x v="0"/>
    <s v="Indiana"/>
  </r>
  <r>
    <s v="SALE1415"/>
    <x v="431"/>
    <s v="CUST1145"/>
    <s v="PROD59"/>
    <x v="77"/>
    <s v="STORE11"/>
    <n v="4"/>
    <n v="511.43"/>
    <n v="0.18"/>
    <s v="COD"/>
    <n v="1677.4903999999999"/>
    <n v="46"/>
    <x v="0"/>
    <x v="0"/>
    <s v="Indiana"/>
  </r>
  <r>
    <s v="SALE423"/>
    <x v="410"/>
    <s v="CUST1145"/>
    <s v="PROD69"/>
    <x v="60"/>
    <s v="STORE5"/>
    <n v="1"/>
    <n v="815.53"/>
    <n v="0.3"/>
    <s v="PayPal"/>
    <n v="570.87099999999998"/>
    <n v="46"/>
    <x v="0"/>
    <x v="0"/>
    <s v="Indiana"/>
  </r>
  <r>
    <s v="SALE1327"/>
    <x v="167"/>
    <s v="CUST1145"/>
    <s v="PROD86"/>
    <x v="9"/>
    <s v="STORE15"/>
    <n v="2"/>
    <n v="384.92"/>
    <n v="0.09"/>
    <s v="Credit Card"/>
    <n v="700.5544000000001"/>
    <n v="46"/>
    <x v="0"/>
    <x v="0"/>
    <s v="Indiana"/>
  </r>
  <r>
    <s v="SALE1807"/>
    <x v="227"/>
    <s v="CUST1145"/>
    <s v="PROD94"/>
    <x v="37"/>
    <s v="STORE10"/>
    <n v="4"/>
    <n v="33.630000000000003"/>
    <n v="0.05"/>
    <s v="Credit Card"/>
    <n v="127.794"/>
    <n v="46"/>
    <x v="0"/>
    <x v="0"/>
    <s v="Indiana"/>
  </r>
  <r>
    <s v="SALE498"/>
    <x v="432"/>
    <s v="CUST1146"/>
    <s v="PROD25"/>
    <x v="57"/>
    <s v="STORE12"/>
    <n v="2"/>
    <n v="583.51"/>
    <n v="0.2"/>
    <s v="COD"/>
    <n v="933.61599999999999"/>
    <n v="32"/>
    <x v="1"/>
    <x v="1"/>
    <s v="South Carolina"/>
  </r>
  <r>
    <s v="SALE642"/>
    <x v="303"/>
    <s v="CUST1146"/>
    <s v="PROD90"/>
    <x v="34"/>
    <s v="STORE1"/>
    <n v="3"/>
    <n v="853.32"/>
    <n v="7.0000000000000007E-2"/>
    <s v="COD"/>
    <n v="2380.7628"/>
    <n v="32"/>
    <x v="1"/>
    <x v="1"/>
    <s v="South Carolina"/>
  </r>
  <r>
    <s v="SALE1627"/>
    <x v="260"/>
    <s v="CUST1147"/>
    <s v="PROD0"/>
    <x v="10"/>
    <s v="STORE16"/>
    <n v="3"/>
    <n v="60.26"/>
    <n v="0.04"/>
    <s v="Credit Card"/>
    <n v="173.5488"/>
    <n v="49"/>
    <x v="0"/>
    <x v="1"/>
    <s v="Alaska"/>
  </r>
  <r>
    <s v="SALE1588"/>
    <x v="227"/>
    <s v="CUST1147"/>
    <s v="PROD22"/>
    <x v="35"/>
    <s v="STORE8"/>
    <n v="4"/>
    <n v="565.37"/>
    <n v="7.0000000000000007E-2"/>
    <s v="PayPal"/>
    <n v="2103.1763999999998"/>
    <n v="49"/>
    <x v="0"/>
    <x v="1"/>
    <s v="Alaska"/>
  </r>
  <r>
    <s v="SALE1821"/>
    <x v="266"/>
    <s v="CUST1147"/>
    <s v="PROD37"/>
    <x v="53"/>
    <s v="STORE8"/>
    <n v="3"/>
    <n v="204.17"/>
    <n v="0.1"/>
    <s v="PayPal"/>
    <n v="551.25900000000001"/>
    <n v="49"/>
    <x v="0"/>
    <x v="1"/>
    <s v="Alaska"/>
  </r>
  <r>
    <s v="SALE587"/>
    <x v="249"/>
    <s v="CUST1147"/>
    <s v="PROD52"/>
    <x v="42"/>
    <s v="STORE7"/>
    <n v="4"/>
    <n v="915.17"/>
    <n v="0.19"/>
    <s v="COD"/>
    <n v="2965.1507999999999"/>
    <n v="49"/>
    <x v="0"/>
    <x v="1"/>
    <s v="Alaska"/>
  </r>
  <r>
    <s v="SALE1811"/>
    <x v="123"/>
    <s v="CUST1147"/>
    <s v="PROD53"/>
    <x v="86"/>
    <s v="STORE1"/>
    <n v="3"/>
    <n v="841.47"/>
    <n v="0.15"/>
    <s v="COD"/>
    <n v="2145.7485000000001"/>
    <n v="49"/>
    <x v="0"/>
    <x v="1"/>
    <s v="Alaska"/>
  </r>
  <r>
    <s v="SALE1700"/>
    <x v="107"/>
    <s v="CUST1147"/>
    <s v="PROD93"/>
    <x v="28"/>
    <s v="STORE4"/>
    <n v="3"/>
    <n v="706.6"/>
    <n v="0.17"/>
    <s v="PayPal"/>
    <n v="1759.434"/>
    <n v="49"/>
    <x v="0"/>
    <x v="1"/>
    <s v="Alaska"/>
  </r>
  <r>
    <s v="SALE1300"/>
    <x v="132"/>
    <s v="CUST1147"/>
    <s v="PROD96"/>
    <x v="20"/>
    <s v="STORE16"/>
    <n v="1"/>
    <n v="893.14"/>
    <n v="0.09"/>
    <s v="Credit Card"/>
    <n v="812.75739999999996"/>
    <n v="49"/>
    <x v="0"/>
    <x v="1"/>
    <s v="Alaska"/>
  </r>
  <r>
    <s v="SALE28"/>
    <x v="101"/>
    <s v="CUST1148"/>
    <s v="PROD13"/>
    <x v="29"/>
    <s v="STORE2"/>
    <n v="2"/>
    <n v="74.209999999999994"/>
    <n v="0.11"/>
    <s v="PayPal"/>
    <n v="132.09379999999999"/>
    <n v="42"/>
    <x v="0"/>
    <x v="1"/>
    <s v="Wisconsin"/>
  </r>
  <r>
    <s v="SALE434"/>
    <x v="433"/>
    <s v="CUST1148"/>
    <s v="PROD5"/>
    <x v="31"/>
    <s v="STORE5"/>
    <n v="3"/>
    <n v="589.83000000000004"/>
    <n v="0.26"/>
    <s v="Credit Card"/>
    <n v="1309.4226000000001"/>
    <n v="42"/>
    <x v="0"/>
    <x v="1"/>
    <s v="Wisconsin"/>
  </r>
  <r>
    <s v="SALE232"/>
    <x v="218"/>
    <s v="CUST1148"/>
    <s v="PROD58"/>
    <x v="90"/>
    <s v="STORE10"/>
    <n v="4"/>
    <n v="794.97"/>
    <n v="0.24"/>
    <s v="PayPal"/>
    <n v="2416.7087999999999"/>
    <n v="42"/>
    <x v="0"/>
    <x v="1"/>
    <s v="Wisconsin"/>
  </r>
  <r>
    <s v="SALE1867"/>
    <x v="434"/>
    <s v="CUST1148"/>
    <s v="PROD64"/>
    <x v="16"/>
    <s v="STORE2"/>
    <n v="4"/>
    <n v="838.99"/>
    <n v="0.16"/>
    <s v="Credit Card"/>
    <n v="2819.0064000000002"/>
    <n v="42"/>
    <x v="0"/>
    <x v="1"/>
    <s v="Wisconsin"/>
  </r>
  <r>
    <s v="SALE52"/>
    <x v="435"/>
    <s v="CUST1148"/>
    <s v="PROD89"/>
    <x v="81"/>
    <s v="STORE6"/>
    <n v="3"/>
    <m/>
    <m/>
    <s v="Credit Card"/>
    <n v="486.06330000000003"/>
    <n v="42"/>
    <x v="0"/>
    <x v="1"/>
    <s v="Wisconsin"/>
  </r>
  <r>
    <s v="SALE1843"/>
    <x v="436"/>
    <s v="CUST1149"/>
    <s v="PROD0"/>
    <x v="10"/>
    <s v="STORE3"/>
    <n v="1"/>
    <n v="140.24"/>
    <n v="0.27"/>
    <s v="Credit Card"/>
    <n v="102.37520000000001"/>
    <n v="33"/>
    <x v="1"/>
    <x v="0"/>
    <s v="Florida"/>
  </r>
  <r>
    <s v="SALE651"/>
    <x v="286"/>
    <s v="CUST1149"/>
    <s v="PROD71"/>
    <x v="80"/>
    <s v="STORE1"/>
    <n v="1"/>
    <n v="888.05"/>
    <n v="0.2"/>
    <s v="PayPal"/>
    <n v="710.44"/>
    <n v="33"/>
    <x v="1"/>
    <x v="0"/>
    <s v="Florida"/>
  </r>
  <r>
    <s v="SALE643"/>
    <x v="437"/>
    <s v="CUST1149"/>
    <s v="PROD76"/>
    <x v="49"/>
    <s v="STORE6"/>
    <n v="3"/>
    <n v="89.78"/>
    <n v="0.2"/>
    <s v="COD"/>
    <n v="215.47200000000001"/>
    <n v="33"/>
    <x v="1"/>
    <x v="0"/>
    <s v="Florida"/>
  </r>
  <r>
    <s v="SALE565"/>
    <x v="429"/>
    <s v="CUST1149"/>
    <s v="PROD90"/>
    <x v="34"/>
    <s v="STORE12"/>
    <n v="1"/>
    <n v="780.16"/>
    <n v="0.02"/>
    <s v="COD"/>
    <n v="764.55679999999995"/>
    <n v="33"/>
    <x v="1"/>
    <x v="0"/>
    <s v="Florida"/>
  </r>
  <r>
    <s v="SALE341"/>
    <x v="319"/>
    <s v="CUST1150"/>
    <s v="PROD11"/>
    <x v="79"/>
    <s v="STORE15"/>
    <n v="3"/>
    <n v="121.64"/>
    <n v="7.0000000000000007E-2"/>
    <s v="PayPal"/>
    <n v="339.37560000000002"/>
    <n v="24"/>
    <x v="1"/>
    <x v="0"/>
    <s v="Mississippi"/>
  </r>
  <r>
    <s v="SALE705"/>
    <x v="77"/>
    <s v="CUST1151"/>
    <s v="PROD24"/>
    <x v="52"/>
    <s v="STORE18"/>
    <n v="4"/>
    <n v="757.9"/>
    <n v="0.22"/>
    <s v="PayPal"/>
    <n v="2364.6480000000001"/>
    <n v="25"/>
    <x v="1"/>
    <x v="1"/>
    <s v="Oregon"/>
  </r>
  <r>
    <s v="SALE1070"/>
    <x v="438"/>
    <s v="CUST1151"/>
    <s v="PROD50"/>
    <x v="82"/>
    <s v="STORE2"/>
    <n v="4"/>
    <n v="694.61"/>
    <n v="0.18"/>
    <s v="COD"/>
    <n v="2278.3208"/>
    <n v="25"/>
    <x v="1"/>
    <x v="1"/>
    <s v="Oregon"/>
  </r>
  <r>
    <s v="SALE1112"/>
    <x v="439"/>
    <s v="CUST1151"/>
    <s v="PROD73"/>
    <x v="17"/>
    <s v="STORE5"/>
    <n v="2"/>
    <n v="644"/>
    <n v="0.04"/>
    <s v="PayPal"/>
    <n v="1236.48"/>
    <n v="25"/>
    <x v="1"/>
    <x v="1"/>
    <s v="Oregon"/>
  </r>
  <r>
    <s v="SALE1664"/>
    <x v="21"/>
    <s v="CUST1152"/>
    <s v="PROD39"/>
    <x v="25"/>
    <s v="STORE14"/>
    <n v="3"/>
    <n v="343.97"/>
    <n v="0.04"/>
    <s v="COD"/>
    <n v="990.6336"/>
    <n v="41"/>
    <x v="0"/>
    <x v="1"/>
    <s v="Missouri"/>
  </r>
  <r>
    <s v="SALE1420"/>
    <x v="166"/>
    <s v="CUST1152"/>
    <s v="PROD53"/>
    <x v="86"/>
    <s v="STORE19"/>
    <n v="2"/>
    <n v="664.5"/>
    <n v="0.23"/>
    <s v="Credit Card"/>
    <n v="1023.33"/>
    <n v="41"/>
    <x v="0"/>
    <x v="1"/>
    <s v="Missouri"/>
  </r>
  <r>
    <s v="SALE7"/>
    <x v="440"/>
    <s v="CUST1152"/>
    <s v="PROD70"/>
    <x v="61"/>
    <s v="STORE8"/>
    <n v="4"/>
    <n v="342.39"/>
    <n v="0.23"/>
    <s v="PayPal"/>
    <n v="1054.5612000000001"/>
    <n v="41"/>
    <x v="0"/>
    <x v="1"/>
    <s v="Missouri"/>
  </r>
  <r>
    <s v="SALE114"/>
    <x v="213"/>
    <s v="CUST1152"/>
    <s v="PROD91"/>
    <x v="40"/>
    <s v="STORE4"/>
    <n v="2"/>
    <n v="731.01"/>
    <n v="0.05"/>
    <s v="PayPal"/>
    <n v="1388.9190000000001"/>
    <n v="41"/>
    <x v="0"/>
    <x v="1"/>
    <s v="Missouri"/>
  </r>
  <r>
    <s v="SALE1267"/>
    <x v="394"/>
    <s v="CUST1152"/>
    <s v="PROD97"/>
    <x v="14"/>
    <s v="STORE12"/>
    <n v="4"/>
    <n v="792.1"/>
    <n v="0.19"/>
    <s v="COD"/>
    <n v="2566.404"/>
    <n v="41"/>
    <x v="0"/>
    <x v="1"/>
    <s v="Missouri"/>
  </r>
  <r>
    <s v="SALE1780"/>
    <x v="214"/>
    <s v="CUST1153"/>
    <s v="PROD4"/>
    <x v="83"/>
    <s v="STORE18"/>
    <n v="4"/>
    <n v="299.45999999999998"/>
    <n v="0.18"/>
    <s v="COD"/>
    <n v="982.22879999999998"/>
    <n v="31"/>
    <x v="1"/>
    <x v="0"/>
    <s v="North Dakota"/>
  </r>
  <r>
    <s v="SALE1783"/>
    <x v="376"/>
    <s v="CUST1153"/>
    <s v="PROD55"/>
    <x v="32"/>
    <s v="STORE16"/>
    <n v="4"/>
    <n v="613.16999999999996"/>
    <n v="0.26"/>
    <s v="Credit Card"/>
    <n v="1814.9831999999999"/>
    <n v="31"/>
    <x v="1"/>
    <x v="0"/>
    <s v="North Dakota"/>
  </r>
  <r>
    <s v="SALE216"/>
    <x v="350"/>
    <s v="CUST1153"/>
    <s v="PROD72"/>
    <x v="98"/>
    <s v="STORE8"/>
    <n v="3"/>
    <n v="141.6"/>
    <n v="0.08"/>
    <s v="COD"/>
    <n v="390.81599999999997"/>
    <n v="31"/>
    <x v="1"/>
    <x v="0"/>
    <s v="North Dakota"/>
  </r>
  <r>
    <s v="SALE392"/>
    <x v="441"/>
    <s v="CUST1153"/>
    <s v="PROD78"/>
    <x v="39"/>
    <s v="STORE6"/>
    <n v="3"/>
    <n v="362.11"/>
    <n v="0.23"/>
    <s v="COD"/>
    <n v="836.47409999999991"/>
    <n v="31"/>
    <x v="1"/>
    <x v="0"/>
    <s v="North Dakota"/>
  </r>
  <r>
    <s v="SALE881"/>
    <x v="442"/>
    <s v="CUST1153"/>
    <s v="PROD92"/>
    <x v="19"/>
    <s v="STORE1"/>
    <n v="3"/>
    <n v="476.37"/>
    <n v="0.21"/>
    <s v="COD"/>
    <n v="1128.9969000000001"/>
    <n v="31"/>
    <x v="1"/>
    <x v="0"/>
    <s v="North Dakota"/>
  </r>
  <r>
    <s v="SALE966"/>
    <x v="215"/>
    <s v="CUST1154"/>
    <s v="PROD62"/>
    <x v="23"/>
    <s v="STORE14"/>
    <n v="2"/>
    <n v="233.33"/>
    <n v="0.05"/>
    <s v="Credit Card"/>
    <n v="443.327"/>
    <n v="35"/>
    <x v="1"/>
    <x v="1"/>
    <s v="Vermont"/>
  </r>
  <r>
    <s v="SALE951"/>
    <x v="382"/>
    <s v="CUST1154"/>
    <s v="PROD63"/>
    <x v="2"/>
    <s v="STORE19"/>
    <n v="4"/>
    <n v="286.27999999999997"/>
    <n v="0.28000000000000003"/>
    <s v="PayPal"/>
    <n v="824.48639999999989"/>
    <n v="35"/>
    <x v="1"/>
    <x v="1"/>
    <s v="Vermont"/>
  </r>
  <r>
    <s v="SALE1363"/>
    <x v="194"/>
    <s v="CUST1154"/>
    <s v="PROD66"/>
    <x v="46"/>
    <s v="STORE0"/>
    <n v="1"/>
    <n v="570.52"/>
    <n v="0"/>
    <s v="PayPal"/>
    <n v="570.52"/>
    <n v="35"/>
    <x v="1"/>
    <x v="1"/>
    <s v="Vermont"/>
  </r>
  <r>
    <s v="SALE1973"/>
    <x v="217"/>
    <s v="CUST1155"/>
    <s v="PROD14"/>
    <x v="50"/>
    <s v="STORE12"/>
    <n v="1"/>
    <n v="68.209999999999994"/>
    <n v="0.05"/>
    <s v="PayPal"/>
    <n v="64.799499999999995"/>
    <n v="60"/>
    <x v="2"/>
    <x v="1"/>
    <s v="Iowa"/>
  </r>
  <r>
    <s v="SALE1261"/>
    <x v="35"/>
    <s v="CUST1155"/>
    <s v="PROD60"/>
    <x v="12"/>
    <s v="STORE10"/>
    <n v="3"/>
    <n v="118.25"/>
    <n v="0.26"/>
    <s v="PayPal"/>
    <n v="262.51499999999999"/>
    <n v="60"/>
    <x v="2"/>
    <x v="1"/>
    <s v="Iowa"/>
  </r>
  <r>
    <s v="SALE1039"/>
    <x v="3"/>
    <s v="CUST1155"/>
    <s v="PROD72"/>
    <x v="98"/>
    <s v="STORE14"/>
    <n v="3"/>
    <n v="336.09"/>
    <n v="0.01"/>
    <s v="PayPal"/>
    <n v="998.18729999999994"/>
    <n v="60"/>
    <x v="2"/>
    <x v="1"/>
    <s v="Iowa"/>
  </r>
  <r>
    <s v="SALE1532"/>
    <x v="443"/>
    <s v="CUST1155"/>
    <s v="PROD85"/>
    <x v="33"/>
    <s v="STORE16"/>
    <n v="3"/>
    <n v="615.30999999999995"/>
    <n v="0.14000000000000001"/>
    <s v="PayPal"/>
    <n v="1587.4998000000001"/>
    <n v="60"/>
    <x v="2"/>
    <x v="1"/>
    <s v="Iowa"/>
  </r>
  <r>
    <s v="SALE1442"/>
    <x v="24"/>
    <s v="CUST1156"/>
    <s v="PROD26"/>
    <x v="55"/>
    <s v="STORE9"/>
    <n v="4"/>
    <n v="896.91"/>
    <n v="0.1"/>
    <s v="Credit Card"/>
    <n v="3228.8760000000002"/>
    <n v="46"/>
    <x v="0"/>
    <x v="0"/>
    <s v="North Dakota"/>
  </r>
  <r>
    <s v="SALE492"/>
    <x v="444"/>
    <s v="CUST1156"/>
    <s v="PROD49"/>
    <x v="88"/>
    <s v="STORE7"/>
    <n v="2"/>
    <n v="955.66"/>
    <n v="0.28999999999999998"/>
    <s v="COD"/>
    <n v="1357.0372"/>
    <n v="46"/>
    <x v="0"/>
    <x v="0"/>
    <s v="North Dakota"/>
  </r>
  <r>
    <s v="SALE1406"/>
    <x v="445"/>
    <s v="CUST1156"/>
    <s v="PROD54"/>
    <x v="6"/>
    <s v="STORE6"/>
    <n v="3"/>
    <n v="676.77"/>
    <n v="0.17"/>
    <s v="PayPal"/>
    <n v="1685.1573000000001"/>
    <n v="46"/>
    <x v="0"/>
    <x v="0"/>
    <s v="North Dakota"/>
  </r>
  <r>
    <s v="SALE1760"/>
    <x v="446"/>
    <s v="CUST1156"/>
    <s v="PROD62"/>
    <x v="23"/>
    <s v="STORE15"/>
    <n v="3"/>
    <n v="252.63"/>
    <n v="0.28000000000000003"/>
    <s v="Credit Card"/>
    <n v="545.68079999999998"/>
    <n v="46"/>
    <x v="0"/>
    <x v="0"/>
    <s v="North Dakota"/>
  </r>
  <r>
    <s v="SALE1827"/>
    <x v="220"/>
    <s v="CUST1156"/>
    <s v="PROD64"/>
    <x v="16"/>
    <s v="STORE0"/>
    <n v="3"/>
    <n v="713.95"/>
    <n v="0"/>
    <s v="Credit Card"/>
    <n v="2141.85"/>
    <n v="46"/>
    <x v="0"/>
    <x v="0"/>
    <s v="North Dakota"/>
  </r>
  <r>
    <s v="SALE729"/>
    <x v="447"/>
    <s v="CUST1156"/>
    <s v="PROD83"/>
    <x v="26"/>
    <s v="STORE18"/>
    <n v="2"/>
    <n v="354.26"/>
    <n v="0.01"/>
    <s v="COD"/>
    <n v="701.4348"/>
    <n v="46"/>
    <x v="0"/>
    <x v="0"/>
    <s v="North Dakota"/>
  </r>
  <r>
    <s v="SALE1939"/>
    <x v="448"/>
    <s v="CUST1156"/>
    <s v="PROD96"/>
    <x v="20"/>
    <s v="STORE13"/>
    <n v="2"/>
    <n v="629.86"/>
    <n v="0.15"/>
    <s v="PayPal"/>
    <n v="1070.7619999999999"/>
    <n v="46"/>
    <x v="0"/>
    <x v="0"/>
    <s v="North Dakota"/>
  </r>
  <r>
    <s v="SALE1403"/>
    <x v="449"/>
    <s v="CUST1157"/>
    <s v="PROD54"/>
    <x v="6"/>
    <s v="STORE5"/>
    <n v="2"/>
    <n v="628.83000000000004"/>
    <n v="7.0000000000000007E-2"/>
    <s v="PayPal"/>
    <n v="1169.6238000000001"/>
    <n v="59"/>
    <x v="0"/>
    <x v="0"/>
    <s v="North Dakota"/>
  </r>
  <r>
    <s v="SALE549"/>
    <x v="450"/>
    <s v="CUST1157"/>
    <s v="PROD55"/>
    <x v="32"/>
    <s v="STORE7"/>
    <n v="1"/>
    <n v="522.85"/>
    <n v="0.12"/>
    <s v="PayPal"/>
    <n v="460.108"/>
    <n v="59"/>
    <x v="0"/>
    <x v="0"/>
    <s v="North Dakota"/>
  </r>
  <r>
    <s v="SALE119"/>
    <x v="451"/>
    <s v="CUST1158"/>
    <s v="PROD19"/>
    <x v="69"/>
    <s v="STORE8"/>
    <n v="2"/>
    <n v="151.51"/>
    <n v="0.28999999999999998"/>
    <s v="COD"/>
    <n v="215.14420000000001"/>
    <n v="43"/>
    <x v="0"/>
    <x v="0"/>
    <s v="Vermont"/>
  </r>
  <r>
    <s v="SALE929"/>
    <x v="290"/>
    <s v="CUST1159"/>
    <s v="PROD22"/>
    <x v="35"/>
    <s v="STORE0"/>
    <n v="1"/>
    <n v="588.92999999999995"/>
    <n v="0.03"/>
    <s v="COD"/>
    <n v="571.26209999999992"/>
    <n v="46"/>
    <x v="0"/>
    <x v="1"/>
    <s v="New Jersey"/>
  </r>
  <r>
    <s v="SALE707"/>
    <x v="103"/>
    <s v="CUST1159"/>
    <s v="PROD38"/>
    <x v="87"/>
    <s v="STORE7"/>
    <n v="3"/>
    <n v="179.7"/>
    <n v="0.17"/>
    <s v="COD"/>
    <n v="447.45299999999992"/>
    <n v="46"/>
    <x v="0"/>
    <x v="1"/>
    <s v="New Jersey"/>
  </r>
  <r>
    <s v="SALE443"/>
    <x v="154"/>
    <s v="CUST1159"/>
    <s v="PROD40"/>
    <x v="0"/>
    <s v="STORE4"/>
    <n v="4"/>
    <n v="753.49"/>
    <n v="0.26"/>
    <s v="COD"/>
    <n v="2230.3303999999998"/>
    <n v="46"/>
    <x v="0"/>
    <x v="1"/>
    <s v="New Jersey"/>
  </r>
  <r>
    <s v="SALE1037"/>
    <x v="452"/>
    <s v="CUST1159"/>
    <s v="PROD43"/>
    <x v="85"/>
    <s v="STORE9"/>
    <n v="2"/>
    <n v="257.77999999999997"/>
    <n v="0.05"/>
    <s v="Credit Card"/>
    <n v="489.78199999999993"/>
    <n v="46"/>
    <x v="0"/>
    <x v="1"/>
    <s v="New Jersey"/>
  </r>
  <r>
    <s v="SALE438"/>
    <x v="453"/>
    <s v="CUST1159"/>
    <s v="PROD69"/>
    <x v="60"/>
    <s v="STORE14"/>
    <n v="2"/>
    <n v="527.05999999999995"/>
    <n v="0.17"/>
    <s v="PayPal"/>
    <n v="874.91959999999983"/>
    <n v="46"/>
    <x v="0"/>
    <x v="1"/>
    <s v="New Jersey"/>
  </r>
  <r>
    <s v="SALE1223"/>
    <x v="454"/>
    <s v="CUST1160"/>
    <s v="PROD10"/>
    <x v="92"/>
    <s v="STORE7"/>
    <n v="1"/>
    <n v="457.33"/>
    <n v="0.27"/>
    <s v="Credit Card"/>
    <n v="333.85090000000002"/>
    <n v="41"/>
    <x v="0"/>
    <x v="1"/>
    <s v="North Carolina"/>
  </r>
  <r>
    <s v="SALE1653"/>
    <x v="45"/>
    <s v="CUST1160"/>
    <s v="PROD22"/>
    <x v="35"/>
    <s v="STORE14"/>
    <n v="2"/>
    <n v="833.62"/>
    <n v="0.18"/>
    <s v="Credit Card"/>
    <n v="1367.1368"/>
    <n v="41"/>
    <x v="0"/>
    <x v="1"/>
    <s v="North Carolina"/>
  </r>
  <r>
    <s v="SALE515"/>
    <x v="455"/>
    <s v="CUST1160"/>
    <s v="PROD47"/>
    <x v="15"/>
    <s v="STORE3"/>
    <n v="1"/>
    <n v="169.69"/>
    <n v="0.22"/>
    <s v="Credit Card"/>
    <n v="132.35820000000001"/>
    <n v="41"/>
    <x v="0"/>
    <x v="1"/>
    <s v="North Carolina"/>
  </r>
  <r>
    <s v="SALE1510"/>
    <x v="456"/>
    <s v="CUST1160"/>
    <s v="PROD58"/>
    <x v="90"/>
    <s v="STORE17"/>
    <n v="3"/>
    <n v="622.98"/>
    <n v="0.28000000000000003"/>
    <s v="PayPal"/>
    <n v="1345.6368"/>
    <n v="41"/>
    <x v="0"/>
    <x v="1"/>
    <s v="North Carolina"/>
  </r>
  <r>
    <s v="SALE879"/>
    <x v="133"/>
    <s v="CUST1160"/>
    <s v="PROD85"/>
    <x v="33"/>
    <s v="STORE13"/>
    <n v="2"/>
    <n v="652.29999999999995"/>
    <n v="0.16"/>
    <s v="COD"/>
    <n v="1095.864"/>
    <n v="41"/>
    <x v="0"/>
    <x v="1"/>
    <s v="North Carolina"/>
  </r>
  <r>
    <s v="SALE1996"/>
    <x v="366"/>
    <s v="CUST1161"/>
    <s v="PROD35"/>
    <x v="21"/>
    <s v="STORE8"/>
    <n v="3"/>
    <n v="875.99"/>
    <n v="0.09"/>
    <s v="PayPal"/>
    <n v="2391.4526999999998"/>
    <n v="18"/>
    <x v="3"/>
    <x v="1"/>
    <s v="Arizona"/>
  </r>
  <r>
    <s v="SALE1217"/>
    <x v="153"/>
    <s v="CUST1161"/>
    <s v="PROD37"/>
    <x v="53"/>
    <s v="STORE10"/>
    <n v="3"/>
    <n v="145.25"/>
    <n v="0.24"/>
    <s v="PayPal"/>
    <n v="331.17"/>
    <n v="18"/>
    <x v="3"/>
    <x v="1"/>
    <s v="Arizona"/>
  </r>
  <r>
    <s v="SALE1928"/>
    <x v="205"/>
    <s v="CUST1161"/>
    <s v="PROD45"/>
    <x v="48"/>
    <s v="STORE5"/>
    <n v="2"/>
    <n v="336.97"/>
    <n v="0.14000000000000001"/>
    <s v="PayPal"/>
    <n v="579.58840000000009"/>
    <n v="18"/>
    <x v="3"/>
    <x v="1"/>
    <s v="Arizona"/>
  </r>
  <r>
    <s v="SALE1941"/>
    <x v="457"/>
    <s v="CUST1161"/>
    <s v="PROD57"/>
    <x v="94"/>
    <s v="STORE2"/>
    <n v="3"/>
    <n v="878.62"/>
    <n v="0.05"/>
    <s v="PayPal"/>
    <n v="2504.067"/>
    <n v="18"/>
    <x v="3"/>
    <x v="1"/>
    <s v="Arizona"/>
  </r>
  <r>
    <s v="SALE1956"/>
    <x v="340"/>
    <s v="CUST1161"/>
    <s v="PROD77"/>
    <x v="64"/>
    <s v="STORE6"/>
    <n v="3"/>
    <n v="998.58"/>
    <n v="0.02"/>
    <s v="Credit Card"/>
    <n v="2935.8252000000002"/>
    <n v="18"/>
    <x v="3"/>
    <x v="1"/>
    <s v="Arizona"/>
  </r>
  <r>
    <s v="SALE1093"/>
    <x v="0"/>
    <s v="CUST1161"/>
    <s v="PROD78"/>
    <x v="39"/>
    <s v="STORE3"/>
    <n v="2"/>
    <n v="845.27"/>
    <n v="0.18"/>
    <s v="PayPal"/>
    <n v="1386.2428"/>
    <n v="18"/>
    <x v="3"/>
    <x v="1"/>
    <s v="Arizona"/>
  </r>
  <r>
    <s v="SALE373"/>
    <x v="458"/>
    <s v="CUST1161"/>
    <s v="PROD97"/>
    <x v="14"/>
    <s v="STORE19"/>
    <n v="2"/>
    <n v="739.95"/>
    <n v="0.1"/>
    <s v="COD"/>
    <n v="1331.91"/>
    <n v="18"/>
    <x v="3"/>
    <x v="1"/>
    <s v="Arizona"/>
  </r>
  <r>
    <s v="SALE1131"/>
    <x v="65"/>
    <s v="CUST1162"/>
    <s v="PROD53"/>
    <x v="86"/>
    <s v="STORE11"/>
    <n v="3"/>
    <n v="269.83999999999997"/>
    <n v="0.05"/>
    <s v="PayPal"/>
    <n v="769.04399999999998"/>
    <n v="37"/>
    <x v="1"/>
    <x v="0"/>
    <s v="Tennessee"/>
  </r>
  <r>
    <s v="SALE193"/>
    <x v="347"/>
    <s v="CUST1162"/>
    <s v="PROD7"/>
    <x v="96"/>
    <s v="STORE4"/>
    <n v="1"/>
    <n v="271.76"/>
    <n v="0.03"/>
    <s v="Credit Card"/>
    <n v="263.60719999999998"/>
    <n v="37"/>
    <x v="1"/>
    <x v="0"/>
    <s v="Tennessee"/>
  </r>
  <r>
    <s v="SALE65"/>
    <x v="445"/>
    <s v="CUST1162"/>
    <s v="PROD99"/>
    <x v="38"/>
    <s v="STORE17"/>
    <n v="2"/>
    <n v="856.57"/>
    <n v="0.24"/>
    <s v="Credit Card"/>
    <n v="1301.9864"/>
    <n v="37"/>
    <x v="1"/>
    <x v="0"/>
    <s v="Tennessee"/>
  </r>
  <r>
    <s v="SALE501"/>
    <x v="459"/>
    <s v="CUST1163"/>
    <s v="PROD10"/>
    <x v="92"/>
    <s v="STORE5"/>
    <n v="4"/>
    <n v="168.55"/>
    <n v="0.15"/>
    <s v="PayPal"/>
    <n v="573.07000000000005"/>
    <n v="21"/>
    <x v="1"/>
    <x v="0"/>
    <s v="Illinois"/>
  </r>
  <r>
    <s v="SALE690"/>
    <x v="460"/>
    <s v="CUST1163"/>
    <s v="PROD63"/>
    <x v="2"/>
    <s v="STORE3"/>
    <n v="3"/>
    <n v="142.83000000000001"/>
    <n v="0.01"/>
    <s v="Credit Card"/>
    <n v="424.20510000000002"/>
    <n v="21"/>
    <x v="1"/>
    <x v="0"/>
    <s v="Illinois"/>
  </r>
  <r>
    <s v="SALE1412"/>
    <x v="461"/>
    <s v="CUST1163"/>
    <s v="PROD83"/>
    <x v="26"/>
    <s v="STORE6"/>
    <n v="1"/>
    <n v="254.47"/>
    <n v="0.1"/>
    <s v="Credit Card"/>
    <n v="229.023"/>
    <n v="21"/>
    <x v="1"/>
    <x v="0"/>
    <s v="Illinois"/>
  </r>
  <r>
    <s v="SALE505"/>
    <x v="462"/>
    <s v="CUST1163"/>
    <s v="PROD95"/>
    <x v="67"/>
    <s v="STORE1"/>
    <n v="1"/>
    <n v="301.60000000000002"/>
    <n v="0.27"/>
    <s v="Credit Card"/>
    <n v="220.16800000000001"/>
    <n v="21"/>
    <x v="1"/>
    <x v="0"/>
    <s v="Illinois"/>
  </r>
  <r>
    <s v="SALE463"/>
    <x v="463"/>
    <s v="CUST1163"/>
    <s v="PROD97"/>
    <x v="14"/>
    <s v="STORE5"/>
    <n v="2"/>
    <n v="261.48"/>
    <n v="0.17"/>
    <s v="Credit Card"/>
    <n v="434.05680000000001"/>
    <n v="21"/>
    <x v="1"/>
    <x v="0"/>
    <s v="Illinois"/>
  </r>
  <r>
    <s v="SALE1069"/>
    <x v="464"/>
    <s v="CUST1163"/>
    <s v="PROD98"/>
    <x v="62"/>
    <s v="STORE4"/>
    <n v="3"/>
    <n v="904.19"/>
    <n v="0.09"/>
    <s v="Credit Card"/>
    <n v="2468.4387000000002"/>
    <n v="21"/>
    <x v="1"/>
    <x v="0"/>
    <s v="Illinois"/>
  </r>
  <r>
    <s v="SALE1630"/>
    <x v="465"/>
    <s v="CUST1163"/>
    <s v="PROD98"/>
    <x v="62"/>
    <s v="STORE10"/>
    <n v="2"/>
    <n v="443.15"/>
    <n v="0.27"/>
    <s v="PayPal"/>
    <n v="646.99899999999991"/>
    <n v="21"/>
    <x v="1"/>
    <x v="0"/>
    <s v="Illinois"/>
  </r>
  <r>
    <s v="SALE446"/>
    <x v="466"/>
    <s v="CUST1164"/>
    <s v="PROD29"/>
    <x v="70"/>
    <s v="STORE4"/>
    <n v="2"/>
    <n v="527.51"/>
    <n v="0.18"/>
    <s v="PayPal"/>
    <n v="865.1164"/>
    <n v="39"/>
    <x v="1"/>
    <x v="1"/>
    <s v="Georgia"/>
  </r>
  <r>
    <s v="SALE794"/>
    <x v="401"/>
    <s v="CUST1164"/>
    <s v="PROD42"/>
    <x v="30"/>
    <s v="STORE0"/>
    <n v="3"/>
    <n v="846.19"/>
    <n v="0.09"/>
    <s v="COD"/>
    <n v="2310.0987"/>
    <n v="39"/>
    <x v="1"/>
    <x v="1"/>
    <s v="Georgia"/>
  </r>
  <r>
    <s v="SALE132"/>
    <x v="467"/>
    <s v="CUST1164"/>
    <s v="PROD48"/>
    <x v="3"/>
    <s v="STORE12"/>
    <n v="4"/>
    <n v="950.04"/>
    <n v="0.13"/>
    <s v="PayPal"/>
    <n v="3306.1392000000001"/>
    <n v="39"/>
    <x v="1"/>
    <x v="1"/>
    <s v="Georgia"/>
  </r>
  <r>
    <s v="SALE1508"/>
    <x v="125"/>
    <s v="CUST1164"/>
    <s v="PROD48"/>
    <x v="3"/>
    <s v="STORE14"/>
    <n v="1"/>
    <n v="994.63"/>
    <n v="0.28000000000000003"/>
    <s v="Credit Card"/>
    <n v="716.1336"/>
    <n v="39"/>
    <x v="1"/>
    <x v="1"/>
    <s v="Georgia"/>
  </r>
  <r>
    <s v="SALE1134"/>
    <x v="468"/>
    <s v="CUST1164"/>
    <s v="PROD51"/>
    <x v="4"/>
    <s v="STORE18"/>
    <n v="2"/>
    <n v="86.72"/>
    <n v="0.28000000000000003"/>
    <s v="COD"/>
    <n v="124.8768"/>
    <n v="39"/>
    <x v="1"/>
    <x v="1"/>
    <s v="Georgia"/>
  </r>
  <r>
    <s v="SALE1348"/>
    <x v="36"/>
    <s v="CUST1164"/>
    <s v="PROD54"/>
    <x v="6"/>
    <s v="STORE16"/>
    <n v="3"/>
    <n v="183.44"/>
    <n v="0.28000000000000003"/>
    <s v="COD"/>
    <n v="396.23039999999992"/>
    <n v="39"/>
    <x v="1"/>
    <x v="1"/>
    <s v="Georgia"/>
  </r>
  <r>
    <s v="SALE525"/>
    <x v="225"/>
    <s v="CUST1164"/>
    <s v="PROD74"/>
    <x v="13"/>
    <s v="STORE10"/>
    <n v="2"/>
    <n v="407.46"/>
    <n v="0.21"/>
    <s v="Credit Card"/>
    <n v="643.78679999999997"/>
    <n v="39"/>
    <x v="1"/>
    <x v="1"/>
    <s v="Georgia"/>
  </r>
  <r>
    <s v="SALE357"/>
    <x v="405"/>
    <s v="CUST1165"/>
    <s v="PROD27"/>
    <x v="47"/>
    <s v="STORE0"/>
    <n v="3"/>
    <n v="158.72"/>
    <n v="0.13"/>
    <s v="Credit Card"/>
    <n v="414.25920000000002"/>
    <n v="47"/>
    <x v="0"/>
    <x v="1"/>
    <s v="Illinois"/>
  </r>
  <r>
    <s v="SALE982"/>
    <x v="58"/>
    <s v="CUST1165"/>
    <s v="PROD31"/>
    <x v="44"/>
    <s v="STORE8"/>
    <n v="4"/>
    <n v="538.73"/>
    <n v="0.03"/>
    <s v="Credit Card"/>
    <n v="2090.2723999999998"/>
    <n v="47"/>
    <x v="0"/>
    <x v="1"/>
    <s v="Illinois"/>
  </r>
  <r>
    <s v="SALE1214"/>
    <x v="469"/>
    <s v="CUST1165"/>
    <s v="PROD57"/>
    <x v="94"/>
    <s v="STORE9"/>
    <n v="4"/>
    <n v="64.06"/>
    <n v="0.26"/>
    <s v="Credit Card"/>
    <n v="189.61760000000001"/>
    <n v="47"/>
    <x v="0"/>
    <x v="1"/>
    <s v="Illinois"/>
  </r>
  <r>
    <s v="SALE1416"/>
    <x v="470"/>
    <s v="CUST1165"/>
    <s v="PROD63"/>
    <x v="2"/>
    <s v="STORE17"/>
    <n v="4"/>
    <n v="194.67"/>
    <n v="0.23"/>
    <s v="PayPal"/>
    <n v="599.58359999999993"/>
    <n v="47"/>
    <x v="0"/>
    <x v="1"/>
    <s v="Illinois"/>
  </r>
  <r>
    <s v="SALE761"/>
    <x v="402"/>
    <s v="CUST1165"/>
    <s v="PROD78"/>
    <x v="39"/>
    <s v="STORE1"/>
    <n v="3"/>
    <n v="468.25"/>
    <n v="7.0000000000000007E-2"/>
    <s v="PayPal"/>
    <n v="1306.4175"/>
    <n v="47"/>
    <x v="0"/>
    <x v="1"/>
    <s v="Illinois"/>
  </r>
  <r>
    <s v="SALE544"/>
    <x v="424"/>
    <s v="CUST1166"/>
    <s v="PROD59"/>
    <x v="77"/>
    <s v="STORE18"/>
    <n v="3"/>
    <n v="178.22"/>
    <n v="0.15"/>
    <s v="COD"/>
    <n v="454.46100000000001"/>
    <n v="25"/>
    <x v="1"/>
    <x v="1"/>
    <s v="Michigan"/>
  </r>
  <r>
    <s v="SALE475"/>
    <x v="414"/>
    <s v="CUST1166"/>
    <s v="PROD81"/>
    <x v="18"/>
    <s v="STORE10"/>
    <n v="2"/>
    <n v="145.26"/>
    <n v="0.19"/>
    <s v="PayPal"/>
    <n v="235.3212"/>
    <n v="25"/>
    <x v="1"/>
    <x v="1"/>
    <s v="Michigan"/>
  </r>
  <r>
    <s v="SALE1903"/>
    <x v="236"/>
    <s v="CUST1167"/>
    <s v="PROD3"/>
    <x v="43"/>
    <s v="STORE0"/>
    <n v="3"/>
    <n v="476.1"/>
    <n v="0.05"/>
    <s v="COD"/>
    <n v="1356.885"/>
    <n v="36"/>
    <x v="1"/>
    <x v="1"/>
    <s v="Tennessee"/>
  </r>
  <r>
    <s v="SALE504"/>
    <x v="471"/>
    <s v="CUST1167"/>
    <s v="PROD47"/>
    <x v="15"/>
    <s v="STORE2"/>
    <n v="3"/>
    <n v="843.44"/>
    <n v="0.22"/>
    <s v="Credit Card"/>
    <n v="1973.6496"/>
    <n v="36"/>
    <x v="1"/>
    <x v="1"/>
    <s v="Tennessee"/>
  </r>
  <r>
    <s v="SALE397"/>
    <x v="472"/>
    <s v="CUST1168"/>
    <s v="PROD21"/>
    <x v="73"/>
    <s v="STORE13"/>
    <n v="3"/>
    <n v="977.47"/>
    <n v="0.05"/>
    <s v="Credit Card"/>
    <n v="2785.7894999999999"/>
    <n v="36"/>
    <x v="1"/>
    <x v="1"/>
    <s v="Florida"/>
  </r>
  <r>
    <s v="SALE510"/>
    <x v="410"/>
    <s v="CUST1168"/>
    <s v="PROD28"/>
    <x v="24"/>
    <s v="STORE10"/>
    <n v="3"/>
    <n v="125.68"/>
    <n v="0.26"/>
    <s v="COD"/>
    <n v="279.00959999999998"/>
    <n v="36"/>
    <x v="1"/>
    <x v="1"/>
    <s v="Florida"/>
  </r>
  <r>
    <s v="SALE1319"/>
    <x v="335"/>
    <s v="CUST1168"/>
    <s v="PROD39"/>
    <x v="25"/>
    <s v="STORE8"/>
    <n v="4"/>
    <n v="708.19"/>
    <n v="0.1"/>
    <s v="PayPal"/>
    <n v="2549.4839999999999"/>
    <n v="36"/>
    <x v="1"/>
    <x v="1"/>
    <s v="Florida"/>
  </r>
  <r>
    <s v="SALE1777"/>
    <x v="323"/>
    <s v="CUST1168"/>
    <s v="PROD42"/>
    <x v="30"/>
    <s v="STORE12"/>
    <n v="3"/>
    <n v="605.83000000000004"/>
    <n v="0.28000000000000003"/>
    <s v="COD"/>
    <n v="1308.5927999999999"/>
    <n v="36"/>
    <x v="1"/>
    <x v="1"/>
    <s v="Florida"/>
  </r>
  <r>
    <s v="SALE1179"/>
    <x v="225"/>
    <s v="CUST1168"/>
    <s v="PROD45"/>
    <x v="48"/>
    <s v="STORE1"/>
    <n v="3"/>
    <n v="876.01"/>
    <n v="0.2"/>
    <s v="Credit Card"/>
    <n v="2102.424"/>
    <n v="36"/>
    <x v="1"/>
    <x v="1"/>
    <s v="Florida"/>
  </r>
  <r>
    <s v="SALE1106"/>
    <x v="473"/>
    <s v="CUST1168"/>
    <s v="PROD50"/>
    <x v="82"/>
    <s v="STORE1"/>
    <n v="3"/>
    <n v="326.2"/>
    <n v="0.22"/>
    <s v="COD"/>
    <n v="763.30799999999999"/>
    <n v="36"/>
    <x v="1"/>
    <x v="1"/>
    <s v="Florida"/>
  </r>
  <r>
    <s v="SALE71"/>
    <x v="35"/>
    <s v="CUST1168"/>
    <s v="PROD72"/>
    <x v="98"/>
    <s v="STORE1"/>
    <n v="2"/>
    <n v="668.3"/>
    <n v="7.0000000000000007E-2"/>
    <s v="Credit Card"/>
    <n v="1243.038"/>
    <n v="36"/>
    <x v="1"/>
    <x v="1"/>
    <s v="Florida"/>
  </r>
  <r>
    <s v="SALE1290"/>
    <x v="474"/>
    <s v="CUST1168"/>
    <s v="PROD91"/>
    <x v="40"/>
    <s v="STORE14"/>
    <n v="3"/>
    <n v="690.27"/>
    <n v="7.0000000000000007E-2"/>
    <s v="PayPal"/>
    <n v="1925.8533"/>
    <n v="36"/>
    <x v="1"/>
    <x v="1"/>
    <s v="Florida"/>
  </r>
  <r>
    <s v="SALE775"/>
    <x v="456"/>
    <s v="CUST1168"/>
    <s v="PROD94"/>
    <x v="37"/>
    <s v="STORE14"/>
    <n v="1"/>
    <n v="269.94"/>
    <n v="7.0000000000000007E-2"/>
    <s v="COD"/>
    <n v="251.04419999999999"/>
    <n v="36"/>
    <x v="1"/>
    <x v="1"/>
    <s v="Florida"/>
  </r>
  <r>
    <s v="SALE236"/>
    <x v="475"/>
    <s v="CUST1169"/>
    <s v="PROD17"/>
    <x v="75"/>
    <s v="STORE0"/>
    <n v="4"/>
    <n v="469.68"/>
    <n v="0.19"/>
    <s v="Credit Card"/>
    <n v="1521.7632000000001"/>
    <n v="64"/>
    <x v="2"/>
    <x v="0"/>
    <s v="New Hampshire"/>
  </r>
  <r>
    <s v="SALE647"/>
    <x v="476"/>
    <s v="CUST1169"/>
    <s v="PROD19"/>
    <x v="69"/>
    <s v="STORE1"/>
    <n v="3"/>
    <n v="79.95"/>
    <n v="0.2"/>
    <s v="COD"/>
    <n v="191.88"/>
    <n v="64"/>
    <x v="2"/>
    <x v="0"/>
    <s v="New Hampshire"/>
  </r>
  <r>
    <s v="SALE637"/>
    <x v="84"/>
    <s v="CUST1170"/>
    <s v="PROD23"/>
    <x v="74"/>
    <s v="STORE15"/>
    <n v="1"/>
    <n v="563.32000000000005"/>
    <n v="0.01"/>
    <s v="PayPal"/>
    <n v="557.68680000000006"/>
    <n v="18"/>
    <x v="3"/>
    <x v="0"/>
    <s v="Missouri"/>
  </r>
  <r>
    <s v="SALE1463"/>
    <x v="207"/>
    <s v="CUST1170"/>
    <s v="PROD26"/>
    <x v="55"/>
    <s v="STORE2"/>
    <n v="2"/>
    <n v="182.89"/>
    <n v="0.11"/>
    <s v="Credit Card"/>
    <n v="325.54419999999999"/>
    <n v="18"/>
    <x v="3"/>
    <x v="0"/>
    <s v="Missouri"/>
  </r>
  <r>
    <s v="SALE1598"/>
    <x v="477"/>
    <s v="CUST1170"/>
    <s v="PROD38"/>
    <x v="87"/>
    <s v="STORE17"/>
    <n v="3"/>
    <n v="453.19"/>
    <n v="0.08"/>
    <s v="COD"/>
    <n v="1250.8044"/>
    <n v="18"/>
    <x v="3"/>
    <x v="0"/>
    <s v="Missouri"/>
  </r>
  <r>
    <s v="SALE200"/>
    <x v="74"/>
    <s v="CUST1170"/>
    <s v="PROD83"/>
    <x v="26"/>
    <s v="STORE6"/>
    <n v="3"/>
    <n v="748.56"/>
    <n v="0.26"/>
    <s v="PayPal"/>
    <n v="1661.8032000000001"/>
    <n v="18"/>
    <x v="3"/>
    <x v="0"/>
    <s v="Missouri"/>
  </r>
  <r>
    <s v="SALE1541"/>
    <x v="345"/>
    <s v="CUST1171"/>
    <s v="PROD40"/>
    <x v="0"/>
    <s v="STORE6"/>
    <n v="1"/>
    <n v="312.81"/>
    <n v="0.14000000000000001"/>
    <s v="PayPal"/>
    <n v="269.01659999999998"/>
    <n v="44"/>
    <x v="0"/>
    <x v="1"/>
    <s v="Indiana"/>
  </r>
  <r>
    <s v="SALE1662"/>
    <x v="23"/>
    <s v="CUST1171"/>
    <s v="PROD49"/>
    <x v="88"/>
    <s v="STORE17"/>
    <n v="2"/>
    <n v="869.43"/>
    <n v="0.24"/>
    <s v="COD"/>
    <n v="1321.5336"/>
    <n v="44"/>
    <x v="0"/>
    <x v="1"/>
    <s v="Indiana"/>
  </r>
  <r>
    <s v="SALE1893"/>
    <x v="168"/>
    <s v="CUST1171"/>
    <s v="PROD72"/>
    <x v="98"/>
    <s v="STORE17"/>
    <n v="1"/>
    <n v="389.12"/>
    <n v="0.18"/>
    <s v="PayPal"/>
    <n v="319.07839999999999"/>
    <n v="44"/>
    <x v="0"/>
    <x v="1"/>
    <s v="Indiana"/>
  </r>
  <r>
    <s v="SALE1042"/>
    <x v="93"/>
    <s v="CUST1171"/>
    <s v="PROD75"/>
    <x v="7"/>
    <s v="STORE10"/>
    <n v="4"/>
    <n v="552.38"/>
    <n v="0.1"/>
    <s v="PayPal"/>
    <n v="1988.568"/>
    <n v="44"/>
    <x v="0"/>
    <x v="1"/>
    <s v="Indiana"/>
  </r>
  <r>
    <s v="SALE532"/>
    <x v="39"/>
    <s v="CUST1171"/>
    <s v="PROD86"/>
    <x v="9"/>
    <s v="STORE13"/>
    <n v="4"/>
    <n v="817.92"/>
    <n v="0.21"/>
    <s v="Credit Card"/>
    <n v="2584.6271999999999"/>
    <n v="44"/>
    <x v="0"/>
    <x v="1"/>
    <s v="Indiana"/>
  </r>
  <r>
    <s v="SALE807"/>
    <x v="352"/>
    <s v="CUST1171"/>
    <s v="PROD88"/>
    <x v="27"/>
    <s v="STORE15"/>
    <n v="2"/>
    <n v="315.27"/>
    <n v="0.23"/>
    <s v="Credit Card"/>
    <n v="485.51580000000001"/>
    <n v="44"/>
    <x v="0"/>
    <x v="1"/>
    <s v="Indiana"/>
  </r>
  <r>
    <s v="SALE140"/>
    <x v="348"/>
    <s v="CUST1171"/>
    <s v="PROD90"/>
    <x v="34"/>
    <s v="STORE5"/>
    <n v="2"/>
    <n v="478.85"/>
    <n v="0.01"/>
    <s v="COD"/>
    <n v="948.12300000000005"/>
    <n v="44"/>
    <x v="0"/>
    <x v="1"/>
    <s v="Indiana"/>
  </r>
  <r>
    <s v="SALE1519"/>
    <x v="31"/>
    <s v="CUST1171"/>
    <s v="PROD94"/>
    <x v="37"/>
    <s v="STORE6"/>
    <n v="2"/>
    <n v="859.74"/>
    <n v="0.25"/>
    <s v="COD"/>
    <n v="1289.6099999999999"/>
    <n v="44"/>
    <x v="0"/>
    <x v="1"/>
    <s v="Indiana"/>
  </r>
  <r>
    <s v="SALE1376"/>
    <x v="77"/>
    <s v="CUST1172"/>
    <s v="PROD11"/>
    <x v="79"/>
    <s v="STORE6"/>
    <n v="1"/>
    <n v="56.59"/>
    <n v="0.15"/>
    <s v="PayPal"/>
    <n v="48.101500000000001"/>
    <n v="41"/>
    <x v="0"/>
    <x v="1"/>
    <s v="West Virginia"/>
  </r>
  <r>
    <s v="SALE1819"/>
    <x v="478"/>
    <s v="CUST1172"/>
    <s v="PROD21"/>
    <x v="73"/>
    <s v="STORE1"/>
    <n v="1"/>
    <n v="486.39"/>
    <n v="0.09"/>
    <s v="COD"/>
    <n v="442.61489999999998"/>
    <n v="41"/>
    <x v="0"/>
    <x v="1"/>
    <s v="West Virginia"/>
  </r>
  <r>
    <s v="SALE743"/>
    <x v="294"/>
    <s v="CUST1172"/>
    <s v="PROD79"/>
    <x v="8"/>
    <s v="STORE3"/>
    <n v="3"/>
    <n v="339.41"/>
    <n v="0.26"/>
    <s v="Credit Card"/>
    <n v="753.49019999999996"/>
    <n v="41"/>
    <x v="0"/>
    <x v="1"/>
    <s v="West Virginia"/>
  </r>
  <r>
    <s v="SALE1789"/>
    <x v="155"/>
    <s v="CUST1172"/>
    <s v="PROD88"/>
    <x v="27"/>
    <s v="STORE3"/>
    <n v="2"/>
    <n v="403.91"/>
    <n v="7.0000000000000007E-2"/>
    <s v="Credit Card"/>
    <n v="751.27260000000001"/>
    <n v="41"/>
    <x v="0"/>
    <x v="1"/>
    <s v="West Virginia"/>
  </r>
  <r>
    <s v="SALE1754"/>
    <x v="414"/>
    <s v="CUST1173"/>
    <s v="PROD11"/>
    <x v="79"/>
    <s v="STORE12"/>
    <n v="1"/>
    <n v="470.18"/>
    <n v="0.19"/>
    <s v="PayPal"/>
    <n v="380.84580000000011"/>
    <n v="41"/>
    <x v="0"/>
    <x v="1"/>
    <s v="Iowa"/>
  </r>
  <r>
    <s v="SALE1640"/>
    <x v="479"/>
    <s v="CUST1173"/>
    <s v="PROD14"/>
    <x v="50"/>
    <s v="STORE7"/>
    <n v="2"/>
    <n v="44.65"/>
    <n v="0.03"/>
    <s v="PayPal"/>
    <n v="86.620999999999995"/>
    <n v="41"/>
    <x v="0"/>
    <x v="1"/>
    <s v="Iowa"/>
  </r>
  <r>
    <s v="SALE595"/>
    <x v="302"/>
    <s v="CUST1173"/>
    <s v="PROD20"/>
    <x v="91"/>
    <s v="STORE7"/>
    <n v="4"/>
    <n v="894.93"/>
    <n v="0.05"/>
    <s v="COD"/>
    <n v="3400.733999999999"/>
    <n v="41"/>
    <x v="0"/>
    <x v="1"/>
    <s v="Iowa"/>
  </r>
  <r>
    <s v="SALE1436"/>
    <x v="480"/>
    <s v="CUST1174"/>
    <s v="PROD86"/>
    <x v="9"/>
    <s v="STORE10"/>
    <n v="2"/>
    <n v="611.25"/>
    <n v="0.22"/>
    <s v="Credit Card"/>
    <n v="953.55000000000007"/>
    <n v="26"/>
    <x v="1"/>
    <x v="1"/>
    <s v="Vermont"/>
  </r>
  <r>
    <s v="SALE426"/>
    <x v="362"/>
    <s v="CUST1175"/>
    <s v="PROD0"/>
    <x v="10"/>
    <s v="STORE16"/>
    <n v="4"/>
    <n v="897.93"/>
    <n v="0.05"/>
    <s v="COD"/>
    <n v="3412.134"/>
    <n v="56"/>
    <x v="0"/>
    <x v="0"/>
    <s v="Hawaii"/>
  </r>
  <r>
    <s v="SALE171"/>
    <x v="322"/>
    <s v="CUST1175"/>
    <s v="PROD49"/>
    <x v="88"/>
    <s v="STORE11"/>
    <n v="1"/>
    <n v="325.08"/>
    <n v="0.26"/>
    <s v="PayPal"/>
    <n v="240.5592"/>
    <n v="56"/>
    <x v="0"/>
    <x v="0"/>
    <s v="Hawaii"/>
  </r>
  <r>
    <s v="SALE1468"/>
    <x v="397"/>
    <s v="CUST1175"/>
    <s v="PROD6"/>
    <x v="78"/>
    <s v="STORE3"/>
    <n v="2"/>
    <n v="42.51"/>
    <n v="0.04"/>
    <s v="COD"/>
    <n v="81.619199999999992"/>
    <n v="56"/>
    <x v="0"/>
    <x v="0"/>
    <s v="Hawaii"/>
  </r>
  <r>
    <s v="SALE516"/>
    <x v="9"/>
    <s v="CUST1175"/>
    <s v="PROD62"/>
    <x v="23"/>
    <s v="STORE14"/>
    <n v="1"/>
    <n v="145.43"/>
    <n v="0.08"/>
    <s v="Credit Card"/>
    <n v="133.79560000000001"/>
    <n v="56"/>
    <x v="0"/>
    <x v="0"/>
    <s v="Hawaii"/>
  </r>
  <r>
    <s v="SALE1404"/>
    <x v="481"/>
    <s v="CUST1175"/>
    <s v="PROD81"/>
    <x v="18"/>
    <s v="STORE9"/>
    <n v="3"/>
    <n v="113.87"/>
    <n v="0.21"/>
    <s v="COD"/>
    <n v="269.87189999999998"/>
    <n v="56"/>
    <x v="0"/>
    <x v="0"/>
    <s v="Hawaii"/>
  </r>
  <r>
    <s v="SALE80"/>
    <x v="260"/>
    <s v="CUST1176"/>
    <s v="PROD52"/>
    <x v="42"/>
    <s v="STORE8"/>
    <n v="1"/>
    <n v="442.27"/>
    <n v="0.06"/>
    <s v="COD"/>
    <n v="415.73379999999997"/>
    <n v="48"/>
    <x v="0"/>
    <x v="0"/>
    <s v="Vermont"/>
  </r>
  <r>
    <s v="SALE1257"/>
    <x v="78"/>
    <s v="CUST1176"/>
    <s v="PROD70"/>
    <x v="61"/>
    <s v="STORE4"/>
    <n v="4"/>
    <n v="662.43"/>
    <n v="0.24"/>
    <s v="PayPal"/>
    <n v="2013.7872"/>
    <n v="48"/>
    <x v="0"/>
    <x v="0"/>
    <s v="Vermont"/>
  </r>
  <r>
    <s v="SALE1905"/>
    <x v="310"/>
    <s v="CUST1176"/>
    <s v="PROD75"/>
    <x v="7"/>
    <s v="STORE12"/>
    <n v="1"/>
    <n v="979.49"/>
    <n v="0.19"/>
    <s v="COD"/>
    <n v="793.38690000000008"/>
    <n v="48"/>
    <x v="0"/>
    <x v="0"/>
    <s v="Vermont"/>
  </r>
  <r>
    <s v="SALE768"/>
    <x v="15"/>
    <s v="CUST1176"/>
    <s v="PROD83"/>
    <x v="26"/>
    <s v="STORE0"/>
    <n v="1"/>
    <n v="303.79000000000002"/>
    <n v="0.24"/>
    <s v="PayPal"/>
    <n v="230.88040000000001"/>
    <n v="48"/>
    <x v="0"/>
    <x v="0"/>
    <s v="Vermont"/>
  </r>
  <r>
    <s v="SALE627"/>
    <x v="81"/>
    <s v="CUST1176"/>
    <s v="PROD91"/>
    <x v="40"/>
    <s v="STORE16"/>
    <n v="4"/>
    <n v="969.55"/>
    <n v="0.09"/>
    <s v="COD"/>
    <n v="3529.1619999999998"/>
    <n v="48"/>
    <x v="0"/>
    <x v="0"/>
    <s v="Vermont"/>
  </r>
  <r>
    <s v="SALE1289"/>
    <x v="482"/>
    <s v="CUST1177"/>
    <s v="PROD36"/>
    <x v="76"/>
    <s v="STORE9"/>
    <n v="2"/>
    <n v="117.34"/>
    <n v="0.09"/>
    <s v="PayPal"/>
    <n v="213.55879999999999"/>
    <n v="55"/>
    <x v="0"/>
    <x v="0"/>
    <s v="Kentucky"/>
  </r>
  <r>
    <s v="SALE787"/>
    <x v="334"/>
    <s v="CUST1177"/>
    <s v="PROD37"/>
    <x v="53"/>
    <s v="STORE19"/>
    <n v="4"/>
    <n v="122.87"/>
    <n v="0.13"/>
    <s v="Credit Card"/>
    <n v="427.58760000000001"/>
    <n v="55"/>
    <x v="0"/>
    <x v="0"/>
    <s v="Kentucky"/>
  </r>
  <r>
    <s v="SALE754"/>
    <x v="281"/>
    <s v="CUST1177"/>
    <s v="PROD42"/>
    <x v="30"/>
    <s v="STORE14"/>
    <n v="2"/>
    <n v="567.95000000000005"/>
    <n v="0.12"/>
    <s v="PayPal"/>
    <n v="999.5920000000001"/>
    <n v="55"/>
    <x v="0"/>
    <x v="0"/>
    <s v="Kentucky"/>
  </r>
  <r>
    <s v="SALE677"/>
    <x v="424"/>
    <s v="CUST1177"/>
    <s v="PROD59"/>
    <x v="77"/>
    <s v="STORE14"/>
    <n v="2"/>
    <n v="37.21"/>
    <n v="0.19"/>
    <s v="Credit Card"/>
    <n v="60.280200000000008"/>
    <n v="55"/>
    <x v="0"/>
    <x v="0"/>
    <s v="Kentucky"/>
  </r>
  <r>
    <s v="SALE721"/>
    <x v="294"/>
    <s v="CUST1177"/>
    <s v="PROD83"/>
    <x v="26"/>
    <s v="STORE15"/>
    <n v="3"/>
    <n v="71.23"/>
    <n v="0.03"/>
    <s v="Credit Card"/>
    <n v="207.27930000000001"/>
    <n v="55"/>
    <x v="0"/>
    <x v="0"/>
    <s v="Kentucky"/>
  </r>
  <r>
    <s v="SALE531"/>
    <x v="115"/>
    <s v="CUST1178"/>
    <s v="PROD42"/>
    <x v="30"/>
    <s v="STORE8"/>
    <n v="4"/>
    <n v="727.49"/>
    <n v="0.11"/>
    <s v="Credit Card"/>
    <n v="2589.8643999999999"/>
    <n v="33"/>
    <x v="1"/>
    <x v="1"/>
    <s v="South Carolina"/>
  </r>
  <r>
    <s v="SALE1825"/>
    <x v="313"/>
    <s v="CUST1178"/>
    <s v="PROD67"/>
    <x v="5"/>
    <s v="STORE19"/>
    <n v="2"/>
    <n v="661.53"/>
    <n v="0.2"/>
    <s v="PayPal"/>
    <n v="1058.4480000000001"/>
    <n v="33"/>
    <x v="1"/>
    <x v="1"/>
    <s v="South Carolina"/>
  </r>
  <r>
    <s v="SALE138"/>
    <x v="44"/>
    <s v="CUST1178"/>
    <s v="PROD97"/>
    <x v="14"/>
    <s v="STORE10"/>
    <n v="3"/>
    <n v="237.68"/>
    <n v="0.1"/>
    <s v="COD"/>
    <n v="641.73599999999999"/>
    <n v="33"/>
    <x v="1"/>
    <x v="1"/>
    <s v="South Carolina"/>
  </r>
  <r>
    <s v="SALE1786"/>
    <x v="483"/>
    <s v="CUST1179"/>
    <s v="PROD24"/>
    <x v="52"/>
    <s v="STORE12"/>
    <n v="2"/>
    <n v="722.06"/>
    <n v="7.0000000000000007E-2"/>
    <s v="Credit Card"/>
    <n v="1343.0316"/>
    <n v="43"/>
    <x v="0"/>
    <x v="1"/>
    <s v="Utah"/>
  </r>
  <r>
    <s v="SALE1364"/>
    <x v="153"/>
    <s v="CUST1179"/>
    <s v="PROD27"/>
    <x v="47"/>
    <s v="STORE16"/>
    <n v="4"/>
    <n v="310.79000000000002"/>
    <n v="0.22"/>
    <s v="COD"/>
    <n v="969.66480000000013"/>
    <n v="43"/>
    <x v="0"/>
    <x v="1"/>
    <s v="Utah"/>
  </r>
  <r>
    <s v="SALE1140"/>
    <x v="7"/>
    <s v="CUST1179"/>
    <s v="PROD34"/>
    <x v="84"/>
    <s v="STORE15"/>
    <n v="2"/>
    <n v="696.61"/>
    <n v="0.17"/>
    <s v="PayPal"/>
    <n v="1156.3725999999999"/>
    <n v="43"/>
    <x v="0"/>
    <x v="1"/>
    <s v="Utah"/>
  </r>
  <r>
    <s v="SALE1456"/>
    <x v="484"/>
    <s v="CUST1179"/>
    <s v="PROD67"/>
    <x v="5"/>
    <s v="STORE18"/>
    <n v="2"/>
    <n v="947.56"/>
    <n v="0.02"/>
    <s v="COD"/>
    <n v="1857.2175999999999"/>
    <n v="43"/>
    <x v="0"/>
    <x v="1"/>
    <s v="Utah"/>
  </r>
  <r>
    <s v="SALE833"/>
    <x v="485"/>
    <s v="CUST1180"/>
    <s v="PROD21"/>
    <x v="73"/>
    <s v="STORE14"/>
    <n v="1"/>
    <n v="977.97"/>
    <n v="0.06"/>
    <s v="COD"/>
    <n v="919.29179999999997"/>
    <n v="38"/>
    <x v="1"/>
    <x v="0"/>
    <s v="Maine"/>
  </r>
  <r>
    <s v="SALE660"/>
    <x v="486"/>
    <s v="CUST1180"/>
    <s v="PROD90"/>
    <x v="34"/>
    <s v="STORE18"/>
    <n v="3"/>
    <n v="107.44"/>
    <n v="0.27"/>
    <s v="PayPal"/>
    <n v="235.2936"/>
    <n v="38"/>
    <x v="1"/>
    <x v="0"/>
    <s v="Maine"/>
  </r>
  <r>
    <s v="SALE911"/>
    <x v="487"/>
    <s v="CUST1181"/>
    <s v="PROD37"/>
    <x v="53"/>
    <s v="STORE8"/>
    <n v="4"/>
    <n v="923.14"/>
    <n v="0.15"/>
    <s v="Credit Card"/>
    <n v="3138.6759999999999"/>
    <n v="60"/>
    <x v="2"/>
    <x v="0"/>
    <s v="New York"/>
  </r>
  <r>
    <s v="SALE427"/>
    <x v="159"/>
    <s v="CUST1181"/>
    <s v="PROD63"/>
    <x v="2"/>
    <s v="STORE0"/>
    <n v="4"/>
    <n v="925.95"/>
    <n v="0.16"/>
    <s v="COD"/>
    <n v="3111.192"/>
    <n v="60"/>
    <x v="2"/>
    <x v="0"/>
    <s v="New York"/>
  </r>
  <r>
    <s v="SALE1602"/>
    <x v="324"/>
    <s v="CUST1181"/>
    <s v="PROD67"/>
    <x v="5"/>
    <s v="STORE0"/>
    <n v="1"/>
    <n v="305.70999999999998"/>
    <n v="0.26"/>
    <s v="COD"/>
    <n v="226.22540000000001"/>
    <n v="60"/>
    <x v="2"/>
    <x v="0"/>
    <s v="New York"/>
  </r>
  <r>
    <s v="SALE924"/>
    <x v="488"/>
    <s v="CUST1181"/>
    <s v="PROD81"/>
    <x v="18"/>
    <s v="STORE7"/>
    <n v="1"/>
    <n v="26.37"/>
    <n v="0.3"/>
    <s v="COD"/>
    <n v="18.459"/>
    <n v="60"/>
    <x v="2"/>
    <x v="0"/>
    <s v="New York"/>
  </r>
  <r>
    <s v="SALE1280"/>
    <x v="489"/>
    <s v="CUST1181"/>
    <s v="PROD89"/>
    <x v="81"/>
    <s v="STORE0"/>
    <n v="2"/>
    <n v="121.67"/>
    <n v="0.08"/>
    <s v="COD"/>
    <n v="223.87280000000001"/>
    <n v="60"/>
    <x v="2"/>
    <x v="0"/>
    <s v="New York"/>
  </r>
  <r>
    <s v="SALE1626"/>
    <x v="448"/>
    <s v="CUST1182"/>
    <s v="PROD1"/>
    <x v="68"/>
    <s v="STORE15"/>
    <n v="2"/>
    <n v="462.93"/>
    <n v="0.17"/>
    <s v="PayPal"/>
    <n v="768.46379999999999"/>
    <n v="23"/>
    <x v="1"/>
    <x v="1"/>
    <s v="Oklahoma"/>
  </r>
  <r>
    <s v="SALE561"/>
    <x v="421"/>
    <s v="CUST1182"/>
    <s v="PROD11"/>
    <x v="79"/>
    <s v="STORE17"/>
    <n v="2"/>
    <n v="813.01"/>
    <n v="0.06"/>
    <s v="PayPal"/>
    <n v="1528.4588000000001"/>
    <n v="23"/>
    <x v="1"/>
    <x v="1"/>
    <s v="Oklahoma"/>
  </r>
  <r>
    <s v="SALE103"/>
    <x v="110"/>
    <s v="CUST1182"/>
    <s v="PROD34"/>
    <x v="84"/>
    <s v="STORE4"/>
    <n v="4"/>
    <n v="925.19"/>
    <n v="0.19"/>
    <s v="PayPal"/>
    <n v="2997.615600000001"/>
    <n v="23"/>
    <x v="1"/>
    <x v="1"/>
    <s v="Oklahoma"/>
  </r>
  <r>
    <s v="SALE288"/>
    <x v="490"/>
    <s v="CUST1182"/>
    <s v="PROD57"/>
    <x v="94"/>
    <s v="STORE8"/>
    <n v="3"/>
    <n v="545.1"/>
    <n v="0.08"/>
    <s v="COD"/>
    <n v="1504.4760000000001"/>
    <n v="23"/>
    <x v="1"/>
    <x v="1"/>
    <s v="Oklahoma"/>
  </r>
  <r>
    <s v="SALE481"/>
    <x v="401"/>
    <s v="CUST1183"/>
    <s v="PROD28"/>
    <x v="24"/>
    <s v="STORE1"/>
    <n v="3"/>
    <n v="205.34"/>
    <n v="0.25"/>
    <s v="Credit Card"/>
    <n v="462.01499999999999"/>
    <n v="18"/>
    <x v="3"/>
    <x v="0"/>
    <s v="New York"/>
  </r>
  <r>
    <s v="SALE88"/>
    <x v="491"/>
    <s v="CUST1183"/>
    <s v="PROD38"/>
    <x v="87"/>
    <s v="STORE0"/>
    <n v="2"/>
    <n v="217.83"/>
    <n v="0.14000000000000001"/>
    <s v="PayPal"/>
    <n v="374.66759999999999"/>
    <n v="18"/>
    <x v="3"/>
    <x v="0"/>
    <s v="New York"/>
  </r>
  <r>
    <s v="SALE1526"/>
    <x v="331"/>
    <s v="CUST1183"/>
    <s v="PROD40"/>
    <x v="0"/>
    <s v="STORE18"/>
    <n v="1"/>
    <n v="470.34"/>
    <n v="0.18"/>
    <s v="COD"/>
    <n v="385.67880000000002"/>
    <n v="18"/>
    <x v="3"/>
    <x v="0"/>
    <s v="New York"/>
  </r>
  <r>
    <s v="SALE429"/>
    <x v="492"/>
    <s v="CUST1183"/>
    <s v="PROD7"/>
    <x v="96"/>
    <s v="STORE4"/>
    <n v="4"/>
    <n v="149.83000000000001"/>
    <n v="0.02"/>
    <s v="Credit Card"/>
    <n v="587.33360000000005"/>
    <n v="18"/>
    <x v="3"/>
    <x v="0"/>
    <s v="New York"/>
  </r>
  <r>
    <s v="SALE208"/>
    <x v="316"/>
    <s v="CUST1184"/>
    <s v="PROD34"/>
    <x v="84"/>
    <s v="STORE17"/>
    <n v="4"/>
    <n v="931.26"/>
    <n v="0.04"/>
    <s v="Credit Card"/>
    <n v="3576.0383999999999"/>
    <n v="46"/>
    <x v="0"/>
    <x v="1"/>
    <s v="North Dakota"/>
  </r>
  <r>
    <s v="SALE901"/>
    <x v="493"/>
    <s v="CUST1184"/>
    <s v="PROD46"/>
    <x v="63"/>
    <s v="STORE2"/>
    <n v="2"/>
    <n v="71.48"/>
    <n v="0.14000000000000001"/>
    <s v="COD"/>
    <n v="122.9456"/>
    <n v="46"/>
    <x v="0"/>
    <x v="1"/>
    <s v="North Dakota"/>
  </r>
  <r>
    <s v="SALE413"/>
    <x v="56"/>
    <s v="CUST1185"/>
    <s v="PROD66"/>
    <x v="46"/>
    <s v="STORE9"/>
    <n v="1"/>
    <n v="87.78"/>
    <n v="0.06"/>
    <s v="Credit Card"/>
    <n v="82.513199999999998"/>
    <n v="54"/>
    <x v="0"/>
    <x v="1"/>
    <s v="New Jersey"/>
  </r>
  <r>
    <s v="SALE1013"/>
    <x v="421"/>
    <s v="CUST1185"/>
    <s v="PROD7"/>
    <x v="96"/>
    <s v="STORE17"/>
    <n v="4"/>
    <n v="929.26"/>
    <n v="0.23"/>
    <s v="PayPal"/>
    <n v="2862.1208000000001"/>
    <n v="54"/>
    <x v="0"/>
    <x v="1"/>
    <s v="New Jersey"/>
  </r>
  <r>
    <s v="SALE207"/>
    <x v="407"/>
    <s v="CUST1185"/>
    <s v="PROD79"/>
    <x v="8"/>
    <s v="STORE3"/>
    <n v="1"/>
    <n v="127.11"/>
    <n v="0.01"/>
    <s v="PayPal"/>
    <n v="125.8389"/>
    <n v="54"/>
    <x v="0"/>
    <x v="1"/>
    <s v="New Jersey"/>
  </r>
  <r>
    <s v="SALE24"/>
    <x v="494"/>
    <s v="CUST1186"/>
    <s v="PROD67"/>
    <x v="5"/>
    <s v="STORE6"/>
    <n v="3"/>
    <n v="77.599999999999994"/>
    <n v="7.0000000000000007E-2"/>
    <s v="Credit Card"/>
    <n v="216.50399999999999"/>
    <n v="53"/>
    <x v="0"/>
    <x v="0"/>
    <s v="Missouri"/>
  </r>
  <r>
    <s v="SALE1995"/>
    <x v="495"/>
    <s v="CUST1186"/>
    <s v="PROD99"/>
    <x v="38"/>
    <s v="STORE19"/>
    <n v="3"/>
    <n v="112.77"/>
    <n v="0.19"/>
    <s v="Credit Card"/>
    <n v="274.03109999999998"/>
    <n v="53"/>
    <x v="0"/>
    <x v="0"/>
    <s v="Missouri"/>
  </r>
  <r>
    <s v="SALE326"/>
    <x v="496"/>
    <s v="CUST1187"/>
    <s v="PROD13"/>
    <x v="29"/>
    <s v="STORE1"/>
    <n v="2"/>
    <n v="610.37"/>
    <n v="0.1"/>
    <s v="PayPal"/>
    <n v="1098.6659999999999"/>
    <n v="60"/>
    <x v="2"/>
    <x v="1"/>
    <s v="Alabama"/>
  </r>
  <r>
    <s v="SALE1110"/>
    <x v="497"/>
    <s v="CUST1187"/>
    <s v="PROD24"/>
    <x v="52"/>
    <s v="STORE19"/>
    <n v="3"/>
    <n v="631.20000000000005"/>
    <n v="0.24"/>
    <s v="Credit Card"/>
    <n v="1439.136"/>
    <n v="60"/>
    <x v="2"/>
    <x v="1"/>
    <s v="Alabama"/>
  </r>
  <r>
    <s v="SALE1703"/>
    <x v="498"/>
    <s v="CUST1187"/>
    <s v="PROD33"/>
    <x v="41"/>
    <s v="STORE14"/>
    <n v="1"/>
    <n v="255.02"/>
    <n v="0.3"/>
    <s v="Credit Card"/>
    <n v="178.51400000000001"/>
    <n v="60"/>
    <x v="2"/>
    <x v="1"/>
    <s v="Alabama"/>
  </r>
  <r>
    <s v="SALE957"/>
    <x v="499"/>
    <s v="CUST1187"/>
    <s v="PROD36"/>
    <x v="76"/>
    <s v="STORE8"/>
    <n v="1"/>
    <n v="579.69000000000005"/>
    <n v="0.02"/>
    <s v="Credit Card"/>
    <n v="568.09620000000007"/>
    <n v="60"/>
    <x v="2"/>
    <x v="1"/>
    <s v="Alabama"/>
  </r>
  <r>
    <s v="SALE551"/>
    <x v="48"/>
    <s v="CUST1187"/>
    <s v="PROD43"/>
    <x v="85"/>
    <s v="STORE2"/>
    <n v="3"/>
    <n v="137.77000000000001"/>
    <n v="0.26"/>
    <s v="PayPal"/>
    <n v="305.84940000000012"/>
    <n v="60"/>
    <x v="2"/>
    <x v="1"/>
    <s v="Alabama"/>
  </r>
  <r>
    <s v="SALE927"/>
    <x v="293"/>
    <s v="CUST1187"/>
    <s v="PROD76"/>
    <x v="49"/>
    <s v="STORE18"/>
    <n v="1"/>
    <n v="533.04999999999995"/>
    <n v="0.11"/>
    <s v="PayPal"/>
    <n v="474.41449999999998"/>
    <n v="60"/>
    <x v="2"/>
    <x v="1"/>
    <s v="Alabama"/>
  </r>
  <r>
    <s v="SALE8"/>
    <x v="160"/>
    <s v="CUST1187"/>
    <s v="PROD99"/>
    <x v="38"/>
    <s v="STORE5"/>
    <n v="3.0000000000000004"/>
    <n v="448.25"/>
    <n v="7.0000000000000007E-2"/>
    <s v="PayPal"/>
    <n v="1250.6175000000001"/>
    <n v="60"/>
    <x v="2"/>
    <x v="1"/>
    <s v="Alabama"/>
  </r>
  <r>
    <s v="SALE560"/>
    <x v="500"/>
    <s v="CUST1188"/>
    <s v="PROD30"/>
    <x v="36"/>
    <s v="STORE8"/>
    <n v="3"/>
    <n v="330.04"/>
    <n v="0.2"/>
    <s v="Credit Card"/>
    <n v="792.09600000000012"/>
    <n v="42"/>
    <x v="0"/>
    <x v="0"/>
    <s v="New Mexico"/>
  </r>
  <r>
    <s v="SALE1361"/>
    <x v="501"/>
    <s v="CUST1188"/>
    <s v="PROD33"/>
    <x v="41"/>
    <s v="STORE19"/>
    <n v="4"/>
    <n v="885.57"/>
    <n v="0.27"/>
    <s v="Credit Card"/>
    <n v="2585.8643999999999"/>
    <n v="42"/>
    <x v="0"/>
    <x v="0"/>
    <s v="New Mexico"/>
  </r>
  <r>
    <s v="SALE1860"/>
    <x v="313"/>
    <s v="CUST1188"/>
    <s v="PROD54"/>
    <x v="6"/>
    <s v="STORE17"/>
    <n v="3"/>
    <n v="683.74"/>
    <n v="0.24"/>
    <s v="Credit Card"/>
    <n v="1558.9272000000001"/>
    <n v="42"/>
    <x v="0"/>
    <x v="0"/>
    <s v="New Mexico"/>
  </r>
  <r>
    <s v="SALE1162"/>
    <x v="502"/>
    <s v="CUST1188"/>
    <s v="PROD71"/>
    <x v="80"/>
    <s v="STORE10"/>
    <n v="2"/>
    <n v="913.08"/>
    <n v="0.26"/>
    <s v="Credit Card"/>
    <n v="1351.3584000000001"/>
    <n v="42"/>
    <x v="0"/>
    <x v="0"/>
    <s v="New Mexico"/>
  </r>
  <r>
    <s v="SALE38"/>
    <x v="503"/>
    <s v="CUST1189"/>
    <s v="PROD33"/>
    <x v="41"/>
    <s v="STORE13"/>
    <n v="4"/>
    <n v="735.32"/>
    <n v="0.06"/>
    <s v="COD"/>
    <n v="2764.8031999999998"/>
    <n v="29"/>
    <x v="1"/>
    <x v="0"/>
    <s v="Kentucky"/>
  </r>
  <r>
    <s v="SALE817"/>
    <x v="504"/>
    <s v="CUST1190"/>
    <s v="PROD27"/>
    <x v="47"/>
    <s v="STORE19"/>
    <n v="3"/>
    <n v="871.34"/>
    <n v="0.11"/>
    <s v="COD"/>
    <n v="2326.4778000000001"/>
    <n v="21"/>
    <x v="1"/>
    <x v="0"/>
    <s v="New York"/>
  </r>
  <r>
    <s v="SALE997"/>
    <x v="505"/>
    <s v="CUST1190"/>
    <s v="PROD27"/>
    <x v="47"/>
    <s v="STORE3"/>
    <n v="3"/>
    <n v="530.16999999999996"/>
    <n v="0.18"/>
    <s v="PayPal"/>
    <n v="1304.2182"/>
    <n v="21"/>
    <x v="1"/>
    <x v="0"/>
    <s v="New York"/>
  </r>
  <r>
    <s v="SALE1617"/>
    <x v="123"/>
    <s v="CUST1190"/>
    <s v="PROD44"/>
    <x v="45"/>
    <s v="STORE6"/>
    <n v="1"/>
    <n v="62.38"/>
    <n v="0.08"/>
    <s v="COD"/>
    <n v="57.389600000000002"/>
    <n v="21"/>
    <x v="1"/>
    <x v="0"/>
    <s v="New York"/>
  </r>
  <r>
    <s v="SALE1000"/>
    <x v="267"/>
    <s v="CUST1190"/>
    <s v="PROD59"/>
    <x v="77"/>
    <s v="STORE2"/>
    <n v="2"/>
    <n v="909.51"/>
    <n v="0.27"/>
    <s v="Credit Card"/>
    <n v="1327.8846000000001"/>
    <n v="21"/>
    <x v="1"/>
    <x v="0"/>
    <s v="New York"/>
  </r>
  <r>
    <s v="SALE297"/>
    <x v="506"/>
    <s v="CUST1191"/>
    <s v="PROD17"/>
    <x v="75"/>
    <s v="STORE1"/>
    <n v="4"/>
    <n v="353.67"/>
    <n v="0.03"/>
    <s v="COD"/>
    <n v="1372.2396000000001"/>
    <n v="29"/>
    <x v="1"/>
    <x v="1"/>
    <s v="Ohio"/>
  </r>
  <r>
    <s v="SALE644"/>
    <x v="231"/>
    <s v="CUST1191"/>
    <s v="PROD55"/>
    <x v="32"/>
    <s v="STORE1"/>
    <n v="1"/>
    <n v="172.04"/>
    <n v="0.04"/>
    <s v="PayPal"/>
    <n v="165.1584"/>
    <n v="29"/>
    <x v="1"/>
    <x v="1"/>
    <s v="Ohio"/>
  </r>
  <r>
    <s v="SALE497"/>
    <x v="282"/>
    <s v="CUST1191"/>
    <s v="PROD68"/>
    <x v="66"/>
    <s v="STORE16"/>
    <n v="1"/>
    <n v="414.97"/>
    <n v="0.22"/>
    <s v="PayPal"/>
    <n v="323.67660000000001"/>
    <n v="29"/>
    <x v="1"/>
    <x v="1"/>
    <s v="Ohio"/>
  </r>
  <r>
    <s v="SALE1738"/>
    <x v="393"/>
    <s v="CUST1191"/>
    <s v="PROD78"/>
    <x v="39"/>
    <s v="STORE4"/>
    <n v="4"/>
    <n v="507.22"/>
    <n v="0.14000000000000001"/>
    <s v="PayPal"/>
    <n v="1744.8368"/>
    <n v="29"/>
    <x v="1"/>
    <x v="1"/>
    <s v="Ohio"/>
  </r>
  <r>
    <s v="SALE684"/>
    <x v="110"/>
    <s v="CUST1192"/>
    <s v="PROD46"/>
    <x v="63"/>
    <s v="STORE8"/>
    <n v="4"/>
    <n v="442.54"/>
    <n v="0.06"/>
    <s v="Credit Card"/>
    <n v="1663.9503999999999"/>
    <n v="26"/>
    <x v="1"/>
    <x v="0"/>
    <s v="Idaho"/>
  </r>
  <r>
    <s v="SALE1976"/>
    <x v="507"/>
    <s v="CUST1192"/>
    <s v="PROD66"/>
    <x v="46"/>
    <s v="STORE12"/>
    <n v="3"/>
    <n v="685.97"/>
    <n v="0.24"/>
    <s v="PayPal"/>
    <n v="1564.0116"/>
    <n v="26"/>
    <x v="1"/>
    <x v="0"/>
    <s v="Idaho"/>
  </r>
  <r>
    <s v="SALE745"/>
    <x v="508"/>
    <s v="CUST1192"/>
    <s v="PROD67"/>
    <x v="5"/>
    <s v="STORE8"/>
    <n v="1"/>
    <n v="664.87"/>
    <n v="0.08"/>
    <s v="PayPal"/>
    <n v="611.68040000000008"/>
    <n v="26"/>
    <x v="1"/>
    <x v="0"/>
    <s v="Idaho"/>
  </r>
  <r>
    <s v="SALE1906"/>
    <x v="509"/>
    <s v="CUST1193"/>
    <s v="PROD17"/>
    <x v="75"/>
    <s v="STORE2"/>
    <n v="3"/>
    <n v="988.53"/>
    <n v="0.3"/>
    <s v="COD"/>
    <n v="2075.913"/>
    <n v="38"/>
    <x v="1"/>
    <x v="0"/>
    <s v="Georgia"/>
  </r>
  <r>
    <s v="SALE912"/>
    <x v="291"/>
    <s v="CUST1193"/>
    <s v="PROD64"/>
    <x v="16"/>
    <s v="STORE7"/>
    <n v="2"/>
    <n v="747.65"/>
    <n v="0.08"/>
    <s v="Credit Card"/>
    <n v="1375.6759999999999"/>
    <n v="38"/>
    <x v="1"/>
    <x v="0"/>
    <s v="Georgia"/>
  </r>
  <r>
    <s v="SALE1238"/>
    <x v="510"/>
    <s v="CUST1193"/>
    <s v="PROD83"/>
    <x v="26"/>
    <s v="STORE8"/>
    <n v="2"/>
    <n v="327.25"/>
    <n v="0.19"/>
    <s v="PayPal"/>
    <n v="530.14499999999998"/>
    <n v="38"/>
    <x v="1"/>
    <x v="0"/>
    <s v="Georgia"/>
  </r>
  <r>
    <s v="SALE1005"/>
    <x v="355"/>
    <s v="CUST1194"/>
    <s v="PROD54"/>
    <x v="6"/>
    <s v="STORE3"/>
    <n v="3"/>
    <n v="261.05"/>
    <n v="0.12"/>
    <s v="PayPal"/>
    <n v="689.17200000000014"/>
    <n v="46"/>
    <x v="0"/>
    <x v="0"/>
    <s v="Pennsylvania"/>
  </r>
  <r>
    <s v="SALE1060"/>
    <x v="414"/>
    <s v="CUST1194"/>
    <s v="PROD87"/>
    <x v="99"/>
    <s v="STORE12"/>
    <n v="2"/>
    <n v="816.22"/>
    <n v="0.27"/>
    <s v="Credit Card"/>
    <n v="1191.6812"/>
    <n v="46"/>
    <x v="0"/>
    <x v="0"/>
    <s v="Pennsylvania"/>
  </r>
  <r>
    <s v="SALE1428"/>
    <x v="511"/>
    <s v="CUST1195"/>
    <s v="PROD14"/>
    <x v="50"/>
    <s v="STORE10"/>
    <n v="3"/>
    <n v="696.74"/>
    <n v="0.13"/>
    <s v="COD"/>
    <n v="1818.4914000000001"/>
    <n v="60"/>
    <x v="2"/>
    <x v="0"/>
    <s v="Arizona"/>
  </r>
  <r>
    <s v="SALE874"/>
    <x v="473"/>
    <s v="CUST1195"/>
    <s v="PROD19"/>
    <x v="69"/>
    <s v="STORE3"/>
    <n v="1"/>
    <n v="270.45"/>
    <n v="0.15"/>
    <s v="COD"/>
    <n v="229.88249999999999"/>
    <n v="60"/>
    <x v="2"/>
    <x v="0"/>
    <s v="Arizona"/>
  </r>
  <r>
    <s v="SALE1356"/>
    <x v="405"/>
    <s v="CUST1195"/>
    <s v="PROD79"/>
    <x v="8"/>
    <s v="STORE8"/>
    <n v="3"/>
    <n v="141.54"/>
    <n v="0.12"/>
    <s v="PayPal"/>
    <n v="373.66559999999998"/>
    <n v="60"/>
    <x v="2"/>
    <x v="0"/>
    <s v="Arizona"/>
  </r>
  <r>
    <s v="SALE703"/>
    <x v="512"/>
    <s v="CUST1196"/>
    <s v="PROD15"/>
    <x v="72"/>
    <s v="STORE16"/>
    <n v="3"/>
    <n v="262.69"/>
    <n v="0.04"/>
    <s v="PayPal"/>
    <n v="756.54719999999986"/>
    <n v="18"/>
    <x v="3"/>
    <x v="1"/>
    <s v="Alaska"/>
  </r>
  <r>
    <s v="SALE753"/>
    <x v="513"/>
    <s v="CUST1196"/>
    <s v="PROD39"/>
    <x v="25"/>
    <s v="STORE17"/>
    <n v="1"/>
    <n v="623.88"/>
    <n v="0.25"/>
    <s v="Credit Card"/>
    <n v="467.91"/>
    <n v="18"/>
    <x v="3"/>
    <x v="1"/>
    <s v="Alaska"/>
  </r>
  <r>
    <s v="SALE1072"/>
    <x v="514"/>
    <s v="CUST1197"/>
    <s v="PROD21"/>
    <x v="73"/>
    <s v="STORE8"/>
    <n v="1"/>
    <n v="66.22"/>
    <n v="0.02"/>
    <s v="Credit Card"/>
    <n v="64.895600000000002"/>
    <n v="45"/>
    <x v="0"/>
    <x v="1"/>
    <s v="Minnesota"/>
  </r>
  <r>
    <s v="SALE472"/>
    <x v="513"/>
    <s v="CUST1197"/>
    <s v="PROD37"/>
    <x v="53"/>
    <s v="STORE0"/>
    <n v="3"/>
    <n v="416.01"/>
    <n v="0.02"/>
    <s v="Credit Card"/>
    <n v="1223.0694000000001"/>
    <n v="45"/>
    <x v="0"/>
    <x v="1"/>
    <s v="Minnesota"/>
  </r>
  <r>
    <s v="SALE1882"/>
    <x v="515"/>
    <s v="CUST1197"/>
    <s v="PROD42"/>
    <x v="30"/>
    <s v="STORE3"/>
    <n v="3"/>
    <n v="41.97"/>
    <n v="0.03"/>
    <s v="COD"/>
    <n v="122.1327"/>
    <n v="45"/>
    <x v="0"/>
    <x v="1"/>
    <s v="Minnesota"/>
  </r>
  <r>
    <s v="SALE1610"/>
    <x v="415"/>
    <s v="CUST1197"/>
    <s v="PROD69"/>
    <x v="60"/>
    <s v="STORE11"/>
    <n v="2"/>
    <n v="895.92"/>
    <n v="0.15"/>
    <s v="Credit Card"/>
    <n v="1523.0640000000001"/>
    <n v="45"/>
    <x v="0"/>
    <x v="1"/>
    <s v="Minnesota"/>
  </r>
  <r>
    <s v="SALE696"/>
    <x v="203"/>
    <s v="CUST1197"/>
    <s v="PROD8"/>
    <x v="93"/>
    <s v="STORE1"/>
    <n v="4"/>
    <n v="167.83"/>
    <n v="0.15"/>
    <s v="Credit Card"/>
    <n v="570.62200000000007"/>
    <n v="45"/>
    <x v="0"/>
    <x v="1"/>
    <s v="Minnesota"/>
  </r>
  <r>
    <s v="SALE300"/>
    <x v="384"/>
    <s v="CUST1198"/>
    <s v="PROD12"/>
    <x v="11"/>
    <s v="STORE15"/>
    <n v="4"/>
    <n v="889.47"/>
    <n v="0.24"/>
    <s v="Credit Card"/>
    <n v="2703.9888000000001"/>
    <n v="54"/>
    <x v="0"/>
    <x v="0"/>
    <s v="Vermont"/>
  </r>
  <r>
    <s v="SALE734"/>
    <x v="402"/>
    <s v="CUST1198"/>
    <s v="PROD3"/>
    <x v="43"/>
    <s v="STORE2"/>
    <n v="2"/>
    <n v="371.03"/>
    <n v="0.23"/>
    <s v="PayPal"/>
    <n v="571.38619999999992"/>
    <n v="54"/>
    <x v="0"/>
    <x v="0"/>
    <s v="Vermont"/>
  </r>
  <r>
    <s v="SALE1274"/>
    <x v="117"/>
    <s v="CUST1198"/>
    <s v="PROD60"/>
    <x v="12"/>
    <s v="STORE11"/>
    <n v="3"/>
    <n v="257.11"/>
    <n v="0.26"/>
    <s v="COD"/>
    <n v="570.78420000000006"/>
    <n v="54"/>
    <x v="0"/>
    <x v="0"/>
    <s v="Vermont"/>
  </r>
  <r>
    <s v="SALE748"/>
    <x v="130"/>
    <s v="CUST1198"/>
    <s v="PROD67"/>
    <x v="5"/>
    <s v="STORE10"/>
    <n v="4"/>
    <n v="602.39"/>
    <n v="0.19"/>
    <s v="COD"/>
    <n v="1951.7436"/>
    <n v="54"/>
    <x v="0"/>
    <x v="0"/>
    <s v="Vermont"/>
  </r>
  <r>
    <s v="SALE1007"/>
    <x v="117"/>
    <s v="CUST1198"/>
    <s v="PROD75"/>
    <x v="7"/>
    <s v="STORE2"/>
    <n v="2"/>
    <n v="541.52"/>
    <n v="0.26"/>
    <s v="PayPal"/>
    <n v="801.44959999999992"/>
    <n v="54"/>
    <x v="0"/>
    <x v="0"/>
    <s v="Vermont"/>
  </r>
  <r>
    <s v="SALE214"/>
    <x v="471"/>
    <s v="CUST1199"/>
    <s v="PROD48"/>
    <x v="3"/>
    <s v="STORE16"/>
    <n v="1"/>
    <n v="775.84"/>
    <n v="0.26"/>
    <s v="Credit Card"/>
    <n v="574.12160000000006"/>
    <n v="46"/>
    <x v="0"/>
    <x v="0"/>
    <s v="Tennessee"/>
  </r>
  <r>
    <s v="SALE917"/>
    <x v="516"/>
    <s v="CUST1199"/>
    <s v="PROD9"/>
    <x v="65"/>
    <s v="STORE12"/>
    <n v="2"/>
    <n v="309.77999999999997"/>
    <n v="0.16"/>
    <s v="Credit Card"/>
    <n v="520.43039999999996"/>
    <n v="46"/>
    <x v="0"/>
    <x v="0"/>
    <s v="Tennessee"/>
  </r>
  <r>
    <s v="SALE594"/>
    <x v="517"/>
    <s v="CUST1199"/>
    <s v="PROD99"/>
    <x v="38"/>
    <s v="STORE2"/>
    <n v="1"/>
    <n v="71.709999999999994"/>
    <n v="0.23"/>
    <s v="COD"/>
    <n v="55.216700000000003"/>
    <n v="46"/>
    <x v="0"/>
    <x v="0"/>
    <s v="Tennessee"/>
  </r>
  <r>
    <s v="SALE244"/>
    <x v="2"/>
    <s v="CUST1200"/>
    <s v="PROD14"/>
    <x v="50"/>
    <s v="STORE0"/>
    <n v="4"/>
    <n v="452.67"/>
    <n v="0.28000000000000003"/>
    <s v="PayPal"/>
    <n v="1303.6895999999999"/>
    <n v="30"/>
    <x v="1"/>
    <x v="0"/>
    <s v="Maine"/>
  </r>
  <r>
    <s v="SALE1983"/>
    <x v="277"/>
    <s v="CUST1200"/>
    <s v="PROD30"/>
    <x v="36"/>
    <s v="STORE5"/>
    <n v="1"/>
    <n v="563.01"/>
    <n v="0.1"/>
    <s v="Credit Card"/>
    <n v="506.709"/>
    <n v="30"/>
    <x v="1"/>
    <x v="0"/>
    <s v="Maine"/>
  </r>
  <r>
    <s v="SALE474"/>
    <x v="166"/>
    <s v="CUST1200"/>
    <s v="PROD58"/>
    <x v="90"/>
    <s v="STORE16"/>
    <n v="3"/>
    <n v="666.39"/>
    <n v="0.21"/>
    <s v="COD"/>
    <n v="1579.3443"/>
    <n v="30"/>
    <x v="1"/>
    <x v="0"/>
    <s v="Maine"/>
  </r>
  <r>
    <s v="SALE27"/>
    <x v="430"/>
    <s v="CUST1200"/>
    <s v="PROD77"/>
    <x v="64"/>
    <s v="STORE8"/>
    <n v="3"/>
    <n v="815.49"/>
    <n v="0.17"/>
    <s v="Credit Card"/>
    <n v="2030.5700999999999"/>
    <n v="30"/>
    <x v="1"/>
    <x v="0"/>
    <s v="Maine"/>
  </r>
  <r>
    <s v="SALE886"/>
    <x v="6"/>
    <s v="CUST1201"/>
    <s v="PROD31"/>
    <x v="44"/>
    <s v="STORE10"/>
    <n v="3"/>
    <n v="465.4"/>
    <n v="0.28999999999999998"/>
    <s v="COD"/>
    <n v="991.30199999999979"/>
    <n v="25"/>
    <x v="1"/>
    <x v="1"/>
    <s v="Michigan"/>
  </r>
  <r>
    <s v="SALE1844"/>
    <x v="251"/>
    <s v="CUST1201"/>
    <s v="PROD43"/>
    <x v="85"/>
    <s v="STORE5"/>
    <n v="2"/>
    <n v="549.91999999999996"/>
    <n v="0.28000000000000003"/>
    <s v="Credit Card"/>
    <n v="791.88479999999993"/>
    <n v="25"/>
    <x v="1"/>
    <x v="1"/>
    <s v="Michigan"/>
  </r>
  <r>
    <s v="SALE1806"/>
    <x v="518"/>
    <s v="CUST1201"/>
    <s v="PROD49"/>
    <x v="88"/>
    <s v="STORE11"/>
    <n v="4"/>
    <n v="450.3"/>
    <n v="0.02"/>
    <s v="Credit Card"/>
    <n v="1765.1759999999999"/>
    <n v="25"/>
    <x v="1"/>
    <x v="1"/>
    <s v="Michigan"/>
  </r>
  <r>
    <s v="SALE403"/>
    <x v="438"/>
    <s v="CUST1201"/>
    <s v="PROD71"/>
    <x v="80"/>
    <s v="STORE12"/>
    <n v="4"/>
    <n v="849.17"/>
    <n v="0.12"/>
    <s v="COD"/>
    <n v="2989.0783999999999"/>
    <n v="25"/>
    <x v="1"/>
    <x v="1"/>
    <s v="Michigan"/>
  </r>
  <r>
    <s v="SALE134"/>
    <x v="519"/>
    <s v="CUST1201"/>
    <s v="PROD87"/>
    <x v="99"/>
    <s v="STORE15"/>
    <n v="4"/>
    <n v="72.63"/>
    <n v="0.06"/>
    <s v="PayPal"/>
    <n v="273.08879999999999"/>
    <n v="25"/>
    <x v="1"/>
    <x v="1"/>
    <s v="Michigan"/>
  </r>
  <r>
    <s v="SALE534"/>
    <x v="520"/>
    <s v="CUST1201"/>
    <s v="PROD87"/>
    <x v="99"/>
    <s v="STORE9"/>
    <n v="1"/>
    <n v="972.06"/>
    <n v="0.3"/>
    <s v="COD"/>
    <n v="680.44199999999989"/>
    <n v="25"/>
    <x v="1"/>
    <x v="1"/>
    <s v="Michigan"/>
  </r>
  <r>
    <s v="SALE1734"/>
    <x v="429"/>
    <s v="CUST1202"/>
    <s v="PROD36"/>
    <x v="76"/>
    <s v="STORE13"/>
    <n v="2"/>
    <n v="208.09"/>
    <n v="0.27"/>
    <s v="Credit Card"/>
    <n v="303.81139999999999"/>
    <n v="37"/>
    <x v="1"/>
    <x v="1"/>
    <s v="Kansas"/>
  </r>
  <r>
    <s v="SALE1524"/>
    <x v="521"/>
    <s v="CUST1202"/>
    <s v="PROD39"/>
    <x v="25"/>
    <s v="STORE15"/>
    <n v="2"/>
    <n v="768.08"/>
    <n v="0.26"/>
    <s v="PayPal"/>
    <n v="1136.7583999999999"/>
    <n v="37"/>
    <x v="1"/>
    <x v="1"/>
    <s v="Kansas"/>
  </r>
  <r>
    <s v="SALE596"/>
    <x v="424"/>
    <s v="CUST1202"/>
    <s v="PROD78"/>
    <x v="39"/>
    <s v="STORE8"/>
    <n v="4"/>
    <n v="870.18"/>
    <n v="0.13"/>
    <s v="COD"/>
    <n v="3028.2264"/>
    <n v="37"/>
    <x v="1"/>
    <x v="1"/>
    <s v="Kansas"/>
  </r>
  <r>
    <s v="SALE863"/>
    <x v="522"/>
    <s v="CUST1203"/>
    <s v="PROD30"/>
    <x v="36"/>
    <s v="STORE6"/>
    <n v="1"/>
    <n v="649.22"/>
    <n v="0.03"/>
    <s v="COD"/>
    <n v="629.74340000000007"/>
    <n v="47"/>
    <x v="0"/>
    <x v="0"/>
    <s v="Iowa"/>
  </r>
  <r>
    <s v="SALE44"/>
    <x v="523"/>
    <s v="CUST1203"/>
    <s v="PROD43"/>
    <x v="85"/>
    <s v="STORE12"/>
    <n v="2"/>
    <n v="209.32"/>
    <n v="0.23"/>
    <s v="COD"/>
    <n v="322.3528"/>
    <n v="47"/>
    <x v="0"/>
    <x v="0"/>
    <s v="Iowa"/>
  </r>
  <r>
    <s v="SALE48"/>
    <x v="183"/>
    <s v="CUST1203"/>
    <s v="PROD44"/>
    <x v="45"/>
    <s v="STORE17"/>
    <n v="1"/>
    <n v="517.13"/>
    <n v="0.28000000000000003"/>
    <s v="Credit Card"/>
    <n v="372.33359999999999"/>
    <n v="47"/>
    <x v="0"/>
    <x v="0"/>
    <s v="Iowa"/>
  </r>
  <r>
    <s v="SALE687"/>
    <x v="363"/>
    <s v="CUST1203"/>
    <s v="PROD87"/>
    <x v="99"/>
    <s v="STORE4"/>
    <n v="1"/>
    <n v="979.28"/>
    <n v="0.2"/>
    <s v="PayPal"/>
    <n v="783.42399999999998"/>
    <n v="47"/>
    <x v="0"/>
    <x v="0"/>
    <s v="Iowa"/>
  </r>
  <r>
    <s v="SALE219"/>
    <x v="524"/>
    <s v="CUST1203"/>
    <s v="PROD90"/>
    <x v="34"/>
    <s v="STORE15"/>
    <n v="4"/>
    <n v="75.37"/>
    <n v="0.02"/>
    <s v="COD"/>
    <n v="295.4504"/>
    <n v="47"/>
    <x v="0"/>
    <x v="0"/>
    <s v="Iowa"/>
  </r>
  <r>
    <s v="SALE394"/>
    <x v="503"/>
    <s v="CUST1203"/>
    <s v="PROD94"/>
    <x v="37"/>
    <s v="STORE19"/>
    <n v="2"/>
    <n v="962.81"/>
    <n v="0.06"/>
    <s v="COD"/>
    <n v="1810.0827999999999"/>
    <n v="47"/>
    <x v="0"/>
    <x v="0"/>
    <s v="Iowa"/>
  </r>
  <r>
    <s v="SALE1613"/>
    <x v="43"/>
    <s v="CUST1204"/>
    <s v="PROD16"/>
    <x v="58"/>
    <s v="STORE13"/>
    <n v="3"/>
    <n v="63.19"/>
    <n v="0.08"/>
    <s v="Credit Card"/>
    <n v="174.40440000000001"/>
    <n v="52"/>
    <x v="0"/>
    <x v="0"/>
    <s v="Virginia"/>
  </r>
  <r>
    <s v="SALE542"/>
    <x v="525"/>
    <s v="CUST1204"/>
    <s v="PROD44"/>
    <x v="45"/>
    <s v="STORE16"/>
    <n v="1"/>
    <n v="442.36"/>
    <n v="0.14000000000000001"/>
    <s v="Credit Card"/>
    <n v="380.42959999999999"/>
    <n v="52"/>
    <x v="0"/>
    <x v="0"/>
    <s v="Virginia"/>
  </r>
  <r>
    <s v="SALE1796"/>
    <x v="526"/>
    <s v="CUST1204"/>
    <s v="PROD53"/>
    <x v="86"/>
    <s v="STORE6"/>
    <n v="1"/>
    <n v="952.73"/>
    <n v="0.17"/>
    <s v="Credit Card"/>
    <n v="790.76589999999999"/>
    <n v="52"/>
    <x v="0"/>
    <x v="0"/>
    <s v="Virginia"/>
  </r>
  <r>
    <s v="SALE1815"/>
    <x v="201"/>
    <s v="CUST1204"/>
    <s v="PROD59"/>
    <x v="77"/>
    <s v="STORE14"/>
    <n v="1"/>
    <n v="509.08"/>
    <n v="0.04"/>
    <s v="PayPal"/>
    <n v="488.71679999999998"/>
    <n v="52"/>
    <x v="0"/>
    <x v="0"/>
    <s v="Virginia"/>
  </r>
  <r>
    <s v="SALE757"/>
    <x v="143"/>
    <s v="CUST1204"/>
    <s v="PROD98"/>
    <x v="62"/>
    <s v="STORE19"/>
    <n v="4"/>
    <n v="281.48"/>
    <n v="0.27"/>
    <s v="PayPal"/>
    <n v="821.92160000000001"/>
    <n v="52"/>
    <x v="0"/>
    <x v="0"/>
    <s v="Virginia"/>
  </r>
  <r>
    <s v="SALE1982"/>
    <x v="146"/>
    <s v="CUST1205"/>
    <s v="PROD68"/>
    <x v="66"/>
    <s v="STORE2"/>
    <n v="3"/>
    <n v="901.49"/>
    <n v="0"/>
    <s v="Credit Card"/>
    <n v="2704.47"/>
    <n v="44"/>
    <x v="0"/>
    <x v="1"/>
    <s v="New Jersey"/>
  </r>
  <r>
    <s v="SALE1118"/>
    <x v="340"/>
    <s v="CUST1205"/>
    <s v="PROD72"/>
    <x v="98"/>
    <s v="STORE9"/>
    <n v="1"/>
    <n v="724.74"/>
    <n v="0.15"/>
    <s v="PayPal"/>
    <n v="616.029"/>
    <n v="44"/>
    <x v="0"/>
    <x v="1"/>
    <s v="New Jersey"/>
  </r>
  <r>
    <s v="SALE458"/>
    <x v="247"/>
    <s v="CUST1205"/>
    <s v="PROD84"/>
    <x v="71"/>
    <s v="STORE4"/>
    <n v="3"/>
    <n v="505.01"/>
    <n v="0.02"/>
    <s v="PayPal"/>
    <n v="1484.7293999999999"/>
    <n v="44"/>
    <x v="0"/>
    <x v="1"/>
    <s v="New Jersey"/>
  </r>
  <r>
    <s v="SALE468"/>
    <x v="191"/>
    <s v="CUST1206"/>
    <s v="PROD17"/>
    <x v="75"/>
    <s v="STORE14"/>
    <n v="1"/>
    <n v="880.89"/>
    <n v="0.13"/>
    <s v="COD"/>
    <n v="766.37429999999995"/>
    <n v="26"/>
    <x v="1"/>
    <x v="1"/>
    <s v="Tennessee"/>
  </r>
  <r>
    <s v="SALE1688"/>
    <x v="527"/>
    <s v="CUST1206"/>
    <s v="PROD56"/>
    <x v="1"/>
    <s v="STORE18"/>
    <n v="1"/>
    <n v="75.8"/>
    <n v="0.28999999999999998"/>
    <s v="PayPal"/>
    <n v="53.817999999999998"/>
    <n v="26"/>
    <x v="1"/>
    <x v="1"/>
    <s v="Tennessee"/>
  </r>
  <r>
    <s v="SALE756"/>
    <x v="273"/>
    <s v="CUST1206"/>
    <s v="PROD6"/>
    <x v="78"/>
    <s v="STORE7"/>
    <n v="2"/>
    <n v="257.95999999999998"/>
    <n v="0.21"/>
    <s v="PayPal"/>
    <n v="407.57679999999999"/>
    <n v="26"/>
    <x v="1"/>
    <x v="1"/>
    <s v="Tennessee"/>
  </r>
  <r>
    <s v="SALE398"/>
    <x v="343"/>
    <s v="CUST1206"/>
    <s v="PROD94"/>
    <x v="37"/>
    <s v="STORE12"/>
    <n v="2"/>
    <n v="308.7"/>
    <n v="0.2"/>
    <s v="PayPal"/>
    <n v="493.92"/>
    <n v="26"/>
    <x v="1"/>
    <x v="1"/>
    <s v="Tennessee"/>
  </r>
  <r>
    <s v="SALE1918"/>
    <x v="308"/>
    <s v="CUST1207"/>
    <s v="PROD84"/>
    <x v="71"/>
    <s v="STORE8"/>
    <n v="2"/>
    <n v="30.14"/>
    <n v="0.21"/>
    <s v="Credit Card"/>
    <n v="47.621200000000002"/>
    <n v="28"/>
    <x v="1"/>
    <x v="1"/>
    <s v="New Jersey"/>
  </r>
  <r>
    <s v="SALE1545"/>
    <x v="528"/>
    <s v="CUST1207"/>
    <s v="PROD96"/>
    <x v="20"/>
    <s v="STORE3"/>
    <n v="2"/>
    <n v="644.97"/>
    <n v="0.24"/>
    <s v="COD"/>
    <n v="980.35440000000006"/>
    <n v="28"/>
    <x v="1"/>
    <x v="1"/>
    <s v="New Jersey"/>
  </r>
  <r>
    <s v="SALE382"/>
    <x v="153"/>
    <s v="CUST1208"/>
    <s v="PROD34"/>
    <x v="84"/>
    <s v="STORE4"/>
    <n v="2"/>
    <n v="56.91"/>
    <n v="0.08"/>
    <s v="COD"/>
    <n v="104.7144"/>
    <n v="54"/>
    <x v="0"/>
    <x v="0"/>
    <s v="Louisiana"/>
  </r>
  <r>
    <s v="SALE793"/>
    <x v="51"/>
    <s v="CUST1208"/>
    <s v="PROD41"/>
    <x v="54"/>
    <s v="STORE18"/>
    <n v="2"/>
    <n v="602.54999999999995"/>
    <n v="0.23"/>
    <s v="COD"/>
    <n v="927.92699999999991"/>
    <n v="54"/>
    <x v="0"/>
    <x v="0"/>
    <s v="Louisiana"/>
  </r>
  <r>
    <s v="SALE1498"/>
    <x v="223"/>
    <s v="CUST1208"/>
    <s v="PROD59"/>
    <x v="77"/>
    <s v="STORE7"/>
    <n v="2"/>
    <n v="958.64"/>
    <n v="0.2"/>
    <s v="PayPal"/>
    <n v="1533.8240000000001"/>
    <n v="54"/>
    <x v="0"/>
    <x v="0"/>
    <s v="Louisiana"/>
  </r>
  <r>
    <s v="SALE1859"/>
    <x v="465"/>
    <s v="CUST1208"/>
    <s v="PROD75"/>
    <x v="7"/>
    <s v="STORE5"/>
    <n v="1"/>
    <n v="805.24"/>
    <n v="0.04"/>
    <s v="PayPal"/>
    <n v="773.03039999999999"/>
    <n v="54"/>
    <x v="0"/>
    <x v="0"/>
    <s v="Louisiana"/>
  </r>
  <r>
    <s v="SALE1536"/>
    <x v="503"/>
    <s v="CUST1208"/>
    <s v="PROD78"/>
    <x v="39"/>
    <s v="STORE16"/>
    <n v="3"/>
    <n v="392.84"/>
    <n v="0.27"/>
    <s v="PayPal"/>
    <n v="860.31959999999992"/>
    <n v="54"/>
    <x v="0"/>
    <x v="0"/>
    <s v="Louisiana"/>
  </r>
  <r>
    <s v="SALE1391"/>
    <x v="377"/>
    <s v="CUST1208"/>
    <s v="PROD89"/>
    <x v="81"/>
    <s v="STORE14"/>
    <n v="1"/>
    <n v="174.27"/>
    <n v="0.27"/>
    <s v="COD"/>
    <n v="127.2171"/>
    <n v="54"/>
    <x v="0"/>
    <x v="0"/>
    <s v="Louisiana"/>
  </r>
  <r>
    <s v="SALE1188"/>
    <x v="162"/>
    <s v="CUST1209"/>
    <s v="PROD34"/>
    <x v="84"/>
    <s v="STORE9"/>
    <n v="2"/>
    <n v="166.26"/>
    <n v="0.14000000000000001"/>
    <s v="PayPal"/>
    <n v="285.96719999999999"/>
    <n v="50"/>
    <x v="0"/>
    <x v="1"/>
    <s v="Maine"/>
  </r>
  <r>
    <s v="SALE262"/>
    <x v="29"/>
    <s v="CUST1209"/>
    <s v="PROD42"/>
    <x v="30"/>
    <s v="STORE7"/>
    <n v="3"/>
    <n v="553.12"/>
    <n v="0.28000000000000003"/>
    <s v="COD"/>
    <n v="1194.7392"/>
    <n v="50"/>
    <x v="0"/>
    <x v="1"/>
    <s v="Maine"/>
  </r>
  <r>
    <s v="SALE1606"/>
    <x v="322"/>
    <s v="CUST1209"/>
    <s v="PROD42"/>
    <x v="30"/>
    <s v="STORE8"/>
    <n v="3"/>
    <n v="779.5"/>
    <n v="0.02"/>
    <s v="Credit Card"/>
    <n v="2291.73"/>
    <n v="50"/>
    <x v="0"/>
    <x v="1"/>
    <s v="Maine"/>
  </r>
  <r>
    <s v="SALE1560"/>
    <x v="32"/>
    <s v="CUST1209"/>
    <s v="PROD48"/>
    <x v="3"/>
    <s v="STORE15"/>
    <n v="1"/>
    <n v="135.13"/>
    <n v="0.04"/>
    <s v="Credit Card"/>
    <n v="129.72479999999999"/>
    <n v="50"/>
    <x v="0"/>
    <x v="1"/>
    <s v="Maine"/>
  </r>
  <r>
    <s v="SALE650"/>
    <x v="529"/>
    <s v="CUST1209"/>
    <s v="PROD58"/>
    <x v="90"/>
    <s v="STORE3"/>
    <n v="2"/>
    <n v="250.83"/>
    <n v="0.15"/>
    <s v="PayPal"/>
    <n v="426.411"/>
    <n v="50"/>
    <x v="0"/>
    <x v="1"/>
    <s v="Maine"/>
  </r>
  <r>
    <s v="SALE1010"/>
    <x v="494"/>
    <s v="CUST1209"/>
    <s v="PROD79"/>
    <x v="8"/>
    <s v="STORE9"/>
    <n v="4"/>
    <n v="202.59"/>
    <n v="0.06"/>
    <s v="COD"/>
    <n v="761.73839999999996"/>
    <n v="50"/>
    <x v="0"/>
    <x v="1"/>
    <s v="Maine"/>
  </r>
  <r>
    <s v="SALE1824"/>
    <x v="354"/>
    <s v="CUST1209"/>
    <s v="PROD8"/>
    <x v="93"/>
    <s v="STORE8"/>
    <n v="4"/>
    <n v="836.23"/>
    <n v="0.12"/>
    <s v="Credit Card"/>
    <n v="2943.5295999999998"/>
    <n v="50"/>
    <x v="0"/>
    <x v="1"/>
    <s v="Maine"/>
  </r>
  <r>
    <s v="SALE1817"/>
    <x v="530"/>
    <s v="CUST1210"/>
    <s v="PROD29"/>
    <x v="70"/>
    <s v="STORE4"/>
    <n v="2"/>
    <n v="823.36"/>
    <n v="0.23"/>
    <s v="Credit Card"/>
    <n v="1267.9744000000001"/>
    <n v="48"/>
    <x v="0"/>
    <x v="0"/>
    <s v="Georgia"/>
  </r>
  <r>
    <s v="SALE1144"/>
    <x v="270"/>
    <s v="CUST1210"/>
    <s v="PROD49"/>
    <x v="88"/>
    <s v="STORE1"/>
    <n v="3"/>
    <n v="803.31"/>
    <n v="0.1"/>
    <s v="PayPal"/>
    <n v="2168.9369999999999"/>
    <n v="48"/>
    <x v="0"/>
    <x v="0"/>
    <s v="Georgia"/>
  </r>
  <r>
    <s v="SALE1861"/>
    <x v="345"/>
    <s v="CUST1210"/>
    <s v="PROD56"/>
    <x v="1"/>
    <s v="STORE18"/>
    <n v="3"/>
    <n v="439.21"/>
    <n v="0.28000000000000003"/>
    <s v="COD"/>
    <n v="948.69359999999983"/>
    <n v="48"/>
    <x v="0"/>
    <x v="0"/>
    <s v="Georgia"/>
  </r>
  <r>
    <s v="SALE358"/>
    <x v="461"/>
    <s v="CUST1210"/>
    <s v="PROD60"/>
    <x v="12"/>
    <s v="STORE16"/>
    <n v="4"/>
    <n v="537.15"/>
    <n v="0.06"/>
    <s v="COD"/>
    <n v="2019.684"/>
    <n v="48"/>
    <x v="0"/>
    <x v="0"/>
    <s v="Georgia"/>
  </r>
  <r>
    <s v="SALE1253"/>
    <x v="121"/>
    <s v="CUST1210"/>
    <s v="PROD74"/>
    <x v="13"/>
    <s v="STORE1"/>
    <n v="1"/>
    <n v="842.46"/>
    <n v="0.05"/>
    <s v="COD"/>
    <n v="800.33699999999999"/>
    <n v="48"/>
    <x v="0"/>
    <x v="0"/>
    <s v="Georgia"/>
  </r>
  <r>
    <s v="SALE1788"/>
    <x v="346"/>
    <s v="CUST1210"/>
    <s v="PROD8"/>
    <x v="93"/>
    <s v="STORE13"/>
    <n v="2"/>
    <n v="194.09"/>
    <n v="0.18"/>
    <s v="PayPal"/>
    <n v="318.30759999999998"/>
    <n v="48"/>
    <x v="0"/>
    <x v="0"/>
    <s v="Georgia"/>
  </r>
  <r>
    <s v="SALE1169"/>
    <x v="313"/>
    <s v="CUST1211"/>
    <s v="PROD17"/>
    <x v="75"/>
    <s v="STORE17"/>
    <n v="1"/>
    <n v="391.77"/>
    <n v="0.1"/>
    <s v="PayPal"/>
    <n v="352.59300000000002"/>
    <n v="20"/>
    <x v="1"/>
    <x v="1"/>
    <s v="Delaware"/>
  </r>
  <r>
    <s v="SALE305"/>
    <x v="285"/>
    <s v="CUST1211"/>
    <s v="PROD38"/>
    <x v="87"/>
    <s v="STORE12"/>
    <n v="4"/>
    <n v="619.74"/>
    <n v="0.13"/>
    <s v="COD"/>
    <n v="2156.6952000000001"/>
    <n v="20"/>
    <x v="1"/>
    <x v="1"/>
    <s v="Delaware"/>
  </r>
  <r>
    <s v="SALE385"/>
    <x v="110"/>
    <s v="CUST1211"/>
    <s v="PROD38"/>
    <x v="87"/>
    <s v="STORE6"/>
    <n v="4"/>
    <n v="960.38"/>
    <n v="0.15"/>
    <s v="COD"/>
    <n v="3265.2919999999999"/>
    <n v="20"/>
    <x v="1"/>
    <x v="1"/>
    <s v="Delaware"/>
  </r>
  <r>
    <s v="SALE910"/>
    <x v="531"/>
    <s v="CUST1211"/>
    <s v="PROD67"/>
    <x v="5"/>
    <s v="STORE5"/>
    <n v="2"/>
    <n v="491.26"/>
    <n v="0.14000000000000001"/>
    <s v="COD"/>
    <n v="844.96719999999993"/>
    <n v="20"/>
    <x v="1"/>
    <x v="1"/>
    <s v="Delaware"/>
  </r>
  <r>
    <s v="SALE295"/>
    <x v="532"/>
    <s v="CUST1211"/>
    <s v="PROD85"/>
    <x v="33"/>
    <s v="STORE17"/>
    <n v="4"/>
    <n v="626.35"/>
    <n v="0.25"/>
    <s v="COD"/>
    <n v="1879.05"/>
    <n v="20"/>
    <x v="1"/>
    <x v="1"/>
    <s v="Delaware"/>
  </r>
  <r>
    <s v="SALE847"/>
    <x v="533"/>
    <s v="CUST1211"/>
    <s v="PROD95"/>
    <x v="67"/>
    <s v="STORE17"/>
    <n v="1"/>
    <n v="219.81"/>
    <n v="0.22"/>
    <s v="COD"/>
    <n v="171.45179999999999"/>
    <n v="20"/>
    <x v="1"/>
    <x v="1"/>
    <s v="Delaware"/>
  </r>
  <r>
    <s v="SALE507"/>
    <x v="80"/>
    <s v="CUST1212"/>
    <s v="PROD13"/>
    <x v="29"/>
    <s v="STORE2"/>
    <n v="4"/>
    <n v="284.24"/>
    <n v="0.09"/>
    <s v="Credit Card"/>
    <n v="1034.6335999999999"/>
    <n v="63"/>
    <x v="2"/>
    <x v="1"/>
    <s v="Washington"/>
  </r>
  <r>
    <s v="SALE1254"/>
    <x v="268"/>
    <s v="CUST1212"/>
    <s v="PROD36"/>
    <x v="76"/>
    <s v="STORE11"/>
    <n v="3"/>
    <n v="120.67"/>
    <n v="0.08"/>
    <s v="COD"/>
    <n v="333.04919999999998"/>
    <n v="63"/>
    <x v="2"/>
    <x v="1"/>
    <s v="Washington"/>
  </r>
  <r>
    <s v="SALE1374"/>
    <x v="34"/>
    <s v="CUST1212"/>
    <s v="PROD42"/>
    <x v="30"/>
    <s v="STORE19"/>
    <n v="4"/>
    <n v="150.47999999999999"/>
    <n v="0.09"/>
    <s v="Credit Card"/>
    <n v="547.74720000000002"/>
    <n v="63"/>
    <x v="2"/>
    <x v="1"/>
    <s v="Washington"/>
  </r>
  <r>
    <s v="SALE1671"/>
    <x v="113"/>
    <s v="CUST1212"/>
    <s v="PROD50"/>
    <x v="82"/>
    <s v="STORE4"/>
    <n v="4"/>
    <n v="943.36"/>
    <n v="0.18"/>
    <s v="PayPal"/>
    <n v="3094.2208000000001"/>
    <n v="63"/>
    <x v="2"/>
    <x v="1"/>
    <s v="Washington"/>
  </r>
  <r>
    <s v="SALE1567"/>
    <x v="534"/>
    <s v="CUST1213"/>
    <s v="PROD1"/>
    <x v="68"/>
    <s v="STORE3"/>
    <n v="1"/>
    <n v="94.26"/>
    <n v="0.18"/>
    <s v="PayPal"/>
    <n v="77.293200000000013"/>
    <n v="42"/>
    <x v="0"/>
    <x v="1"/>
    <s v="North Dakota"/>
  </r>
  <r>
    <s v="SALE395"/>
    <x v="161"/>
    <s v="CUST1213"/>
    <s v="PROD21"/>
    <x v="73"/>
    <s v="STORE0"/>
    <n v="4"/>
    <n v="276.23"/>
    <n v="0.12"/>
    <s v="Credit Card"/>
    <n v="972.32960000000003"/>
    <n v="42"/>
    <x v="0"/>
    <x v="1"/>
    <s v="North Dakota"/>
  </r>
  <r>
    <s v="SALE1672"/>
    <x v="535"/>
    <s v="CUST1213"/>
    <s v="PROD3"/>
    <x v="43"/>
    <s v="STORE13"/>
    <n v="1"/>
    <n v="830.42"/>
    <n v="0.26"/>
    <s v="COD"/>
    <n v="614.51080000000002"/>
    <n v="42"/>
    <x v="0"/>
    <x v="1"/>
    <s v="North Dakota"/>
  </r>
  <r>
    <s v="SALE610"/>
    <x v="536"/>
    <s v="CUST1213"/>
    <s v="PROD32"/>
    <x v="89"/>
    <s v="STORE17"/>
    <n v="3"/>
    <n v="182.91"/>
    <n v="0.28999999999999998"/>
    <s v="Credit Card"/>
    <n v="389.59829999999999"/>
    <n v="42"/>
    <x v="0"/>
    <x v="1"/>
    <s v="North Dakota"/>
  </r>
  <r>
    <s v="SALE839"/>
    <x v="431"/>
    <s v="CUST1213"/>
    <s v="PROD87"/>
    <x v="99"/>
    <s v="STORE0"/>
    <n v="3"/>
    <n v="693.42"/>
    <n v="0.08"/>
    <s v="PayPal"/>
    <n v="1913.8391999999999"/>
    <n v="42"/>
    <x v="0"/>
    <x v="1"/>
    <s v="North Dakota"/>
  </r>
  <r>
    <s v="SALE26"/>
    <x v="537"/>
    <s v="CUST1213"/>
    <s v="PROD98"/>
    <x v="62"/>
    <s v="STORE8"/>
    <n v="4"/>
    <n v="156.16"/>
    <m/>
    <s v="Credit Card"/>
    <n v="599.65440000000001"/>
    <n v="42"/>
    <x v="0"/>
    <x v="1"/>
    <s v="North Dakota"/>
  </r>
  <r>
    <s v="SALE351"/>
    <x v="408"/>
    <s v="CUST1214"/>
    <s v="PROD12"/>
    <x v="11"/>
    <s v="STORE18"/>
    <n v="3"/>
    <n v="877.71"/>
    <n v="0.12"/>
    <s v="PayPal"/>
    <n v="2317.1543999999999"/>
    <n v="61"/>
    <x v="2"/>
    <x v="0"/>
    <s v="Montana"/>
  </r>
  <r>
    <s v="SALE588"/>
    <x v="538"/>
    <s v="CUST1214"/>
    <s v="PROD71"/>
    <x v="80"/>
    <s v="STORE18"/>
    <n v="1"/>
    <n v="250.95"/>
    <n v="0.03"/>
    <s v="PayPal"/>
    <n v="243.42150000000001"/>
    <n v="61"/>
    <x v="2"/>
    <x v="0"/>
    <s v="Montana"/>
  </r>
  <r>
    <s v="SALE1792"/>
    <x v="539"/>
    <s v="CUST1214"/>
    <s v="PROD73"/>
    <x v="17"/>
    <s v="STORE14"/>
    <n v="2"/>
    <n v="720.15"/>
    <n v="0.22"/>
    <s v="COD"/>
    <n v="1123.434"/>
    <n v="61"/>
    <x v="2"/>
    <x v="0"/>
    <s v="Montana"/>
  </r>
  <r>
    <s v="SALE109"/>
    <x v="540"/>
    <s v="CUST1214"/>
    <s v="PROD91"/>
    <x v="40"/>
    <s v="STORE0"/>
    <n v="3"/>
    <n v="376.46"/>
    <n v="0.09"/>
    <s v="COD"/>
    <n v="1027.7357999999999"/>
    <n v="61"/>
    <x v="2"/>
    <x v="0"/>
    <s v="Montana"/>
  </r>
  <r>
    <s v="SALE456"/>
    <x v="165"/>
    <s v="CUST1215"/>
    <s v="PROD32"/>
    <x v="89"/>
    <s v="STORE9"/>
    <n v="4"/>
    <n v="315.95"/>
    <n v="0.19"/>
    <s v="COD"/>
    <n v="1023.678"/>
    <n v="50"/>
    <x v="0"/>
    <x v="1"/>
    <s v="Oregon"/>
  </r>
  <r>
    <s v="SALE926"/>
    <x v="541"/>
    <s v="CUST1215"/>
    <s v="PROD67"/>
    <x v="5"/>
    <s v="STORE19"/>
    <n v="3"/>
    <n v="968.88"/>
    <n v="0.15"/>
    <s v="Credit Card"/>
    <n v="2470.6439999999998"/>
    <n v="50"/>
    <x v="0"/>
    <x v="1"/>
    <s v="Oregon"/>
  </r>
  <r>
    <s v="SALE299"/>
    <x v="426"/>
    <s v="CUST1216"/>
    <s v="PROD22"/>
    <x v="35"/>
    <s v="STORE19"/>
    <n v="2"/>
    <n v="873.1"/>
    <n v="0.12"/>
    <s v="PayPal"/>
    <n v="1536.6559999999999"/>
    <n v="44"/>
    <x v="0"/>
    <x v="0"/>
    <s v="California"/>
  </r>
  <r>
    <s v="SALE364"/>
    <x v="542"/>
    <s v="CUST1216"/>
    <s v="PROD35"/>
    <x v="21"/>
    <s v="STORE18"/>
    <n v="1"/>
    <n v="213.69"/>
    <n v="0.28000000000000003"/>
    <s v="COD"/>
    <n v="153.85679999999999"/>
    <n v="44"/>
    <x v="0"/>
    <x v="0"/>
    <s v="California"/>
  </r>
  <r>
    <s v="SALE605"/>
    <x v="48"/>
    <s v="CUST1216"/>
    <s v="PROD72"/>
    <x v="98"/>
    <s v="STORE0"/>
    <n v="1"/>
    <n v="61.11"/>
    <n v="0.1"/>
    <s v="PayPal"/>
    <n v="54.999000000000002"/>
    <n v="44"/>
    <x v="0"/>
    <x v="0"/>
    <s v="California"/>
  </r>
  <r>
    <s v="SALE239"/>
    <x v="7"/>
    <s v="CUST1216"/>
    <s v="PROD86"/>
    <x v="9"/>
    <s v="STORE8"/>
    <n v="3"/>
    <n v="91.7"/>
    <n v="0.08"/>
    <s v="COD"/>
    <n v="253.09200000000001"/>
    <n v="44"/>
    <x v="0"/>
    <x v="0"/>
    <s v="California"/>
  </r>
  <r>
    <s v="SALE1702"/>
    <x v="384"/>
    <s v="CUST1217"/>
    <s v="PROD37"/>
    <x v="53"/>
    <s v="STORE7"/>
    <n v="2"/>
    <n v="985.79"/>
    <n v="0.04"/>
    <s v="PayPal"/>
    <n v="1892.7167999999999"/>
    <n v="42"/>
    <x v="0"/>
    <x v="0"/>
    <s v="Missouri"/>
  </r>
  <r>
    <s v="SALE1547"/>
    <x v="295"/>
    <s v="CUST1217"/>
    <s v="PROD43"/>
    <x v="85"/>
    <s v="STORE19"/>
    <n v="1"/>
    <n v="661.77"/>
    <n v="0.03"/>
    <s v="PayPal"/>
    <n v="641.91689999999994"/>
    <n v="42"/>
    <x v="0"/>
    <x v="0"/>
    <s v="Missouri"/>
  </r>
  <r>
    <s v="SALE35"/>
    <x v="394"/>
    <s v="CUST1218"/>
    <s v="PROD16"/>
    <x v="58"/>
    <s v="STORE3"/>
    <n v="4"/>
    <n v="109.36"/>
    <n v="0.19"/>
    <s v="COD"/>
    <n v="354.32639999999998"/>
    <n v="46"/>
    <x v="0"/>
    <x v="0"/>
    <s v="California"/>
  </r>
  <r>
    <s v="SALE1711"/>
    <x v="439"/>
    <s v="CUST1218"/>
    <s v="PROD79"/>
    <x v="8"/>
    <s v="STORE6"/>
    <n v="1"/>
    <n v="502.53"/>
    <n v="0"/>
    <s v="PayPal"/>
    <n v="502.53"/>
    <n v="46"/>
    <x v="0"/>
    <x v="0"/>
    <s v="California"/>
  </r>
  <r>
    <s v="SALE1225"/>
    <x v="543"/>
    <s v="CUST1218"/>
    <s v="PROD92"/>
    <x v="19"/>
    <s v="STORE18"/>
    <n v="2"/>
    <n v="682.7"/>
    <n v="0.13"/>
    <s v="Credit Card"/>
    <n v="1187.8979999999999"/>
    <n v="46"/>
    <x v="0"/>
    <x v="0"/>
    <s v="California"/>
  </r>
  <r>
    <s v="SALE656"/>
    <x v="137"/>
    <s v="CUST1219"/>
    <s v="PROD36"/>
    <x v="76"/>
    <s v="STORE17"/>
    <n v="2"/>
    <n v="637.55999999999995"/>
    <n v="0.05"/>
    <s v="COD"/>
    <n v="1211.364"/>
    <n v="47"/>
    <x v="0"/>
    <x v="1"/>
    <s v="New Jersey"/>
  </r>
  <r>
    <s v="SALE269"/>
    <x v="77"/>
    <s v="CUST1219"/>
    <s v="PROD37"/>
    <x v="53"/>
    <s v="STORE0"/>
    <n v="4"/>
    <n v="747.01"/>
    <n v="0.13"/>
    <s v="PayPal"/>
    <n v="2599.5947999999999"/>
    <n v="47"/>
    <x v="0"/>
    <x v="1"/>
    <s v="New Jersey"/>
  </r>
  <r>
    <s v="SALE1648"/>
    <x v="102"/>
    <s v="CUST1219"/>
    <s v="PROD39"/>
    <x v="25"/>
    <s v="STORE12"/>
    <n v="4"/>
    <n v="721.54"/>
    <n v="0.21"/>
    <s v="Credit Card"/>
    <n v="2280.0664000000002"/>
    <n v="47"/>
    <x v="0"/>
    <x v="1"/>
    <s v="New Jersey"/>
  </r>
  <r>
    <s v="SALE1615"/>
    <x v="128"/>
    <s v="CUST1219"/>
    <s v="PROD43"/>
    <x v="85"/>
    <s v="STORE9"/>
    <n v="4"/>
    <n v="639.05999999999995"/>
    <n v="0.12"/>
    <s v="PayPal"/>
    <n v="2249.4911999999999"/>
    <n v="47"/>
    <x v="0"/>
    <x v="1"/>
    <s v="New Jersey"/>
  </r>
  <r>
    <s v="SALE1527"/>
    <x v="344"/>
    <s v="CUST1219"/>
    <s v="PROD53"/>
    <x v="86"/>
    <s v="STORE8"/>
    <n v="2"/>
    <n v="616.36"/>
    <n v="0.12"/>
    <s v="PayPal"/>
    <n v="1084.7936"/>
    <n v="47"/>
    <x v="0"/>
    <x v="1"/>
    <s v="New Jersey"/>
  </r>
  <r>
    <s v="SALE1561"/>
    <x v="133"/>
    <s v="CUST1219"/>
    <s v="PROD56"/>
    <x v="1"/>
    <s v="STORE3"/>
    <n v="3"/>
    <n v="579.26"/>
    <n v="0.19"/>
    <s v="Credit Card"/>
    <n v="1407.6017999999999"/>
    <n v="47"/>
    <x v="0"/>
    <x v="1"/>
    <s v="New Jersey"/>
  </r>
  <r>
    <s v="SALE1470"/>
    <x v="544"/>
    <s v="CUST1219"/>
    <s v="PROD82"/>
    <x v="97"/>
    <s v="STORE17"/>
    <n v="4"/>
    <n v="461.52"/>
    <n v="0"/>
    <s v="COD"/>
    <n v="1846.08"/>
    <n v="47"/>
    <x v="0"/>
    <x v="1"/>
    <s v="New Jersey"/>
  </r>
  <r>
    <s v="SALE1147"/>
    <x v="350"/>
    <s v="CUST1219"/>
    <s v="PROD91"/>
    <x v="40"/>
    <s v="STORE0"/>
    <n v="2"/>
    <n v="844.31"/>
    <n v="7.0000000000000007E-2"/>
    <s v="PayPal"/>
    <n v="1570.4166"/>
    <n v="47"/>
    <x v="0"/>
    <x v="1"/>
    <s v="New Jersey"/>
  </r>
  <r>
    <s v="SALE1731"/>
    <x v="545"/>
    <s v="CUST1219"/>
    <s v="PROD94"/>
    <x v="37"/>
    <s v="STORE10"/>
    <n v="2"/>
    <n v="886.67"/>
    <n v="0.24"/>
    <s v="PayPal"/>
    <n v="1347.7384"/>
    <n v="47"/>
    <x v="0"/>
    <x v="1"/>
    <s v="New Jersey"/>
  </r>
  <r>
    <s v="SALE877"/>
    <x v="316"/>
    <s v="CUST1219"/>
    <s v="PROD96"/>
    <x v="20"/>
    <s v="STORE18"/>
    <n v="2"/>
    <n v="891.13"/>
    <n v="0.13"/>
    <s v="Credit Card"/>
    <n v="1550.5662"/>
    <n v="47"/>
    <x v="0"/>
    <x v="1"/>
    <s v="New Jersey"/>
  </r>
  <r>
    <s v="SALE309"/>
    <x v="495"/>
    <s v="CUST1220"/>
    <s v="PROD29"/>
    <x v="70"/>
    <s v="STORE14"/>
    <n v="2"/>
    <n v="722.45"/>
    <n v="0.22"/>
    <s v="PayPal"/>
    <n v="1127.0219999999999"/>
    <n v="50"/>
    <x v="0"/>
    <x v="1"/>
    <s v="Massachusetts"/>
  </r>
  <r>
    <s v="SALE1492"/>
    <x v="546"/>
    <s v="CUST1220"/>
    <s v="PROD4"/>
    <x v="83"/>
    <s v="STORE3"/>
    <n v="1"/>
    <n v="492.05"/>
    <n v="0.27"/>
    <s v="Credit Card"/>
    <n v="359.19650000000001"/>
    <n v="50"/>
    <x v="0"/>
    <x v="1"/>
    <s v="Massachusetts"/>
  </r>
  <r>
    <s v="SALE1407"/>
    <x v="449"/>
    <s v="CUST1220"/>
    <s v="PROD7"/>
    <x v="96"/>
    <s v="STORE16"/>
    <n v="2"/>
    <n v="362.7"/>
    <n v="0.09"/>
    <s v="Credit Card"/>
    <n v="660.11400000000003"/>
    <n v="50"/>
    <x v="0"/>
    <x v="1"/>
    <s v="Massachusetts"/>
  </r>
  <r>
    <s v="SALE1275"/>
    <x v="85"/>
    <s v="CUST1220"/>
    <s v="PROD95"/>
    <x v="67"/>
    <s v="STORE12"/>
    <n v="4"/>
    <n v="816.29"/>
    <n v="0.24"/>
    <s v="PayPal"/>
    <n v="2481.5216"/>
    <n v="50"/>
    <x v="0"/>
    <x v="1"/>
    <s v="Massachusetts"/>
  </r>
  <r>
    <s v="SALE1449"/>
    <x v="547"/>
    <s v="CUST1221"/>
    <s v="PROD10"/>
    <x v="92"/>
    <s v="STORE7"/>
    <n v="2"/>
    <n v="164.23"/>
    <n v="0.17"/>
    <s v="Credit Card"/>
    <n v="272.62180000000001"/>
    <n v="38"/>
    <x v="1"/>
    <x v="0"/>
    <s v="Georgia"/>
  </r>
  <r>
    <s v="SALE1504"/>
    <x v="196"/>
    <s v="CUST1221"/>
    <s v="PROD17"/>
    <x v="75"/>
    <s v="STORE19"/>
    <n v="1"/>
    <n v="259.2"/>
    <n v="0.27"/>
    <s v="COD"/>
    <n v="189.21600000000001"/>
    <n v="38"/>
    <x v="1"/>
    <x v="0"/>
    <s v="Georgia"/>
  </r>
  <r>
    <s v="SALE1063"/>
    <x v="13"/>
    <s v="CUST1221"/>
    <s v="PROD34"/>
    <x v="84"/>
    <s v="STORE7"/>
    <n v="4"/>
    <n v="36.72"/>
    <n v="7.0000000000000007E-2"/>
    <s v="COD"/>
    <n v="136.5984"/>
    <n v="38"/>
    <x v="1"/>
    <x v="0"/>
    <s v="Georgia"/>
  </r>
  <r>
    <s v="SALE1549"/>
    <x v="395"/>
    <s v="CUST1221"/>
    <s v="PROD62"/>
    <x v="23"/>
    <s v="STORE1"/>
    <n v="3"/>
    <n v="103.66"/>
    <n v="0.26"/>
    <s v="COD"/>
    <n v="230.12520000000001"/>
    <n v="38"/>
    <x v="1"/>
    <x v="0"/>
    <s v="Georgia"/>
  </r>
  <r>
    <s v="SALE670"/>
    <x v="541"/>
    <s v="CUST1221"/>
    <s v="PROD67"/>
    <x v="5"/>
    <s v="STORE4"/>
    <n v="2"/>
    <n v="132.77000000000001"/>
    <n v="0.13"/>
    <s v="COD"/>
    <n v="231.0198"/>
    <n v="38"/>
    <x v="1"/>
    <x v="0"/>
    <s v="Georgia"/>
  </r>
  <r>
    <s v="SALE342"/>
    <x v="288"/>
    <s v="CUST1221"/>
    <s v="PROD68"/>
    <x v="66"/>
    <s v="STORE10"/>
    <n v="2"/>
    <n v="692.72"/>
    <n v="0.13"/>
    <s v="PayPal"/>
    <n v="1205.3327999999999"/>
    <n v="38"/>
    <x v="1"/>
    <x v="0"/>
    <s v="Georgia"/>
  </r>
  <r>
    <s v="SALE78"/>
    <x v="548"/>
    <s v="CUST1221"/>
    <s v="PROD83"/>
    <x v="26"/>
    <s v="STORE8"/>
    <n v="2"/>
    <n v="900.55"/>
    <n v="0.16"/>
    <s v="Credit Card"/>
    <n v="1512.924"/>
    <n v="38"/>
    <x v="1"/>
    <x v="0"/>
    <s v="Georgia"/>
  </r>
  <r>
    <s v="SALE702"/>
    <x v="421"/>
    <s v="CUST1221"/>
    <s v="PROD90"/>
    <x v="34"/>
    <s v="STORE4"/>
    <n v="1"/>
    <n v="900.94"/>
    <n v="0.1"/>
    <s v="Credit Card"/>
    <n v="810.84600000000012"/>
    <n v="38"/>
    <x v="1"/>
    <x v="0"/>
    <s v="Georgia"/>
  </r>
  <r>
    <s v="SALE808"/>
    <x v="114"/>
    <s v="CUST1222"/>
    <s v="PROD28"/>
    <x v="24"/>
    <s v="STORE2"/>
    <n v="1"/>
    <n v="974.47"/>
    <n v="0.05"/>
    <s v="Credit Card"/>
    <n v="925.74649999999997"/>
    <n v="35"/>
    <x v="1"/>
    <x v="0"/>
    <s v="New Mexico"/>
  </r>
  <r>
    <s v="SALE339"/>
    <x v="549"/>
    <s v="CUST1222"/>
    <s v="PROD46"/>
    <x v="63"/>
    <s v="STORE6"/>
    <n v="4"/>
    <n v="344.12"/>
    <n v="0.25"/>
    <s v="PayPal"/>
    <n v="1032.3599999999999"/>
    <n v="35"/>
    <x v="1"/>
    <x v="0"/>
    <s v="New Mexico"/>
  </r>
  <r>
    <s v="SALE1329"/>
    <x v="148"/>
    <s v="CUST1222"/>
    <s v="PROD76"/>
    <x v="49"/>
    <s v="STORE17"/>
    <n v="4"/>
    <n v="661.39"/>
    <n v="7.0000000000000007E-2"/>
    <s v="Credit Card"/>
    <n v="2460.3708000000001"/>
    <n v="35"/>
    <x v="1"/>
    <x v="0"/>
    <s v="New Mexico"/>
  </r>
  <r>
    <s v="SALE1430"/>
    <x v="447"/>
    <s v="CUST1222"/>
    <s v="PROD79"/>
    <x v="8"/>
    <s v="STORE2"/>
    <n v="1"/>
    <n v="462.23"/>
    <n v="0.3"/>
    <s v="PayPal"/>
    <n v="323.56099999999998"/>
    <n v="35"/>
    <x v="1"/>
    <x v="0"/>
    <s v="New Mexico"/>
  </r>
  <r>
    <s v="SALE1587"/>
    <x v="418"/>
    <s v="CUST1222"/>
    <s v="PROD83"/>
    <x v="26"/>
    <s v="STORE5"/>
    <n v="3"/>
    <n v="107.8"/>
    <n v="0.28999999999999998"/>
    <s v="PayPal"/>
    <n v="229.614"/>
    <n v="35"/>
    <x v="1"/>
    <x v="0"/>
    <s v="New Mexico"/>
  </r>
  <r>
    <s v="SALE1709"/>
    <x v="550"/>
    <s v="CUST1223"/>
    <s v="PROD56"/>
    <x v="1"/>
    <s v="STORE18"/>
    <n v="1"/>
    <n v="772.07"/>
    <n v="0.26"/>
    <s v="PayPal"/>
    <n v="571.33180000000004"/>
    <n v="50"/>
    <x v="0"/>
    <x v="0"/>
    <s v="Iowa"/>
  </r>
  <r>
    <s v="SALE1954"/>
    <x v="364"/>
    <s v="CUST1223"/>
    <s v="PROD59"/>
    <x v="77"/>
    <s v="STORE3"/>
    <n v="1"/>
    <n v="913.99"/>
    <n v="0.14000000000000001"/>
    <s v="Credit Card"/>
    <n v="786.03139999999996"/>
    <n v="50"/>
    <x v="0"/>
    <x v="0"/>
    <s v="Iowa"/>
  </r>
  <r>
    <s v="SALE491"/>
    <x v="362"/>
    <s v="CUST1223"/>
    <s v="PROD72"/>
    <x v="98"/>
    <s v="STORE2"/>
    <n v="3"/>
    <n v="480.51"/>
    <n v="0.03"/>
    <s v="Credit Card"/>
    <n v="1398.2841000000001"/>
    <n v="50"/>
    <x v="0"/>
    <x v="0"/>
    <s v="Iowa"/>
  </r>
  <r>
    <s v="SALE578"/>
    <x v="551"/>
    <s v="CUST1223"/>
    <s v="PROD81"/>
    <x v="18"/>
    <s v="STORE12"/>
    <n v="1"/>
    <n v="64.94"/>
    <n v="0.21"/>
    <s v="PayPal"/>
    <n v="51.302599999999998"/>
    <n v="50"/>
    <x v="0"/>
    <x v="0"/>
    <s v="Iowa"/>
  </r>
  <r>
    <s v="SALE1351"/>
    <x v="552"/>
    <s v="CUST1223"/>
    <s v="PROD92"/>
    <x v="19"/>
    <s v="STORE14"/>
    <n v="3"/>
    <n v="972.58"/>
    <n v="0.28000000000000003"/>
    <s v="COD"/>
    <n v="2100.7728000000002"/>
    <n v="50"/>
    <x v="0"/>
    <x v="0"/>
    <s v="Iowa"/>
  </r>
  <r>
    <s v="SALE293"/>
    <x v="553"/>
    <s v="CUST1224"/>
    <s v="PROD39"/>
    <x v="25"/>
    <s v="STORE8"/>
    <n v="4"/>
    <n v="139.94"/>
    <n v="0.24"/>
    <s v="Credit Card"/>
    <n v="425.41759999999999"/>
    <n v="29"/>
    <x v="1"/>
    <x v="0"/>
    <s v="Missouri"/>
  </r>
  <r>
    <s v="SALE732"/>
    <x v="117"/>
    <s v="CUST1224"/>
    <s v="PROD50"/>
    <x v="82"/>
    <s v="STORE17"/>
    <n v="1"/>
    <n v="498.61"/>
    <n v="0.04"/>
    <s v="PayPal"/>
    <n v="478.66559999999998"/>
    <n v="29"/>
    <x v="1"/>
    <x v="0"/>
    <s v="Missouri"/>
  </r>
  <r>
    <s v="SALE285"/>
    <x v="286"/>
    <s v="CUST1225"/>
    <s v="PROD19"/>
    <x v="69"/>
    <s v="STORE7"/>
    <n v="2"/>
    <n v="350.12"/>
    <n v="0.21"/>
    <s v="COD"/>
    <n v="553.18960000000004"/>
    <n v="46"/>
    <x v="0"/>
    <x v="1"/>
    <s v="Utah"/>
  </r>
  <r>
    <s v="SALE1184"/>
    <x v="453"/>
    <s v="CUST1225"/>
    <s v="PROD63"/>
    <x v="2"/>
    <s v="STORE3"/>
    <n v="2"/>
    <n v="975.72"/>
    <n v="0.16"/>
    <s v="COD"/>
    <n v="1639.2095999999999"/>
    <n v="46"/>
    <x v="0"/>
    <x v="1"/>
    <s v="Utah"/>
  </r>
  <r>
    <s v="SALE1071"/>
    <x v="554"/>
    <s v="CUST1225"/>
    <s v="PROD89"/>
    <x v="81"/>
    <s v="STORE2"/>
    <n v="4"/>
    <n v="753.83"/>
    <n v="0.24"/>
    <s v="Credit Card"/>
    <n v="2291.6432"/>
    <n v="46"/>
    <x v="0"/>
    <x v="1"/>
    <s v="Utah"/>
  </r>
  <r>
    <s v="SALE1466"/>
    <x v="190"/>
    <s v="CUST1226"/>
    <s v="PROD49"/>
    <x v="88"/>
    <s v="STORE8"/>
    <n v="3"/>
    <n v="512.15"/>
    <n v="0.12"/>
    <s v="Credit Card"/>
    <n v="1352.076"/>
    <n v="54"/>
    <x v="0"/>
    <x v="0"/>
    <s v="Alaska"/>
  </r>
  <r>
    <s v="SALE1848"/>
    <x v="555"/>
    <s v="CUST1226"/>
    <s v="PROD69"/>
    <x v="60"/>
    <s v="STORE14"/>
    <n v="2"/>
    <n v="478.62"/>
    <n v="0.17"/>
    <s v="COD"/>
    <n v="794.50919999999996"/>
    <n v="54"/>
    <x v="0"/>
    <x v="0"/>
    <s v="Alaska"/>
  </r>
  <r>
    <s v="SALE1949"/>
    <x v="460"/>
    <s v="CUST1226"/>
    <s v="PROD7"/>
    <x v="96"/>
    <s v="STORE17"/>
    <n v="4"/>
    <n v="716.39"/>
    <n v="0.03"/>
    <s v="PayPal"/>
    <n v="2779.5931999999998"/>
    <n v="54"/>
    <x v="0"/>
    <x v="0"/>
    <s v="Alaska"/>
  </r>
  <r>
    <s v="SALE1385"/>
    <x v="39"/>
    <s v="CUST1227"/>
    <s v="PROD93"/>
    <x v="28"/>
    <s v="STORE7"/>
    <n v="2"/>
    <n v="224.69"/>
    <n v="0.2"/>
    <s v="COD"/>
    <n v="359.50400000000002"/>
    <n v="63"/>
    <x v="2"/>
    <x v="1"/>
    <s v="Kansas"/>
  </r>
  <r>
    <s v="SALE1799"/>
    <x v="541"/>
    <s v="CUST1227"/>
    <s v="PROD99"/>
    <x v="38"/>
    <s v="STORE8"/>
    <n v="3"/>
    <n v="561.44000000000005"/>
    <n v="0.2"/>
    <s v="COD"/>
    <n v="1347.4559999999999"/>
    <n v="63"/>
    <x v="2"/>
    <x v="1"/>
    <s v="Kansas"/>
  </r>
  <r>
    <s v="SALE615"/>
    <x v="10"/>
    <s v="CUST1228"/>
    <s v="PROD12"/>
    <x v="11"/>
    <s v="STORE18"/>
    <n v="4"/>
    <n v="705.64"/>
    <n v="0.11"/>
    <s v="PayPal"/>
    <n v="2512.0783999999999"/>
    <n v="52"/>
    <x v="0"/>
    <x v="1"/>
    <s v="Utah"/>
  </r>
  <r>
    <s v="SALE526"/>
    <x v="556"/>
    <s v="CUST1228"/>
    <s v="PROD4"/>
    <x v="83"/>
    <s v="STORE8"/>
    <n v="1"/>
    <n v="728.84"/>
    <n v="0.28000000000000003"/>
    <s v="PayPal"/>
    <n v="524.76480000000004"/>
    <n v="52"/>
    <x v="0"/>
    <x v="1"/>
    <s v="Utah"/>
  </r>
  <r>
    <s v="SALE1494"/>
    <x v="360"/>
    <s v="CUST1229"/>
    <s v="PROD10"/>
    <x v="92"/>
    <s v="STORE15"/>
    <n v="4"/>
    <n v="316.18"/>
    <n v="0.12"/>
    <s v="Credit Card"/>
    <n v="1112.9536000000001"/>
    <n v="32"/>
    <x v="1"/>
    <x v="1"/>
    <s v="Maryland"/>
  </r>
  <r>
    <s v="SALE457"/>
    <x v="531"/>
    <s v="CUST1229"/>
    <s v="PROD52"/>
    <x v="42"/>
    <s v="STORE9"/>
    <n v="2"/>
    <n v="810.17"/>
    <n v="0.27"/>
    <s v="Credit Card"/>
    <n v="1182.8481999999999"/>
    <n v="32"/>
    <x v="1"/>
    <x v="1"/>
    <s v="Maryland"/>
  </r>
  <r>
    <s v="SALE1947"/>
    <x v="321"/>
    <s v="CUST1229"/>
    <s v="PROD59"/>
    <x v="77"/>
    <s v="STORE11"/>
    <n v="2"/>
    <n v="410.63"/>
    <n v="0.28000000000000003"/>
    <s v="COD"/>
    <n v="591.30719999999997"/>
    <n v="32"/>
    <x v="1"/>
    <x v="1"/>
    <s v="Maryland"/>
  </r>
  <r>
    <s v="SALE585"/>
    <x v="68"/>
    <s v="CUST1229"/>
    <s v="PROD77"/>
    <x v="64"/>
    <s v="STORE1"/>
    <n v="2"/>
    <n v="829.15"/>
    <n v="0.11"/>
    <s v="PayPal"/>
    <n v="1475.8869999999999"/>
    <n v="32"/>
    <x v="1"/>
    <x v="1"/>
    <s v="Maryland"/>
  </r>
  <r>
    <s v="SALE1755"/>
    <x v="557"/>
    <s v="CUST1230"/>
    <s v="PROD66"/>
    <x v="46"/>
    <s v="STORE11"/>
    <n v="1"/>
    <n v="891.79"/>
    <n v="0.03"/>
    <s v="Credit Card"/>
    <n v="865.03629999999998"/>
    <n v="29"/>
    <x v="1"/>
    <x v="0"/>
    <s v="Florida"/>
  </r>
  <r>
    <s v="SALE812"/>
    <x v="15"/>
    <s v="CUST1230"/>
    <s v="PROD68"/>
    <x v="66"/>
    <s v="STORE13"/>
    <n v="1"/>
    <n v="289.82"/>
    <n v="0.18"/>
    <s v="COD"/>
    <n v="237.6524"/>
    <n v="29"/>
    <x v="1"/>
    <x v="0"/>
    <s v="Florida"/>
  </r>
  <r>
    <s v="SALE1157"/>
    <x v="453"/>
    <s v="CUST1230"/>
    <s v="PROD78"/>
    <x v="39"/>
    <s v="STORE7"/>
    <n v="3"/>
    <n v="744.9"/>
    <n v="0.27"/>
    <s v="PayPal"/>
    <n v="1631.3309999999999"/>
    <n v="29"/>
    <x v="1"/>
    <x v="0"/>
    <s v="Florida"/>
  </r>
  <r>
    <s v="SALE1794"/>
    <x v="446"/>
    <s v="CUST1230"/>
    <s v="PROD95"/>
    <x v="67"/>
    <s v="STORE6"/>
    <n v="1"/>
    <n v="779.84"/>
    <n v="0.28999999999999998"/>
    <s v="PayPal"/>
    <n v="553.68640000000005"/>
    <n v="29"/>
    <x v="1"/>
    <x v="0"/>
    <s v="Florida"/>
  </r>
  <r>
    <s v="SALE120"/>
    <x v="558"/>
    <s v="CUST1231"/>
    <s v="PROD31"/>
    <x v="44"/>
    <s v="STORE17"/>
    <n v="2"/>
    <n v="872.93"/>
    <n v="0.28999999999999998"/>
    <s v="COD"/>
    <n v="1239.5606"/>
    <n v="22"/>
    <x v="1"/>
    <x v="1"/>
    <s v="South Carolina"/>
  </r>
  <r>
    <s v="SALE1168"/>
    <x v="80"/>
    <s v="CUST1231"/>
    <s v="PROD34"/>
    <x v="84"/>
    <s v="STORE7"/>
    <n v="1"/>
    <n v="168.29"/>
    <n v="0.05"/>
    <s v="PayPal"/>
    <n v="159.87549999999999"/>
    <n v="22"/>
    <x v="1"/>
    <x v="1"/>
    <s v="South Carolina"/>
  </r>
  <r>
    <s v="SALE371"/>
    <x v="3"/>
    <s v="CUST1231"/>
    <s v="PROD90"/>
    <x v="34"/>
    <s v="STORE13"/>
    <n v="1"/>
    <n v="752.45"/>
    <n v="0.21"/>
    <s v="COD"/>
    <n v="594.43550000000005"/>
    <n v="22"/>
    <x v="1"/>
    <x v="1"/>
    <s v="South Carolina"/>
  </r>
  <r>
    <s v="SALE1394"/>
    <x v="51"/>
    <s v="CUST1232"/>
    <s v="PROD62"/>
    <x v="23"/>
    <s v="STORE2"/>
    <n v="4"/>
    <n v="111.66"/>
    <n v="0.14000000000000001"/>
    <s v="Credit Card"/>
    <n v="384.11040000000003"/>
    <n v="27"/>
    <x v="1"/>
    <x v="1"/>
    <s v="New Jersey"/>
  </r>
  <r>
    <s v="SALE980"/>
    <x v="397"/>
    <s v="CUST1232"/>
    <s v="PROD66"/>
    <x v="46"/>
    <s v="STORE8"/>
    <n v="4"/>
    <n v="649.52"/>
    <n v="0.11"/>
    <s v="Credit Card"/>
    <n v="2312.2912000000001"/>
    <n v="27"/>
    <x v="1"/>
    <x v="1"/>
    <s v="New Jersey"/>
  </r>
  <r>
    <s v="SALE1294"/>
    <x v="507"/>
    <s v="CUST1232"/>
    <s v="PROD89"/>
    <x v="81"/>
    <s v="STORE11"/>
    <n v="3"/>
    <n v="539.44000000000005"/>
    <n v="0.05"/>
    <s v="COD"/>
    <n v="1537.404"/>
    <n v="27"/>
    <x v="1"/>
    <x v="1"/>
    <s v="New Jersey"/>
  </r>
  <r>
    <s v="SALE496"/>
    <x v="559"/>
    <s v="CUST1232"/>
    <s v="PROD95"/>
    <x v="67"/>
    <s v="STORE0"/>
    <n v="2"/>
    <n v="264.39"/>
    <n v="0.11"/>
    <s v="COD"/>
    <n v="470.61419999999998"/>
    <n v="27"/>
    <x v="1"/>
    <x v="1"/>
    <s v="New Jersey"/>
  </r>
  <r>
    <s v="SALE1488"/>
    <x v="560"/>
    <s v="CUST1233"/>
    <s v="PROD6"/>
    <x v="78"/>
    <s v="STORE18"/>
    <n v="4"/>
    <n v="96.78"/>
    <n v="0.11"/>
    <s v="PayPal"/>
    <n v="344.53680000000003"/>
    <n v="59"/>
    <x v="0"/>
    <x v="0"/>
    <s v="West Virginia"/>
  </r>
  <r>
    <s v="SALE519"/>
    <x v="561"/>
    <s v="CUST1233"/>
    <s v="PROD88"/>
    <x v="27"/>
    <s v="STORE0"/>
    <n v="4"/>
    <n v="370.09"/>
    <n v="0.22"/>
    <s v="COD"/>
    <n v="1154.6808000000001"/>
    <n v="59"/>
    <x v="0"/>
    <x v="0"/>
    <s v="West Virginia"/>
  </r>
  <r>
    <s v="SALE1125"/>
    <x v="206"/>
    <s v="CUST1233"/>
    <s v="PROD95"/>
    <x v="67"/>
    <s v="STORE15"/>
    <n v="2"/>
    <n v="463.52"/>
    <n v="0.27"/>
    <s v="PayPal"/>
    <n v="676.73919999999998"/>
    <n v="59"/>
    <x v="0"/>
    <x v="0"/>
    <s v="West Virginia"/>
  </r>
  <r>
    <s v="SALE849"/>
    <x v="562"/>
    <s v="CUST1234"/>
    <s v="PROD17"/>
    <x v="75"/>
    <s v="STORE14"/>
    <n v="4"/>
    <n v="329.06"/>
    <n v="0.04"/>
    <s v="COD"/>
    <n v="1263.5904"/>
    <n v="43"/>
    <x v="0"/>
    <x v="1"/>
    <s v="Kansas"/>
  </r>
  <r>
    <s v="SALE673"/>
    <x v="523"/>
    <s v="CUST1234"/>
    <s v="PROD37"/>
    <x v="53"/>
    <s v="STORE16"/>
    <n v="2"/>
    <n v="472.08"/>
    <n v="7.0000000000000007E-2"/>
    <s v="Credit Card"/>
    <n v="878.0687999999999"/>
    <n v="43"/>
    <x v="0"/>
    <x v="1"/>
    <s v="Kansas"/>
  </r>
  <r>
    <s v="SALE1477"/>
    <x v="563"/>
    <s v="CUST1234"/>
    <s v="PROD89"/>
    <x v="81"/>
    <s v="STORE15"/>
    <n v="4"/>
    <n v="904.82"/>
    <n v="0.09"/>
    <s v="PayPal"/>
    <n v="3293.5448000000001"/>
    <n v="43"/>
    <x v="0"/>
    <x v="1"/>
    <s v="Kansas"/>
  </r>
  <r>
    <s v="SALE324"/>
    <x v="70"/>
    <s v="CUST1234"/>
    <s v="PROD98"/>
    <x v="62"/>
    <s v="STORE7"/>
    <n v="4"/>
    <n v="548.44000000000005"/>
    <n v="0.05"/>
    <s v="PayPal"/>
    <n v="2084.0720000000001"/>
    <n v="43"/>
    <x v="0"/>
    <x v="1"/>
    <s v="Kansas"/>
  </r>
  <r>
    <s v="SALE1206"/>
    <x v="463"/>
    <s v="CUST1234"/>
    <s v="PROD99"/>
    <x v="38"/>
    <s v="STORE9"/>
    <n v="1"/>
    <n v="955.06"/>
    <n v="0.14000000000000001"/>
    <s v="Credit Card"/>
    <n v="821.35159999999996"/>
    <n v="43"/>
    <x v="0"/>
    <x v="1"/>
    <s v="Kansas"/>
  </r>
  <r>
    <s v="SALE1599"/>
    <x v="262"/>
    <s v="CUST1235"/>
    <s v="PROD80"/>
    <x v="59"/>
    <s v="STORE10"/>
    <n v="2"/>
    <n v="61.31"/>
    <n v="0.15"/>
    <s v="COD"/>
    <n v="104.227"/>
    <n v="28"/>
    <x v="1"/>
    <x v="1"/>
    <s v="Delaware"/>
  </r>
  <r>
    <s v="SALE540"/>
    <x v="360"/>
    <s v="CUST1235"/>
    <s v="PROD91"/>
    <x v="40"/>
    <s v="STORE7"/>
    <n v="2"/>
    <n v="533.91999999999996"/>
    <n v="0.13"/>
    <s v="Credit Card"/>
    <n v="929.02079999999989"/>
    <n v="28"/>
    <x v="1"/>
    <x v="1"/>
    <s v="Delaware"/>
  </r>
  <r>
    <s v="SALE799"/>
    <x v="564"/>
    <s v="CUST1235"/>
    <s v="PROD92"/>
    <x v="19"/>
    <s v="STORE11"/>
    <n v="4"/>
    <n v="23.57"/>
    <n v="0.1"/>
    <s v="Credit Card"/>
    <n v="84.852000000000004"/>
    <n v="28"/>
    <x v="1"/>
    <x v="1"/>
    <s v="Delaware"/>
  </r>
  <r>
    <s v="SALE1455"/>
    <x v="347"/>
    <s v="CUST1236"/>
    <s v="PROD16"/>
    <x v="58"/>
    <s v="STORE14"/>
    <n v="4"/>
    <n v="761.35"/>
    <n v="0.08"/>
    <s v="Credit Card"/>
    <n v="2801.768"/>
    <n v="42"/>
    <x v="0"/>
    <x v="1"/>
    <s v="Virginia"/>
  </r>
  <r>
    <s v="SALE1933"/>
    <x v="237"/>
    <s v="CUST1236"/>
    <s v="PROD24"/>
    <x v="52"/>
    <s v="STORE6"/>
    <n v="3"/>
    <n v="447.38"/>
    <n v="0.03"/>
    <s v="Credit Card"/>
    <n v="1301.8758"/>
    <n v="42"/>
    <x v="0"/>
    <x v="1"/>
    <s v="Virginia"/>
  </r>
  <r>
    <s v="SALE1682"/>
    <x v="31"/>
    <s v="CUST1236"/>
    <s v="PROD71"/>
    <x v="80"/>
    <s v="STORE18"/>
    <n v="4"/>
    <n v="622.27"/>
    <n v="0.02"/>
    <s v="PayPal"/>
    <n v="2439.2984000000001"/>
    <n v="42"/>
    <x v="0"/>
    <x v="1"/>
    <s v="Virginia"/>
  </r>
  <r>
    <s v="SALE575"/>
    <x v="211"/>
    <s v="CUST1237"/>
    <s v="PROD50"/>
    <x v="82"/>
    <s v="STORE19"/>
    <n v="4"/>
    <n v="280.16000000000003"/>
    <n v="0.18"/>
    <s v="COD"/>
    <n v="918.92480000000012"/>
    <n v="41"/>
    <x v="0"/>
    <x v="1"/>
    <s v="Montana"/>
  </r>
  <r>
    <s v="SALE12"/>
    <x v="349"/>
    <s v="CUST1237"/>
    <s v="PROD88"/>
    <x v="27"/>
    <s v="STORE4"/>
    <n v="4"/>
    <n v="644.58000000000004"/>
    <n v="0.01"/>
    <s v="Credit Card"/>
    <n v="2552.5367999999999"/>
    <n v="41"/>
    <x v="0"/>
    <x v="1"/>
    <s v="Montana"/>
  </r>
  <r>
    <s v="SALE1457"/>
    <x v="471"/>
    <s v="CUST1238"/>
    <s v="PROD43"/>
    <x v="85"/>
    <s v="STORE18"/>
    <n v="4"/>
    <n v="975.47"/>
    <n v="0.04"/>
    <s v="Credit Card"/>
    <n v="3745.8047999999999"/>
    <n v="40"/>
    <x v="0"/>
    <x v="0"/>
    <s v="West Virginia"/>
  </r>
  <r>
    <s v="SALE61"/>
    <x v="251"/>
    <s v="CUST1239"/>
    <s v="PROD19"/>
    <x v="69"/>
    <s v="STORE7"/>
    <n v="1"/>
    <n v="374.92"/>
    <n v="0.18"/>
    <s v="PayPal"/>
    <n v="307.43439999999998"/>
    <n v="58"/>
    <x v="0"/>
    <x v="1"/>
    <s v="Nevada"/>
  </r>
  <r>
    <s v="SALE19"/>
    <x v="541"/>
    <s v="CUST1239"/>
    <s v="PROD60"/>
    <x v="12"/>
    <s v="STORE13"/>
    <n v="4"/>
    <m/>
    <n v="0.04"/>
    <s v="COD"/>
    <n v="1782.4512"/>
    <n v="58"/>
    <x v="0"/>
    <x v="1"/>
    <s v="Nevada"/>
  </r>
  <r>
    <s v="SALE379"/>
    <x v="375"/>
    <s v="CUST1239"/>
    <s v="PROD78"/>
    <x v="39"/>
    <s v="STORE1"/>
    <n v="3"/>
    <n v="636.03"/>
    <n v="0.06"/>
    <s v="COD"/>
    <n v="1793.6045999999999"/>
    <n v="58"/>
    <x v="0"/>
    <x v="1"/>
    <s v="Nevada"/>
  </r>
  <r>
    <s v="SALE779"/>
    <x v="490"/>
    <s v="CUST1239"/>
    <s v="PROD86"/>
    <x v="9"/>
    <s v="STORE3"/>
    <n v="3"/>
    <n v="413.74"/>
    <n v="0.01"/>
    <s v="Credit Card"/>
    <n v="1228.8078"/>
    <n v="58"/>
    <x v="0"/>
    <x v="1"/>
    <s v="Nevada"/>
  </r>
  <r>
    <s v="SALE1236"/>
    <x v="494"/>
    <s v="CUST1239"/>
    <s v="PROD86"/>
    <x v="9"/>
    <s v="STORE7"/>
    <n v="1"/>
    <n v="729.05"/>
    <n v="0.06"/>
    <s v="COD"/>
    <n v="685.3069999999999"/>
    <n v="58"/>
    <x v="0"/>
    <x v="1"/>
    <s v="Nevada"/>
  </r>
  <r>
    <s v="SALE892"/>
    <x v="115"/>
    <s v="CUST1239"/>
    <s v="PROD92"/>
    <x v="19"/>
    <s v="STORE0"/>
    <n v="1"/>
    <n v="533.79999999999995"/>
    <n v="0.27"/>
    <s v="COD"/>
    <n v="389.67399999999998"/>
    <n v="58"/>
    <x v="0"/>
    <x v="1"/>
    <s v="Nevada"/>
  </r>
  <r>
    <s v="SALE494"/>
    <x v="351"/>
    <s v="CUST1240"/>
    <s v="PROD18"/>
    <x v="56"/>
    <s v="STORE0"/>
    <n v="1"/>
    <n v="917.17"/>
    <n v="0.13"/>
    <s v="COD"/>
    <n v="797.93790000000001"/>
    <n v="59"/>
    <x v="0"/>
    <x v="1"/>
    <s v="Michigan"/>
  </r>
  <r>
    <s v="SALE692"/>
    <x v="565"/>
    <s v="CUST1240"/>
    <s v="PROD26"/>
    <x v="55"/>
    <s v="STORE19"/>
    <n v="2"/>
    <n v="800.84"/>
    <n v="0.27"/>
    <s v="COD"/>
    <n v="1169.2264"/>
    <n v="59"/>
    <x v="0"/>
    <x v="1"/>
    <s v="Michigan"/>
  </r>
  <r>
    <s v="SALE1639"/>
    <x v="132"/>
    <s v="CUST1240"/>
    <s v="PROD26"/>
    <x v="55"/>
    <s v="STORE17"/>
    <n v="3"/>
    <n v="543.92999999999995"/>
    <n v="0.3"/>
    <s v="COD"/>
    <n v="1142.2529999999999"/>
    <n v="59"/>
    <x v="0"/>
    <x v="1"/>
    <s v="Michigan"/>
  </r>
  <r>
    <s v="SALE253"/>
    <x v="6"/>
    <s v="CUST1240"/>
    <s v="PROD92"/>
    <x v="19"/>
    <s v="STORE18"/>
    <n v="2"/>
    <n v="239.92"/>
    <n v="0.16"/>
    <s v="Credit Card"/>
    <n v="403.06560000000002"/>
    <n v="59"/>
    <x v="0"/>
    <x v="1"/>
    <s v="Michigan"/>
  </r>
  <r>
    <s v="SALE355"/>
    <x v="233"/>
    <s v="CUST1241"/>
    <s v="PROD15"/>
    <x v="72"/>
    <s v="STORE15"/>
    <n v="2"/>
    <n v="899.27"/>
    <n v="0.17"/>
    <s v="Credit Card"/>
    <n v="1492.7882"/>
    <n v="31"/>
    <x v="1"/>
    <x v="0"/>
    <s v="Virginia"/>
  </r>
  <r>
    <s v="SALE722"/>
    <x v="436"/>
    <s v="CUST1241"/>
    <s v="PROD15"/>
    <x v="72"/>
    <s v="STORE14"/>
    <n v="1"/>
    <n v="31.36"/>
    <n v="0.21"/>
    <s v="COD"/>
    <n v="24.7744"/>
    <n v="31"/>
    <x v="1"/>
    <x v="0"/>
    <s v="Virginia"/>
  </r>
  <r>
    <s v="SALE776"/>
    <x v="330"/>
    <s v="CUST1241"/>
    <s v="PROD20"/>
    <x v="91"/>
    <s v="STORE4"/>
    <n v="3"/>
    <n v="909.25"/>
    <n v="0.28999999999999998"/>
    <s v="COD"/>
    <n v="1936.7025000000001"/>
    <n v="31"/>
    <x v="1"/>
    <x v="0"/>
    <s v="Virginia"/>
  </r>
  <r>
    <s v="SALE1804"/>
    <x v="566"/>
    <s v="CUST1241"/>
    <s v="PROD25"/>
    <x v="57"/>
    <s v="STORE18"/>
    <n v="1"/>
    <n v="401.18"/>
    <n v="0.15"/>
    <s v="COD"/>
    <n v="341.00299999999999"/>
    <n v="31"/>
    <x v="1"/>
    <x v="0"/>
    <s v="Virginia"/>
  </r>
  <r>
    <s v="SALE1990"/>
    <x v="267"/>
    <s v="CUST1241"/>
    <s v="PROD52"/>
    <x v="42"/>
    <s v="STORE3"/>
    <n v="4"/>
    <n v="212.75"/>
    <n v="0.11"/>
    <s v="COD"/>
    <n v="757.39"/>
    <n v="31"/>
    <x v="1"/>
    <x v="0"/>
    <s v="Virginia"/>
  </r>
  <r>
    <s v="SALE1297"/>
    <x v="300"/>
    <s v="CUST1241"/>
    <s v="PROD65"/>
    <x v="95"/>
    <s v="STORE1"/>
    <n v="2"/>
    <n v="892.46"/>
    <n v="7.0000000000000007E-2"/>
    <s v="PayPal"/>
    <n v="1659.9756"/>
    <n v="31"/>
    <x v="1"/>
    <x v="0"/>
    <s v="Virginia"/>
  </r>
  <r>
    <s v="SALE580"/>
    <x v="567"/>
    <s v="CUST1242"/>
    <s v="PROD81"/>
    <x v="18"/>
    <s v="STORE4"/>
    <n v="4"/>
    <n v="968.27"/>
    <n v="0.03"/>
    <s v="PayPal"/>
    <n v="3756.8876"/>
    <n v="58"/>
    <x v="0"/>
    <x v="1"/>
    <s v="Connecticut"/>
  </r>
  <r>
    <s v="SALE1163"/>
    <x v="235"/>
    <s v="CUST1242"/>
    <s v="PROD81"/>
    <x v="18"/>
    <s v="STORE1"/>
    <n v="1"/>
    <n v="791.83"/>
    <n v="0.28000000000000003"/>
    <s v="PayPal"/>
    <n v="570.11760000000004"/>
    <n v="58"/>
    <x v="0"/>
    <x v="1"/>
    <s v="Connecticut"/>
  </r>
  <r>
    <s v="SALE1401"/>
    <x v="514"/>
    <s v="CUST1243"/>
    <s v="PROD24"/>
    <x v="52"/>
    <s v="STORE9"/>
    <n v="1"/>
    <n v="882.73"/>
    <n v="0.1"/>
    <s v="Credit Card"/>
    <n v="794.45699999999999"/>
    <n v="56"/>
    <x v="0"/>
    <x v="1"/>
    <s v="Texas"/>
  </r>
  <r>
    <s v="SALE1434"/>
    <x v="330"/>
    <s v="CUST1243"/>
    <s v="PROD32"/>
    <x v="89"/>
    <s v="STORE12"/>
    <n v="4"/>
    <n v="303.56"/>
    <n v="0.2"/>
    <s v="COD"/>
    <n v="971.39200000000005"/>
    <n v="56"/>
    <x v="0"/>
    <x v="1"/>
    <s v="Texas"/>
  </r>
  <r>
    <s v="SALE206"/>
    <x v="4"/>
    <s v="CUST1243"/>
    <s v="PROD34"/>
    <x v="84"/>
    <s v="STORE16"/>
    <n v="4"/>
    <n v="362.81"/>
    <n v="0.21"/>
    <s v="COD"/>
    <n v="1146.4795999999999"/>
    <n v="56"/>
    <x v="0"/>
    <x v="1"/>
    <s v="Texas"/>
  </r>
  <r>
    <s v="SALE1165"/>
    <x v="360"/>
    <s v="CUST1243"/>
    <s v="PROD35"/>
    <x v="21"/>
    <s v="STORE0"/>
    <n v="2"/>
    <n v="961.68"/>
    <n v="0.27"/>
    <s v="PayPal"/>
    <n v="1404.0527999999999"/>
    <n v="56"/>
    <x v="0"/>
    <x v="1"/>
    <s v="Texas"/>
  </r>
  <r>
    <s v="SALE152"/>
    <x v="21"/>
    <s v="CUST1243"/>
    <s v="PROD69"/>
    <x v="60"/>
    <s v="STORE19"/>
    <n v="2"/>
    <n v="108.74"/>
    <n v="0.11"/>
    <s v="PayPal"/>
    <n v="193.55719999999999"/>
    <n v="56"/>
    <x v="0"/>
    <x v="1"/>
    <s v="Texas"/>
  </r>
  <r>
    <s v="SALE96"/>
    <x v="43"/>
    <s v="CUST1244"/>
    <s v="PROD50"/>
    <x v="82"/>
    <s v="STORE10"/>
    <n v="1"/>
    <n v="842.9"/>
    <n v="0.06"/>
    <s v="COD"/>
    <n v="792.32599999999991"/>
    <n v="19"/>
    <x v="3"/>
    <x v="0"/>
    <s v="Utah"/>
  </r>
  <r>
    <s v="SALE1130"/>
    <x v="568"/>
    <s v="CUST1244"/>
    <s v="PROD53"/>
    <x v="86"/>
    <s v="STORE8"/>
    <n v="2"/>
    <n v="568.95000000000005"/>
    <n v="0.22"/>
    <s v="Credit Card"/>
    <n v="887.56200000000013"/>
    <n v="19"/>
    <x v="3"/>
    <x v="0"/>
    <s v="Utah"/>
  </r>
  <r>
    <s v="SALE1224"/>
    <x v="50"/>
    <s v="CUST1244"/>
    <s v="PROD76"/>
    <x v="49"/>
    <s v="STORE6"/>
    <n v="4"/>
    <n v="218.01"/>
    <n v="0.06"/>
    <s v="Credit Card"/>
    <n v="819.71759999999995"/>
    <n v="19"/>
    <x v="3"/>
    <x v="0"/>
    <s v="Utah"/>
  </r>
  <r>
    <s v="SALE1571"/>
    <x v="379"/>
    <s v="CUST1245"/>
    <s v="PROD3"/>
    <x v="43"/>
    <s v="STORE13"/>
    <n v="4"/>
    <n v="785.41"/>
    <n v="0.13"/>
    <s v="COD"/>
    <n v="2733.2267999999999"/>
    <n v="57"/>
    <x v="0"/>
    <x v="1"/>
    <s v="Michigan"/>
  </r>
  <r>
    <s v="SALE934"/>
    <x v="569"/>
    <s v="CUST1245"/>
    <s v="PROD39"/>
    <x v="25"/>
    <s v="STORE9"/>
    <n v="2"/>
    <n v="986.73"/>
    <n v="0.05"/>
    <s v="PayPal"/>
    <n v="1874.787"/>
    <n v="57"/>
    <x v="0"/>
    <x v="1"/>
    <s v="Michigan"/>
  </r>
  <r>
    <s v="SALE1530"/>
    <x v="80"/>
    <s v="CUST1245"/>
    <s v="PROD40"/>
    <x v="0"/>
    <s v="STORE14"/>
    <n v="3"/>
    <n v="62.03"/>
    <n v="0.01"/>
    <s v="COD"/>
    <n v="184.22909999999999"/>
    <n v="57"/>
    <x v="0"/>
    <x v="1"/>
    <s v="Michigan"/>
  </r>
  <r>
    <s v="SALE1375"/>
    <x v="123"/>
    <s v="CUST1245"/>
    <s v="PROD68"/>
    <x v="66"/>
    <s v="STORE14"/>
    <n v="4"/>
    <n v="207.41"/>
    <n v="0.02"/>
    <s v="Credit Card"/>
    <n v="813.04719999999998"/>
    <n v="57"/>
    <x v="0"/>
    <x v="1"/>
    <s v="Michigan"/>
  </r>
  <r>
    <s v="SALE1509"/>
    <x v="517"/>
    <s v="CUST1245"/>
    <s v="PROD90"/>
    <x v="34"/>
    <s v="STORE0"/>
    <n v="3"/>
    <n v="65.569999999999993"/>
    <n v="0.3"/>
    <s v="COD"/>
    <n v="137.697"/>
    <n v="57"/>
    <x v="0"/>
    <x v="1"/>
    <s v="Michigan"/>
  </r>
  <r>
    <s v="SALE1429"/>
    <x v="570"/>
    <s v="CUST1245"/>
    <s v="PROD94"/>
    <x v="37"/>
    <s v="STORE13"/>
    <n v="2"/>
    <n v="822.59"/>
    <n v="0.22"/>
    <s v="PayPal"/>
    <n v="1283.2403999999999"/>
    <n v="57"/>
    <x v="0"/>
    <x v="1"/>
    <s v="Michigan"/>
  </r>
  <r>
    <s v="SALE1033"/>
    <x v="571"/>
    <s v="CUST1246"/>
    <s v="PROD33"/>
    <x v="41"/>
    <s v="STORE9"/>
    <n v="1"/>
    <n v="409.41"/>
    <n v="0.13"/>
    <s v="PayPal"/>
    <n v="356.18669999999997"/>
    <n v="58"/>
    <x v="0"/>
    <x v="0"/>
    <s v="Arkansas"/>
  </r>
  <r>
    <s v="SALE598"/>
    <x v="485"/>
    <s v="CUST1246"/>
    <s v="PROD39"/>
    <x v="25"/>
    <s v="STORE8"/>
    <n v="3"/>
    <n v="700.43"/>
    <n v="0.01"/>
    <s v="COD"/>
    <n v="2080.2770999999998"/>
    <n v="58"/>
    <x v="0"/>
    <x v="0"/>
    <s v="Arkansas"/>
  </r>
  <r>
    <s v="SALE218"/>
    <x v="39"/>
    <s v="CUST1246"/>
    <s v="PROD72"/>
    <x v="98"/>
    <s v="STORE1"/>
    <n v="4"/>
    <n v="640.97"/>
    <n v="0.11"/>
    <s v="COD"/>
    <n v="2281.8532"/>
    <n v="58"/>
    <x v="0"/>
    <x v="0"/>
    <s v="Arkansas"/>
  </r>
  <r>
    <s v="SALE771"/>
    <x v="572"/>
    <s v="CUST1247"/>
    <s v="PROD10"/>
    <x v="92"/>
    <s v="STORE4"/>
    <n v="1"/>
    <n v="768.25"/>
    <n v="0.18"/>
    <s v="Credit Card"/>
    <n v="629.96500000000003"/>
    <n v="32"/>
    <x v="1"/>
    <x v="0"/>
    <s v="New Hampshire"/>
  </r>
  <r>
    <s v="SALE1679"/>
    <x v="392"/>
    <s v="CUST1247"/>
    <s v="PROD20"/>
    <x v="91"/>
    <s v="STORE18"/>
    <n v="3"/>
    <n v="94.83"/>
    <n v="0.16"/>
    <s v="COD"/>
    <n v="238.9716"/>
    <n v="32"/>
    <x v="1"/>
    <x v="0"/>
    <s v="New Hampshire"/>
  </r>
  <r>
    <s v="SALE1922"/>
    <x v="573"/>
    <s v="CUST1247"/>
    <s v="PROD46"/>
    <x v="63"/>
    <s v="STORE17"/>
    <n v="4"/>
    <n v="569.36"/>
    <n v="0.27"/>
    <s v="PayPal"/>
    <n v="1662.5311999999999"/>
    <n v="32"/>
    <x v="1"/>
    <x v="0"/>
    <s v="New Hampshire"/>
  </r>
  <r>
    <s v="SALE1295"/>
    <x v="324"/>
    <s v="CUST1247"/>
    <s v="PROD60"/>
    <x v="12"/>
    <s v="STORE4"/>
    <n v="3"/>
    <n v="543.49"/>
    <n v="0.05"/>
    <s v="PayPal"/>
    <n v="1548.9465"/>
    <n v="32"/>
    <x v="1"/>
    <x v="0"/>
    <s v="New Hampshire"/>
  </r>
  <r>
    <s v="SALE750"/>
    <x v="574"/>
    <s v="CUST1248"/>
    <s v="PROD34"/>
    <x v="84"/>
    <s v="STORE3"/>
    <n v="3"/>
    <n v="35.159999999999997"/>
    <n v="0.04"/>
    <s v="COD"/>
    <n v="101.2608"/>
    <n v="19"/>
    <x v="3"/>
    <x v="0"/>
    <s v="Nevada"/>
  </r>
  <r>
    <s v="SALE259"/>
    <x v="366"/>
    <s v="CUST1248"/>
    <s v="PROD35"/>
    <x v="21"/>
    <s v="STORE2"/>
    <n v="2"/>
    <n v="355.3"/>
    <m/>
    <s v="PayPal"/>
    <n v="589.798"/>
    <n v="19"/>
    <x v="3"/>
    <x v="0"/>
    <s v="Nevada"/>
  </r>
  <r>
    <s v="SALE967"/>
    <x v="469"/>
    <s v="CUST1248"/>
    <s v="PROD39"/>
    <x v="25"/>
    <s v="STORE18"/>
    <n v="3"/>
    <n v="529.89"/>
    <n v="0.21"/>
    <s v="Credit Card"/>
    <n v="1255.8393000000001"/>
    <n v="19"/>
    <x v="3"/>
    <x v="0"/>
    <s v="Nevada"/>
  </r>
  <r>
    <s v="SALE865"/>
    <x v="575"/>
    <s v="CUST1248"/>
    <s v="PROD43"/>
    <x v="85"/>
    <s v="STORE8"/>
    <n v="3"/>
    <n v="924.15"/>
    <n v="0.1"/>
    <s v="PayPal"/>
    <n v="2495.2049999999999"/>
    <n v="19"/>
    <x v="3"/>
    <x v="0"/>
    <s v="Nevada"/>
  </r>
  <r>
    <s v="SALE1015"/>
    <x v="74"/>
    <s v="CUST1248"/>
    <s v="PROD62"/>
    <x v="23"/>
    <s v="STORE4"/>
    <n v="4"/>
    <n v="139.05000000000001"/>
    <n v="0.28999999999999998"/>
    <s v="COD"/>
    <n v="394.90199999999999"/>
    <n v="19"/>
    <x v="3"/>
    <x v="0"/>
    <s v="Nevada"/>
  </r>
  <r>
    <s v="SALE354"/>
    <x v="256"/>
    <s v="CUST1248"/>
    <s v="PROD87"/>
    <x v="99"/>
    <s v="STORE8"/>
    <n v="4"/>
    <n v="289.66000000000003"/>
    <n v="0.25"/>
    <s v="COD"/>
    <n v="868.98"/>
    <n v="19"/>
    <x v="3"/>
    <x v="0"/>
    <s v="Nevada"/>
  </r>
  <r>
    <s v="SALE1625"/>
    <x v="225"/>
    <s v="CUST1249"/>
    <s v="PROD15"/>
    <x v="72"/>
    <s v="STORE7"/>
    <n v="3"/>
    <n v="326.66000000000003"/>
    <n v="0.28000000000000003"/>
    <s v="COD"/>
    <n v="705.5856"/>
    <n v="41"/>
    <x v="0"/>
    <x v="1"/>
    <s v="New York"/>
  </r>
  <r>
    <s v="SALE976"/>
    <x v="138"/>
    <s v="CUST1249"/>
    <s v="PROD19"/>
    <x v="69"/>
    <s v="STORE10"/>
    <n v="2"/>
    <n v="466.42"/>
    <n v="0.12"/>
    <s v="PayPal"/>
    <n v="820.89920000000006"/>
    <n v="41"/>
    <x v="0"/>
    <x v="1"/>
    <s v="New York"/>
  </r>
  <r>
    <s v="SALE1542"/>
    <x v="544"/>
    <s v="CUST1249"/>
    <s v="PROD48"/>
    <x v="3"/>
    <s v="STORE7"/>
    <n v="3"/>
    <n v="855.96"/>
    <n v="0.28999999999999998"/>
    <s v="COD"/>
    <n v="1823.1948"/>
    <n v="41"/>
    <x v="0"/>
    <x v="1"/>
    <s v="New York"/>
  </r>
  <r>
    <s v="SALE1213"/>
    <x v="475"/>
    <s v="CUST1249"/>
    <s v="PROD72"/>
    <x v="98"/>
    <s v="STORE4"/>
    <n v="1"/>
    <n v="41.39"/>
    <n v="0.01"/>
    <s v="Credit Card"/>
    <n v="40.976100000000002"/>
    <n v="41"/>
    <x v="0"/>
    <x v="1"/>
    <s v="New York"/>
  </r>
  <r>
    <s v="SALE1511"/>
    <x v="235"/>
    <s v="CUST1250"/>
    <s v="PROD55"/>
    <x v="32"/>
    <s v="STORE13"/>
    <n v="1"/>
    <n v="170.68"/>
    <n v="0.13"/>
    <s v="PayPal"/>
    <n v="148.49160000000001"/>
    <n v="48"/>
    <x v="0"/>
    <x v="0"/>
    <s v="Delaware"/>
  </r>
  <r>
    <s v="SALE1641"/>
    <x v="128"/>
    <s v="CUST1250"/>
    <s v="PROD56"/>
    <x v="1"/>
    <s v="STORE0"/>
    <n v="4"/>
    <n v="827.39"/>
    <n v="0.06"/>
    <s v="COD"/>
    <n v="3110.9863999999998"/>
    <n v="48"/>
    <x v="0"/>
    <x v="0"/>
    <s v="Delaware"/>
  </r>
  <r>
    <s v="SALE1323"/>
    <x v="233"/>
    <s v="CUST1251"/>
    <s v="PROD30"/>
    <x v="36"/>
    <s v="STORE1"/>
    <n v="4"/>
    <n v="629.04999999999995"/>
    <n v="0.26"/>
    <s v="Credit Card"/>
    <n v="1861.9880000000001"/>
    <n v="64"/>
    <x v="2"/>
    <x v="0"/>
    <s v="Alabama"/>
  </r>
  <r>
    <s v="SALE1676"/>
    <x v="248"/>
    <s v="CUST1251"/>
    <s v="PROD45"/>
    <x v="48"/>
    <s v="STORE14"/>
    <n v="2"/>
    <n v="984.96"/>
    <n v="0.16"/>
    <s v="PayPal"/>
    <n v="1654.7328"/>
    <n v="64"/>
    <x v="2"/>
    <x v="0"/>
    <s v="Alabama"/>
  </r>
  <r>
    <s v="SALE1251"/>
    <x v="144"/>
    <s v="CUST1251"/>
    <s v="PROD48"/>
    <x v="3"/>
    <s v="STORE11"/>
    <n v="2"/>
    <n v="875.2"/>
    <n v="0.19"/>
    <s v="Credit Card"/>
    <n v="1417.8240000000001"/>
    <n v="64"/>
    <x v="2"/>
    <x v="0"/>
    <s v="Alabama"/>
  </r>
  <r>
    <s v="SALE724"/>
    <x v="310"/>
    <s v="CUST1251"/>
    <s v="PROD66"/>
    <x v="46"/>
    <s v="STORE16"/>
    <n v="4"/>
    <n v="805.99"/>
    <n v="0.06"/>
    <s v="Credit Card"/>
    <n v="3030.5223999999998"/>
    <n v="64"/>
    <x v="2"/>
    <x v="0"/>
    <s v="Alabama"/>
  </r>
  <r>
    <s v="SALE1088"/>
    <x v="134"/>
    <s v="CUST1251"/>
    <s v="PROD84"/>
    <x v="71"/>
    <s v="STORE1"/>
    <n v="3"/>
    <n v="204.77"/>
    <n v="0.14000000000000001"/>
    <s v="Credit Card"/>
    <n v="528.3066"/>
    <n v="64"/>
    <x v="2"/>
    <x v="0"/>
    <s v="Alabama"/>
  </r>
  <r>
    <s v="SALE1095"/>
    <x v="576"/>
    <s v="CUST1251"/>
    <s v="PROD84"/>
    <x v="71"/>
    <s v="STORE15"/>
    <n v="1"/>
    <n v="907.97"/>
    <n v="0.26"/>
    <s v="COD"/>
    <n v="671.89779999999996"/>
    <n v="64"/>
    <x v="2"/>
    <x v="0"/>
    <s v="Alabama"/>
  </r>
  <r>
    <s v="SALE330"/>
    <x v="132"/>
    <s v="CUST1251"/>
    <s v="PROD9"/>
    <x v="65"/>
    <s v="STORE9"/>
    <n v="3"/>
    <n v="268.89"/>
    <n v="7.0000000000000007E-2"/>
    <s v="COD"/>
    <n v="750.20309999999995"/>
    <n v="64"/>
    <x v="2"/>
    <x v="0"/>
    <s v="Alabama"/>
  </r>
  <r>
    <s v="SALE1767"/>
    <x v="167"/>
    <s v="CUST1252"/>
    <s v="PROD13"/>
    <x v="29"/>
    <s v="STORE16"/>
    <n v="2"/>
    <n v="330.59"/>
    <n v="0.14000000000000001"/>
    <s v="Credit Card"/>
    <n v="568.61479999999995"/>
    <n v="26"/>
    <x v="1"/>
    <x v="0"/>
    <s v="South Dakota"/>
  </r>
  <r>
    <s v="SALE1959"/>
    <x v="100"/>
    <s v="CUST1252"/>
    <s v="PROD43"/>
    <x v="85"/>
    <s v="STORE11"/>
    <n v="2"/>
    <n v="249.02"/>
    <n v="0.01"/>
    <s v="COD"/>
    <n v="493.05959999999999"/>
    <n v="26"/>
    <x v="1"/>
    <x v="0"/>
    <s v="South Dakota"/>
  </r>
  <r>
    <s v="SALE1872"/>
    <x v="577"/>
    <s v="CUST1252"/>
    <s v="PROD58"/>
    <x v="90"/>
    <s v="STORE17"/>
    <n v="1"/>
    <n v="803.37"/>
    <n v="0.3"/>
    <s v="PayPal"/>
    <n v="562.35899999999992"/>
    <n v="26"/>
    <x v="1"/>
    <x v="0"/>
    <s v="South Dakota"/>
  </r>
  <r>
    <s v="SALE437"/>
    <x v="187"/>
    <s v="CUST1253"/>
    <s v="PROD40"/>
    <x v="0"/>
    <s v="STORE17"/>
    <n v="3"/>
    <n v="551.22"/>
    <n v="0.12"/>
    <s v="PayPal"/>
    <n v="1455.2208000000001"/>
    <n v="32"/>
    <x v="1"/>
    <x v="0"/>
    <s v="Wisconsin"/>
  </r>
  <r>
    <s v="SALE1705"/>
    <x v="352"/>
    <s v="CUST1253"/>
    <s v="PROD43"/>
    <x v="85"/>
    <s v="STORE18"/>
    <n v="3"/>
    <n v="962.98"/>
    <n v="0.21"/>
    <s v="Credit Card"/>
    <n v="2282.2626"/>
    <n v="32"/>
    <x v="1"/>
    <x v="0"/>
    <s v="Wisconsin"/>
  </r>
  <r>
    <s v="SALE447"/>
    <x v="232"/>
    <s v="CUST1253"/>
    <s v="PROD57"/>
    <x v="94"/>
    <s v="STORE13"/>
    <n v="3"/>
    <n v="628.17999999999995"/>
    <n v="0.26"/>
    <s v="Credit Card"/>
    <n v="1394.5596"/>
    <n v="32"/>
    <x v="1"/>
    <x v="0"/>
    <s v="Wisconsin"/>
  </r>
  <r>
    <s v="SALE81"/>
    <x v="12"/>
    <s v="CUST1253"/>
    <s v="PROD71"/>
    <x v="80"/>
    <s v="STORE9"/>
    <n v="1"/>
    <n v="363.73"/>
    <n v="0.25"/>
    <s v="PayPal"/>
    <n v="272.79750000000001"/>
    <n v="32"/>
    <x v="1"/>
    <x v="0"/>
    <s v="Wisconsin"/>
  </r>
  <r>
    <s v="SALE520"/>
    <x v="198"/>
    <s v="CUST1253"/>
    <s v="PROD78"/>
    <x v="39"/>
    <s v="STORE6"/>
    <n v="3"/>
    <n v="679.22"/>
    <n v="0.11"/>
    <s v="PayPal"/>
    <n v="1813.5174"/>
    <n v="32"/>
    <x v="1"/>
    <x v="0"/>
    <s v="Wisconsin"/>
  </r>
  <r>
    <s v="SALE1373"/>
    <x v="397"/>
    <s v="CUST1254"/>
    <s v="PROD23"/>
    <x v="74"/>
    <s v="STORE7"/>
    <n v="2"/>
    <n v="608.46"/>
    <n v="0.16"/>
    <s v="Credit Card"/>
    <n v="1022.2128"/>
    <n v="34"/>
    <x v="1"/>
    <x v="0"/>
    <s v="Alaska"/>
  </r>
  <r>
    <s v="SALE1877"/>
    <x v="397"/>
    <s v="CUST1254"/>
    <s v="PROD26"/>
    <x v="55"/>
    <s v="STORE0"/>
    <n v="2"/>
    <n v="614.21"/>
    <n v="0.11"/>
    <s v="PayPal"/>
    <n v="1093.2937999999999"/>
    <n v="34"/>
    <x v="1"/>
    <x v="0"/>
    <s v="Alaska"/>
  </r>
  <r>
    <s v="SALE1971"/>
    <x v="51"/>
    <s v="CUST1255"/>
    <s v="PROD24"/>
    <x v="52"/>
    <s v="STORE10"/>
    <n v="1"/>
    <n v="412.2"/>
    <n v="0.11"/>
    <s v="Credit Card"/>
    <n v="366.858"/>
    <n v="21"/>
    <x v="1"/>
    <x v="0"/>
    <s v="Ohio"/>
  </r>
  <r>
    <s v="SALE64"/>
    <x v="486"/>
    <s v="CUST1255"/>
    <s v="PROD53"/>
    <x v="86"/>
    <s v="STORE10"/>
    <n v="3"/>
    <n v="480.06"/>
    <n v="0.01"/>
    <s v="Credit Card"/>
    <n v="1425.7782"/>
    <n v="21"/>
    <x v="1"/>
    <x v="0"/>
    <s v="Ohio"/>
  </r>
  <r>
    <s v="SALE1091"/>
    <x v="578"/>
    <s v="CUST1255"/>
    <s v="PROD57"/>
    <x v="94"/>
    <s v="STORE13"/>
    <n v="2"/>
    <n v="714.21"/>
    <n v="0.14000000000000001"/>
    <s v="Credit Card"/>
    <n v="1228.4412"/>
    <n v="21"/>
    <x v="1"/>
    <x v="0"/>
    <s v="Ohio"/>
  </r>
  <r>
    <s v="SALE537"/>
    <x v="334"/>
    <s v="CUST1255"/>
    <s v="PROD72"/>
    <x v="98"/>
    <s v="STORE2"/>
    <n v="2"/>
    <n v="245.52"/>
    <n v="0.11"/>
    <s v="COD"/>
    <n v="437.0256"/>
    <n v="21"/>
    <x v="1"/>
    <x v="0"/>
    <s v="Ohio"/>
  </r>
  <r>
    <s v="SALE1907"/>
    <x v="13"/>
    <s v="CUST1255"/>
    <s v="PROD76"/>
    <x v="49"/>
    <s v="STORE3"/>
    <n v="4"/>
    <n v="849.29"/>
    <n v="0.26"/>
    <s v="Credit Card"/>
    <n v="2513.8984"/>
    <n v="21"/>
    <x v="1"/>
    <x v="0"/>
    <s v="Ohio"/>
  </r>
  <r>
    <s v="SALE1761"/>
    <x v="226"/>
    <s v="CUST1255"/>
    <s v="PROD79"/>
    <x v="8"/>
    <s v="STORE19"/>
    <n v="2"/>
    <n v="60.53"/>
    <n v="0.18"/>
    <s v="Credit Card"/>
    <n v="99.269200000000012"/>
    <n v="21"/>
    <x v="1"/>
    <x v="0"/>
    <s v="Ohio"/>
  </r>
  <r>
    <s v="SALE600"/>
    <x v="318"/>
    <s v="CUST1255"/>
    <s v="PROD92"/>
    <x v="19"/>
    <s v="STORE6"/>
    <n v="1"/>
    <n v="117.37"/>
    <n v="0.21"/>
    <s v="Credit Card"/>
    <n v="92.722300000000004"/>
    <n v="21"/>
    <x v="1"/>
    <x v="0"/>
    <s v="Ohio"/>
  </r>
  <r>
    <s v="SALE842"/>
    <x v="89"/>
    <s v="CUST1256"/>
    <s v="PROD27"/>
    <x v="47"/>
    <s v="STORE4"/>
    <n v="1"/>
    <n v="964.11"/>
    <n v="0.17"/>
    <s v="COD"/>
    <n v="800.21129999999994"/>
    <n v="57"/>
    <x v="0"/>
    <x v="0"/>
    <s v="Arkansas"/>
  </r>
  <r>
    <s v="SALE170"/>
    <x v="372"/>
    <s v="CUST1256"/>
    <s v="PROD34"/>
    <x v="84"/>
    <s v="STORE6"/>
    <n v="1"/>
    <n v="152.16999999999999"/>
    <n v="0.28000000000000003"/>
    <s v="COD"/>
    <n v="109.5624"/>
    <n v="57"/>
    <x v="0"/>
    <x v="0"/>
    <s v="Arkansas"/>
  </r>
  <r>
    <s v="SALE1318"/>
    <x v="579"/>
    <s v="CUST1256"/>
    <s v="PROD48"/>
    <x v="3"/>
    <s v="STORE7"/>
    <n v="2"/>
    <n v="271.39999999999998"/>
    <n v="0.17"/>
    <s v="PayPal"/>
    <n v="450.52399999999989"/>
    <n v="57"/>
    <x v="0"/>
    <x v="0"/>
    <s v="Arkansas"/>
  </r>
  <r>
    <s v="SALE1048"/>
    <x v="469"/>
    <s v="CUST1257"/>
    <s v="PROD28"/>
    <x v="24"/>
    <s v="STORE0"/>
    <n v="1"/>
    <n v="143.69999999999999"/>
    <n v="0.19"/>
    <s v="PayPal"/>
    <n v="116.39700000000001"/>
    <n v="42"/>
    <x v="0"/>
    <x v="0"/>
    <s v="Massachusetts"/>
  </r>
  <r>
    <s v="SALE1854"/>
    <x v="531"/>
    <s v="CUST1257"/>
    <s v="PROD33"/>
    <x v="41"/>
    <s v="STORE17"/>
    <n v="3"/>
    <n v="858.81"/>
    <n v="7.0000000000000007E-2"/>
    <s v="Credit Card"/>
    <n v="2396.0799000000002"/>
    <n v="42"/>
    <x v="0"/>
    <x v="0"/>
    <s v="Massachusetts"/>
  </r>
  <r>
    <s v="SALE352"/>
    <x v="580"/>
    <s v="CUST1257"/>
    <s v="PROD57"/>
    <x v="94"/>
    <s v="STORE9"/>
    <n v="4"/>
    <n v="488.56"/>
    <n v="0.26"/>
    <s v="COD"/>
    <n v="1446.1376"/>
    <n v="42"/>
    <x v="0"/>
    <x v="0"/>
    <s v="Massachusetts"/>
  </r>
  <r>
    <s v="SALE331"/>
    <x v="207"/>
    <s v="CUST1257"/>
    <s v="PROD68"/>
    <x v="66"/>
    <s v="STORE9"/>
    <n v="1"/>
    <n v="78.5"/>
    <n v="0.17"/>
    <s v="COD"/>
    <n v="65.155000000000001"/>
    <n v="42"/>
    <x v="0"/>
    <x v="0"/>
    <s v="Massachusetts"/>
  </r>
  <r>
    <s v="SALE115"/>
    <x v="284"/>
    <s v="CUST1257"/>
    <s v="PROD85"/>
    <x v="33"/>
    <s v="STORE7"/>
    <n v="4"/>
    <n v="930.85"/>
    <n v="0.13"/>
    <s v="PayPal"/>
    <n v="3239.3580000000002"/>
    <n v="42"/>
    <x v="0"/>
    <x v="0"/>
    <s v="Massachusetts"/>
  </r>
  <r>
    <s v="SALE1751"/>
    <x v="264"/>
    <s v="CUST1257"/>
    <s v="PROD97"/>
    <x v="14"/>
    <s v="STORE19"/>
    <n v="4"/>
    <n v="715.42"/>
    <n v="0.28999999999999998"/>
    <s v="PayPal"/>
    <n v="2031.7927999999999"/>
    <n v="42"/>
    <x v="0"/>
    <x v="0"/>
    <s v="Massachusetts"/>
  </r>
  <r>
    <s v="SALE1554"/>
    <x v="296"/>
    <s v="CUST1258"/>
    <s v="PROD25"/>
    <x v="57"/>
    <s v="STORE13"/>
    <n v="2"/>
    <n v="388.34"/>
    <n v="0.09"/>
    <s v="PayPal"/>
    <n v="706.77879999999993"/>
    <n v="24"/>
    <x v="1"/>
    <x v="1"/>
    <s v="Texas"/>
  </r>
  <r>
    <s v="SALE1441"/>
    <x v="55"/>
    <s v="CUST1258"/>
    <s v="PROD88"/>
    <x v="27"/>
    <s v="STORE14"/>
    <n v="4"/>
    <n v="450.42"/>
    <n v="0.08"/>
    <s v="COD"/>
    <n v="1657.5455999999999"/>
    <n v="24"/>
    <x v="1"/>
    <x v="1"/>
    <s v="Texas"/>
  </r>
  <r>
    <s v="SALE852"/>
    <x v="396"/>
    <s v="CUST1259"/>
    <s v="PROD13"/>
    <x v="29"/>
    <s v="STORE18"/>
    <n v="4"/>
    <n v="266.98"/>
    <n v="0.16"/>
    <s v="Credit Card"/>
    <n v="897.05280000000005"/>
    <n v="32"/>
    <x v="1"/>
    <x v="1"/>
    <s v="Oklahoma"/>
  </r>
  <r>
    <s v="SALE1503"/>
    <x v="172"/>
    <s v="CUST1259"/>
    <s v="PROD21"/>
    <x v="73"/>
    <s v="STORE10"/>
    <n v="1"/>
    <n v="251.99"/>
    <n v="0.09"/>
    <s v="Credit Card"/>
    <n v="229.3109"/>
    <n v="32"/>
    <x v="1"/>
    <x v="1"/>
    <s v="Oklahoma"/>
  </r>
  <r>
    <s v="SALE1100"/>
    <x v="436"/>
    <s v="CUST1259"/>
    <s v="PROD52"/>
    <x v="42"/>
    <s v="STORE10"/>
    <n v="3"/>
    <n v="70.88"/>
    <n v="0.27"/>
    <s v="COD"/>
    <n v="155.22720000000001"/>
    <n v="32"/>
    <x v="1"/>
    <x v="1"/>
    <s v="Oklahoma"/>
  </r>
  <r>
    <s v="SALE1193"/>
    <x v="307"/>
    <s v="CUST1259"/>
    <s v="PROD91"/>
    <x v="40"/>
    <s v="STORE6"/>
    <n v="3"/>
    <n v="242.58"/>
    <n v="0.25"/>
    <s v="Credit Card"/>
    <n v="545.80500000000006"/>
    <n v="32"/>
    <x v="1"/>
    <x v="1"/>
    <s v="Oklahoma"/>
  </r>
  <r>
    <s v="SALE1485"/>
    <x v="225"/>
    <s v="CUST1259"/>
    <s v="PROD94"/>
    <x v="37"/>
    <s v="STORE11"/>
    <n v="1"/>
    <n v="861.5"/>
    <n v="0.05"/>
    <s v="COD"/>
    <n v="818.42499999999995"/>
    <n v="32"/>
    <x v="1"/>
    <x v="1"/>
    <s v="Oklahoma"/>
  </r>
  <r>
    <s v="SALE1475"/>
    <x v="436"/>
    <s v="CUST1259"/>
    <s v="PROD99"/>
    <x v="38"/>
    <s v="STORE8"/>
    <n v="2"/>
    <n v="916.12"/>
    <n v="0.05"/>
    <s v="PayPal"/>
    <n v="1740.6279999999999"/>
    <n v="32"/>
    <x v="1"/>
    <x v="1"/>
    <s v="Oklahoma"/>
  </r>
  <r>
    <s v="SALE284"/>
    <x v="98"/>
    <s v="CUST1260"/>
    <s v="PROD84"/>
    <x v="71"/>
    <s v="STORE13"/>
    <n v="1"/>
    <n v="520.92999999999995"/>
    <n v="0.15"/>
    <s v="Credit Card"/>
    <n v="442.79050000000001"/>
    <n v="63"/>
    <x v="2"/>
    <x v="1"/>
    <s v="Arizona"/>
  </r>
  <r>
    <s v="SALE728"/>
    <x v="524"/>
    <s v="CUST1260"/>
    <s v="PROD91"/>
    <x v="40"/>
    <s v="STORE0"/>
    <n v="4"/>
    <n v="289.77"/>
    <n v="0.06"/>
    <s v="PayPal"/>
    <n v="1089.5352"/>
    <n v="63"/>
    <x v="2"/>
    <x v="1"/>
    <s v="Arizona"/>
  </r>
  <r>
    <s v="SALE522"/>
    <x v="581"/>
    <s v="CUST1261"/>
    <s v="PROD42"/>
    <x v="30"/>
    <s v="STORE2"/>
    <n v="2"/>
    <n v="42.97"/>
    <n v="0.18"/>
    <s v="PayPal"/>
    <n v="70.470799999999997"/>
    <n v="27"/>
    <x v="1"/>
    <x v="1"/>
    <s v="Oregon"/>
  </r>
  <r>
    <s v="SALE1346"/>
    <x v="164"/>
    <s v="CUST1261"/>
    <s v="PROD48"/>
    <x v="3"/>
    <s v="STORE9"/>
    <n v="2"/>
    <n v="636.51"/>
    <n v="0.25"/>
    <s v="Credit Card"/>
    <n v="954.76499999999999"/>
    <n v="27"/>
    <x v="1"/>
    <x v="1"/>
    <s v="Oregon"/>
  </r>
  <r>
    <s v="SALE1942"/>
    <x v="359"/>
    <s v="CUST1261"/>
    <s v="PROD80"/>
    <x v="59"/>
    <s v="STORE10"/>
    <n v="4"/>
    <n v="87.83"/>
    <n v="0.23"/>
    <s v="PayPal"/>
    <n v="270.51639999999998"/>
    <n v="27"/>
    <x v="1"/>
    <x v="1"/>
    <s v="Oregon"/>
  </r>
  <r>
    <s v="SALE1836"/>
    <x v="582"/>
    <s v="CUST1261"/>
    <s v="PROD83"/>
    <x v="26"/>
    <s v="STORE0"/>
    <n v="3"/>
    <n v="63.96"/>
    <n v="0.02"/>
    <s v="Credit Card"/>
    <n v="188.04239999999999"/>
    <n v="27"/>
    <x v="1"/>
    <x v="1"/>
    <s v="Oregon"/>
  </r>
  <r>
    <s v="SALE282"/>
    <x v="276"/>
    <s v="CUST1262"/>
    <s v="PROD11"/>
    <x v="79"/>
    <s v="STORE13"/>
    <n v="3"/>
    <n v="697.13"/>
    <n v="0.25"/>
    <s v="COD"/>
    <n v="1568.5425"/>
    <n v="60"/>
    <x v="2"/>
    <x v="1"/>
    <s v="Montana"/>
  </r>
  <r>
    <s v="SALE316"/>
    <x v="178"/>
    <s v="CUST1262"/>
    <s v="PROD54"/>
    <x v="6"/>
    <s v="STORE10"/>
    <n v="3"/>
    <n v="977.55"/>
    <n v="0.02"/>
    <s v="PayPal"/>
    <n v="2873.9969999999989"/>
    <n v="60"/>
    <x v="2"/>
    <x v="1"/>
    <s v="Montana"/>
  </r>
  <r>
    <s v="SALE1472"/>
    <x v="208"/>
    <s v="CUST1263"/>
    <s v="PROD12"/>
    <x v="11"/>
    <s v="STORE18"/>
    <n v="4"/>
    <n v="700.98"/>
    <n v="0.12"/>
    <s v="PayPal"/>
    <n v="2467.4495999999999"/>
    <n v="50"/>
    <x v="0"/>
    <x v="0"/>
    <s v="Louisiana"/>
  </r>
  <r>
    <s v="SALE289"/>
    <x v="502"/>
    <s v="CUST1263"/>
    <s v="PROD65"/>
    <x v="95"/>
    <s v="STORE7"/>
    <n v="1"/>
    <n v="203.61"/>
    <n v="0.24"/>
    <s v="COD"/>
    <n v="154.74359999999999"/>
    <n v="50"/>
    <x v="0"/>
    <x v="0"/>
    <s v="Louisiana"/>
  </r>
  <r>
    <s v="SALE903"/>
    <x v="514"/>
    <s v="CUST1264"/>
    <s v="PROD17"/>
    <x v="75"/>
    <s v="STORE16"/>
    <n v="1"/>
    <n v="519.91"/>
    <n v="0.05"/>
    <s v="COD"/>
    <n v="493.91449999999992"/>
    <n v="25"/>
    <x v="1"/>
    <x v="0"/>
    <s v="Wyoming"/>
  </r>
  <r>
    <s v="SALE121"/>
    <x v="71"/>
    <s v="CUST1264"/>
    <s v="PROD22"/>
    <x v="35"/>
    <s v="STORE10"/>
    <n v="3"/>
    <n v="432.4"/>
    <n v="0.04"/>
    <s v="Credit Card"/>
    <n v="1245.3119999999999"/>
    <n v="25"/>
    <x v="1"/>
    <x v="0"/>
    <s v="Wyoming"/>
  </r>
  <r>
    <s v="SALE1981"/>
    <x v="583"/>
    <s v="CUST1264"/>
    <s v="PROD36"/>
    <x v="76"/>
    <s v="STORE7"/>
    <n v="1"/>
    <n v="377.52"/>
    <n v="0.15"/>
    <s v="Credit Card"/>
    <n v="320.892"/>
    <n v="25"/>
    <x v="1"/>
    <x v="0"/>
    <s v="Wyoming"/>
  </r>
  <r>
    <s v="SALE1202"/>
    <x v="402"/>
    <s v="CUST1264"/>
    <s v="PROD66"/>
    <x v="46"/>
    <s v="STORE9"/>
    <n v="2"/>
    <n v="972.4"/>
    <n v="0.06"/>
    <s v="COD"/>
    <n v="1828.1120000000001"/>
    <n v="25"/>
    <x v="1"/>
    <x v="0"/>
    <s v="Wyoming"/>
  </r>
  <r>
    <s v="SALE1046"/>
    <x v="277"/>
    <s v="CUST1264"/>
    <s v="PROD92"/>
    <x v="19"/>
    <s v="STORE11"/>
    <n v="1"/>
    <n v="209.39"/>
    <n v="0.28000000000000003"/>
    <s v="PayPal"/>
    <n v="150.76079999999999"/>
    <n v="25"/>
    <x v="1"/>
    <x v="0"/>
    <s v="Wyoming"/>
  </r>
  <r>
    <s v="SALE586"/>
    <x v="21"/>
    <s v="CUST1264"/>
    <s v="PROD98"/>
    <x v="62"/>
    <s v="STORE3"/>
    <n v="2"/>
    <n v="481.86"/>
    <n v="0.1"/>
    <s v="COD"/>
    <n v="867.34800000000007"/>
    <n v="25"/>
    <x v="1"/>
    <x v="0"/>
    <s v="Wyoming"/>
  </r>
  <r>
    <s v="SALE462"/>
    <x v="191"/>
    <s v="CUST1265"/>
    <s v="PROD87"/>
    <x v="99"/>
    <s v="STORE1"/>
    <n v="2"/>
    <n v="291.83999999999997"/>
    <n v="0.25"/>
    <s v="PayPal"/>
    <n v="437.76"/>
    <n v="38"/>
    <x v="1"/>
    <x v="0"/>
    <s v="Tennessee"/>
  </r>
  <r>
    <s v="SALE686"/>
    <x v="584"/>
    <s v="CUST1265"/>
    <s v="PROD91"/>
    <x v="40"/>
    <s v="STORE9"/>
    <n v="4"/>
    <n v="547.21"/>
    <n v="0.25"/>
    <s v="Credit Card"/>
    <n v="1641.63"/>
    <n v="38"/>
    <x v="1"/>
    <x v="0"/>
    <s v="Tennessee"/>
  </r>
  <r>
    <s v="SALE1287"/>
    <x v="585"/>
    <s v="CUST1266"/>
    <s v="PROD12"/>
    <x v="11"/>
    <s v="STORE8"/>
    <n v="3"/>
    <n v="906.99"/>
    <n v="0.26"/>
    <s v="COD"/>
    <n v="2013.5178000000001"/>
    <n v="32"/>
    <x v="1"/>
    <x v="1"/>
    <s v="Kentucky"/>
  </r>
  <r>
    <s v="SALE217"/>
    <x v="422"/>
    <s v="CUST1266"/>
    <s v="PROD15"/>
    <x v="72"/>
    <s v="STORE19"/>
    <n v="1"/>
    <n v="332.82"/>
    <n v="0.14000000000000001"/>
    <s v="PayPal"/>
    <n v="286.22519999999997"/>
    <n v="32"/>
    <x v="1"/>
    <x v="1"/>
    <s v="Kentucky"/>
  </r>
  <r>
    <s v="SALE1835"/>
    <x v="11"/>
    <s v="CUST1266"/>
    <s v="PROD15"/>
    <x v="72"/>
    <s v="STORE19"/>
    <n v="1"/>
    <n v="582.29"/>
    <n v="0.2"/>
    <s v="Credit Card"/>
    <n v="465.83199999999999"/>
    <n v="32"/>
    <x v="1"/>
    <x v="1"/>
    <s v="Kentucky"/>
  </r>
  <r>
    <s v="SALE1096"/>
    <x v="180"/>
    <s v="CUST1266"/>
    <s v="PROD20"/>
    <x v="91"/>
    <s v="STORE12"/>
    <n v="1"/>
    <n v="99.35"/>
    <n v="0.08"/>
    <s v="COD"/>
    <n v="91.402000000000001"/>
    <n v="32"/>
    <x v="1"/>
    <x v="1"/>
    <s v="Kentucky"/>
  </r>
  <r>
    <s v="SALE226"/>
    <x v="30"/>
    <s v="CUST1266"/>
    <s v="PROD61"/>
    <x v="22"/>
    <s v="STORE3"/>
    <n v="4"/>
    <n v="585.04"/>
    <n v="0.22"/>
    <s v="PayPal"/>
    <n v="1825.3248000000001"/>
    <n v="32"/>
    <x v="1"/>
    <x v="1"/>
    <s v="Kentucky"/>
  </r>
  <r>
    <s v="SALE480"/>
    <x v="19"/>
    <s v="CUST1266"/>
    <s v="PROD93"/>
    <x v="28"/>
    <s v="STORE14"/>
    <n v="1"/>
    <n v="744.88"/>
    <n v="0.15"/>
    <s v="COD"/>
    <n v="633.14800000000002"/>
    <n v="32"/>
    <x v="1"/>
    <x v="1"/>
    <s v="Kentucky"/>
  </r>
  <r>
    <s v="SALE907"/>
    <x v="90"/>
    <s v="CUST1268"/>
    <s v="PROD58"/>
    <x v="90"/>
    <s v="STORE8"/>
    <n v="2"/>
    <n v="433.75"/>
    <n v="0"/>
    <s v="Credit Card"/>
    <n v="867.5"/>
    <n v="53"/>
    <x v="0"/>
    <x v="1"/>
    <s v="Minnesota"/>
  </r>
  <r>
    <s v="SALE106"/>
    <x v="302"/>
    <s v="CUST1269"/>
    <s v="PROD19"/>
    <x v="69"/>
    <s v="STORE18"/>
    <n v="3"/>
    <n v="551.72"/>
    <n v="0.03"/>
    <s v="COD"/>
    <n v="1605.5052000000001"/>
    <n v="45"/>
    <x v="0"/>
    <x v="1"/>
    <s v="California"/>
  </r>
  <r>
    <s v="SALE448"/>
    <x v="395"/>
    <s v="CUST1269"/>
    <s v="PROD56"/>
    <x v="1"/>
    <s v="STORE3"/>
    <n v="1"/>
    <n v="862.31"/>
    <n v="0.06"/>
    <s v="Credit Card"/>
    <n v="810.57139999999993"/>
    <n v="45"/>
    <x v="0"/>
    <x v="1"/>
    <s v="California"/>
  </r>
  <r>
    <s v="SALE1191"/>
    <x v="314"/>
    <s v="CUST1269"/>
    <s v="PROD59"/>
    <x v="77"/>
    <s v="STORE14"/>
    <n v="2"/>
    <n v="579.52"/>
    <n v="0.01"/>
    <s v="PayPal"/>
    <n v="1147.4495999999999"/>
    <n v="45"/>
    <x v="0"/>
    <x v="1"/>
    <s v="California"/>
  </r>
  <r>
    <s v="SALE1534"/>
    <x v="586"/>
    <s v="CUST1269"/>
    <s v="PROD59"/>
    <x v="77"/>
    <s v="STORE17"/>
    <n v="2"/>
    <n v="102.85"/>
    <n v="0.08"/>
    <s v="PayPal"/>
    <n v="189.244"/>
    <n v="45"/>
    <x v="0"/>
    <x v="1"/>
    <s v="California"/>
  </r>
  <r>
    <s v="SALE222"/>
    <x v="144"/>
    <s v="CUST1269"/>
    <s v="PROD76"/>
    <x v="49"/>
    <s v="STORE17"/>
    <n v="3"/>
    <n v="207.8"/>
    <n v="0.15"/>
    <s v="Credit Card"/>
    <n v="529.8900000000001"/>
    <n v="45"/>
    <x v="0"/>
    <x v="1"/>
    <s v="California"/>
  </r>
  <r>
    <s v="SALE66"/>
    <x v="564"/>
    <s v="CUST1269"/>
    <s v="PROD77"/>
    <x v="64"/>
    <s v="STORE2"/>
    <n v="4"/>
    <n v="814.25"/>
    <n v="0.18"/>
    <s v="Credit Card"/>
    <n v="2670.74"/>
    <n v="45"/>
    <x v="0"/>
    <x v="1"/>
    <s v="California"/>
  </r>
  <r>
    <s v="SALE554"/>
    <x v="572"/>
    <s v="CUST1270"/>
    <s v="PROD19"/>
    <x v="69"/>
    <s v="STORE15"/>
    <n v="3"/>
    <n v="543.22"/>
    <n v="0.05"/>
    <s v="COD"/>
    <n v="1548.1769999999999"/>
    <n v="31"/>
    <x v="1"/>
    <x v="1"/>
    <s v="Louisiana"/>
  </r>
  <r>
    <s v="SALE680"/>
    <x v="267"/>
    <s v="CUST1270"/>
    <s v="PROD25"/>
    <x v="57"/>
    <s v="STORE6"/>
    <n v="4"/>
    <n v="484.92"/>
    <n v="0.28000000000000003"/>
    <s v="PayPal"/>
    <n v="1396.5696"/>
    <n v="31"/>
    <x v="1"/>
    <x v="1"/>
    <s v="Louisiana"/>
  </r>
  <r>
    <s v="SALE1092"/>
    <x v="111"/>
    <s v="CUST1271"/>
    <s v="PROD11"/>
    <x v="79"/>
    <s v="STORE15"/>
    <n v="4"/>
    <n v="632.24"/>
    <n v="0.25"/>
    <s v="PayPal"/>
    <n v="1896.72"/>
    <n v="64"/>
    <x v="2"/>
    <x v="0"/>
    <s v="Nebraska"/>
  </r>
  <r>
    <s v="SALE1177"/>
    <x v="587"/>
    <s v="CUST1271"/>
    <s v="PROD49"/>
    <x v="88"/>
    <s v="STORE13"/>
    <n v="2"/>
    <n v="620.71"/>
    <n v="0.27"/>
    <s v="Credit Card"/>
    <n v="906.23660000000007"/>
    <n v="64"/>
    <x v="2"/>
    <x v="0"/>
    <s v="Nebraska"/>
  </r>
  <r>
    <s v="SALE759"/>
    <x v="588"/>
    <s v="CUST1271"/>
    <s v="PROD74"/>
    <x v="13"/>
    <s v="STORE5"/>
    <n v="1"/>
    <n v="370.66"/>
    <n v="0.01"/>
    <s v="PayPal"/>
    <n v="366.95339999999999"/>
    <n v="64"/>
    <x v="2"/>
    <x v="0"/>
    <s v="Nebraska"/>
  </r>
  <r>
    <s v="SALE611"/>
    <x v="497"/>
    <s v="CUST1272"/>
    <s v="PROD34"/>
    <x v="84"/>
    <s v="STORE5"/>
    <n v="4"/>
    <n v="745.51"/>
    <n v="0.05"/>
    <s v="Credit Card"/>
    <n v="2832.9380000000001"/>
    <n v="48"/>
    <x v="0"/>
    <x v="1"/>
    <s v="California"/>
  </r>
  <r>
    <s v="SALE636"/>
    <x v="347"/>
    <s v="CUST1272"/>
    <s v="PROD73"/>
    <x v="17"/>
    <s v="STORE19"/>
    <n v="4"/>
    <n v="221.49"/>
    <n v="0.26"/>
    <s v="PayPal"/>
    <n v="655.61040000000003"/>
    <n v="48"/>
    <x v="0"/>
    <x v="1"/>
    <s v="California"/>
  </r>
  <r>
    <s v="SALE187"/>
    <x v="523"/>
    <s v="CUST1272"/>
    <s v="PROD81"/>
    <x v="18"/>
    <s v="STORE6"/>
    <n v="2"/>
    <n v="549.33000000000004"/>
    <n v="0.01"/>
    <s v="COD"/>
    <n v="1087.6733999999999"/>
    <n v="48"/>
    <x v="0"/>
    <x v="1"/>
    <s v="California"/>
  </r>
  <r>
    <s v="SALE74"/>
    <x v="584"/>
    <s v="CUST1273"/>
    <s v="PROD20"/>
    <x v="91"/>
    <s v="STORE8"/>
    <n v="1"/>
    <n v="184.98"/>
    <n v="0.1"/>
    <s v="COD"/>
    <n v="166.482"/>
    <n v="23"/>
    <x v="1"/>
    <x v="0"/>
    <s v="Mississippi"/>
  </r>
  <r>
    <s v="SALE455"/>
    <x v="370"/>
    <s v="CUST1273"/>
    <s v="PROD31"/>
    <x v="44"/>
    <s v="STORE10"/>
    <n v="2"/>
    <n v="780.05"/>
    <n v="0.12"/>
    <s v="COD"/>
    <n v="1372.8879999999999"/>
    <n v="23"/>
    <x v="1"/>
    <x v="0"/>
    <s v="Mississippi"/>
  </r>
  <r>
    <s v="SALE1574"/>
    <x v="330"/>
    <s v="CUST1273"/>
    <s v="PROD64"/>
    <x v="16"/>
    <s v="STORE2"/>
    <n v="1"/>
    <n v="644.15"/>
    <n v="0.06"/>
    <s v="Credit Card"/>
    <n v="605.50099999999998"/>
    <n v="23"/>
    <x v="1"/>
    <x v="0"/>
    <s v="Mississippi"/>
  </r>
  <r>
    <s v="SALE1031"/>
    <x v="589"/>
    <s v="CUST1274"/>
    <s v="PROD44"/>
    <x v="45"/>
    <s v="STORE4"/>
    <n v="1"/>
    <n v="34.51"/>
    <n v="0.04"/>
    <s v="COD"/>
    <n v="33.129600000000003"/>
    <n v="38"/>
    <x v="1"/>
    <x v="0"/>
    <s v="Vermont"/>
  </r>
  <r>
    <s v="SALE715"/>
    <x v="322"/>
    <s v="CUST1274"/>
    <s v="PROD47"/>
    <x v="15"/>
    <s v="STORE7"/>
    <n v="3"/>
    <n v="79.77"/>
    <n v="0.09"/>
    <s v="Credit Card"/>
    <n v="217.77209999999999"/>
    <n v="38"/>
    <x v="1"/>
    <x v="0"/>
    <s v="Vermont"/>
  </r>
  <r>
    <s v="SALE1111"/>
    <x v="439"/>
    <s v="CUST1274"/>
    <s v="PROD58"/>
    <x v="90"/>
    <s v="STORE10"/>
    <n v="1"/>
    <n v="937.01"/>
    <n v="7.0000000000000007E-2"/>
    <s v="Credit Card"/>
    <n v="871.41929999999991"/>
    <n v="38"/>
    <x v="1"/>
    <x v="0"/>
    <s v="Vermont"/>
  </r>
  <r>
    <s v="SALE489"/>
    <x v="236"/>
    <s v="CUST1275"/>
    <s v="PROD36"/>
    <x v="76"/>
    <s v="STORE6"/>
    <n v="2"/>
    <n v="992.55"/>
    <n v="0.28000000000000003"/>
    <s v="Credit Card"/>
    <n v="1429.2719999999999"/>
    <n v="22"/>
    <x v="1"/>
    <x v="0"/>
    <s v="Kentucky"/>
  </r>
  <r>
    <s v="SALE1293"/>
    <x v="122"/>
    <s v="CUST1275"/>
    <s v="PROD38"/>
    <x v="87"/>
    <s v="STORE9"/>
    <n v="1"/>
    <n v="40.25"/>
    <n v="0.1"/>
    <s v="PayPal"/>
    <n v="36.225000000000001"/>
    <n v="22"/>
    <x v="1"/>
    <x v="0"/>
    <s v="Kentucky"/>
  </r>
  <r>
    <s v="SALE1943"/>
    <x v="419"/>
    <s v="CUST1275"/>
    <s v="PROD56"/>
    <x v="1"/>
    <s v="STORE9"/>
    <n v="3"/>
    <n v="442.64"/>
    <n v="0.15"/>
    <s v="COD"/>
    <n v="1128.732"/>
    <n v="22"/>
    <x v="1"/>
    <x v="0"/>
    <s v="Kentucky"/>
  </r>
  <r>
    <s v="SALE231"/>
    <x v="56"/>
    <s v="CUST1275"/>
    <s v="PROD69"/>
    <x v="60"/>
    <s v="STORE12"/>
    <n v="4"/>
    <n v="383.74"/>
    <n v="0.01"/>
    <s v="Credit Card"/>
    <n v="1519.6104"/>
    <n v="22"/>
    <x v="1"/>
    <x v="0"/>
    <s v="Kentucky"/>
  </r>
  <r>
    <s v="SALE806"/>
    <x v="590"/>
    <s v="CUST1275"/>
    <s v="PROD84"/>
    <x v="71"/>
    <s v="STORE8"/>
    <n v="3"/>
    <n v="654.47"/>
    <n v="0.18"/>
    <s v="COD"/>
    <n v="1609.9962"/>
    <n v="22"/>
    <x v="1"/>
    <x v="0"/>
    <s v="Kentucky"/>
  </r>
  <r>
    <s v="SALE1180"/>
    <x v="211"/>
    <s v="CUST1276"/>
    <s v="PROD27"/>
    <x v="47"/>
    <s v="STORE9"/>
    <n v="2"/>
    <n v="717.21"/>
    <n v="0.15"/>
    <s v="COD"/>
    <n v="1219.2570000000001"/>
    <n v="38"/>
    <x v="1"/>
    <x v="0"/>
    <s v="Nevada"/>
  </r>
  <r>
    <s v="SALE164"/>
    <x v="591"/>
    <s v="CUST1276"/>
    <s v="PROD54"/>
    <x v="6"/>
    <s v="STORE12"/>
    <n v="4"/>
    <n v="164.04"/>
    <n v="0.26"/>
    <s v="Credit Card"/>
    <n v="485.55839999999989"/>
    <n v="38"/>
    <x v="1"/>
    <x v="0"/>
    <s v="Nevada"/>
  </r>
  <r>
    <s v="SALE16"/>
    <x v="592"/>
    <s v="CUST1276"/>
    <s v="PROD65"/>
    <x v="95"/>
    <s v="STORE19"/>
    <n v="2"/>
    <n v="451.98"/>
    <n v="0.25"/>
    <s v="Credit Card"/>
    <n v="677.97"/>
    <n v="38"/>
    <x v="1"/>
    <x v="0"/>
    <s v="Nevada"/>
  </r>
  <r>
    <s v="SALE1269"/>
    <x v="545"/>
    <s v="CUST1276"/>
    <s v="PROD69"/>
    <x v="60"/>
    <s v="STORE0"/>
    <n v="4"/>
    <n v="305.95"/>
    <n v="0.08"/>
    <s v="PayPal"/>
    <n v="1125.896"/>
    <n v="38"/>
    <x v="1"/>
    <x v="0"/>
    <s v="Nevada"/>
  </r>
  <r>
    <s v="SALE1980"/>
    <x v="236"/>
    <s v="CUST1277"/>
    <s v="PROD14"/>
    <x v="50"/>
    <s v="STORE4"/>
    <n v="2"/>
    <n v="353.74"/>
    <n v="0.01"/>
    <s v="Credit Card"/>
    <n v="700.40520000000004"/>
    <n v="22"/>
    <x v="1"/>
    <x v="1"/>
    <s v="Colorado"/>
  </r>
  <r>
    <s v="SALE294"/>
    <x v="244"/>
    <s v="CUST1277"/>
    <s v="PROD19"/>
    <x v="69"/>
    <s v="STORE8"/>
    <n v="2"/>
    <n v="230.85"/>
    <n v="0.18"/>
    <s v="Credit Card"/>
    <n v="378.59399999999999"/>
    <n v="22"/>
    <x v="1"/>
    <x v="1"/>
    <s v="Colorado"/>
  </r>
  <r>
    <s v="SALE1710"/>
    <x v="175"/>
    <s v="CUST1277"/>
    <s v="PROD19"/>
    <x v="69"/>
    <s v="STORE5"/>
    <n v="3"/>
    <n v="108.31"/>
    <n v="0.26"/>
    <s v="COD"/>
    <n v="240.44820000000001"/>
    <n v="22"/>
    <x v="1"/>
    <x v="1"/>
    <s v="Colorado"/>
  </r>
  <r>
    <s v="SALE1233"/>
    <x v="593"/>
    <s v="CUST1277"/>
    <s v="PROD7"/>
    <x v="96"/>
    <s v="STORE15"/>
    <n v="3"/>
    <n v="754.02"/>
    <n v="0.1"/>
    <s v="COD"/>
    <n v="2035.854"/>
    <n v="22"/>
    <x v="1"/>
    <x v="1"/>
    <s v="Colorado"/>
  </r>
  <r>
    <s v="SALE127"/>
    <x v="287"/>
    <s v="CUST1277"/>
    <s v="PROD93"/>
    <x v="28"/>
    <s v="STORE6"/>
    <n v="3"/>
    <n v="949.19"/>
    <n v="0.03"/>
    <s v="COD"/>
    <n v="2762.1428999999998"/>
    <n v="22"/>
    <x v="1"/>
    <x v="1"/>
    <s v="Colorado"/>
  </r>
  <r>
    <s v="SALE716"/>
    <x v="431"/>
    <s v="CUST1277"/>
    <s v="PROD94"/>
    <x v="37"/>
    <s v="STORE15"/>
    <n v="4"/>
    <n v="603.52"/>
    <n v="0.25"/>
    <s v="Credit Card"/>
    <n v="1810.56"/>
    <n v="22"/>
    <x v="1"/>
    <x v="1"/>
    <s v="Colorado"/>
  </r>
  <r>
    <s v="SALE1036"/>
    <x v="366"/>
    <s v="CUST1278"/>
    <s v="PROD23"/>
    <x v="74"/>
    <s v="STORE1"/>
    <n v="3"/>
    <n v="688.76"/>
    <n v="0.12"/>
    <s v="PayPal"/>
    <n v="1818.3263999999999"/>
    <n v="42"/>
    <x v="0"/>
    <x v="1"/>
    <s v="Rhode Island"/>
  </r>
  <r>
    <s v="SALE597"/>
    <x v="448"/>
    <s v="CUST1278"/>
    <s v="PROD64"/>
    <x v="16"/>
    <s v="STORE2"/>
    <n v="2"/>
    <n v="552.72"/>
    <n v="0.06"/>
    <s v="PayPal"/>
    <n v="1039.1135999999999"/>
    <n v="42"/>
    <x v="0"/>
    <x v="1"/>
    <s v="Rhode Island"/>
  </r>
  <r>
    <s v="SALE555"/>
    <x v="299"/>
    <s v="CUST1278"/>
    <s v="PROD88"/>
    <x v="27"/>
    <s v="STORE2"/>
    <n v="3"/>
    <n v="691.02"/>
    <n v="0.12"/>
    <s v="COD"/>
    <n v="1824.2927999999999"/>
    <n v="42"/>
    <x v="0"/>
    <x v="1"/>
    <s v="Rhode Island"/>
  </r>
  <r>
    <s v="SALE1395"/>
    <x v="219"/>
    <s v="CUST1278"/>
    <s v="PROD90"/>
    <x v="34"/>
    <s v="STORE11"/>
    <n v="1"/>
    <n v="413.65"/>
    <n v="0.1"/>
    <s v="COD"/>
    <n v="372.28500000000003"/>
    <n v="42"/>
    <x v="0"/>
    <x v="1"/>
    <s v="Rhode Island"/>
  </r>
  <r>
    <s v="SALE1912"/>
    <x v="7"/>
    <s v="CUST1278"/>
    <s v="PROD92"/>
    <x v="19"/>
    <s v="STORE6"/>
    <n v="1"/>
    <n v="882.03"/>
    <n v="0.04"/>
    <s v="COD"/>
    <n v="846.74879999999996"/>
    <n v="42"/>
    <x v="0"/>
    <x v="1"/>
    <s v="Rhode Island"/>
  </r>
  <r>
    <s v="SALE869"/>
    <x v="450"/>
    <s v="CUST1279"/>
    <s v="PROD13"/>
    <x v="29"/>
    <s v="STORE8"/>
    <n v="1"/>
    <n v="139.29"/>
    <n v="0"/>
    <s v="Credit Card"/>
    <n v="139.29"/>
    <n v="21"/>
    <x v="1"/>
    <x v="1"/>
    <s v="Ohio"/>
  </r>
  <r>
    <s v="SALE952"/>
    <x v="309"/>
    <s v="CUST1279"/>
    <s v="PROD73"/>
    <x v="17"/>
    <s v="STORE11"/>
    <n v="3"/>
    <n v="488.37"/>
    <n v="0.27"/>
    <s v="COD"/>
    <n v="1069.5302999999999"/>
    <n v="21"/>
    <x v="1"/>
    <x v="1"/>
    <s v="Ohio"/>
  </r>
  <r>
    <s v="SALE1273"/>
    <x v="172"/>
    <s v="CUST1279"/>
    <s v="PROD98"/>
    <x v="62"/>
    <s v="STORE8"/>
    <n v="3"/>
    <n v="992.81"/>
    <n v="0.04"/>
    <s v="PayPal"/>
    <n v="2859.2928000000002"/>
    <n v="21"/>
    <x v="1"/>
    <x v="1"/>
    <s v="Ohio"/>
  </r>
  <r>
    <s v="SALE1833"/>
    <x v="286"/>
    <s v="CUST1280"/>
    <s v="PROD60"/>
    <x v="12"/>
    <s v="STORE11"/>
    <n v="4"/>
    <n v="861.55"/>
    <n v="0.12"/>
    <s v="Credit Card"/>
    <n v="3032.6559999999999"/>
    <n v="48"/>
    <x v="0"/>
    <x v="0"/>
    <s v="Hawaii"/>
  </r>
  <r>
    <s v="SALE1264"/>
    <x v="386"/>
    <s v="CUST1280"/>
    <s v="PROD84"/>
    <x v="71"/>
    <s v="STORE13"/>
    <n v="2"/>
    <n v="905.26"/>
    <n v="0.15"/>
    <s v="COD"/>
    <n v="1538.942"/>
    <n v="48"/>
    <x v="0"/>
    <x v="0"/>
    <s v="Hawaii"/>
  </r>
  <r>
    <s v="SALE971"/>
    <x v="162"/>
    <s v="CUST1280"/>
    <s v="PROD91"/>
    <x v="40"/>
    <s v="STORE13"/>
    <n v="4"/>
    <n v="853.26"/>
    <n v="0.24"/>
    <s v="COD"/>
    <n v="2593.9104000000002"/>
    <n v="48"/>
    <x v="0"/>
    <x v="0"/>
    <s v="Hawaii"/>
  </r>
  <r>
    <s v="SALE1161"/>
    <x v="383"/>
    <s v="CUST1281"/>
    <s v="PROD19"/>
    <x v="69"/>
    <s v="STORE19"/>
    <n v="4"/>
    <n v="58.92"/>
    <n v="0.18"/>
    <s v="Credit Card"/>
    <n v="193.2576"/>
    <n v="59"/>
    <x v="0"/>
    <x v="0"/>
    <s v="Connecticut"/>
  </r>
  <r>
    <s v="SALE682"/>
    <x v="594"/>
    <s v="CUST1281"/>
    <s v="PROD55"/>
    <x v="32"/>
    <s v="STORE6"/>
    <n v="3"/>
    <n v="599.48"/>
    <n v="0.22"/>
    <s v="PayPal"/>
    <n v="1402.7832000000001"/>
    <n v="59"/>
    <x v="0"/>
    <x v="0"/>
    <s v="Connecticut"/>
  </r>
  <r>
    <s v="SALE1800"/>
    <x v="164"/>
    <s v="CUST1281"/>
    <s v="PROD72"/>
    <x v="98"/>
    <s v="STORE8"/>
    <n v="4"/>
    <n v="214.37"/>
    <n v="0.11"/>
    <s v="COD"/>
    <n v="763.15719999999999"/>
    <n v="59"/>
    <x v="0"/>
    <x v="0"/>
    <s v="Connecticut"/>
  </r>
  <r>
    <s v="SALE1920"/>
    <x v="335"/>
    <s v="CUST1281"/>
    <s v="PROD77"/>
    <x v="64"/>
    <s v="STORE19"/>
    <n v="3"/>
    <n v="401.87"/>
    <n v="0.28999999999999998"/>
    <s v="COD"/>
    <n v="855.98310000000004"/>
    <n v="59"/>
    <x v="0"/>
    <x v="0"/>
    <s v="Connecticut"/>
  </r>
  <r>
    <s v="SALE908"/>
    <x v="208"/>
    <s v="CUST1281"/>
    <s v="PROD85"/>
    <x v="33"/>
    <s v="STORE19"/>
    <n v="3"/>
    <n v="104.33"/>
    <n v="0.13"/>
    <s v="COD"/>
    <n v="272.30130000000003"/>
    <n v="59"/>
    <x v="0"/>
    <x v="0"/>
    <s v="Connecticut"/>
  </r>
  <r>
    <s v="SALE1232"/>
    <x v="342"/>
    <s v="CUST1282"/>
    <s v="PROD70"/>
    <x v="61"/>
    <s v="STORE17"/>
    <n v="3"/>
    <n v="190.04"/>
    <n v="7.0000000000000007E-2"/>
    <s v="PayPal"/>
    <n v="530.21159999999998"/>
    <n v="46"/>
    <x v="0"/>
    <x v="1"/>
    <s v="New Jersey"/>
  </r>
  <r>
    <s v="SALE862"/>
    <x v="595"/>
    <s v="CUST1282"/>
    <s v="PROD71"/>
    <x v="80"/>
    <s v="STORE3"/>
    <n v="4"/>
    <n v="770.65"/>
    <n v="0.27"/>
    <s v="Credit Card"/>
    <n v="2250.2979999999998"/>
    <n v="46"/>
    <x v="0"/>
    <x v="1"/>
    <s v="New Jersey"/>
  </r>
  <r>
    <s v="SALE263"/>
    <x v="553"/>
    <s v="CUST1282"/>
    <s v="PROD91"/>
    <x v="40"/>
    <s v="STORE9"/>
    <n v="2"/>
    <n v="903.08"/>
    <n v="0.18"/>
    <s v="COD"/>
    <n v="1481.0512000000001"/>
    <n v="46"/>
    <x v="0"/>
    <x v="1"/>
    <s v="New Jersey"/>
  </r>
  <r>
    <s v="SALE1763"/>
    <x v="502"/>
    <s v="CUST1283"/>
    <s v="PROD22"/>
    <x v="35"/>
    <s v="STORE16"/>
    <n v="4"/>
    <n v="300.12"/>
    <n v="0.05"/>
    <s v="PayPal"/>
    <n v="1140.4559999999999"/>
    <n v="54"/>
    <x v="0"/>
    <x v="1"/>
    <s v="Wyoming"/>
  </r>
  <r>
    <s v="SALE1173"/>
    <x v="564"/>
    <s v="CUST1283"/>
    <s v="PROD56"/>
    <x v="1"/>
    <s v="STORE16"/>
    <n v="2"/>
    <n v="805.08"/>
    <n v="0.27"/>
    <s v="PayPal"/>
    <n v="1175.4168"/>
    <n v="54"/>
    <x v="0"/>
    <x v="1"/>
    <s v="Wyoming"/>
  </r>
  <r>
    <s v="SALE835"/>
    <x v="474"/>
    <s v="CUST1283"/>
    <s v="PROD68"/>
    <x v="66"/>
    <s v="STORE19"/>
    <n v="1"/>
    <n v="671.62"/>
    <n v="0.09"/>
    <s v="COD"/>
    <n v="611.17420000000004"/>
    <n v="54"/>
    <x v="0"/>
    <x v="1"/>
    <s v="Wyoming"/>
  </r>
  <r>
    <s v="SALE830"/>
    <x v="267"/>
    <s v="CUST1283"/>
    <s v="PROD70"/>
    <x v="61"/>
    <s v="STORE4"/>
    <n v="3"/>
    <n v="698.72"/>
    <n v="0.28000000000000003"/>
    <s v="COD"/>
    <n v="1509.2352000000001"/>
    <n v="54"/>
    <x v="0"/>
    <x v="1"/>
    <s v="Wyoming"/>
  </r>
  <r>
    <s v="SALE1302"/>
    <x v="591"/>
    <s v="CUST1283"/>
    <s v="PROD81"/>
    <x v="18"/>
    <s v="STORE13"/>
    <n v="1"/>
    <n v="747.9"/>
    <n v="0.21"/>
    <s v="COD"/>
    <n v="590.84100000000001"/>
    <n v="54"/>
    <x v="0"/>
    <x v="1"/>
    <s v="Wyoming"/>
  </r>
  <r>
    <s v="SALE571"/>
    <x v="458"/>
    <s v="CUST1284"/>
    <s v="PROD18"/>
    <x v="56"/>
    <s v="STORE11"/>
    <n v="1"/>
    <n v="974.52"/>
    <n v="0.01"/>
    <s v="PayPal"/>
    <n v="964.77480000000003"/>
    <n v="54"/>
    <x v="0"/>
    <x v="0"/>
    <s v="Connecticut"/>
  </r>
  <r>
    <s v="SALE1937"/>
    <x v="243"/>
    <s v="CUST1285"/>
    <s v="PROD49"/>
    <x v="88"/>
    <s v="STORE13"/>
    <n v="4"/>
    <n v="568.80999999999995"/>
    <n v="0.25"/>
    <s v="Credit Card"/>
    <n v="1706.43"/>
    <n v="46"/>
    <x v="0"/>
    <x v="1"/>
    <s v="Massachusetts"/>
  </r>
  <r>
    <s v="SALE1086"/>
    <x v="262"/>
    <s v="CUST1285"/>
    <s v="PROD57"/>
    <x v="94"/>
    <s v="STORE5"/>
    <n v="3"/>
    <n v="404.5"/>
    <n v="0.22"/>
    <s v="PayPal"/>
    <n v="946.53000000000009"/>
    <n v="46"/>
    <x v="0"/>
    <x v="1"/>
    <s v="Massachusetts"/>
  </r>
  <r>
    <s v="SALE700"/>
    <x v="318"/>
    <s v="CUST1285"/>
    <s v="PROD6"/>
    <x v="78"/>
    <s v="STORE2"/>
    <n v="4"/>
    <n v="254.94"/>
    <n v="0.06"/>
    <s v="PayPal"/>
    <n v="958.57439999999997"/>
    <n v="46"/>
    <x v="0"/>
    <x v="1"/>
    <s v="Massachusetts"/>
  </r>
  <r>
    <s v="SALE523"/>
    <x v="100"/>
    <s v="CUST1286"/>
    <s v="PROD82"/>
    <x v="97"/>
    <s v="STORE0"/>
    <n v="4"/>
    <n v="854.37"/>
    <n v="7.0000000000000007E-2"/>
    <s v="PayPal"/>
    <n v="3178.2564000000002"/>
    <n v="22"/>
    <x v="1"/>
    <x v="0"/>
    <s v="South Dakota"/>
  </r>
  <r>
    <s v="SALE97"/>
    <x v="99"/>
    <s v="CUST1287"/>
    <s v="PROD3"/>
    <x v="43"/>
    <s v="STORE3"/>
    <n v="3"/>
    <n v="751.94"/>
    <n v="0.26"/>
    <s v="PayPal"/>
    <n v="1669.3068000000001"/>
    <n v="22"/>
    <x v="1"/>
    <x v="1"/>
    <s v="Vermont"/>
  </r>
  <r>
    <s v="SALE345"/>
    <x v="108"/>
    <s v="CUST1287"/>
    <s v="PROD50"/>
    <x v="82"/>
    <s v="STORE0"/>
    <n v="2"/>
    <n v="660.81"/>
    <n v="0.18"/>
    <s v="Credit Card"/>
    <n v="1083.7284"/>
    <n v="22"/>
    <x v="1"/>
    <x v="1"/>
    <s v="Vermont"/>
  </r>
  <r>
    <s v="SALE826"/>
    <x v="501"/>
    <s v="CUST1287"/>
    <s v="PROD65"/>
    <x v="95"/>
    <s v="STORE4"/>
    <n v="4"/>
    <n v="277.58"/>
    <n v="0.22"/>
    <s v="PayPal"/>
    <n v="866.04959999999994"/>
    <n v="22"/>
    <x v="1"/>
    <x v="1"/>
    <s v="Vermont"/>
  </r>
  <r>
    <s v="SALE814"/>
    <x v="6"/>
    <s v="CUST1287"/>
    <s v="PROD69"/>
    <x v="60"/>
    <s v="STORE19"/>
    <n v="4"/>
    <n v="373.49"/>
    <n v="0.16"/>
    <s v="COD"/>
    <n v="1254.9264000000001"/>
    <n v="22"/>
    <x v="1"/>
    <x v="1"/>
    <s v="Vermont"/>
  </r>
  <r>
    <s v="SALE576"/>
    <x v="476"/>
    <s v="CUST1287"/>
    <s v="PROD71"/>
    <x v="80"/>
    <s v="STORE13"/>
    <n v="2"/>
    <n v="649.54999999999995"/>
    <n v="0.28999999999999998"/>
    <s v="PayPal"/>
    <n v="922.36099999999988"/>
    <n v="22"/>
    <x v="1"/>
    <x v="1"/>
    <s v="Vermont"/>
  </r>
  <r>
    <s v="SALE435"/>
    <x v="35"/>
    <s v="CUST1288"/>
    <s v="PROD3"/>
    <x v="43"/>
    <s v="STORE9"/>
    <n v="4"/>
    <n v="758.49"/>
    <n v="0.16"/>
    <s v="COD"/>
    <n v="2548.5264000000002"/>
    <n v="58"/>
    <x v="0"/>
    <x v="0"/>
    <s v="Connecticut"/>
  </r>
  <r>
    <s v="SALE1745"/>
    <x v="56"/>
    <s v="CUST1288"/>
    <s v="PROD60"/>
    <x v="12"/>
    <s v="STORE15"/>
    <n v="1"/>
    <n v="145.96"/>
    <n v="0.3"/>
    <s v="Credit Card"/>
    <n v="102.172"/>
    <n v="58"/>
    <x v="0"/>
    <x v="0"/>
    <s v="Connecticut"/>
  </r>
  <r>
    <s v="SALE694"/>
    <x v="327"/>
    <s v="CUST1288"/>
    <s v="PROD85"/>
    <x v="33"/>
    <s v="STORE5"/>
    <n v="2"/>
    <n v="701.49"/>
    <n v="0.09"/>
    <s v="PayPal"/>
    <n v="1276.7118"/>
    <n v="58"/>
    <x v="0"/>
    <x v="0"/>
    <s v="Connecticut"/>
  </r>
  <r>
    <s v="SALE1721"/>
    <x v="40"/>
    <s v="CUST1289"/>
    <s v="PROD43"/>
    <x v="85"/>
    <s v="STORE7"/>
    <n v="2"/>
    <n v="536.61"/>
    <n v="0.14000000000000001"/>
    <s v="Credit Card"/>
    <n v="922.9692"/>
    <n v="45"/>
    <x v="0"/>
    <x v="0"/>
    <s v="Ohio"/>
  </r>
  <r>
    <s v="SALE1888"/>
    <x v="342"/>
    <s v="CUST1291"/>
    <s v="PROD3"/>
    <x v="43"/>
    <s v="STORE8"/>
    <n v="4"/>
    <n v="625.13"/>
    <n v="0.06"/>
    <s v="Credit Card"/>
    <n v="2350.4888000000001"/>
    <n v="40"/>
    <x v="0"/>
    <x v="1"/>
    <s v="Missouri"/>
  </r>
  <r>
    <s v="SALE1439"/>
    <x v="153"/>
    <s v="CUST1291"/>
    <s v="PROD93"/>
    <x v="28"/>
    <s v="STORE7"/>
    <n v="2"/>
    <n v="846.18"/>
    <n v="0.1"/>
    <s v="COD"/>
    <n v="1523.124"/>
    <n v="40"/>
    <x v="0"/>
    <x v="1"/>
    <s v="Missouri"/>
  </r>
  <r>
    <s v="SALE1729"/>
    <x v="264"/>
    <s v="CUST1292"/>
    <s v="PROD1"/>
    <x v="68"/>
    <s v="STORE14"/>
    <n v="4"/>
    <n v="146.12"/>
    <n v="0.12"/>
    <s v="COD"/>
    <n v="514.3424"/>
    <n v="30"/>
    <x v="1"/>
    <x v="0"/>
    <s v="Minnesota"/>
  </r>
  <r>
    <s v="SALE1900"/>
    <x v="73"/>
    <s v="CUST1292"/>
    <s v="PROD1"/>
    <x v="68"/>
    <s v="STORE12"/>
    <n v="2"/>
    <n v="237.59"/>
    <n v="0.12"/>
    <s v="Credit Card"/>
    <n v="418.15839999999997"/>
    <n v="30"/>
    <x v="1"/>
    <x v="0"/>
    <s v="Minnesota"/>
  </r>
  <r>
    <s v="SALE1021"/>
    <x v="67"/>
    <s v="CUST1292"/>
    <s v="PROD55"/>
    <x v="32"/>
    <s v="STORE6"/>
    <n v="1"/>
    <n v="238.24"/>
    <n v="0.12"/>
    <s v="PayPal"/>
    <n v="209.65119999999999"/>
    <n v="30"/>
    <x v="1"/>
    <x v="0"/>
    <s v="Minnesota"/>
  </r>
  <r>
    <s v="SALE786"/>
    <x v="434"/>
    <s v="CUST1292"/>
    <s v="PROD99"/>
    <x v="38"/>
    <s v="STORE3"/>
    <n v="3"/>
    <n v="761.88"/>
    <n v="0.23"/>
    <s v="PayPal"/>
    <n v="1759.9428"/>
    <n v="30"/>
    <x v="1"/>
    <x v="0"/>
    <s v="Minnesota"/>
  </r>
  <r>
    <s v="SALE174"/>
    <x v="103"/>
    <s v="CUST1293"/>
    <s v="PROD20"/>
    <x v="91"/>
    <s v="STORE7"/>
    <n v="4"/>
    <n v="756.28"/>
    <n v="0.05"/>
    <s v="COD"/>
    <n v="2873.864"/>
    <n v="56"/>
    <x v="0"/>
    <x v="1"/>
    <s v="Louisiana"/>
  </r>
  <r>
    <s v="SALE1742"/>
    <x v="532"/>
    <s v="CUST1293"/>
    <s v="PROD73"/>
    <x v="17"/>
    <s v="STORE3"/>
    <n v="1"/>
    <n v="24.13"/>
    <n v="0"/>
    <s v="Credit Card"/>
    <n v="24.13"/>
    <n v="56"/>
    <x v="0"/>
    <x v="1"/>
    <s v="Louisiana"/>
  </r>
  <r>
    <s v="SALE603"/>
    <x v="436"/>
    <s v="CUST1293"/>
    <s v="PROD81"/>
    <x v="18"/>
    <s v="STORE7"/>
    <n v="4"/>
    <n v="262.05"/>
    <n v="0.24"/>
    <s v="PayPal"/>
    <n v="796.63200000000006"/>
    <n v="56"/>
    <x v="0"/>
    <x v="1"/>
    <s v="Louisiana"/>
  </r>
  <r>
    <s v="SALE1518"/>
    <x v="596"/>
    <s v="CUST1294"/>
    <s v="PROD20"/>
    <x v="91"/>
    <s v="STORE18"/>
    <n v="4"/>
    <n v="558.83000000000004"/>
    <n v="0.16"/>
    <s v="PayPal"/>
    <n v="1877.6687999999999"/>
    <n v="29"/>
    <x v="1"/>
    <x v="0"/>
    <s v="Montana"/>
  </r>
  <r>
    <s v="SALE805"/>
    <x v="196"/>
    <s v="CUST1294"/>
    <s v="PROD42"/>
    <x v="30"/>
    <s v="STORE11"/>
    <n v="2"/>
    <n v="705.61"/>
    <n v="0.28000000000000003"/>
    <s v="Credit Card"/>
    <n v="1016.0784"/>
    <n v="29"/>
    <x v="1"/>
    <x v="0"/>
    <s v="Montana"/>
  </r>
  <r>
    <s v="SALE1122"/>
    <x v="74"/>
    <s v="CUST1294"/>
    <s v="PROD42"/>
    <x v="30"/>
    <s v="STORE0"/>
    <n v="2"/>
    <n v="700.95"/>
    <n v="0.18"/>
    <s v="Credit Card"/>
    <n v="1149.558"/>
    <n v="29"/>
    <x v="1"/>
    <x v="0"/>
    <s v="Montana"/>
  </r>
  <r>
    <s v="SALE147"/>
    <x v="459"/>
    <s v="CUST1294"/>
    <s v="PROD82"/>
    <x v="97"/>
    <s v="STORE19"/>
    <n v="1"/>
    <n v="653.87"/>
    <n v="0.14000000000000001"/>
    <s v="PayPal"/>
    <n v="562.32820000000004"/>
    <n v="29"/>
    <x v="1"/>
    <x v="0"/>
    <s v="Montana"/>
  </r>
  <r>
    <s v="SALE166"/>
    <x v="234"/>
    <s v="CUST1295"/>
    <s v="PROD69"/>
    <x v="60"/>
    <s v="STORE8"/>
    <n v="4"/>
    <n v="714.47"/>
    <n v="0.18"/>
    <s v="COD"/>
    <n v="2343.4616000000001"/>
    <n v="19"/>
    <x v="3"/>
    <x v="1"/>
    <s v="Kansas"/>
  </r>
  <r>
    <s v="SALE402"/>
    <x v="597"/>
    <s v="CUST1296"/>
    <s v="PROD14"/>
    <x v="50"/>
    <s v="STORE10"/>
    <n v="1"/>
    <n v="753.39"/>
    <n v="0.04"/>
    <s v="COD"/>
    <n v="723.25439999999992"/>
    <n v="28"/>
    <x v="1"/>
    <x v="1"/>
    <s v="West Virginia"/>
  </r>
  <r>
    <s v="SALE1525"/>
    <x v="264"/>
    <s v="CUST1296"/>
    <s v="PROD23"/>
    <x v="74"/>
    <s v="STORE18"/>
    <n v="1"/>
    <n v="616.82000000000005"/>
    <n v="0.24"/>
    <s v="Credit Card"/>
    <n v="468.78320000000002"/>
    <n v="28"/>
    <x v="1"/>
    <x v="1"/>
    <s v="West Virginia"/>
  </r>
  <r>
    <s v="SALE766"/>
    <x v="28"/>
    <s v="CUST1296"/>
    <s v="PROD40"/>
    <x v="0"/>
    <s v="STORE8"/>
    <n v="4"/>
    <n v="609.05999999999995"/>
    <n v="0.22"/>
    <s v="COD"/>
    <n v="1900.2672"/>
    <n v="28"/>
    <x v="1"/>
    <x v="1"/>
    <s v="West Virginia"/>
  </r>
  <r>
    <s v="SALE1142"/>
    <x v="279"/>
    <s v="CUST1296"/>
    <s v="PROD83"/>
    <x v="26"/>
    <s v="STORE1"/>
    <n v="3"/>
    <n v="460.93"/>
    <n v="0.19"/>
    <s v="COD"/>
    <n v="1120.0599"/>
    <n v="28"/>
    <x v="1"/>
    <x v="1"/>
    <s v="West Virginia"/>
  </r>
  <r>
    <s v="SALE321"/>
    <x v="370"/>
    <s v="CUST1297"/>
    <s v="PROD69"/>
    <x v="60"/>
    <s v="STORE2"/>
    <n v="1"/>
    <n v="564.1"/>
    <n v="0.03"/>
    <s v="Credit Card"/>
    <n v="547.17700000000002"/>
    <n v="47"/>
    <x v="0"/>
    <x v="1"/>
    <s v="Missouri"/>
  </r>
  <r>
    <s v="SALE978"/>
    <x v="598"/>
    <s v="CUST1298"/>
    <s v="PROD19"/>
    <x v="69"/>
    <s v="STORE13"/>
    <n v="3"/>
    <n v="677.46"/>
    <n v="0.05"/>
    <s v="Credit Card"/>
    <n v="1930.761"/>
    <n v="64"/>
    <x v="2"/>
    <x v="0"/>
    <s v="Maine"/>
  </r>
  <r>
    <s v="SALE512"/>
    <x v="561"/>
    <s v="CUST1298"/>
    <s v="PROD2"/>
    <x v="51"/>
    <s v="STORE19"/>
    <n v="1"/>
    <n v="505.23"/>
    <n v="0.11"/>
    <s v="Credit Card"/>
    <n v="449.65469999999999"/>
    <n v="64"/>
    <x v="2"/>
    <x v="0"/>
    <s v="Maine"/>
  </r>
  <r>
    <s v="SALE162"/>
    <x v="573"/>
    <s v="CUST1298"/>
    <s v="PROD73"/>
    <x v="17"/>
    <s v="STORE6"/>
    <n v="3"/>
    <n v="369.32"/>
    <n v="0.14000000000000001"/>
    <s v="PayPal"/>
    <n v="952.84559999999999"/>
    <n v="64"/>
    <x v="2"/>
    <x v="0"/>
    <s v="Maine"/>
  </r>
  <r>
    <s v="SALE94"/>
    <x v="162"/>
    <s v="CUST1298"/>
    <s v="PROD97"/>
    <x v="14"/>
    <s v="STORE19"/>
    <n v="2"/>
    <n v="569.36"/>
    <n v="0.01"/>
    <s v="PayPal"/>
    <n v="1127.3327999999999"/>
    <n v="64"/>
    <x v="2"/>
    <x v="0"/>
    <s v="Maine"/>
  </r>
  <r>
    <s v="SALE1344"/>
    <x v="599"/>
    <s v="CUST1298"/>
    <s v="PROD97"/>
    <x v="14"/>
    <s v="STORE6"/>
    <n v="3"/>
    <n v="612.53"/>
    <n v="0.21"/>
    <s v="COD"/>
    <n v="1451.6960999999999"/>
    <n v="64"/>
    <x v="2"/>
    <x v="0"/>
    <s v="Maine"/>
  </r>
  <r>
    <s v="SALE1870"/>
    <x v="315"/>
    <s v="CUST1299"/>
    <s v="PROD0"/>
    <x v="10"/>
    <s v="STORE17"/>
    <n v="2"/>
    <n v="310.33"/>
    <n v="0.26"/>
    <s v="Credit Card"/>
    <n v="459.28840000000002"/>
    <n v="48"/>
    <x v="0"/>
    <x v="1"/>
    <s v="Louisiana"/>
  </r>
  <r>
    <s v="SALE1367"/>
    <x v="486"/>
    <s v="CUST1299"/>
    <s v="PROD23"/>
    <x v="74"/>
    <s v="STORE17"/>
    <n v="3"/>
    <n v="373.35"/>
    <n v="0.2"/>
    <s v="COD"/>
    <n v="896.04000000000019"/>
    <n v="48"/>
    <x v="0"/>
    <x v="1"/>
    <s v="Louisiana"/>
  </r>
  <r>
    <s v="SALE1849"/>
    <x v="532"/>
    <s v="CUST1299"/>
    <s v="PROD82"/>
    <x v="97"/>
    <s v="STORE1"/>
    <n v="4"/>
    <n v="740.5"/>
    <n v="0.17"/>
    <s v="PayPal"/>
    <n v="2458.46"/>
    <n v="48"/>
    <x v="0"/>
    <x v="1"/>
    <s v="Louisiana"/>
  </r>
  <r>
    <s v="SALE1004"/>
    <x v="600"/>
    <s v="CUST1300"/>
    <s v="PROD0"/>
    <x v="10"/>
    <s v="STORE17"/>
    <n v="1"/>
    <n v="522.69000000000005"/>
    <n v="0.06"/>
    <s v="COD"/>
    <n v="491.32860000000011"/>
    <n v="29"/>
    <x v="1"/>
    <x v="0"/>
    <s v="Oregon"/>
  </r>
  <r>
    <s v="SALE464"/>
    <x v="601"/>
    <s v="CUST1300"/>
    <s v="PROD36"/>
    <x v="76"/>
    <s v="STORE14"/>
    <n v="1"/>
    <n v="850.83"/>
    <n v="0.28000000000000003"/>
    <s v="PayPal"/>
    <n v="612.59760000000006"/>
    <n v="29"/>
    <x v="1"/>
    <x v="0"/>
    <s v="Oregon"/>
  </r>
  <r>
    <s v="SALE1930"/>
    <x v="150"/>
    <s v="CUST1300"/>
    <s v="PROD48"/>
    <x v="3"/>
    <s v="STORE9"/>
    <n v="1"/>
    <n v="841.53"/>
    <n v="0.15"/>
    <s v="Credit Card"/>
    <n v="715.30049999999994"/>
    <n v="29"/>
    <x v="1"/>
    <x v="0"/>
    <s v="Oregon"/>
  </r>
  <r>
    <s v="SALE1975"/>
    <x v="372"/>
    <s v="CUST1300"/>
    <s v="PROD5"/>
    <x v="31"/>
    <s v="STORE4"/>
    <n v="2"/>
    <n v="227.95"/>
    <n v="0.24"/>
    <s v="COD"/>
    <n v="346.48399999999998"/>
    <n v="29"/>
    <x v="1"/>
    <x v="0"/>
    <s v="Oregon"/>
  </r>
  <r>
    <s v="SALE1830"/>
    <x v="328"/>
    <s v="CUST1300"/>
    <s v="PROD65"/>
    <x v="95"/>
    <s v="STORE14"/>
    <n v="4"/>
    <n v="611.91999999999996"/>
    <n v="0.2"/>
    <s v="PayPal"/>
    <n v="1958.144"/>
    <n v="29"/>
    <x v="1"/>
    <x v="0"/>
    <s v="Oregon"/>
  </r>
  <r>
    <s v="SALE1082"/>
    <x v="506"/>
    <s v="CUST1301"/>
    <s v="PROD83"/>
    <x v="26"/>
    <s v="STORE12"/>
    <n v="3"/>
    <n v="435.61"/>
    <n v="0.03"/>
    <s v="PayPal"/>
    <n v="1267.6251"/>
    <n v="50"/>
    <x v="0"/>
    <x v="0"/>
    <s v="Virginia"/>
  </r>
  <r>
    <s v="SALE1075"/>
    <x v="136"/>
    <s v="CUST1301"/>
    <s v="PROD84"/>
    <x v="71"/>
    <s v="STORE17"/>
    <n v="4"/>
    <n v="604.87"/>
    <n v="0.28000000000000003"/>
    <s v="PayPal"/>
    <n v="1742.0255999999999"/>
    <n v="50"/>
    <x v="0"/>
    <x v="0"/>
    <s v="Virginia"/>
  </r>
  <r>
    <s v="SALE1480"/>
    <x v="140"/>
    <s v="CUST1301"/>
    <s v="PROD97"/>
    <x v="14"/>
    <s v="STORE11"/>
    <n v="2"/>
    <n v="181.42"/>
    <n v="0.08"/>
    <s v="PayPal"/>
    <n v="333.81279999999998"/>
    <n v="50"/>
    <x v="0"/>
    <x v="0"/>
    <s v="Virginia"/>
  </r>
  <r>
    <s v="SALE41"/>
    <x v="602"/>
    <s v="CUST1302"/>
    <s v="PROD23"/>
    <x v="74"/>
    <s v="STORE8"/>
    <n v="3"/>
    <n v="342.47"/>
    <n v="0.08"/>
    <s v="PayPal"/>
    <n v="945.21720000000016"/>
    <n v="36"/>
    <x v="1"/>
    <x v="0"/>
    <s v="Arizona"/>
  </r>
  <r>
    <s v="SALE975"/>
    <x v="133"/>
    <s v="CUST1303"/>
    <s v="PROD16"/>
    <x v="58"/>
    <s v="STORE9"/>
    <n v="2"/>
    <n v="61.42"/>
    <n v="0.08"/>
    <s v="PayPal"/>
    <n v="113.0128"/>
    <n v="23"/>
    <x v="1"/>
    <x v="1"/>
    <s v="Delaware"/>
  </r>
  <r>
    <s v="SALE86"/>
    <x v="391"/>
    <s v="CUST1303"/>
    <s v="PROD20"/>
    <x v="91"/>
    <s v="STORE3"/>
    <n v="3"/>
    <n v="899.58"/>
    <n v="0.28000000000000003"/>
    <s v="PayPal"/>
    <n v="1943.0927999999999"/>
    <n v="23"/>
    <x v="1"/>
    <x v="1"/>
    <s v="Delaware"/>
  </r>
  <r>
    <s v="SALE1665"/>
    <x v="603"/>
    <s v="CUST1303"/>
    <s v="PROD24"/>
    <x v="52"/>
    <s v="STORE12"/>
    <n v="3"/>
    <n v="304.67"/>
    <n v="0.11"/>
    <s v="Credit Card"/>
    <n v="813.46889999999996"/>
    <n v="23"/>
    <x v="1"/>
    <x v="1"/>
    <s v="Delaware"/>
  </r>
  <r>
    <s v="SALE1389"/>
    <x v="604"/>
    <s v="CUST1304"/>
    <s v="PROD42"/>
    <x v="30"/>
    <s v="STORE16"/>
    <n v="1"/>
    <n v="653.91"/>
    <n v="0.3"/>
    <s v="PayPal"/>
    <n v="457.73700000000002"/>
    <n v="41"/>
    <x v="0"/>
    <x v="0"/>
    <s v="Kansas"/>
  </r>
  <r>
    <s v="SALE313"/>
    <x v="247"/>
    <s v="CUST1304"/>
    <s v="PROD50"/>
    <x v="82"/>
    <s v="STORE2"/>
    <n v="1"/>
    <n v="88.92"/>
    <n v="0.19"/>
    <s v="PayPal"/>
    <n v="72.025200000000012"/>
    <n v="41"/>
    <x v="0"/>
    <x v="0"/>
    <s v="Kansas"/>
  </r>
  <r>
    <s v="SALE1322"/>
    <x v="252"/>
    <s v="CUST1304"/>
    <s v="PROD94"/>
    <x v="37"/>
    <s v="STORE11"/>
    <n v="3"/>
    <n v="206.84"/>
    <n v="0.19"/>
    <s v="PayPal"/>
    <n v="502.62119999999999"/>
    <n v="41"/>
    <x v="0"/>
    <x v="0"/>
    <s v="Kansas"/>
  </r>
  <r>
    <s v="SALE939"/>
    <x v="77"/>
    <s v="CUST1305"/>
    <s v="PROD28"/>
    <x v="24"/>
    <s v="STORE1"/>
    <n v="1"/>
    <n v="182.28"/>
    <n v="0.15"/>
    <s v="COD"/>
    <n v="154.93799999999999"/>
    <n v="64"/>
    <x v="2"/>
    <x v="0"/>
    <s v="Washington"/>
  </r>
  <r>
    <s v="SALE1853"/>
    <x v="342"/>
    <s v="CUST1305"/>
    <s v="PROD5"/>
    <x v="31"/>
    <s v="STORE4"/>
    <n v="1"/>
    <n v="47.47"/>
    <n v="0.28000000000000003"/>
    <s v="Credit Card"/>
    <n v="34.178400000000003"/>
    <n v="64"/>
    <x v="2"/>
    <x v="0"/>
    <s v="Washington"/>
  </r>
  <r>
    <s v="SALE1611"/>
    <x v="300"/>
    <s v="CUST1305"/>
    <s v="PROD53"/>
    <x v="86"/>
    <s v="STORE2"/>
    <n v="4"/>
    <n v="456.32"/>
    <n v="0.22"/>
    <s v="COD"/>
    <n v="1423.7184"/>
    <n v="64"/>
    <x v="2"/>
    <x v="0"/>
    <s v="Washington"/>
  </r>
  <r>
    <s v="SALE1196"/>
    <x v="338"/>
    <s v="CUST1305"/>
    <s v="PROD55"/>
    <x v="32"/>
    <s v="STORE16"/>
    <n v="4"/>
    <n v="750.26"/>
    <n v="0.01"/>
    <s v="PayPal"/>
    <n v="2971.0295999999998"/>
    <n v="64"/>
    <x v="2"/>
    <x v="0"/>
    <s v="Washington"/>
  </r>
  <r>
    <s v="SALE1252"/>
    <x v="605"/>
    <s v="CUST1305"/>
    <s v="PROD86"/>
    <x v="9"/>
    <s v="STORE0"/>
    <n v="1"/>
    <n v="227.35"/>
    <n v="0.06"/>
    <s v="COD"/>
    <n v="213.709"/>
    <n v="64"/>
    <x v="2"/>
    <x v="0"/>
    <s v="Washington"/>
  </r>
  <r>
    <s v="SALE1810"/>
    <x v="3"/>
    <s v="CUST1306"/>
    <s v="PROD35"/>
    <x v="21"/>
    <s v="STORE7"/>
    <n v="1"/>
    <n v="617.4"/>
    <n v="0.21"/>
    <s v="Credit Card"/>
    <n v="487.74599999999998"/>
    <n v="44"/>
    <x v="0"/>
    <x v="0"/>
    <s v="Tennessee"/>
  </r>
  <r>
    <s v="SALE804"/>
    <x v="574"/>
    <s v="CUST1306"/>
    <s v="PROD5"/>
    <x v="31"/>
    <s v="STORE10"/>
    <n v="2"/>
    <n v="516.02"/>
    <n v="0.19"/>
    <s v="COD"/>
    <n v="835.95240000000001"/>
    <n v="44"/>
    <x v="0"/>
    <x v="0"/>
    <s v="Tennessee"/>
  </r>
  <r>
    <s v="SALE1423"/>
    <x v="470"/>
    <s v="CUST1306"/>
    <s v="PROD83"/>
    <x v="26"/>
    <s v="STORE5"/>
    <n v="2"/>
    <n v="879.93"/>
    <n v="0.28999999999999998"/>
    <s v="COD"/>
    <n v="1249.5006000000001"/>
    <n v="44"/>
    <x v="0"/>
    <x v="0"/>
    <s v="Tennessee"/>
  </r>
  <r>
    <s v="SALE478"/>
    <x v="496"/>
    <s v="CUST1307"/>
    <s v="PROD30"/>
    <x v="36"/>
    <s v="STORE2"/>
    <n v="1"/>
    <n v="790.73"/>
    <n v="0.24"/>
    <s v="PayPal"/>
    <n v="600.95479999999998"/>
    <n v="56"/>
    <x v="0"/>
    <x v="1"/>
    <s v="Alabama"/>
  </r>
  <r>
    <s v="SALE1581"/>
    <x v="384"/>
    <s v="CUST1307"/>
    <s v="PROD46"/>
    <x v="63"/>
    <s v="STORE10"/>
    <n v="1"/>
    <n v="209.7"/>
    <n v="0.2"/>
    <s v="PayPal"/>
    <n v="167.76"/>
    <n v="56"/>
    <x v="0"/>
    <x v="1"/>
    <s v="Alabama"/>
  </r>
  <r>
    <s v="SALE1321"/>
    <x v="22"/>
    <s v="CUST1307"/>
    <s v="PROD74"/>
    <x v="13"/>
    <s v="STORE9"/>
    <n v="3"/>
    <n v="627.29"/>
    <n v="0.27"/>
    <s v="COD"/>
    <n v="1373.7651000000001"/>
    <n v="56"/>
    <x v="0"/>
    <x v="1"/>
    <s v="Alabama"/>
  </r>
  <r>
    <s v="SALE213"/>
    <x v="606"/>
    <s v="CUST1307"/>
    <s v="PROD78"/>
    <x v="39"/>
    <s v="STORE2"/>
    <n v="1"/>
    <n v="575.66"/>
    <n v="0.03"/>
    <s v="PayPal"/>
    <n v="558.39019999999994"/>
    <n v="56"/>
    <x v="0"/>
    <x v="1"/>
    <s v="Alabama"/>
  </r>
  <r>
    <s v="SALE155"/>
    <x v="401"/>
    <s v="CUST1307"/>
    <s v="PROD93"/>
    <x v="28"/>
    <s v="STORE12"/>
    <n v="4"/>
    <n v="986.41"/>
    <n v="0.22"/>
    <s v="Credit Card"/>
    <n v="3077.5992000000001"/>
    <n v="56"/>
    <x v="0"/>
    <x v="1"/>
    <s v="Alabama"/>
  </r>
  <r>
    <s v="SALE1642"/>
    <x v="460"/>
    <s v="CUST1308"/>
    <s v="PROD14"/>
    <x v="50"/>
    <s v="STORE12"/>
    <n v="2"/>
    <n v="403.2"/>
    <n v="0.21"/>
    <s v="PayPal"/>
    <n v="637.05600000000004"/>
    <n v="60"/>
    <x v="2"/>
    <x v="1"/>
    <s v="Iowa"/>
  </r>
  <r>
    <s v="SALE1986"/>
    <x v="377"/>
    <s v="CUST1308"/>
    <s v="PROD82"/>
    <x v="97"/>
    <s v="STORE9"/>
    <n v="4"/>
    <n v="752.48"/>
    <n v="0.23"/>
    <s v="Credit Card"/>
    <n v="2317.6383999999998"/>
    <n v="60"/>
    <x v="2"/>
    <x v="1"/>
    <s v="Iowa"/>
  </r>
  <r>
    <s v="SALE1979"/>
    <x v="30"/>
    <s v="CUST1309"/>
    <s v="PROD46"/>
    <x v="63"/>
    <s v="STORE13"/>
    <n v="2"/>
    <n v="635.80999999999995"/>
    <n v="0.13"/>
    <s v="PayPal"/>
    <n v="1106.3094000000001"/>
    <n v="41"/>
    <x v="0"/>
    <x v="1"/>
    <s v="California"/>
  </r>
  <r>
    <s v="SALE1014"/>
    <x v="582"/>
    <s v="CUST1309"/>
    <s v="PROD60"/>
    <x v="12"/>
    <s v="STORE13"/>
    <n v="2"/>
    <n v="92.64"/>
    <n v="0.14000000000000001"/>
    <s v="COD"/>
    <n v="159.3408"/>
    <n v="41"/>
    <x v="0"/>
    <x v="1"/>
    <s v="California"/>
  </r>
  <r>
    <s v="SALE950"/>
    <x v="239"/>
    <s v="CUST1309"/>
    <s v="PROD61"/>
    <x v="22"/>
    <s v="STORE5"/>
    <n v="4"/>
    <n v="372.42"/>
    <n v="0.19"/>
    <s v="Credit Card"/>
    <n v="1206.6407999999999"/>
    <n v="41"/>
    <x v="0"/>
    <x v="1"/>
    <s v="California"/>
  </r>
  <r>
    <s v="SALE1132"/>
    <x v="176"/>
    <s v="CUST1309"/>
    <s v="PROD62"/>
    <x v="23"/>
    <s v="STORE13"/>
    <n v="4"/>
    <n v="267.36"/>
    <n v="0.27"/>
    <s v="PayPal"/>
    <n v="780.69119999999998"/>
    <n v="41"/>
    <x v="0"/>
    <x v="1"/>
    <s v="California"/>
  </r>
  <r>
    <s v="SALE1041"/>
    <x v="160"/>
    <s v="CUST1310"/>
    <s v="PROD17"/>
    <x v="75"/>
    <s v="STORE8"/>
    <n v="2"/>
    <n v="485.25"/>
    <n v="0.28000000000000003"/>
    <s v="Credit Card"/>
    <n v="698.76"/>
    <n v="20"/>
    <x v="1"/>
    <x v="0"/>
    <s v="Vermont"/>
  </r>
  <r>
    <s v="SALE1855"/>
    <x v="430"/>
    <s v="CUST1310"/>
    <s v="PROD19"/>
    <x v="69"/>
    <s v="STORE10"/>
    <n v="3"/>
    <n v="569.98"/>
    <n v="0.05"/>
    <s v="Credit Card"/>
    <n v="1624.443"/>
    <n v="20"/>
    <x v="1"/>
    <x v="0"/>
    <s v="Vermont"/>
  </r>
  <r>
    <s v="SALE1929"/>
    <x v="45"/>
    <s v="CUST1310"/>
    <s v="PROD5"/>
    <x v="31"/>
    <s v="STORE5"/>
    <n v="2"/>
    <n v="344.16"/>
    <n v="0.09"/>
    <s v="PayPal"/>
    <n v="626.37120000000004"/>
    <n v="20"/>
    <x v="1"/>
    <x v="0"/>
    <s v="Vermont"/>
  </r>
  <r>
    <s v="SALE1259"/>
    <x v="607"/>
    <s v="CUST1310"/>
    <s v="PROD61"/>
    <x v="22"/>
    <s v="STORE5"/>
    <n v="1"/>
    <n v="85.58"/>
    <n v="0.1"/>
    <s v="COD"/>
    <n v="77.022000000000006"/>
    <n v="20"/>
    <x v="1"/>
    <x v="0"/>
    <s v="Vermont"/>
  </r>
  <r>
    <s v="SALE1497"/>
    <x v="204"/>
    <s v="CUST1310"/>
    <s v="PROD74"/>
    <x v="13"/>
    <s v="STORE18"/>
    <n v="1"/>
    <n v="478.08"/>
    <n v="7.0000000000000007E-2"/>
    <s v="COD"/>
    <n v="444.61439999999988"/>
    <n v="20"/>
    <x v="1"/>
    <x v="0"/>
    <s v="Vermont"/>
  </r>
  <r>
    <s v="SALE509"/>
    <x v="271"/>
    <s v="CUST1311"/>
    <s v="PROD78"/>
    <x v="39"/>
    <s v="STORE12"/>
    <n v="2"/>
    <n v="616.97"/>
    <n v="0.22"/>
    <s v="Credit Card"/>
    <n v="962.47320000000002"/>
    <n v="35"/>
    <x v="1"/>
    <x v="0"/>
    <s v="Oregon"/>
  </r>
  <r>
    <s v="SALE1265"/>
    <x v="193"/>
    <s v="CUST1312"/>
    <s v="PROD16"/>
    <x v="58"/>
    <s v="STORE19"/>
    <n v="4"/>
    <n v="295.39999999999998"/>
    <n v="0.23"/>
    <s v="PayPal"/>
    <n v="909.83199999999999"/>
    <n v="47"/>
    <x v="0"/>
    <x v="1"/>
    <s v="Delaware"/>
  </r>
  <r>
    <s v="SALE349"/>
    <x v="325"/>
    <s v="CUST1312"/>
    <s v="PROD27"/>
    <x v="47"/>
    <s v="STORE13"/>
    <n v="2"/>
    <n v="563.29999999999995"/>
    <n v="0.26"/>
    <s v="Credit Card"/>
    <n v="833.68399999999997"/>
    <n v="47"/>
    <x v="0"/>
    <x v="1"/>
    <s v="Delaware"/>
  </r>
  <r>
    <s v="SALE1557"/>
    <x v="10"/>
    <s v="CUST1312"/>
    <s v="PROD37"/>
    <x v="53"/>
    <s v="STORE12"/>
    <n v="4"/>
    <n v="332.97"/>
    <n v="0.28000000000000003"/>
    <s v="Credit Card"/>
    <n v="958.95360000000005"/>
    <n v="47"/>
    <x v="0"/>
    <x v="1"/>
    <s v="Delaware"/>
  </r>
  <r>
    <s v="SALE1153"/>
    <x v="608"/>
    <s v="CUST1312"/>
    <s v="PROD38"/>
    <x v="87"/>
    <s v="STORE14"/>
    <n v="2"/>
    <n v="574.58000000000004"/>
    <n v="0.06"/>
    <s v="Credit Card"/>
    <n v="1080.2103999999999"/>
    <n v="47"/>
    <x v="0"/>
    <x v="1"/>
    <s v="Delaware"/>
  </r>
  <r>
    <s v="SALE273"/>
    <x v="609"/>
    <s v="CUST1312"/>
    <s v="PROD74"/>
    <x v="13"/>
    <s v="STORE8"/>
    <n v="1"/>
    <n v="872.12"/>
    <n v="7.0000000000000007E-2"/>
    <s v="PayPal"/>
    <n v="811.07159999999999"/>
    <n v="47"/>
    <x v="0"/>
    <x v="1"/>
    <s v="Delaware"/>
  </r>
  <r>
    <s v="SALE1667"/>
    <x v="328"/>
    <s v="CUST1312"/>
    <s v="PROD86"/>
    <x v="9"/>
    <s v="STORE1"/>
    <n v="1"/>
    <n v="119.04"/>
    <n v="0.13"/>
    <s v="COD"/>
    <n v="103.56480000000001"/>
    <n v="47"/>
    <x v="0"/>
    <x v="1"/>
    <s v="Delaware"/>
  </r>
  <r>
    <s v="SALE1220"/>
    <x v="27"/>
    <s v="CUST1313"/>
    <s v="PROD84"/>
    <x v="71"/>
    <s v="STORE7"/>
    <n v="4"/>
    <n v="450.83"/>
    <n v="0.24"/>
    <s v="Credit Card"/>
    <n v="1370.5232000000001"/>
    <n v="62"/>
    <x v="2"/>
    <x v="0"/>
    <s v="Maryland"/>
  </r>
  <r>
    <s v="SALE153"/>
    <x v="155"/>
    <s v="CUST1314"/>
    <s v="PROD11"/>
    <x v="79"/>
    <s v="STORE19"/>
    <n v="3"/>
    <n v="591.98"/>
    <n v="0.16"/>
    <s v="Credit Card"/>
    <n v="1491.7896000000001"/>
    <n v="53"/>
    <x v="0"/>
    <x v="1"/>
    <s v="Washington"/>
  </r>
  <r>
    <s v="SALE536"/>
    <x v="610"/>
    <s v="CUST1314"/>
    <s v="PROD64"/>
    <x v="16"/>
    <s v="STORE5"/>
    <n v="4"/>
    <n v="839.65"/>
    <n v="0.26"/>
    <s v="COD"/>
    <n v="2485.364"/>
    <n v="53"/>
    <x v="0"/>
    <x v="1"/>
    <s v="Washington"/>
  </r>
  <r>
    <s v="SALE891"/>
    <x v="86"/>
    <s v="CUST1314"/>
    <s v="PROD86"/>
    <x v="9"/>
    <s v="STORE16"/>
    <n v="2"/>
    <n v="215.59"/>
    <n v="0.18"/>
    <s v="Credit Card"/>
    <n v="353.56760000000003"/>
    <n v="53"/>
    <x v="0"/>
    <x v="1"/>
    <s v="Washington"/>
  </r>
  <r>
    <s v="SALE857"/>
    <x v="210"/>
    <s v="CUST1314"/>
    <s v="PROD93"/>
    <x v="28"/>
    <s v="STORE10"/>
    <n v="4"/>
    <n v="370.5"/>
    <n v="0.13"/>
    <s v="PayPal"/>
    <n v="1289.3399999999999"/>
    <n v="53"/>
    <x v="0"/>
    <x v="1"/>
    <s v="Washington"/>
  </r>
  <r>
    <s v="SALE129"/>
    <x v="542"/>
    <s v="CUST1315"/>
    <s v="PROD1"/>
    <x v="68"/>
    <s v="STORE16"/>
    <n v="1"/>
    <n v="783.25"/>
    <n v="0.3"/>
    <s v="Credit Card"/>
    <n v="548.27499999999998"/>
    <n v="49"/>
    <x v="0"/>
    <x v="0"/>
    <s v="Massachusetts"/>
  </r>
  <r>
    <s v="SALE758"/>
    <x v="611"/>
    <s v="CUST1316"/>
    <s v="PROD20"/>
    <x v="91"/>
    <s v="STORE11"/>
    <n v="1"/>
    <n v="202.13"/>
    <n v="0.13"/>
    <s v="COD"/>
    <n v="175.85310000000001"/>
    <n v="34"/>
    <x v="1"/>
    <x v="0"/>
    <s v="Maryland"/>
  </r>
  <r>
    <s v="SALE278"/>
    <x v="21"/>
    <s v="CUST1316"/>
    <s v="PROD25"/>
    <x v="57"/>
    <s v="STORE7"/>
    <n v="4"/>
    <n v="285.82"/>
    <n v="0.18"/>
    <s v="PayPal"/>
    <n v="937.4896"/>
    <n v="34"/>
    <x v="1"/>
    <x v="0"/>
    <s v="Maryland"/>
  </r>
  <r>
    <s v="SALE819"/>
    <x v="520"/>
    <s v="CUST1316"/>
    <s v="PROD74"/>
    <x v="13"/>
    <s v="STORE0"/>
    <n v="1"/>
    <n v="719.94"/>
    <n v="0.23"/>
    <s v="COD"/>
    <n v="554.35380000000009"/>
    <n v="34"/>
    <x v="1"/>
    <x v="0"/>
    <s v="Maryland"/>
  </r>
  <r>
    <s v="SALE1739"/>
    <x v="477"/>
    <s v="CUST1316"/>
    <s v="PROD96"/>
    <x v="20"/>
    <s v="STORE0"/>
    <n v="3"/>
    <n v="330.98"/>
    <n v="0.11"/>
    <s v="Credit Card"/>
    <n v="883.71660000000008"/>
    <n v="34"/>
    <x v="1"/>
    <x v="0"/>
    <s v="Maryland"/>
  </r>
  <r>
    <s v="SALE608"/>
    <x v="467"/>
    <s v="CUST1317"/>
    <s v="PROD10"/>
    <x v="92"/>
    <s v="STORE14"/>
    <n v="1"/>
    <n v="874.59"/>
    <n v="0.28999999999999998"/>
    <s v="PayPal"/>
    <n v="620.95889999999997"/>
    <n v="64"/>
    <x v="2"/>
    <x v="1"/>
    <s v="New Hampshire"/>
  </r>
  <r>
    <s v="SALE1208"/>
    <x v="89"/>
    <s v="CUST1317"/>
    <s v="PROD8"/>
    <x v="93"/>
    <s v="STORE16"/>
    <n v="3"/>
    <n v="581.09"/>
    <n v="0.1"/>
    <s v="COD"/>
    <n v="1568.943"/>
    <n v="64"/>
    <x v="2"/>
    <x v="1"/>
    <s v="New Hampshire"/>
  </r>
  <r>
    <s v="SALE1026"/>
    <x v="594"/>
    <s v="CUST1317"/>
    <s v="PROD81"/>
    <x v="18"/>
    <s v="STORE0"/>
    <n v="2"/>
    <n v="773.75"/>
    <n v="0.16"/>
    <s v="PayPal"/>
    <n v="1299.9000000000001"/>
    <n v="64"/>
    <x v="2"/>
    <x v="1"/>
    <s v="New Hampshire"/>
  </r>
  <r>
    <s v="SALE836"/>
    <x v="486"/>
    <s v="CUST1317"/>
    <s v="PROD82"/>
    <x v="97"/>
    <s v="STORE3"/>
    <n v="1"/>
    <n v="867.32"/>
    <n v="0.28999999999999998"/>
    <s v="PayPal"/>
    <n v="615.79719999999998"/>
    <n v="64"/>
    <x v="2"/>
    <x v="1"/>
    <s v="New Hampshire"/>
  </r>
  <r>
    <s v="SALE1584"/>
    <x v="353"/>
    <s v="CUST1318"/>
    <s v="PROD78"/>
    <x v="39"/>
    <s v="STORE5"/>
    <n v="2"/>
    <n v="479.77"/>
    <n v="0.21"/>
    <s v="PayPal"/>
    <n v="758.03660000000002"/>
    <n v="25"/>
    <x v="1"/>
    <x v="0"/>
    <s v="Kansas"/>
  </r>
  <r>
    <s v="SALE1121"/>
    <x v="155"/>
    <s v="CUST1319"/>
    <s v="PROD0"/>
    <x v="10"/>
    <s v="STORE4"/>
    <n v="3"/>
    <n v="819.93"/>
    <n v="0.08"/>
    <s v="PayPal"/>
    <n v="2263.0068000000001"/>
    <n v="54"/>
    <x v="0"/>
    <x v="0"/>
    <s v="Mississippi"/>
  </r>
  <r>
    <s v="SALE991"/>
    <x v="149"/>
    <s v="CUST1319"/>
    <s v="PROD22"/>
    <x v="35"/>
    <s v="STORE12"/>
    <n v="1"/>
    <n v="904.92"/>
    <n v="0.13"/>
    <s v="Credit Card"/>
    <n v="787.28039999999999"/>
    <n v="54"/>
    <x v="0"/>
    <x v="0"/>
    <s v="Mississippi"/>
  </r>
  <r>
    <s v="SALE1555"/>
    <x v="463"/>
    <s v="CUST1319"/>
    <s v="PROD30"/>
    <x v="36"/>
    <s v="STORE6"/>
    <n v="4"/>
    <n v="998.2"/>
    <n v="0.15"/>
    <s v="Credit Card"/>
    <n v="3393.88"/>
    <n v="54"/>
    <x v="0"/>
    <x v="0"/>
    <s v="Mississippi"/>
  </r>
  <r>
    <s v="SALE845"/>
    <x v="243"/>
    <s v="CUST1319"/>
    <s v="PROD39"/>
    <x v="25"/>
    <s v="STORE13"/>
    <n v="1"/>
    <n v="529.84"/>
    <n v="0.13"/>
    <s v="PayPal"/>
    <n v="460.96080000000001"/>
    <n v="54"/>
    <x v="0"/>
    <x v="0"/>
    <s v="Mississippi"/>
  </r>
  <r>
    <s v="SALE156"/>
    <x v="547"/>
    <s v="CUST1319"/>
    <s v="PROD49"/>
    <x v="88"/>
    <s v="STORE0"/>
    <n v="2"/>
    <n v="921.52"/>
    <n v="0"/>
    <s v="PayPal"/>
    <n v="1843.04"/>
    <n v="54"/>
    <x v="0"/>
    <x v="0"/>
    <s v="Mississippi"/>
  </r>
  <r>
    <s v="SALE1881"/>
    <x v="143"/>
    <s v="CUST1319"/>
    <s v="PROD51"/>
    <x v="4"/>
    <s v="STORE14"/>
    <n v="4"/>
    <n v="860.78"/>
    <n v="0.03"/>
    <s v="Credit Card"/>
    <n v="3339.8263999999999"/>
    <n v="54"/>
    <x v="0"/>
    <x v="0"/>
    <s v="Mississippi"/>
  </r>
  <r>
    <s v="SALE1952"/>
    <x v="246"/>
    <s v="CUST1319"/>
    <s v="PROD52"/>
    <x v="42"/>
    <s v="STORE13"/>
    <n v="2"/>
    <n v="945.92"/>
    <n v="0.19"/>
    <s v="COD"/>
    <n v="1532.3904"/>
    <n v="54"/>
    <x v="0"/>
    <x v="0"/>
    <s v="Mississippi"/>
  </r>
  <r>
    <s v="SALE11"/>
    <x v="612"/>
    <s v="CUST1320"/>
    <s v="PROD39"/>
    <x v="25"/>
    <s v="STORE1"/>
    <n v="4"/>
    <n v="286.92"/>
    <n v="0.17"/>
    <s v="Credit Card"/>
    <n v="952.57439999999997"/>
    <n v="34"/>
    <x v="1"/>
    <x v="1"/>
    <s v="Iowa"/>
  </r>
  <r>
    <s v="SALE851"/>
    <x v="613"/>
    <s v="CUST1320"/>
    <s v="PROD60"/>
    <x v="12"/>
    <s v="STORE10"/>
    <n v="4"/>
    <n v="597.79999999999995"/>
    <n v="0.2"/>
    <s v="Credit Card"/>
    <n v="1912.96"/>
    <n v="34"/>
    <x v="1"/>
    <x v="1"/>
    <s v="Iowa"/>
  </r>
  <r>
    <s v="SALE1282"/>
    <x v="6"/>
    <s v="CUST1321"/>
    <s v="PROD29"/>
    <x v="70"/>
    <s v="STORE19"/>
    <n v="1"/>
    <n v="654.17999999999995"/>
    <n v="0.19"/>
    <s v="PayPal"/>
    <n v="529.88580000000002"/>
    <n v="21"/>
    <x v="1"/>
    <x v="1"/>
    <s v="Tennessee"/>
  </r>
  <r>
    <s v="SALE1668"/>
    <x v="429"/>
    <s v="CUST1321"/>
    <s v="PROD44"/>
    <x v="45"/>
    <s v="STORE9"/>
    <n v="4"/>
    <n v="791.65"/>
    <n v="0.06"/>
    <s v="COD"/>
    <n v="2976.6039999999998"/>
    <n v="21"/>
    <x v="1"/>
    <x v="1"/>
    <s v="Tennessee"/>
  </r>
  <r>
    <s v="SALE95"/>
    <x v="532"/>
    <s v="CUST1321"/>
    <s v="PROD99"/>
    <x v="38"/>
    <s v="STORE6"/>
    <n v="2"/>
    <n v="68.290000000000006"/>
    <n v="0.14000000000000001"/>
    <s v="COD"/>
    <n v="117.4588"/>
    <n v="21"/>
    <x v="1"/>
    <x v="1"/>
    <s v="Tennessee"/>
  </r>
  <r>
    <s v="SALE329"/>
    <x v="179"/>
    <s v="CUST1322"/>
    <s v="PROD6"/>
    <x v="78"/>
    <s v="STORE0"/>
    <n v="4"/>
    <n v="24.72"/>
    <n v="0.28000000000000003"/>
    <s v="Credit Card"/>
    <n v="71.193599999999989"/>
    <n v="54"/>
    <x v="0"/>
    <x v="0"/>
    <s v="Wyoming"/>
  </r>
  <r>
    <s v="SALE1585"/>
    <x v="44"/>
    <s v="CUST1322"/>
    <s v="PROD83"/>
    <x v="26"/>
    <s v="STORE15"/>
    <n v="1"/>
    <n v="140.72"/>
    <n v="0"/>
    <s v="COD"/>
    <n v="140.72"/>
    <n v="54"/>
    <x v="0"/>
    <x v="0"/>
    <s v="Wyoming"/>
  </r>
  <r>
    <s v="SALE1226"/>
    <x v="605"/>
    <s v="CUST1323"/>
    <s v="PROD19"/>
    <x v="69"/>
    <s v="STORE18"/>
    <n v="3"/>
    <n v="726.97"/>
    <n v="0.04"/>
    <s v="PayPal"/>
    <n v="2093.6736000000001"/>
    <n v="64"/>
    <x v="2"/>
    <x v="1"/>
    <s v="North Carolina"/>
  </r>
  <r>
    <s v="SALE755"/>
    <x v="614"/>
    <s v="CUST1323"/>
    <s v="PROD31"/>
    <x v="44"/>
    <s v="STORE18"/>
    <n v="2"/>
    <n v="671.69"/>
    <n v="0.19"/>
    <s v="Credit Card"/>
    <n v="1088.1378"/>
    <n v="64"/>
    <x v="2"/>
    <x v="1"/>
    <s v="North Carolina"/>
  </r>
  <r>
    <s v="SALE1988"/>
    <x v="483"/>
    <s v="CUST1323"/>
    <s v="PROD41"/>
    <x v="54"/>
    <s v="STORE8"/>
    <n v="3"/>
    <n v="146.71"/>
    <n v="0.28000000000000003"/>
    <s v="Credit Card"/>
    <n v="316.89359999999999"/>
    <n v="64"/>
    <x v="2"/>
    <x v="1"/>
    <s v="North Carolina"/>
  </r>
  <r>
    <s v="SALE194"/>
    <x v="374"/>
    <s v="CUST1323"/>
    <s v="PROD49"/>
    <x v="88"/>
    <s v="STORE10"/>
    <n v="3"/>
    <n v="958.15"/>
    <n v="0.24"/>
    <s v="COD"/>
    <n v="2184.5819999999999"/>
    <n v="64"/>
    <x v="2"/>
    <x v="1"/>
    <s v="North Carolina"/>
  </r>
  <r>
    <s v="SALE931"/>
    <x v="296"/>
    <s v="CUST1323"/>
    <s v="PROD65"/>
    <x v="95"/>
    <s v="STORE12"/>
    <n v="1"/>
    <n v="681.3"/>
    <n v="0.05"/>
    <s v="Credit Card"/>
    <n v="647.2349999999999"/>
    <n v="64"/>
    <x v="2"/>
    <x v="1"/>
    <s v="North Carolina"/>
  </r>
  <r>
    <s v="SALE969"/>
    <x v="558"/>
    <s v="CUST1323"/>
    <s v="PROD65"/>
    <x v="95"/>
    <s v="STORE7"/>
    <n v="1"/>
    <n v="370.04"/>
    <n v="0.04"/>
    <s v="COD"/>
    <n v="355.23840000000001"/>
    <n v="64"/>
    <x v="2"/>
    <x v="1"/>
    <s v="North Carolina"/>
  </r>
  <r>
    <s v="SALE1537"/>
    <x v="458"/>
    <s v="CUST1323"/>
    <s v="PROD9"/>
    <x v="65"/>
    <s v="STORE5"/>
    <n v="2"/>
    <n v="753.1"/>
    <n v="0.19"/>
    <s v="PayPal"/>
    <n v="1220.0219999999999"/>
    <n v="64"/>
    <x v="2"/>
    <x v="1"/>
    <s v="North Carolina"/>
  </r>
  <r>
    <s v="SALE1915"/>
    <x v="577"/>
    <s v="CUST1323"/>
    <s v="PROD9"/>
    <x v="65"/>
    <s v="STORE16"/>
    <n v="2"/>
    <n v="409.14"/>
    <n v="0.01"/>
    <s v="PayPal"/>
    <n v="810.09719999999993"/>
    <n v="64"/>
    <x v="2"/>
    <x v="1"/>
    <s v="North Carolina"/>
  </r>
  <r>
    <s v="SALE53"/>
    <x v="299"/>
    <s v="CUST1324"/>
    <s v="PROD20"/>
    <x v="91"/>
    <s v="STORE8"/>
    <n v="1"/>
    <n v="900.35"/>
    <n v="0.13"/>
    <s v="COD"/>
    <n v="783.30449999999996"/>
    <n v="58"/>
    <x v="0"/>
    <x v="0"/>
    <s v="Oklahoma"/>
  </r>
  <r>
    <s v="SALE1296"/>
    <x v="615"/>
    <s v="CUST1324"/>
    <s v="PROD7"/>
    <x v="96"/>
    <s v="STORE6"/>
    <n v="4"/>
    <n v="547.21"/>
    <n v="0.1"/>
    <s v="COD"/>
    <n v="1969.9559999999999"/>
    <n v="58"/>
    <x v="0"/>
    <x v="0"/>
    <s v="Oklahoma"/>
  </r>
  <r>
    <s v="SALE495"/>
    <x v="587"/>
    <s v="CUST1324"/>
    <s v="PROD8"/>
    <x v="93"/>
    <s v="STORE5"/>
    <n v="2"/>
    <n v="406.46"/>
    <n v="0.3"/>
    <s v="PayPal"/>
    <n v="569.04399999999998"/>
    <n v="58"/>
    <x v="0"/>
    <x v="0"/>
    <s v="Oklahoma"/>
  </r>
  <r>
    <s v="SALE533"/>
    <x v="111"/>
    <s v="CUST1325"/>
    <s v="PROD38"/>
    <x v="87"/>
    <s v="STORE7"/>
    <n v="2"/>
    <n v="358.45"/>
    <n v="7.0000000000000007E-2"/>
    <s v="COD"/>
    <n v="666.71699999999998"/>
    <n v="60"/>
    <x v="2"/>
    <x v="0"/>
    <s v="Wisconsin"/>
  </r>
  <r>
    <s v="SALE1285"/>
    <x v="112"/>
    <s v="CUST1325"/>
    <s v="PROD5"/>
    <x v="31"/>
    <s v="STORE16"/>
    <n v="2"/>
    <n v="530.54"/>
    <n v="0.28000000000000003"/>
    <s v="COD"/>
    <n v="763.97759999999994"/>
    <n v="60"/>
    <x v="2"/>
    <x v="0"/>
    <s v="Wisconsin"/>
  </r>
  <r>
    <s v="SALE99"/>
    <x v="571"/>
    <s v="CUST1325"/>
    <s v="PROD54"/>
    <x v="6"/>
    <s v="STORE3"/>
    <n v="3"/>
    <n v="541.99"/>
    <n v="0.24"/>
    <s v="COD"/>
    <n v="1235.7372"/>
    <n v="60"/>
    <x v="2"/>
    <x v="0"/>
    <s v="Wisconsin"/>
  </r>
  <r>
    <s v="SALE1090"/>
    <x v="148"/>
    <s v="CUST1325"/>
    <s v="PROD66"/>
    <x v="46"/>
    <s v="STORE5"/>
    <n v="2"/>
    <n v="769.48"/>
    <n v="0.11"/>
    <s v="PayPal"/>
    <n v="1369.6744000000001"/>
    <n v="60"/>
    <x v="2"/>
    <x v="0"/>
    <s v="Wisconsin"/>
  </r>
  <r>
    <s v="SALE242"/>
    <x v="177"/>
    <s v="CUST1325"/>
    <s v="PROD8"/>
    <x v="93"/>
    <s v="STORE16"/>
    <n v="1"/>
    <n v="394.35"/>
    <n v="0.09"/>
    <s v="PayPal"/>
    <n v="358.85849999999999"/>
    <n v="60"/>
    <x v="2"/>
    <x v="0"/>
    <s v="Wisconsin"/>
  </r>
  <r>
    <s v="SALE749"/>
    <x v="566"/>
    <s v="CUST1325"/>
    <s v="PROD82"/>
    <x v="97"/>
    <s v="STORE3"/>
    <n v="3"/>
    <n v="447.69"/>
    <n v="0.02"/>
    <s v="COD"/>
    <n v="1316.2085999999999"/>
    <n v="60"/>
    <x v="2"/>
    <x v="0"/>
    <s v="Wisconsin"/>
  </r>
  <r>
    <s v="SALE1402"/>
    <x v="503"/>
    <s v="CUST1325"/>
    <s v="PROD91"/>
    <x v="40"/>
    <s v="STORE19"/>
    <n v="2"/>
    <n v="600.03"/>
    <n v="0.26"/>
    <s v="PayPal"/>
    <n v="888.0444"/>
    <n v="60"/>
    <x v="2"/>
    <x v="0"/>
    <s v="Wisconsin"/>
  </r>
  <r>
    <s v="SALE589"/>
    <x v="205"/>
    <s v="CUST1325"/>
    <s v="PROD96"/>
    <x v="20"/>
    <s v="STORE5"/>
    <n v="3"/>
    <n v="882.84"/>
    <n v="0.1"/>
    <s v="Credit Card"/>
    <n v="2383.6680000000001"/>
    <n v="60"/>
    <x v="2"/>
    <x v="0"/>
    <s v="Wisconsin"/>
  </r>
  <r>
    <s v="SALE279"/>
    <x v="604"/>
    <s v="CUST1326"/>
    <s v="PROD37"/>
    <x v="53"/>
    <s v="STORE11"/>
    <n v="3"/>
    <n v="995.38"/>
    <n v="0.1"/>
    <s v="PayPal"/>
    <n v="2687.5259999999998"/>
    <n v="58"/>
    <x v="0"/>
    <x v="1"/>
    <s v="Rhode Island"/>
  </r>
  <r>
    <s v="SALE1785"/>
    <x v="240"/>
    <s v="CUST1326"/>
    <s v="PROD67"/>
    <x v="5"/>
    <s v="STORE13"/>
    <n v="3"/>
    <n v="115.39"/>
    <n v="0.02"/>
    <s v="PayPal"/>
    <n v="339.2466"/>
    <n v="58"/>
    <x v="0"/>
    <x v="1"/>
    <s v="Rhode Island"/>
  </r>
  <r>
    <s v="SALE795"/>
    <x v="172"/>
    <s v="CUST1326"/>
    <s v="PROD69"/>
    <x v="60"/>
    <s v="STORE8"/>
    <n v="1"/>
    <n v="506.73"/>
    <n v="0.28999999999999998"/>
    <s v="Credit Card"/>
    <n v="359.7783"/>
    <n v="58"/>
    <x v="0"/>
    <x v="1"/>
    <s v="Rhode Island"/>
  </r>
  <r>
    <s v="SALE1582"/>
    <x v="446"/>
    <s v="CUST1326"/>
    <s v="PROD92"/>
    <x v="19"/>
    <s v="STORE0"/>
    <n v="1"/>
    <n v="681.47"/>
    <n v="0.15"/>
    <s v="Credit Card"/>
    <n v="579.24950000000001"/>
    <n v="58"/>
    <x v="0"/>
    <x v="1"/>
    <s v="Rhode Island"/>
  </r>
  <r>
    <s v="SALE87"/>
    <x v="431"/>
    <s v="CUST1327"/>
    <s v="PROD1"/>
    <x v="68"/>
    <s v="STORE10"/>
    <n v="3"/>
    <n v="964.39"/>
    <n v="0.04"/>
    <s v="Credit Card"/>
    <n v="2777.4432000000002"/>
    <n v="62"/>
    <x v="2"/>
    <x v="1"/>
    <s v="New York"/>
  </r>
  <r>
    <s v="SALE1660"/>
    <x v="420"/>
    <s v="CUST1327"/>
    <s v="PROD10"/>
    <x v="92"/>
    <s v="STORE16"/>
    <n v="2"/>
    <n v="848.87"/>
    <n v="0.09"/>
    <s v="COD"/>
    <n v="1544.9434000000001"/>
    <n v="62"/>
    <x v="2"/>
    <x v="1"/>
    <s v="New York"/>
  </r>
  <r>
    <s v="SALE409"/>
    <x v="616"/>
    <s v="CUST1327"/>
    <s v="PROD15"/>
    <x v="72"/>
    <s v="STORE16"/>
    <n v="4"/>
    <n v="370.63"/>
    <n v="0.08"/>
    <s v="Credit Card"/>
    <n v="1363.9184"/>
    <n v="62"/>
    <x v="2"/>
    <x v="1"/>
    <s v="New York"/>
  </r>
  <r>
    <s v="SALE1991"/>
    <x v="617"/>
    <s v="CUST1327"/>
    <s v="PROD45"/>
    <x v="48"/>
    <s v="STORE11"/>
    <n v="1"/>
    <n v="183.47"/>
    <n v="0.17"/>
    <s v="PayPal"/>
    <n v="152.2801"/>
    <n v="62"/>
    <x v="2"/>
    <x v="1"/>
    <s v="New York"/>
  </r>
  <r>
    <s v="SALE1856"/>
    <x v="119"/>
    <s v="CUST1327"/>
    <s v="PROD74"/>
    <x v="13"/>
    <s v="STORE12"/>
    <n v="3"/>
    <n v="306.52"/>
    <n v="0.01"/>
    <s v="COD"/>
    <n v="910.36439999999993"/>
    <n v="62"/>
    <x v="2"/>
    <x v="1"/>
    <s v="New York"/>
  </r>
  <r>
    <s v="SALE1176"/>
    <x v="362"/>
    <s v="CUST1327"/>
    <s v="PROD84"/>
    <x v="71"/>
    <s v="STORE17"/>
    <n v="1"/>
    <n v="235.44"/>
    <n v="0.19"/>
    <s v="COD"/>
    <n v="190.7064"/>
    <n v="62"/>
    <x v="2"/>
    <x v="1"/>
    <s v="New York"/>
  </r>
  <r>
    <s v="SALE948"/>
    <x v="219"/>
    <s v="CUST1327"/>
    <s v="PROD9"/>
    <x v="65"/>
    <s v="STORE16"/>
    <n v="4"/>
    <n v="583.21"/>
    <n v="0.2"/>
    <s v="Credit Card"/>
    <n v="1866.2719999999999"/>
    <n v="62"/>
    <x v="2"/>
    <x v="1"/>
    <s v="New York"/>
  </r>
  <r>
    <s v="SALE568"/>
    <x v="89"/>
    <s v="CUST1328"/>
    <s v="PROD20"/>
    <x v="91"/>
    <s v="STORE6"/>
    <n v="2"/>
    <n v="740.68"/>
    <n v="0.02"/>
    <s v="PayPal"/>
    <n v="1451.7328"/>
    <n v="46"/>
    <x v="0"/>
    <x v="0"/>
    <s v="Minnesota"/>
  </r>
  <r>
    <s v="SALE979"/>
    <x v="510"/>
    <s v="CUST1328"/>
    <s v="PROD21"/>
    <x v="73"/>
    <s v="STORE1"/>
    <n v="3"/>
    <n v="614.63"/>
    <n v="0.06"/>
    <s v="PayPal"/>
    <n v="1733.2565999999999"/>
    <n v="46"/>
    <x v="0"/>
    <x v="0"/>
    <s v="Minnesota"/>
  </r>
  <r>
    <s v="SALE1776"/>
    <x v="576"/>
    <s v="CUST1328"/>
    <s v="PROD5"/>
    <x v="31"/>
    <s v="STORE0"/>
    <n v="4"/>
    <n v="477.83"/>
    <n v="0.05"/>
    <s v="COD"/>
    <n v="1815.7539999999999"/>
    <n v="46"/>
    <x v="0"/>
    <x v="0"/>
    <s v="Minnesota"/>
  </r>
  <r>
    <s v="SALE1775"/>
    <x v="618"/>
    <s v="CUST1328"/>
    <s v="PROD86"/>
    <x v="9"/>
    <s v="STORE16"/>
    <n v="3"/>
    <n v="738.47"/>
    <n v="0.28000000000000003"/>
    <s v="Credit Card"/>
    <n v="1595.0952"/>
    <n v="46"/>
    <x v="0"/>
    <x v="0"/>
    <s v="Minnesota"/>
  </r>
  <r>
    <s v="SALE1079"/>
    <x v="527"/>
    <s v="CUST1329"/>
    <s v="PROD4"/>
    <x v="83"/>
    <s v="STORE17"/>
    <n v="1"/>
    <n v="227.28"/>
    <n v="0.13"/>
    <s v="COD"/>
    <n v="197.7336"/>
    <n v="62"/>
    <x v="2"/>
    <x v="1"/>
    <s v="Minnesota"/>
  </r>
  <r>
    <s v="SALE133"/>
    <x v="293"/>
    <s v="CUST1329"/>
    <s v="PROD57"/>
    <x v="94"/>
    <s v="STORE4"/>
    <n v="2"/>
    <n v="267.19"/>
    <n v="7.0000000000000007E-2"/>
    <s v="Credit Card"/>
    <n v="496.97340000000003"/>
    <n v="62"/>
    <x v="2"/>
    <x v="1"/>
    <s v="Minnesota"/>
  </r>
  <r>
    <s v="SALE1517"/>
    <x v="155"/>
    <s v="CUST1329"/>
    <s v="PROD64"/>
    <x v="16"/>
    <s v="STORE0"/>
    <n v="4"/>
    <n v="179.62"/>
    <n v="0.05"/>
    <s v="Credit Card"/>
    <n v="682.55600000000004"/>
    <n v="62"/>
    <x v="2"/>
    <x v="1"/>
    <s v="Minnesota"/>
  </r>
  <r>
    <s v="SALE994"/>
    <x v="528"/>
    <s v="CUST1329"/>
    <s v="PROD99"/>
    <x v="38"/>
    <s v="STORE13"/>
    <n v="2"/>
    <n v="314.39999999999998"/>
    <n v="7.0000000000000007E-2"/>
    <s v="PayPal"/>
    <n v="584.78399999999988"/>
    <n v="62"/>
    <x v="2"/>
    <x v="1"/>
    <s v="Minnesota"/>
  </r>
  <r>
    <s v="SALE1635"/>
    <x v="619"/>
    <s v="CUST1330"/>
    <s v="PROD33"/>
    <x v="41"/>
    <s v="STORE1"/>
    <n v="1"/>
    <n v="339.7"/>
    <n v="0.1"/>
    <s v="Credit Card"/>
    <n v="305.73"/>
    <n v="54"/>
    <x v="0"/>
    <x v="0"/>
    <s v="Illinois"/>
  </r>
  <r>
    <s v="SALE733"/>
    <x v="469"/>
    <s v="CUST1330"/>
    <s v="PROD42"/>
    <x v="30"/>
    <s v="STORE6"/>
    <n v="4"/>
    <n v="758.27"/>
    <n v="0.05"/>
    <s v="PayPal"/>
    <n v="2881.4259999999999"/>
    <n v="54"/>
    <x v="0"/>
    <x v="0"/>
    <s v="Illinois"/>
  </r>
  <r>
    <s v="SALE751"/>
    <x v="342"/>
    <s v="CUST1330"/>
    <s v="PROD72"/>
    <x v="98"/>
    <s v="STORE11"/>
    <n v="2"/>
    <n v="838.59"/>
    <n v="0.18"/>
    <s v="COD"/>
    <n v="1375.2876000000001"/>
    <n v="54"/>
    <x v="0"/>
    <x v="0"/>
    <s v="Illinois"/>
  </r>
  <r>
    <s v="SALE1496"/>
    <x v="358"/>
    <s v="CUST1331"/>
    <s v="PROD4"/>
    <x v="83"/>
    <s v="STORE3"/>
    <n v="3"/>
    <n v="698.14"/>
    <n v="0.04"/>
    <s v="PayPal"/>
    <n v="2010.6432"/>
    <n v="38"/>
    <x v="1"/>
    <x v="1"/>
    <s v="Montana"/>
  </r>
  <r>
    <s v="SALE320"/>
    <x v="354"/>
    <s v="CUST1332"/>
    <s v="PROD32"/>
    <x v="89"/>
    <s v="STORE4"/>
    <n v="3"/>
    <n v="601.92999999999995"/>
    <n v="0.14000000000000001"/>
    <s v="Credit Card"/>
    <n v="1552.9793999999999"/>
    <n v="34"/>
    <x v="1"/>
    <x v="1"/>
    <s v="Hawaii"/>
  </r>
  <r>
    <s v="SALE1823"/>
    <x v="96"/>
    <s v="CUST1332"/>
    <s v="PROD47"/>
    <x v="15"/>
    <s v="STORE2"/>
    <n v="3"/>
    <n v="469.33"/>
    <n v="0.14000000000000001"/>
    <s v="PayPal"/>
    <n v="1210.8714"/>
    <n v="34"/>
    <x v="1"/>
    <x v="1"/>
    <s v="Hawaii"/>
  </r>
  <r>
    <s v="SALE1197"/>
    <x v="448"/>
    <s v="CUST1332"/>
    <s v="PROD92"/>
    <x v="19"/>
    <s v="STORE12"/>
    <n v="4"/>
    <n v="294.38"/>
    <n v="0.2"/>
    <s v="Credit Card"/>
    <n v="942.01600000000008"/>
    <n v="34"/>
    <x v="1"/>
    <x v="1"/>
    <s v="Hawaii"/>
  </r>
  <r>
    <s v="SALE261"/>
    <x v="128"/>
    <s v="CUST1333"/>
    <s v="PROD0"/>
    <x v="10"/>
    <s v="STORE8"/>
    <n v="4"/>
    <n v="849.21"/>
    <n v="7.0000000000000007E-2"/>
    <s v="Credit Card"/>
    <n v="3159.0612000000001"/>
    <n v="64"/>
    <x v="2"/>
    <x v="1"/>
    <s v="Georgia"/>
  </r>
  <r>
    <s v="SALE543"/>
    <x v="303"/>
    <s v="CUST1333"/>
    <s v="PROD35"/>
    <x v="21"/>
    <s v="STORE6"/>
    <n v="1"/>
    <n v="763.34"/>
    <n v="0.11"/>
    <s v="COD"/>
    <n v="679.37260000000003"/>
    <n v="64"/>
    <x v="2"/>
    <x v="1"/>
    <s v="Georgia"/>
  </r>
  <r>
    <s v="SALE803"/>
    <x v="620"/>
    <s v="CUST1333"/>
    <s v="PROD91"/>
    <x v="40"/>
    <s v="STORE3"/>
    <n v="2"/>
    <n v="727.18"/>
    <n v="0.22"/>
    <s v="PayPal"/>
    <n v="1134.4007999999999"/>
    <n v="64"/>
    <x v="2"/>
    <x v="1"/>
    <s v="Georgia"/>
  </r>
  <r>
    <s v="SALE442"/>
    <x v="472"/>
    <s v="CUST1334"/>
    <s v="PROD11"/>
    <x v="79"/>
    <s v="STORE15"/>
    <n v="2"/>
    <n v="298.01"/>
    <n v="0.05"/>
    <s v="Credit Card"/>
    <n v="566.21899999999994"/>
    <n v="50"/>
    <x v="0"/>
    <x v="1"/>
    <s v="Connecticut"/>
  </r>
  <r>
    <s v="SALE363"/>
    <x v="621"/>
    <s v="CUST1334"/>
    <s v="PROD46"/>
    <x v="63"/>
    <s v="STORE2"/>
    <n v="1"/>
    <n v="669.53"/>
    <n v="0.2"/>
    <s v="Credit Card"/>
    <n v="535.62400000000002"/>
    <n v="50"/>
    <x v="0"/>
    <x v="1"/>
    <s v="Connecticut"/>
  </r>
  <r>
    <s v="SALE1328"/>
    <x v="384"/>
    <s v="CUST1334"/>
    <s v="PROD5"/>
    <x v="31"/>
    <s v="STORE8"/>
    <n v="3"/>
    <n v="120.77"/>
    <n v="0.28999999999999998"/>
    <s v="PayPal"/>
    <n v="257.24009999999998"/>
    <n v="50"/>
    <x v="0"/>
    <x v="1"/>
    <s v="Connecticut"/>
  </r>
  <r>
    <s v="SALE327"/>
    <x v="375"/>
    <s v="CUST1334"/>
    <s v="PROD51"/>
    <x v="4"/>
    <s v="STORE16"/>
    <n v="1"/>
    <n v="272.2"/>
    <n v="0.3"/>
    <s v="Credit Card"/>
    <n v="190.54"/>
    <n v="50"/>
    <x v="0"/>
    <x v="1"/>
    <s v="Connecticut"/>
  </r>
  <r>
    <s v="SALE813"/>
    <x v="207"/>
    <s v="CUST1334"/>
    <s v="PROD54"/>
    <x v="6"/>
    <s v="STORE10"/>
    <n v="4"/>
    <n v="250.64"/>
    <n v="0.1"/>
    <s v="PayPal"/>
    <n v="902.30399999999997"/>
    <n v="50"/>
    <x v="0"/>
    <x v="1"/>
    <s v="Connecticut"/>
  </r>
  <r>
    <s v="SALE190"/>
    <x v="278"/>
    <s v="CUST1334"/>
    <s v="PROD71"/>
    <x v="80"/>
    <s v="STORE9"/>
    <n v="3"/>
    <n v="444.55"/>
    <n v="0.14000000000000001"/>
    <s v="PayPal"/>
    <n v="1146.9390000000001"/>
    <n v="50"/>
    <x v="0"/>
    <x v="1"/>
    <s v="Connecticut"/>
  </r>
  <r>
    <s v="SALE383"/>
    <x v="433"/>
    <s v="CUST1334"/>
    <s v="PROD76"/>
    <x v="49"/>
    <s v="STORE6"/>
    <n v="1"/>
    <n v="141.79"/>
    <n v="0.1"/>
    <s v="Credit Card"/>
    <n v="127.611"/>
    <n v="50"/>
    <x v="0"/>
    <x v="1"/>
    <s v="Connecticut"/>
  </r>
  <r>
    <s v="SALE1829"/>
    <x v="436"/>
    <s v="CUST1334"/>
    <s v="PROD9"/>
    <x v="65"/>
    <s v="STORE9"/>
    <n v="2"/>
    <n v="169.46"/>
    <n v="0.03"/>
    <s v="PayPal"/>
    <n v="328.75240000000002"/>
    <n v="50"/>
    <x v="0"/>
    <x v="1"/>
    <s v="Connecticut"/>
  </r>
  <r>
    <s v="SALE42"/>
    <x v="551"/>
    <s v="CUST1335"/>
    <s v="PROD29"/>
    <x v="70"/>
    <s v="STORE9"/>
    <n v="2"/>
    <n v="915.15"/>
    <n v="0.16"/>
    <s v="PayPal"/>
    <n v="1537.452"/>
    <n v="37"/>
    <x v="1"/>
    <x v="0"/>
    <s v="North Carolina"/>
  </r>
  <r>
    <s v="SALE287"/>
    <x v="35"/>
    <s v="CUST1335"/>
    <s v="PROD38"/>
    <x v="87"/>
    <s v="STORE6"/>
    <n v="4"/>
    <n v="766.03"/>
    <n v="0.28999999999999998"/>
    <s v="PayPal"/>
    <n v="2175.5252"/>
    <n v="37"/>
    <x v="1"/>
    <x v="0"/>
    <s v="North Carolina"/>
  </r>
  <r>
    <s v="SALE234"/>
    <x v="492"/>
    <s v="CUST1335"/>
    <s v="PROD54"/>
    <x v="6"/>
    <s v="STORE0"/>
    <n v="1"/>
    <n v="447.16"/>
    <n v="0.22"/>
    <s v="COD"/>
    <n v="348.78480000000002"/>
    <n v="37"/>
    <x v="1"/>
    <x v="0"/>
    <s v="North Carolina"/>
  </r>
  <r>
    <s v="SALE1462"/>
    <x v="375"/>
    <s v="CUST1335"/>
    <s v="PROD89"/>
    <x v="81"/>
    <s v="STORE1"/>
    <n v="1"/>
    <n v="122.27"/>
    <n v="0.26"/>
    <s v="PayPal"/>
    <n v="90.479799999999997"/>
    <n v="37"/>
    <x v="1"/>
    <x v="0"/>
    <s v="North Carolina"/>
  </r>
  <r>
    <s v="SALE639"/>
    <x v="158"/>
    <s v="CUST1336"/>
    <s v="PROD11"/>
    <x v="79"/>
    <s v="STORE15"/>
    <n v="4"/>
    <n v="369.22"/>
    <n v="0.18"/>
    <s v="COD"/>
    <n v="1211.0416"/>
    <n v="58"/>
    <x v="0"/>
    <x v="1"/>
    <s v="Oregon"/>
  </r>
  <r>
    <s v="SALE1523"/>
    <x v="115"/>
    <s v="CUST1336"/>
    <s v="PROD74"/>
    <x v="13"/>
    <s v="STORE14"/>
    <n v="2"/>
    <n v="611.21"/>
    <n v="0.22"/>
    <s v="COD"/>
    <n v="953.48760000000004"/>
    <n v="58"/>
    <x v="0"/>
    <x v="1"/>
    <s v="Oregon"/>
  </r>
  <r>
    <s v="SALE1566"/>
    <x v="534"/>
    <s v="CUST1336"/>
    <s v="PROD95"/>
    <x v="67"/>
    <s v="STORE15"/>
    <n v="4"/>
    <n v="284.24"/>
    <n v="0.1"/>
    <s v="Credit Card"/>
    <n v="1023.264"/>
    <n v="58"/>
    <x v="0"/>
    <x v="1"/>
    <s v="Oregon"/>
  </r>
  <r>
    <s v="SALE887"/>
    <x v="622"/>
    <s v="CUST1337"/>
    <s v="PROD16"/>
    <x v="58"/>
    <s v="STORE10"/>
    <n v="2"/>
    <n v="693.61"/>
    <n v="0.15"/>
    <s v="PayPal"/>
    <n v="1179.1369999999999"/>
    <n v="40"/>
    <x v="0"/>
    <x v="1"/>
    <s v="North Carolina"/>
  </r>
  <r>
    <s v="SALE1073"/>
    <x v="602"/>
    <s v="CUST1337"/>
    <s v="PROD64"/>
    <x v="16"/>
    <s v="STORE14"/>
    <n v="2"/>
    <n v="891.8"/>
    <n v="0.28999999999999998"/>
    <s v="COD"/>
    <n v="1266.356"/>
    <n v="40"/>
    <x v="0"/>
    <x v="1"/>
    <s v="North Carolina"/>
  </r>
  <r>
    <s v="SALE1575"/>
    <x v="306"/>
    <s v="CUST1337"/>
    <s v="PROD67"/>
    <x v="5"/>
    <s v="STORE13"/>
    <n v="1"/>
    <n v="470.55"/>
    <n v="0.23"/>
    <s v="PayPal"/>
    <n v="362.32350000000002"/>
    <n v="40"/>
    <x v="0"/>
    <x v="1"/>
    <s v="North Carolina"/>
  </r>
  <r>
    <s v="SALE139"/>
    <x v="179"/>
    <s v="CUST1337"/>
    <s v="PROD71"/>
    <x v="80"/>
    <s v="STORE14"/>
    <n v="4"/>
    <n v="715.85"/>
    <n v="0.25"/>
    <s v="PayPal"/>
    <n v="2147.5500000000002"/>
    <n v="40"/>
    <x v="0"/>
    <x v="1"/>
    <s v="North Carolina"/>
  </r>
  <r>
    <s v="SALE422"/>
    <x v="623"/>
    <s v="CUST1338"/>
    <s v="PROD13"/>
    <x v="29"/>
    <s v="STORE15"/>
    <n v="1"/>
    <n v="206.45"/>
    <n v="0.15"/>
    <s v="PayPal"/>
    <n v="175.48249999999999"/>
    <n v="46"/>
    <x v="0"/>
    <x v="1"/>
    <s v="Connecticut"/>
  </r>
  <r>
    <s v="SALE1109"/>
    <x v="539"/>
    <s v="CUST1338"/>
    <s v="PROD31"/>
    <x v="44"/>
    <s v="STORE2"/>
    <n v="3"/>
    <n v="826.15"/>
    <n v="0"/>
    <s v="PayPal"/>
    <n v="2478.4499999999998"/>
    <n v="46"/>
    <x v="0"/>
    <x v="1"/>
    <s v="Connecticut"/>
  </r>
  <r>
    <s v="SALE122"/>
    <x v="151"/>
    <s v="CUST1338"/>
    <s v="PROD50"/>
    <x v="82"/>
    <s v="STORE7"/>
    <n v="2"/>
    <n v="197.76"/>
    <n v="0.04"/>
    <s v="Credit Card"/>
    <n v="379.69920000000002"/>
    <n v="46"/>
    <x v="0"/>
    <x v="1"/>
    <s v="Connecticut"/>
  </r>
  <r>
    <s v="SALE701"/>
    <x v="527"/>
    <s v="CUST1338"/>
    <s v="PROD81"/>
    <x v="18"/>
    <s v="STORE4"/>
    <n v="1"/>
    <n v="445.5"/>
    <n v="0.28000000000000003"/>
    <s v="Credit Card"/>
    <n v="320.76"/>
    <n v="46"/>
    <x v="0"/>
    <x v="1"/>
    <s v="Connecticut"/>
  </r>
  <r>
    <s v="SALE107"/>
    <x v="478"/>
    <s v="CUST1338"/>
    <s v="PROD86"/>
    <x v="9"/>
    <s v="STORE7"/>
    <n v="4"/>
    <n v="525.61"/>
    <n v="0.02"/>
    <s v="PayPal"/>
    <n v="2060.3912"/>
    <n v="46"/>
    <x v="0"/>
    <x v="1"/>
    <s v="Connecticut"/>
  </r>
  <r>
    <s v="SALE802"/>
    <x v="440"/>
    <s v="CUST1339"/>
    <s v="PROD2"/>
    <x v="51"/>
    <s v="STORE4"/>
    <n v="2"/>
    <n v="333.83"/>
    <n v="0.26"/>
    <s v="PayPal"/>
    <n v="494.0684"/>
    <n v="52"/>
    <x v="0"/>
    <x v="1"/>
    <s v="Arizona"/>
  </r>
  <r>
    <s v="SALE599"/>
    <x v="277"/>
    <s v="CUST1339"/>
    <s v="PROD9"/>
    <x v="65"/>
    <s v="STORE2"/>
    <n v="2"/>
    <n v="823.03"/>
    <n v="0.18"/>
    <s v="PayPal"/>
    <n v="1349.7692"/>
    <n v="52"/>
    <x v="0"/>
    <x v="1"/>
    <s v="Arizona"/>
  </r>
  <r>
    <s v="SALE1155"/>
    <x v="532"/>
    <s v="CUST1340"/>
    <s v="PROD41"/>
    <x v="54"/>
    <s v="STORE5"/>
    <n v="2"/>
    <n v="20.47"/>
    <n v="0.12"/>
    <s v="COD"/>
    <n v="36.027200000000001"/>
    <n v="27"/>
    <x v="1"/>
    <x v="0"/>
    <s v="Colorado"/>
  </r>
  <r>
    <s v="SALE723"/>
    <x v="624"/>
    <s v="CUST1341"/>
    <s v="PROD41"/>
    <x v="54"/>
    <s v="STORE13"/>
    <n v="2"/>
    <n v="555.54999999999995"/>
    <n v="0.14000000000000001"/>
    <s v="Credit Card"/>
    <n v="955.54599999999994"/>
    <n v="56"/>
    <x v="0"/>
    <x v="1"/>
    <s v="Illinois"/>
  </r>
  <r>
    <s v="SALE1864"/>
    <x v="169"/>
    <s v="CUST1341"/>
    <s v="PROD42"/>
    <x v="30"/>
    <s v="STORE11"/>
    <n v="2"/>
    <n v="271.88"/>
    <n v="0.11"/>
    <s v="COD"/>
    <n v="483.94639999999998"/>
    <n v="56"/>
    <x v="0"/>
    <x v="1"/>
    <s v="Illinois"/>
  </r>
  <r>
    <s v="SALE1798"/>
    <x v="476"/>
    <s v="CUST1342"/>
    <s v="PROD38"/>
    <x v="87"/>
    <s v="STORE3"/>
    <n v="4"/>
    <n v="247.55"/>
    <n v="0.05"/>
    <s v="Credit Card"/>
    <n v="940.69"/>
    <n v="30"/>
    <x v="1"/>
    <x v="1"/>
    <s v="Connecticut"/>
  </r>
  <r>
    <s v="SALE736"/>
    <x v="393"/>
    <s v="CUST1342"/>
    <s v="PROD61"/>
    <x v="22"/>
    <s v="STORE6"/>
    <n v="2"/>
    <n v="985.43"/>
    <n v="0.28000000000000003"/>
    <s v="COD"/>
    <n v="1419.0192"/>
    <n v="30"/>
    <x v="1"/>
    <x v="1"/>
    <s v="Connecticut"/>
  </r>
  <r>
    <s v="SALE1600"/>
    <x v="53"/>
    <s v="CUST1342"/>
    <s v="PROD81"/>
    <x v="18"/>
    <s v="STORE10"/>
    <n v="2"/>
    <n v="870.13"/>
    <n v="0.23"/>
    <s v="Credit Card"/>
    <n v="1340.0001999999999"/>
    <n v="30"/>
    <x v="1"/>
    <x v="1"/>
    <s v="Connecticut"/>
  </r>
  <r>
    <s v="SALE1204"/>
    <x v="0"/>
    <s v="CUST1342"/>
    <s v="PROD87"/>
    <x v="99"/>
    <s v="STORE11"/>
    <n v="4"/>
    <n v="565.51"/>
    <n v="0.16"/>
    <s v="PayPal"/>
    <n v="1900.1135999999999"/>
    <n v="30"/>
    <x v="1"/>
    <x v="1"/>
    <s v="Connecticut"/>
  </r>
  <r>
    <s v="SALE1170"/>
    <x v="484"/>
    <s v="CUST1343"/>
    <s v="PROD12"/>
    <x v="11"/>
    <s v="STORE14"/>
    <n v="1"/>
    <n v="424.83"/>
    <n v="0.05"/>
    <s v="COD"/>
    <n v="403.58850000000001"/>
    <n v="38"/>
    <x v="1"/>
    <x v="0"/>
    <s v="Virginia"/>
  </r>
  <r>
    <s v="SALE130"/>
    <x v="561"/>
    <s v="CUST1343"/>
    <s v="PROD17"/>
    <x v="75"/>
    <s v="STORE3"/>
    <n v="1"/>
    <n v="942.38"/>
    <n v="0.17"/>
    <s v="Credit Card"/>
    <n v="782.17539999999997"/>
    <n v="38"/>
    <x v="1"/>
    <x v="0"/>
    <s v="Virginia"/>
  </r>
  <r>
    <s v="SALE486"/>
    <x v="107"/>
    <s v="CUST1343"/>
    <s v="PROD38"/>
    <x v="87"/>
    <s v="STORE19"/>
    <n v="3"/>
    <n v="134.58000000000001"/>
    <n v="0.04"/>
    <s v="COD"/>
    <n v="387.59039999999999"/>
    <n v="38"/>
    <x v="1"/>
    <x v="0"/>
    <s v="Virginia"/>
  </r>
  <r>
    <s v="SALE1677"/>
    <x v="625"/>
    <s v="CUST1343"/>
    <s v="PROD38"/>
    <x v="87"/>
    <s v="STORE12"/>
    <n v="1"/>
    <n v="21.14"/>
    <n v="0.06"/>
    <s v="COD"/>
    <n v="19.871600000000001"/>
    <n v="38"/>
    <x v="1"/>
    <x v="0"/>
    <s v="Virginia"/>
  </r>
  <r>
    <s v="SALE1645"/>
    <x v="537"/>
    <s v="CUST1343"/>
    <s v="PROD39"/>
    <x v="25"/>
    <s v="STORE5"/>
    <n v="1"/>
    <n v="702.27"/>
    <n v="0.17"/>
    <s v="COD"/>
    <n v="582.88409999999999"/>
    <n v="38"/>
    <x v="1"/>
    <x v="0"/>
    <s v="Virginia"/>
  </r>
  <r>
    <s v="SALE574"/>
    <x v="626"/>
    <s v="CUST1343"/>
    <s v="PROD55"/>
    <x v="32"/>
    <s v="STORE7"/>
    <n v="2"/>
    <n v="778.56"/>
    <n v="0.11"/>
    <s v="COD"/>
    <n v="1385.8368"/>
    <n v="38"/>
    <x v="1"/>
    <x v="0"/>
    <s v="Virginia"/>
  </r>
  <r>
    <s v="SALE1770"/>
    <x v="627"/>
    <s v="CUST1343"/>
    <s v="PROD7"/>
    <x v="96"/>
    <s v="STORE10"/>
    <n v="4"/>
    <n v="614.76"/>
    <n v="0.16"/>
    <s v="Credit Card"/>
    <n v="2065.5936000000002"/>
    <n v="38"/>
    <x v="1"/>
    <x v="0"/>
    <s v="Virginia"/>
  </r>
  <r>
    <s v="SALE1674"/>
    <x v="332"/>
    <s v="CUST1343"/>
    <s v="PROD74"/>
    <x v="13"/>
    <s v="STORE18"/>
    <n v="2"/>
    <n v="464.43"/>
    <n v="0.24"/>
    <s v="COD"/>
    <n v="705.93360000000007"/>
    <n v="38"/>
    <x v="1"/>
    <x v="0"/>
    <s v="Virginia"/>
  </r>
  <r>
    <s v="SALE1908"/>
    <x v="228"/>
    <s v="CUST1343"/>
    <s v="PROD95"/>
    <x v="67"/>
    <s v="STORE14"/>
    <n v="2"/>
    <n v="452.29"/>
    <n v="0.01"/>
    <s v="COD"/>
    <n v="895.53420000000006"/>
    <n v="38"/>
    <x v="1"/>
    <x v="0"/>
    <s v="Virginia"/>
  </r>
  <r>
    <s v="SALE529"/>
    <x v="296"/>
    <s v="CUST1344"/>
    <s v="PROD49"/>
    <x v="88"/>
    <s v="STORE17"/>
    <n v="1"/>
    <n v="540.1"/>
    <n v="0.22"/>
    <s v="Credit Card"/>
    <n v="421.27800000000002"/>
    <n v="39"/>
    <x v="1"/>
    <x v="0"/>
    <s v="New Mexico"/>
  </r>
  <r>
    <s v="SALE1737"/>
    <x v="606"/>
    <s v="CUST1344"/>
    <s v="PROD60"/>
    <x v="12"/>
    <s v="STORE4"/>
    <n v="1"/>
    <n v="88.78"/>
    <n v="0.18"/>
    <s v="Credit Card"/>
    <n v="72.799600000000012"/>
    <n v="39"/>
    <x v="1"/>
    <x v="0"/>
    <s v="New Mexico"/>
  </r>
  <r>
    <s v="SALE246"/>
    <x v="628"/>
    <s v="CUST1344"/>
    <s v="PROD74"/>
    <x v="13"/>
    <s v="STORE7"/>
    <n v="2"/>
    <n v="130.47999999999999"/>
    <n v="0.23"/>
    <s v="PayPal"/>
    <n v="200.9392"/>
    <n v="39"/>
    <x v="1"/>
    <x v="0"/>
    <s v="New Mexico"/>
  </r>
  <r>
    <s v="SALE34"/>
    <x v="554"/>
    <s v="CUST1344"/>
    <s v="PROD79"/>
    <x v="8"/>
    <s v="STORE1"/>
    <n v="2.9999999999999996"/>
    <n v="873.22"/>
    <n v="0.18"/>
    <s v="Credit Card"/>
    <n v="2148.1212"/>
    <n v="39"/>
    <x v="1"/>
    <x v="0"/>
    <s v="New Mexico"/>
  </r>
  <r>
    <s v="SALE172"/>
    <x v="103"/>
    <s v="CUST1344"/>
    <s v="PROD89"/>
    <x v="81"/>
    <s v="STORE10"/>
    <n v="2"/>
    <n v="827.92"/>
    <n v="0.25"/>
    <s v="COD"/>
    <n v="1241.8800000000001"/>
    <n v="39"/>
    <x v="1"/>
    <x v="0"/>
    <s v="New Mexico"/>
  </r>
  <r>
    <s v="SALE1128"/>
    <x v="607"/>
    <s v="CUST1344"/>
    <s v="PROD92"/>
    <x v="19"/>
    <s v="STORE3"/>
    <n v="1"/>
    <n v="805.07"/>
    <n v="0.06"/>
    <s v="COD"/>
    <n v="756.76580000000001"/>
    <n v="39"/>
    <x v="1"/>
    <x v="0"/>
    <s v="New Mexico"/>
  </r>
  <r>
    <s v="SALE445"/>
    <x v="272"/>
    <s v="CUST1345"/>
    <s v="PROD22"/>
    <x v="35"/>
    <s v="STORE9"/>
    <n v="4"/>
    <n v="164.02"/>
    <n v="0.01"/>
    <s v="PayPal"/>
    <n v="649.51920000000007"/>
    <n v="33"/>
    <x v="1"/>
    <x v="0"/>
    <s v="Oklahoma"/>
  </r>
  <r>
    <s v="SALE1383"/>
    <x v="145"/>
    <s v="CUST1345"/>
    <s v="PROD82"/>
    <x v="97"/>
    <s v="STORE17"/>
    <n v="2"/>
    <n v="160.21"/>
    <n v="0.09"/>
    <s v="Credit Card"/>
    <n v="291.5822"/>
    <n v="33"/>
    <x v="1"/>
    <x v="0"/>
    <s v="Oklahoma"/>
  </r>
  <r>
    <s v="SALE1312"/>
    <x v="438"/>
    <s v="CUST1346"/>
    <s v="PROD31"/>
    <x v="44"/>
    <s v="STORE8"/>
    <n v="3"/>
    <n v="653.59"/>
    <n v="0.17"/>
    <s v="COD"/>
    <n v="1627.4391000000001"/>
    <n v="58"/>
    <x v="0"/>
    <x v="1"/>
    <s v="Tennessee"/>
  </r>
  <r>
    <s v="SALE317"/>
    <x v="174"/>
    <s v="CUST1346"/>
    <s v="PROD44"/>
    <x v="45"/>
    <s v="STORE18"/>
    <n v="1"/>
    <n v="459.42"/>
    <n v="0.28000000000000003"/>
    <s v="COD"/>
    <n v="330.7824"/>
    <n v="58"/>
    <x v="0"/>
    <x v="1"/>
    <s v="Tennessee"/>
  </r>
  <r>
    <s v="SALE1871"/>
    <x v="351"/>
    <s v="CUST1346"/>
    <s v="PROD45"/>
    <x v="48"/>
    <s v="STORE0"/>
    <n v="3"/>
    <n v="201.05"/>
    <n v="0.23"/>
    <s v="PayPal"/>
    <n v="464.42550000000011"/>
    <n v="58"/>
    <x v="0"/>
    <x v="1"/>
    <s v="Tennessee"/>
  </r>
  <r>
    <s v="SALE1215"/>
    <x v="163"/>
    <s v="CUST1346"/>
    <s v="PROD46"/>
    <x v="63"/>
    <s v="STORE9"/>
    <n v="2"/>
    <n v="152.25"/>
    <n v="0.13"/>
    <s v="Credit Card"/>
    <n v="264.91500000000002"/>
    <n v="58"/>
    <x v="0"/>
    <x v="1"/>
    <s v="Tennessee"/>
  </r>
  <r>
    <s v="SALE3"/>
    <x v="629"/>
    <s v="CUST1346"/>
    <s v="PROD76"/>
    <x v="49"/>
    <s v="STORE8"/>
    <n v="1"/>
    <n v="921.51"/>
    <n v="0.16"/>
    <s v="COD"/>
    <n v="774.0684"/>
    <n v="58"/>
    <x v="0"/>
    <x v="1"/>
    <s v="Tennessee"/>
  </r>
  <r>
    <s v="SALE1159"/>
    <x v="139"/>
    <s v="CUST1346"/>
    <s v="PROD90"/>
    <x v="34"/>
    <s v="STORE16"/>
    <n v="1"/>
    <n v="269.25"/>
    <n v="0.14000000000000001"/>
    <s v="PayPal"/>
    <n v="231.55500000000001"/>
    <n v="58"/>
    <x v="0"/>
    <x v="1"/>
    <s v="Tennessee"/>
  </r>
  <r>
    <s v="SALE1084"/>
    <x v="122"/>
    <s v="CUST1347"/>
    <s v="PROD16"/>
    <x v="58"/>
    <s v="STORE16"/>
    <n v="2"/>
    <n v="753.92"/>
    <n v="0.17"/>
    <s v="PayPal"/>
    <n v="1251.5072"/>
    <n v="39"/>
    <x v="1"/>
    <x v="1"/>
    <s v="Connecticut"/>
  </r>
  <r>
    <s v="SALE1793"/>
    <x v="48"/>
    <s v="CUST1347"/>
    <s v="PROD26"/>
    <x v="55"/>
    <s v="STORE8"/>
    <n v="1"/>
    <n v="361.8"/>
    <n v="0.02"/>
    <s v="COD"/>
    <n v="354.56400000000002"/>
    <n v="39"/>
    <x v="1"/>
    <x v="1"/>
    <s v="Connecticut"/>
  </r>
  <r>
    <s v="SALE389"/>
    <x v="19"/>
    <s v="CUST1347"/>
    <s v="PROD37"/>
    <x v="53"/>
    <s v="STORE7"/>
    <n v="4"/>
    <n v="482.06"/>
    <n v="7.0000000000000007E-2"/>
    <s v="PayPal"/>
    <n v="1793.2632000000001"/>
    <n v="39"/>
    <x v="1"/>
    <x v="1"/>
    <s v="Connecticut"/>
  </r>
  <r>
    <s v="SALE416"/>
    <x v="68"/>
    <s v="CUST1347"/>
    <s v="PROD38"/>
    <x v="87"/>
    <s v="STORE17"/>
    <n v="2"/>
    <n v="839.24"/>
    <n v="0.21"/>
    <s v="PayPal"/>
    <n v="1325.9992"/>
    <n v="39"/>
    <x v="1"/>
    <x v="1"/>
    <s v="Connecticut"/>
  </r>
  <r>
    <s v="SALE801"/>
    <x v="481"/>
    <s v="CUST1347"/>
    <s v="PROD73"/>
    <x v="17"/>
    <s v="STORE7"/>
    <n v="3"/>
    <n v="405.13"/>
    <n v="0.14000000000000001"/>
    <s v="COD"/>
    <n v="1045.2354"/>
    <n v="39"/>
    <x v="1"/>
    <x v="1"/>
    <s v="Connecticut"/>
  </r>
  <r>
    <s v="SALE14"/>
    <x v="276"/>
    <s v="CUST1348"/>
    <s v="PROD24"/>
    <x v="52"/>
    <s v="STORE15"/>
    <n v="4"/>
    <n v="403.47"/>
    <n v="0.28999999999999998"/>
    <s v="PayPal"/>
    <n v="1145.8548000000001"/>
    <n v="55"/>
    <x v="0"/>
    <x v="0"/>
    <s v="Pennsylvania"/>
  </r>
  <r>
    <s v="SALE864"/>
    <x v="516"/>
    <s v="CUST1348"/>
    <s v="PROD33"/>
    <x v="41"/>
    <s v="STORE10"/>
    <n v="2"/>
    <n v="379.78"/>
    <n v="0.2"/>
    <s v="Credit Card"/>
    <n v="607.64800000000002"/>
    <n v="55"/>
    <x v="0"/>
    <x v="0"/>
    <s v="Pennsylvania"/>
  </r>
  <r>
    <s v="SALE1842"/>
    <x v="499"/>
    <s v="CUST1348"/>
    <s v="PROD35"/>
    <x v="21"/>
    <s v="STORE13"/>
    <n v="2"/>
    <n v="873.94"/>
    <n v="0.14000000000000001"/>
    <s v="COD"/>
    <n v="1503.1768"/>
    <n v="55"/>
    <x v="0"/>
    <x v="0"/>
    <s v="Pennsylvania"/>
  </r>
  <r>
    <s v="SALE487"/>
    <x v="453"/>
    <s v="CUST1348"/>
    <s v="PROD39"/>
    <x v="25"/>
    <s v="STORE7"/>
    <n v="4"/>
    <n v="284.44"/>
    <n v="0.02"/>
    <s v="Credit Card"/>
    <n v="1115.0047999999999"/>
    <n v="55"/>
    <x v="0"/>
    <x v="0"/>
    <s v="Pennsylvania"/>
  </r>
  <r>
    <s v="SALE401"/>
    <x v="370"/>
    <s v="CUST1348"/>
    <s v="PROD57"/>
    <x v="94"/>
    <s v="STORE13"/>
    <n v="4"/>
    <n v="651.36"/>
    <n v="0.13"/>
    <s v="Credit Card"/>
    <n v="2266.7328000000002"/>
    <n v="55"/>
    <x v="0"/>
    <x v="0"/>
    <s v="Pennsylvania"/>
  </r>
  <r>
    <s v="SALE1756"/>
    <x v="372"/>
    <s v="CUST1348"/>
    <s v="PROD89"/>
    <x v="81"/>
    <s v="STORE17"/>
    <n v="2"/>
    <n v="433.07"/>
    <n v="0.25"/>
    <s v="COD"/>
    <n v="649.60500000000002"/>
    <n v="55"/>
    <x v="0"/>
    <x v="0"/>
    <s v="Pennsylvania"/>
  </r>
  <r>
    <s v="SALE29"/>
    <x v="257"/>
    <s v="CUST1348"/>
    <s v="PROD99"/>
    <x v="38"/>
    <s v="STORE3"/>
    <n v="4"/>
    <n v="451.67"/>
    <n v="0.15"/>
    <s v="Credit Card"/>
    <n v="1535.6780000000001"/>
    <n v="55"/>
    <x v="0"/>
    <x v="0"/>
    <s v="Pennsylvania"/>
  </r>
  <r>
    <s v="SALE276"/>
    <x v="614"/>
    <s v="CUST1349"/>
    <s v="PROD17"/>
    <x v="75"/>
    <s v="STORE5"/>
    <n v="4"/>
    <n v="322.58"/>
    <n v="0.06"/>
    <s v="Credit Card"/>
    <n v="1212.9007999999999"/>
    <n v="31"/>
    <x v="1"/>
    <x v="0"/>
    <s v="Alaska"/>
  </r>
  <r>
    <s v="SALE550"/>
    <x v="33"/>
    <s v="CUST1349"/>
    <s v="PROD21"/>
    <x v="73"/>
    <s v="STORE16"/>
    <n v="4"/>
    <n v="714.89"/>
    <n v="0.15"/>
    <s v="Credit Card"/>
    <n v="2430.6260000000002"/>
    <n v="31"/>
    <x v="1"/>
    <x v="0"/>
    <s v="Alaska"/>
  </r>
  <r>
    <s v="SALE1325"/>
    <x v="500"/>
    <s v="CUST1349"/>
    <s v="PROD30"/>
    <x v="36"/>
    <s v="STORE17"/>
    <n v="1"/>
    <n v="350.67"/>
    <n v="0.22"/>
    <s v="PayPal"/>
    <n v="273.52260000000001"/>
    <n v="31"/>
    <x v="1"/>
    <x v="0"/>
    <s v="Alaska"/>
  </r>
  <r>
    <s v="SALE1067"/>
    <x v="231"/>
    <s v="CUST1349"/>
    <s v="PROD34"/>
    <x v="84"/>
    <s v="STORE11"/>
    <n v="1"/>
    <n v="164.73"/>
    <n v="0.12"/>
    <s v="PayPal"/>
    <n v="144.9624"/>
    <n v="31"/>
    <x v="1"/>
    <x v="0"/>
    <s v="Alaska"/>
  </r>
  <r>
    <s v="SALE334"/>
    <x v="548"/>
    <s v="CUST1349"/>
    <s v="PROD50"/>
    <x v="82"/>
    <s v="STORE5"/>
    <n v="2"/>
    <n v="613.23"/>
    <n v="0.15"/>
    <s v="PayPal"/>
    <n v="1042.491"/>
    <n v="31"/>
    <x v="1"/>
    <x v="0"/>
    <s v="Alaska"/>
  </r>
  <r>
    <s v="SALE136"/>
    <x v="630"/>
    <s v="CUST1349"/>
    <s v="PROD71"/>
    <x v="80"/>
    <s v="STORE9"/>
    <n v="3"/>
    <n v="849.36"/>
    <n v="0.03"/>
    <s v="Credit Card"/>
    <n v="2471.6376"/>
    <n v="31"/>
    <x v="1"/>
    <x v="0"/>
    <s v="Alaska"/>
  </r>
  <r>
    <s v="SALE1411"/>
    <x v="580"/>
    <s v="CUST1350"/>
    <s v="PROD56"/>
    <x v="1"/>
    <s v="STORE14"/>
    <n v="3"/>
    <n v="169.43"/>
    <n v="0.19"/>
    <s v="Credit Card"/>
    <n v="411.71490000000011"/>
    <n v="26"/>
    <x v="1"/>
    <x v="0"/>
    <s v="Iowa"/>
  </r>
  <r>
    <s v="SALE1425"/>
    <x v="68"/>
    <s v="CUST1350"/>
    <s v="PROD58"/>
    <x v="90"/>
    <s v="STORE3"/>
    <n v="4"/>
    <n v="348.58"/>
    <n v="0.16"/>
    <s v="Credit Card"/>
    <n v="1171.2288000000001"/>
    <n v="26"/>
    <x v="1"/>
    <x v="0"/>
    <s v="Iowa"/>
  </r>
  <r>
    <s v="SALE1592"/>
    <x v="479"/>
    <s v="CUST1350"/>
    <s v="PROD59"/>
    <x v="77"/>
    <s v="STORE5"/>
    <n v="3"/>
    <n v="630.28"/>
    <n v="7.0000000000000007E-2"/>
    <s v="COD"/>
    <n v="1758.4811999999999"/>
    <n v="26"/>
    <x v="1"/>
    <x v="0"/>
    <s v="Iowa"/>
  </r>
  <r>
    <s v="SALE772"/>
    <x v="631"/>
    <s v="CUST1350"/>
    <s v="PROD92"/>
    <x v="19"/>
    <s v="STORE19"/>
    <n v="2"/>
    <n v="318.62"/>
    <n v="0.02"/>
    <s v="COD"/>
    <n v="624.49519999999995"/>
    <n v="26"/>
    <x v="1"/>
    <x v="0"/>
    <s v="Iowa"/>
  </r>
  <r>
    <s v="SALE1278"/>
    <x v="464"/>
    <s v="CUST1351"/>
    <s v="PROD14"/>
    <x v="50"/>
    <s v="STORE0"/>
    <n v="2"/>
    <n v="779.29"/>
    <n v="0.12"/>
    <s v="COD"/>
    <n v="1371.5504000000001"/>
    <n v="25"/>
    <x v="1"/>
    <x v="1"/>
    <s v="Nebraska"/>
  </r>
  <r>
    <s v="SALE695"/>
    <x v="170"/>
    <s v="CUST1351"/>
    <s v="PROD26"/>
    <x v="55"/>
    <s v="STORE10"/>
    <n v="4"/>
    <n v="413.48"/>
    <n v="0.02"/>
    <s v="PayPal"/>
    <n v="1620.8416"/>
    <n v="25"/>
    <x v="1"/>
    <x v="1"/>
    <s v="Nebraska"/>
  </r>
  <r>
    <s v="SALE1620"/>
    <x v="210"/>
    <s v="CUST1351"/>
    <s v="PROD57"/>
    <x v="94"/>
    <s v="STORE3"/>
    <n v="2"/>
    <n v="422.13"/>
    <n v="0.28000000000000003"/>
    <s v="Credit Card"/>
    <n v="607.86720000000003"/>
    <n v="25"/>
    <x v="1"/>
    <x v="1"/>
    <s v="Nebraska"/>
  </r>
  <r>
    <s v="SALE1624"/>
    <x v="604"/>
    <s v="CUST1351"/>
    <s v="PROD86"/>
    <x v="9"/>
    <s v="STORE16"/>
    <n v="4"/>
    <n v="164.93"/>
    <n v="0.11"/>
    <s v="Credit Card"/>
    <n v="587.1508"/>
    <n v="25"/>
    <x v="1"/>
    <x v="1"/>
    <s v="Nebraska"/>
  </r>
  <r>
    <s v="SALE1454"/>
    <x v="586"/>
    <s v="CUST1351"/>
    <s v="PROD96"/>
    <x v="20"/>
    <s v="STORE17"/>
    <n v="2"/>
    <n v="977.18"/>
    <n v="0.19"/>
    <s v="Credit Card"/>
    <n v="1583.0316"/>
    <n v="25"/>
    <x v="1"/>
    <x v="1"/>
    <s v="Nebraska"/>
  </r>
  <r>
    <s v="SALE1887"/>
    <x v="414"/>
    <s v="CUST1352"/>
    <s v="PROD1"/>
    <x v="68"/>
    <s v="STORE3"/>
    <n v="2"/>
    <n v="99.04"/>
    <n v="0.26"/>
    <s v="COD"/>
    <n v="146.57919999999999"/>
    <n v="52"/>
    <x v="0"/>
    <x v="1"/>
    <s v="Wisconsin"/>
  </r>
  <r>
    <s v="SALE511"/>
    <x v="190"/>
    <s v="CUST1352"/>
    <s v="PROD43"/>
    <x v="85"/>
    <s v="STORE4"/>
    <n v="3"/>
    <n v="307.48"/>
    <n v="0.24"/>
    <s v="Credit Card"/>
    <n v="701.0544000000001"/>
    <n v="52"/>
    <x v="0"/>
    <x v="1"/>
    <s v="Wisconsin"/>
  </r>
  <r>
    <s v="SALE1207"/>
    <x v="138"/>
    <s v="CUST1352"/>
    <s v="PROD59"/>
    <x v="77"/>
    <s v="STORE15"/>
    <n v="3"/>
    <n v="597.46"/>
    <n v="0.02"/>
    <s v="PayPal"/>
    <n v="1756.5324000000001"/>
    <n v="52"/>
    <x v="0"/>
    <x v="1"/>
    <s v="Wisconsin"/>
  </r>
  <r>
    <s v="SALE1019"/>
    <x v="339"/>
    <s v="CUST1353"/>
    <s v="PROD45"/>
    <x v="48"/>
    <s v="STORE4"/>
    <n v="2"/>
    <n v="825.04"/>
    <n v="0.2"/>
    <s v="Credit Card"/>
    <n v="1320.0640000000001"/>
    <n v="56"/>
    <x v="0"/>
    <x v="1"/>
    <s v="Oregon"/>
  </r>
  <r>
    <s v="SALE621"/>
    <x v="101"/>
    <s v="CUST1353"/>
    <s v="PROD48"/>
    <x v="3"/>
    <s v="STORE2"/>
    <n v="4"/>
    <n v="395.45"/>
    <n v="0.01"/>
    <s v="Credit Card"/>
    <n v="1565.982"/>
    <n v="56"/>
    <x v="0"/>
    <x v="1"/>
    <s v="Oregon"/>
  </r>
  <r>
    <s v="SALE1673"/>
    <x v="292"/>
    <s v="CUST1353"/>
    <s v="PROD67"/>
    <x v="5"/>
    <s v="STORE17"/>
    <n v="1"/>
    <n v="762.55"/>
    <n v="0.19"/>
    <s v="Credit Card"/>
    <n v="617.66549999999995"/>
    <n v="56"/>
    <x v="0"/>
    <x v="1"/>
    <s v="Oregon"/>
  </r>
  <r>
    <s v="SALE1618"/>
    <x v="105"/>
    <s v="CUST1354"/>
    <s v="PROD15"/>
    <x v="72"/>
    <s v="STORE7"/>
    <n v="1"/>
    <n v="977.02"/>
    <n v="0.2"/>
    <s v="COD"/>
    <n v="781.61599999999999"/>
    <n v="38"/>
    <x v="1"/>
    <x v="0"/>
    <s v="Connecticut"/>
  </r>
  <r>
    <s v="SALE662"/>
    <x v="239"/>
    <s v="CUST1354"/>
    <s v="PROD61"/>
    <x v="22"/>
    <s v="STORE6"/>
    <n v="3"/>
    <n v="260.45999999999998"/>
    <n v="0.09"/>
    <s v="Credit Card"/>
    <n v="711.05579999999986"/>
    <n v="38"/>
    <x v="1"/>
    <x v="0"/>
    <s v="Connecticut"/>
  </r>
  <r>
    <s v="SALE1440"/>
    <x v="276"/>
    <s v="CUST1354"/>
    <s v="PROD70"/>
    <x v="61"/>
    <s v="STORE14"/>
    <n v="2"/>
    <n v="424.53"/>
    <n v="0.14000000000000001"/>
    <s v="COD"/>
    <n v="730.19159999999999"/>
    <n v="38"/>
    <x v="1"/>
    <x v="0"/>
    <s v="Connecticut"/>
  </r>
  <r>
    <s v="SALE1543"/>
    <x v="500"/>
    <s v="CUST1355"/>
    <s v="PROD1"/>
    <x v="68"/>
    <s v="STORE11"/>
    <n v="3"/>
    <n v="305"/>
    <n v="0.01"/>
    <s v="COD"/>
    <n v="905.85"/>
    <n v="20"/>
    <x v="1"/>
    <x v="0"/>
    <s v="Washington"/>
  </r>
  <r>
    <s v="SALE1686"/>
    <x v="499"/>
    <s v="CUST1355"/>
    <s v="PROD13"/>
    <x v="29"/>
    <s v="STORE14"/>
    <n v="2"/>
    <n v="859.47"/>
    <n v="0.01"/>
    <s v="Credit Card"/>
    <n v="1701.7506000000001"/>
    <n v="20"/>
    <x v="1"/>
    <x v="0"/>
    <s v="Washington"/>
  </r>
  <r>
    <s v="SALE1271"/>
    <x v="253"/>
    <s v="CUST1355"/>
    <s v="PROD25"/>
    <x v="57"/>
    <s v="STORE18"/>
    <n v="3"/>
    <n v="336.1"/>
    <n v="0.12"/>
    <s v="COD"/>
    <n v="887.30400000000009"/>
    <n v="20"/>
    <x v="1"/>
    <x v="0"/>
    <s v="Washington"/>
  </r>
  <r>
    <s v="SALE1650"/>
    <x v="472"/>
    <s v="CUST1355"/>
    <s v="PROD53"/>
    <x v="86"/>
    <s v="STORE10"/>
    <n v="1"/>
    <n v="899.09"/>
    <n v="0.2"/>
    <s v="PayPal"/>
    <n v="719.27200000000005"/>
    <n v="20"/>
    <x v="1"/>
    <x v="0"/>
    <s v="Washington"/>
  </r>
  <r>
    <s v="SALE735"/>
    <x v="298"/>
    <s v="CUST1355"/>
    <s v="PROD91"/>
    <x v="40"/>
    <s v="STORE17"/>
    <n v="1"/>
    <n v="230.32"/>
    <n v="0.05"/>
    <s v="COD"/>
    <n v="218.804"/>
    <n v="20"/>
    <x v="1"/>
    <x v="0"/>
    <s v="Washington"/>
  </r>
  <r>
    <s v="SALE1559"/>
    <x v="55"/>
    <s v="CUST1356"/>
    <s v="PROD12"/>
    <x v="11"/>
    <s v="STORE18"/>
    <n v="1"/>
    <n v="548.15"/>
    <n v="0.11"/>
    <s v="Credit Card"/>
    <n v="487.8535"/>
    <n v="54"/>
    <x v="0"/>
    <x v="0"/>
    <s v="Virginia"/>
  </r>
  <r>
    <s v="SALE1772"/>
    <x v="296"/>
    <s v="CUST1356"/>
    <s v="PROD55"/>
    <x v="32"/>
    <s v="STORE12"/>
    <n v="1"/>
    <n v="967.76"/>
    <n v="0.09"/>
    <s v="Credit Card"/>
    <n v="880.66160000000002"/>
    <n v="54"/>
    <x v="0"/>
    <x v="0"/>
    <s v="Virginia"/>
  </r>
  <r>
    <s v="SALE828"/>
    <x v="475"/>
    <s v="CUST1356"/>
    <s v="PROD88"/>
    <x v="27"/>
    <s v="STORE6"/>
    <n v="1"/>
    <n v="539.37"/>
    <n v="0.14000000000000001"/>
    <s v="Credit Card"/>
    <n v="463.85820000000001"/>
    <n v="54"/>
    <x v="0"/>
    <x v="0"/>
    <s v="Virginia"/>
  </r>
  <r>
    <s v="SALE683"/>
    <x v="400"/>
    <s v="CUST1357"/>
    <s v="PROD17"/>
    <x v="75"/>
    <s v="STORE1"/>
    <n v="3"/>
    <n v="401.42"/>
    <n v="0.01"/>
    <s v="COD"/>
    <n v="1192.2174"/>
    <n v="41"/>
    <x v="0"/>
    <x v="0"/>
    <s v="Tennessee"/>
  </r>
  <r>
    <s v="SALE1784"/>
    <x v="603"/>
    <s v="CUST1357"/>
    <s v="PROD59"/>
    <x v="77"/>
    <s v="STORE11"/>
    <n v="2"/>
    <n v="687.36"/>
    <n v="7.0000000000000007E-2"/>
    <s v="COD"/>
    <n v="1278.4896000000001"/>
    <n v="41"/>
    <x v="0"/>
    <x v="0"/>
    <s v="Tennessee"/>
  </r>
  <r>
    <s v="SALE956"/>
    <x v="15"/>
    <s v="CUST1357"/>
    <s v="PROD88"/>
    <x v="27"/>
    <s v="STORE6"/>
    <n v="3"/>
    <n v="23.37"/>
    <n v="0.15"/>
    <s v="PayPal"/>
    <n v="59.593499999999999"/>
    <n v="41"/>
    <x v="0"/>
    <x v="0"/>
    <s v="Tennessee"/>
  </r>
  <r>
    <s v="SALE319"/>
    <x v="632"/>
    <s v="CUST1358"/>
    <s v="PROD55"/>
    <x v="32"/>
    <s v="STORE19"/>
    <n v="1"/>
    <n v="222.95"/>
    <n v="0.02"/>
    <s v="PayPal"/>
    <n v="218.49100000000001"/>
    <n v="60"/>
    <x v="2"/>
    <x v="1"/>
    <s v="Mississippi"/>
  </r>
  <r>
    <s v="SALE858"/>
    <x v="300"/>
    <s v="CUST1358"/>
    <s v="PROD72"/>
    <x v="98"/>
    <s v="STORE13"/>
    <n v="1"/>
    <n v="735.1"/>
    <n v="0.1"/>
    <s v="PayPal"/>
    <n v="661.59"/>
    <n v="60"/>
    <x v="2"/>
    <x v="1"/>
    <s v="Mississippi"/>
  </r>
  <r>
    <s v="SALE1136"/>
    <x v="0"/>
    <s v="CUST1359"/>
    <s v="PROD59"/>
    <x v="77"/>
    <s v="STORE6"/>
    <n v="3"/>
    <n v="180.84"/>
    <n v="0.03"/>
    <s v="PayPal"/>
    <n v="526.24439999999993"/>
    <n v="32"/>
    <x v="1"/>
    <x v="0"/>
    <s v="Kansas"/>
  </r>
  <r>
    <s v="SALE1839"/>
    <x v="263"/>
    <s v="CUST1359"/>
    <s v="PROD73"/>
    <x v="17"/>
    <s v="STORE13"/>
    <n v="3"/>
    <n v="717.32"/>
    <n v="0.23"/>
    <s v="COD"/>
    <n v="1657.0092"/>
    <n v="32"/>
    <x v="1"/>
    <x v="0"/>
    <s v="Kansas"/>
  </r>
  <r>
    <s v="SALE1469"/>
    <x v="376"/>
    <s v="CUST1359"/>
    <s v="PROD75"/>
    <x v="7"/>
    <s v="STORE7"/>
    <n v="3"/>
    <n v="582.1"/>
    <n v="0.12"/>
    <s v="PayPal"/>
    <n v="1536.7439999999999"/>
    <n v="32"/>
    <x v="1"/>
    <x v="0"/>
    <s v="Kansas"/>
  </r>
  <r>
    <s v="SALE1397"/>
    <x v="261"/>
    <s v="CUST1359"/>
    <s v="PROD88"/>
    <x v="27"/>
    <s v="STORE1"/>
    <n v="3"/>
    <n v="642.94000000000005"/>
    <n v="0.05"/>
    <s v="COD"/>
    <n v="1832.3789999999999"/>
    <n v="32"/>
    <x v="1"/>
    <x v="0"/>
    <s v="Kansas"/>
  </r>
  <r>
    <s v="SALE1925"/>
    <x v="50"/>
    <s v="CUST1360"/>
    <s v="PROD35"/>
    <x v="21"/>
    <s v="STORE12"/>
    <n v="2"/>
    <n v="338.81"/>
    <n v="7.0000000000000007E-2"/>
    <s v="COD"/>
    <n v="630.1866"/>
    <n v="34"/>
    <x v="1"/>
    <x v="0"/>
    <s v="Arkansas"/>
  </r>
  <r>
    <s v="SALE1834"/>
    <x v="424"/>
    <s v="CUST1360"/>
    <s v="PROD43"/>
    <x v="85"/>
    <s v="STORE5"/>
    <n v="3"/>
    <n v="56.17"/>
    <n v="0.01"/>
    <s v="COD"/>
    <n v="166.82490000000001"/>
    <n v="34"/>
    <x v="1"/>
    <x v="0"/>
    <s v="Arkansas"/>
  </r>
  <r>
    <s v="SALE362"/>
    <x v="556"/>
    <s v="CUST1360"/>
    <s v="PROD73"/>
    <x v="17"/>
    <s v="STORE2"/>
    <n v="2"/>
    <n v="934"/>
    <n v="0.3"/>
    <s v="COD"/>
    <n v="1307.5999999999999"/>
    <n v="34"/>
    <x v="1"/>
    <x v="0"/>
    <s v="Arkansas"/>
  </r>
  <r>
    <s v="SALE1962"/>
    <x v="318"/>
    <s v="CUST1361"/>
    <s v="PROD16"/>
    <x v="58"/>
    <s v="STORE2"/>
    <n v="4"/>
    <n v="268.3"/>
    <n v="0.02"/>
    <s v="COD"/>
    <n v="1051.7360000000001"/>
    <n v="64"/>
    <x v="2"/>
    <x v="0"/>
    <s v="Indiana"/>
  </r>
  <r>
    <s v="SALE1342"/>
    <x v="540"/>
    <s v="CUST1361"/>
    <s v="PROD50"/>
    <x v="82"/>
    <s v="STORE3"/>
    <n v="3"/>
    <n v="721.94"/>
    <n v="0.26"/>
    <s v="Credit Card"/>
    <n v="1602.7067999999999"/>
    <n v="64"/>
    <x v="2"/>
    <x v="0"/>
    <s v="Indiana"/>
  </r>
  <r>
    <s v="SALE1124"/>
    <x v="39"/>
    <s v="CUST1361"/>
    <s v="PROD76"/>
    <x v="49"/>
    <s v="STORE14"/>
    <n v="3"/>
    <n v="291.05"/>
    <n v="0.3"/>
    <s v="Credit Card"/>
    <n v="611.20500000000004"/>
    <n v="64"/>
    <x v="2"/>
    <x v="0"/>
    <s v="Indiana"/>
  </r>
  <r>
    <s v="SALE629"/>
    <x v="171"/>
    <s v="CUST1362"/>
    <s v="PROD83"/>
    <x v="26"/>
    <s v="STORE0"/>
    <n v="1"/>
    <n v="92.83"/>
    <n v="0.26"/>
    <s v="PayPal"/>
    <n v="68.694199999999995"/>
    <n v="60"/>
    <x v="2"/>
    <x v="0"/>
    <s v="Alaska"/>
  </r>
  <r>
    <s v="SALE518"/>
    <x v="312"/>
    <s v="CUST1362"/>
    <s v="PROD95"/>
    <x v="67"/>
    <s v="STORE7"/>
    <n v="3"/>
    <n v="268.76"/>
    <n v="0.01"/>
    <s v="PayPal"/>
    <n v="798.21719999999993"/>
    <n v="60"/>
    <x v="2"/>
    <x v="0"/>
    <s v="Alaska"/>
  </r>
  <r>
    <s v="SALE993"/>
    <x v="263"/>
    <s v="CUST1363"/>
    <s v="PROD19"/>
    <x v="69"/>
    <s v="STORE6"/>
    <n v="2"/>
    <n v="957.54"/>
    <n v="0.1"/>
    <s v="COD"/>
    <n v="1723.5719999999999"/>
    <n v="23"/>
    <x v="1"/>
    <x v="0"/>
    <s v="Ohio"/>
  </r>
  <r>
    <s v="SALE854"/>
    <x v="328"/>
    <s v="CUST1363"/>
    <s v="PROD56"/>
    <x v="1"/>
    <s v="STORE0"/>
    <n v="3"/>
    <n v="247.41"/>
    <n v="0.05"/>
    <s v="COD"/>
    <n v="705.11850000000004"/>
    <n v="23"/>
    <x v="1"/>
    <x v="0"/>
    <s v="Ohio"/>
  </r>
  <r>
    <s v="SALE1390"/>
    <x v="296"/>
    <s v="CUST1363"/>
    <s v="PROD66"/>
    <x v="46"/>
    <s v="STORE3"/>
    <n v="1"/>
    <n v="997.87"/>
    <n v="0.24"/>
    <s v="Credit Card"/>
    <n v="758.38120000000004"/>
    <n v="23"/>
    <x v="1"/>
    <x v="0"/>
    <s v="Ohio"/>
  </r>
  <r>
    <s v="SALE1074"/>
    <x v="516"/>
    <s v="CUST1363"/>
    <s v="PROD75"/>
    <x v="7"/>
    <s v="STORE9"/>
    <n v="4"/>
    <n v="255.48"/>
    <n v="0.03"/>
    <s v="COD"/>
    <n v="991.26239999999996"/>
    <n v="23"/>
    <x v="1"/>
    <x v="0"/>
    <s v="Ohio"/>
  </r>
  <r>
    <s v="SALE1260"/>
    <x v="478"/>
    <s v="CUST1363"/>
    <s v="PROD87"/>
    <x v="99"/>
    <s v="STORE1"/>
    <n v="4"/>
    <n v="800"/>
    <n v="0.2"/>
    <s v="Credit Card"/>
    <n v="2560"/>
    <n v="23"/>
    <x v="1"/>
    <x v="0"/>
    <s v="Ohio"/>
  </r>
  <r>
    <s v="SALE777"/>
    <x v="14"/>
    <s v="CUST1363"/>
    <s v="PROD91"/>
    <x v="40"/>
    <s v="STORE12"/>
    <n v="2"/>
    <n v="229.81"/>
    <n v="0.21"/>
    <s v="COD"/>
    <n v="363.09980000000002"/>
    <n v="23"/>
    <x v="1"/>
    <x v="0"/>
    <s v="Ohio"/>
  </r>
  <r>
    <s v="SALE1743"/>
    <x v="61"/>
    <s v="CUST1364"/>
    <s v="PROD41"/>
    <x v="54"/>
    <s v="STORE3"/>
    <n v="3"/>
    <n v="239.54"/>
    <n v="0.28999999999999998"/>
    <s v="COD"/>
    <n v="510.22019999999998"/>
    <n v="58"/>
    <x v="0"/>
    <x v="0"/>
    <s v="Arizona"/>
  </r>
  <r>
    <s v="SALE738"/>
    <x v="250"/>
    <s v="CUST1364"/>
    <s v="PROD46"/>
    <x v="63"/>
    <s v="STORE11"/>
    <n v="2"/>
    <n v="213.69"/>
    <n v="0.28000000000000003"/>
    <s v="PayPal"/>
    <n v="307.71359999999999"/>
    <n v="58"/>
    <x v="0"/>
    <x v="0"/>
    <s v="Arizona"/>
  </r>
  <r>
    <s v="SALE243"/>
    <x v="144"/>
    <s v="CUST1364"/>
    <s v="PROD65"/>
    <x v="95"/>
    <s v="STORE11"/>
    <n v="2"/>
    <n v="703.95"/>
    <n v="0.03"/>
    <s v="Credit Card"/>
    <n v="1365.663"/>
    <n v="58"/>
    <x v="0"/>
    <x v="0"/>
    <s v="Arizona"/>
  </r>
  <r>
    <s v="SALE679"/>
    <x v="567"/>
    <s v="CUST1364"/>
    <s v="PROD70"/>
    <x v="61"/>
    <s v="STORE12"/>
    <n v="3"/>
    <n v="306.70999999999998"/>
    <n v="0.09"/>
    <s v="PayPal"/>
    <n v="837.31829999999991"/>
    <n v="58"/>
    <x v="0"/>
    <x v="0"/>
    <s v="Arizona"/>
  </r>
  <r>
    <s v="SALE1286"/>
    <x v="427"/>
    <s v="CUST1365"/>
    <s v="PROD0"/>
    <x v="10"/>
    <s v="STORE16"/>
    <n v="3"/>
    <n v="279.45"/>
    <n v="0.15"/>
    <s v="COD"/>
    <n v="712.59749999999985"/>
    <n v="63"/>
    <x v="2"/>
    <x v="1"/>
    <s v="Alaska"/>
  </r>
  <r>
    <s v="SALE1666"/>
    <x v="264"/>
    <s v="CUST1365"/>
    <s v="PROD27"/>
    <x v="47"/>
    <s v="STORE9"/>
    <n v="4"/>
    <n v="208.34"/>
    <n v="0.01"/>
    <s v="PayPal"/>
    <n v="825.02639999999997"/>
    <n v="63"/>
    <x v="2"/>
    <x v="1"/>
    <s v="Alaska"/>
  </r>
  <r>
    <s v="SALE1977"/>
    <x v="334"/>
    <s v="CUST1365"/>
    <s v="PROD29"/>
    <x v="70"/>
    <s v="STORE2"/>
    <n v="1"/>
    <n v="722.57"/>
    <n v="0.18"/>
    <s v="Credit Card"/>
    <n v="592.50740000000008"/>
    <n v="63"/>
    <x v="2"/>
    <x v="1"/>
    <s v="Alaska"/>
  </r>
  <r>
    <s v="SALE1160"/>
    <x v="78"/>
    <s v="CUST1365"/>
    <s v="PROD30"/>
    <x v="36"/>
    <s v="STORE11"/>
    <n v="2"/>
    <n v="723.75"/>
    <n v="0.03"/>
    <s v="PayPal"/>
    <n v="1404.075"/>
    <n v="63"/>
    <x v="2"/>
    <x v="1"/>
    <s v="Alaska"/>
  </r>
  <r>
    <s v="SALE882"/>
    <x v="5"/>
    <s v="CUST1365"/>
    <s v="PROD40"/>
    <x v="0"/>
    <s v="STORE5"/>
    <n v="3"/>
    <n v="174.57"/>
    <n v="0"/>
    <s v="PayPal"/>
    <n v="523.71"/>
    <n v="63"/>
    <x v="2"/>
    <x v="1"/>
    <s v="Alaska"/>
  </r>
  <r>
    <s v="SALE513"/>
    <x v="346"/>
    <s v="CUST1365"/>
    <s v="PROD45"/>
    <x v="48"/>
    <s v="STORE16"/>
    <n v="1"/>
    <n v="853.12"/>
    <n v="0.19"/>
    <s v="COD"/>
    <n v="691.02719999999999"/>
    <n v="63"/>
    <x v="2"/>
    <x v="1"/>
    <s v="Alaska"/>
  </r>
  <r>
    <s v="SALE1805"/>
    <x v="15"/>
    <s v="CUST1366"/>
    <s v="PROD58"/>
    <x v="90"/>
    <s v="STORE18"/>
    <n v="3"/>
    <n v="658.33"/>
    <n v="0.12"/>
    <s v="COD"/>
    <n v="1737.9911999999999"/>
    <n v="40"/>
    <x v="0"/>
    <x v="1"/>
    <s v="Alabama"/>
  </r>
  <r>
    <s v="SALE711"/>
    <x v="184"/>
    <s v="CUST1366"/>
    <s v="PROD71"/>
    <x v="80"/>
    <s v="STORE17"/>
    <n v="1"/>
    <n v="613.17999999999995"/>
    <n v="0.14000000000000001"/>
    <s v="COD"/>
    <n v="527.33479999999997"/>
    <n v="40"/>
    <x v="0"/>
    <x v="1"/>
    <s v="Alabama"/>
  </r>
  <r>
    <s v="SALE467"/>
    <x v="633"/>
    <s v="CUST1366"/>
    <s v="PROD73"/>
    <x v="17"/>
    <s v="STORE6"/>
    <n v="4"/>
    <n v="934.96"/>
    <n v="0.18"/>
    <s v="PayPal"/>
    <n v="3066.6687999999999"/>
    <n v="40"/>
    <x v="0"/>
    <x v="1"/>
    <s v="Alabama"/>
  </r>
  <r>
    <s v="SALE1194"/>
    <x v="82"/>
    <s v="CUST1367"/>
    <s v="PROD26"/>
    <x v="55"/>
    <s v="STORE17"/>
    <n v="2"/>
    <n v="519.29999999999995"/>
    <n v="0.09"/>
    <s v="PayPal"/>
    <n v="945.12599999999998"/>
    <n v="51"/>
    <x v="0"/>
    <x v="0"/>
    <s v="Ohio"/>
  </r>
  <r>
    <s v="SALE59"/>
    <x v="205"/>
    <s v="CUST1367"/>
    <s v="PROD89"/>
    <x v="81"/>
    <s v="STORE11"/>
    <n v="1"/>
    <n v="996.33"/>
    <n v="0.23"/>
    <s v="PayPal"/>
    <n v="767.17410000000007"/>
    <n v="51"/>
    <x v="0"/>
    <x v="0"/>
    <s v="Ohio"/>
  </r>
  <r>
    <s v="SALE23"/>
    <x v="45"/>
    <s v="CUST1368"/>
    <s v="PROD12"/>
    <x v="11"/>
    <s v="STORE8"/>
    <n v="1"/>
    <n v="719.28"/>
    <n v="0.08"/>
    <s v="Credit Card"/>
    <n v="661.73760000000004"/>
    <n v="34"/>
    <x v="1"/>
    <x v="1"/>
    <s v="New York"/>
  </r>
  <r>
    <s v="SALE1035"/>
    <x v="428"/>
    <s v="CUST1368"/>
    <s v="PROD19"/>
    <x v="69"/>
    <s v="STORE14"/>
    <n v="2"/>
    <n v="760.14"/>
    <n v="0.02"/>
    <s v="COD"/>
    <n v="1489.8743999999999"/>
    <n v="34"/>
    <x v="1"/>
    <x v="1"/>
    <s v="New York"/>
  </r>
  <r>
    <s v="SALE508"/>
    <x v="248"/>
    <s v="CUST1368"/>
    <s v="PROD5"/>
    <x v="31"/>
    <s v="STORE9"/>
    <n v="1"/>
    <n v="191.6"/>
    <n v="0.27"/>
    <s v="PayPal"/>
    <n v="139.86799999999999"/>
    <n v="34"/>
    <x v="1"/>
    <x v="1"/>
    <s v="New York"/>
  </r>
  <r>
    <s v="SALE1024"/>
    <x v="249"/>
    <s v="CUST1368"/>
    <s v="PROD95"/>
    <x v="67"/>
    <s v="STORE8"/>
    <n v="1"/>
    <n v="329.94"/>
    <n v="0.14000000000000001"/>
    <s v="COD"/>
    <n v="283.7484"/>
    <n v="34"/>
    <x v="1"/>
    <x v="1"/>
    <s v="New York"/>
  </r>
  <r>
    <s v="SALE158"/>
    <x v="18"/>
    <s v="CUST1369"/>
    <s v="PROD28"/>
    <x v="24"/>
    <s v="STORE11"/>
    <n v="2"/>
    <n v="60.98"/>
    <n v="0.23"/>
    <s v="PayPal"/>
    <n v="93.909199999999998"/>
    <n v="20"/>
    <x v="1"/>
    <x v="1"/>
    <s v="Vermont"/>
  </r>
  <r>
    <s v="SALE100"/>
    <x v="299"/>
    <s v="CUST1369"/>
    <s v="PROD33"/>
    <x v="41"/>
    <s v="STORE5"/>
    <n v="2"/>
    <n v="401.5"/>
    <n v="0.18"/>
    <s v="Credit Card"/>
    <n v="658.46"/>
    <n v="20"/>
    <x v="1"/>
    <x v="1"/>
    <s v="Vermont"/>
  </r>
  <r>
    <s v="SALE1108"/>
    <x v="63"/>
    <s v="CUST1369"/>
    <s v="PROD61"/>
    <x v="22"/>
    <s v="STORE10"/>
    <n v="3"/>
    <n v="808.87"/>
    <n v="0.12"/>
    <s v="COD"/>
    <n v="2135.4168"/>
    <n v="20"/>
    <x v="1"/>
    <x v="1"/>
    <s v="Vermont"/>
  </r>
  <r>
    <s v="SALE1507"/>
    <x v="582"/>
    <s v="CUST1369"/>
    <s v="PROD81"/>
    <x v="18"/>
    <s v="STORE15"/>
    <n v="2"/>
    <n v="457.83"/>
    <n v="0.01"/>
    <s v="COD"/>
    <n v="906.50339999999994"/>
    <n v="20"/>
    <x v="1"/>
    <x v="1"/>
    <s v="Vermont"/>
  </r>
  <r>
    <s v="SALE834"/>
    <x v="420"/>
    <s v="CUST1369"/>
    <s v="PROD83"/>
    <x v="26"/>
    <s v="STORE12"/>
    <n v="4"/>
    <n v="354.65"/>
    <n v="0.19"/>
    <s v="Credit Card"/>
    <n v="1149.066"/>
    <n v="20"/>
    <x v="1"/>
    <x v="1"/>
    <s v="Vermont"/>
  </r>
  <r>
    <s v="SALE1838"/>
    <x v="437"/>
    <s v="CUST1370"/>
    <s v="PROD34"/>
    <x v="84"/>
    <s v="STORE16"/>
    <n v="2"/>
    <n v="858.15"/>
    <n v="0.03"/>
    <s v="Credit Card"/>
    <n v="1664.8109999999999"/>
    <n v="45"/>
    <x v="0"/>
    <x v="0"/>
    <s v="Indiana"/>
  </r>
  <r>
    <s v="SALE366"/>
    <x v="634"/>
    <s v="CUST1370"/>
    <s v="PROD37"/>
    <x v="53"/>
    <s v="STORE16"/>
    <n v="1"/>
    <n v="628.98"/>
    <n v="0.03"/>
    <s v="COD"/>
    <n v="610.11059999999998"/>
    <n v="45"/>
    <x v="0"/>
    <x v="0"/>
    <s v="Indiana"/>
  </r>
  <r>
    <s v="SALE789"/>
    <x v="379"/>
    <s v="CUST1370"/>
    <s v="PROD5"/>
    <x v="31"/>
    <s v="STORE5"/>
    <n v="2"/>
    <n v="788.05"/>
    <n v="0.21"/>
    <s v="Credit Card"/>
    <n v="1245.1189999999999"/>
    <n v="45"/>
    <x v="0"/>
    <x v="0"/>
    <s v="Indiana"/>
  </r>
  <r>
    <s v="SALE720"/>
    <x v="148"/>
    <s v="CUST1370"/>
    <s v="PROD65"/>
    <x v="95"/>
    <s v="STORE17"/>
    <n v="3"/>
    <n v="681.58"/>
    <n v="0.23"/>
    <s v="Credit Card"/>
    <n v="1574.4498000000001"/>
    <n v="45"/>
    <x v="0"/>
    <x v="0"/>
    <s v="Indiana"/>
  </r>
  <r>
    <s v="SALE1052"/>
    <x v="451"/>
    <s v="CUST1370"/>
    <s v="PROD74"/>
    <x v="13"/>
    <s v="STORE18"/>
    <n v="4"/>
    <n v="475.98"/>
    <n v="0.19"/>
    <s v="PayPal"/>
    <n v="1542.1751999999999"/>
    <n v="45"/>
    <x v="0"/>
    <x v="0"/>
    <s v="Indiana"/>
  </r>
  <r>
    <s v="SALE1064"/>
    <x v="391"/>
    <s v="CUST1370"/>
    <s v="PROD78"/>
    <x v="39"/>
    <s v="STORE19"/>
    <n v="2"/>
    <n v="705.97"/>
    <n v="0.1"/>
    <s v="PayPal"/>
    <n v="1270.7460000000001"/>
    <n v="45"/>
    <x v="0"/>
    <x v="0"/>
    <s v="Indiana"/>
  </r>
  <r>
    <s v="SALE1852"/>
    <x v="304"/>
    <s v="CUST1371"/>
    <s v="PROD1"/>
    <x v="68"/>
    <s v="STORE2"/>
    <n v="3"/>
    <n v="268.95"/>
    <n v="0.04"/>
    <s v="PayPal"/>
    <n v="774.57599999999991"/>
    <n v="21"/>
    <x v="1"/>
    <x v="1"/>
    <s v="New Hampshire"/>
  </r>
  <r>
    <s v="SALE1187"/>
    <x v="434"/>
    <s v="CUST1371"/>
    <s v="PROD18"/>
    <x v="56"/>
    <s v="STORE12"/>
    <n v="3"/>
    <n v="99.77"/>
    <n v="0.01"/>
    <s v="PayPal"/>
    <n v="296.31689999999998"/>
    <n v="21"/>
    <x v="1"/>
    <x v="1"/>
    <s v="New Hampshire"/>
  </r>
  <r>
    <s v="SALE1846"/>
    <x v="572"/>
    <s v="CUST1371"/>
    <s v="PROD2"/>
    <x v="51"/>
    <s v="STORE8"/>
    <n v="3"/>
    <n v="591.9"/>
    <n v="0.27"/>
    <s v="Credit Card"/>
    <n v="1296.261"/>
    <n v="21"/>
    <x v="1"/>
    <x v="1"/>
    <s v="New Hampshire"/>
  </r>
  <r>
    <s v="SALE1414"/>
    <x v="428"/>
    <s v="CUST1371"/>
    <s v="PROD31"/>
    <x v="44"/>
    <s v="STORE19"/>
    <n v="4"/>
    <n v="327.25"/>
    <n v="0.13"/>
    <s v="COD"/>
    <n v="1138.83"/>
    <n v="21"/>
    <x v="1"/>
    <x v="1"/>
    <s v="New Hampshire"/>
  </r>
  <r>
    <s v="SALE1421"/>
    <x v="314"/>
    <s v="CUST1371"/>
    <s v="PROD45"/>
    <x v="48"/>
    <s v="STORE10"/>
    <n v="4"/>
    <n v="557.51"/>
    <n v="0.11"/>
    <s v="Credit Card"/>
    <n v="1984.7356"/>
    <n v="21"/>
    <x v="1"/>
    <x v="1"/>
    <s v="New Hampshire"/>
  </r>
  <r>
    <s v="SALE1464"/>
    <x v="531"/>
    <s v="CUST1371"/>
    <s v="PROD46"/>
    <x v="63"/>
    <s v="STORE4"/>
    <n v="1"/>
    <n v="695.26"/>
    <n v="0.23"/>
    <s v="PayPal"/>
    <n v="535.35019999999997"/>
    <n v="21"/>
    <x v="1"/>
    <x v="1"/>
    <s v="New Hampshire"/>
  </r>
  <r>
    <s v="SALE209"/>
    <x v="69"/>
    <s v="CUST1371"/>
    <s v="PROD67"/>
    <x v="5"/>
    <s v="STORE8"/>
    <n v="1"/>
    <n v="620.80999999999995"/>
    <n v="0.04"/>
    <s v="PayPal"/>
    <n v="595.97759999999994"/>
    <n v="21"/>
    <x v="1"/>
    <x v="1"/>
    <s v="New Hampshire"/>
  </r>
  <r>
    <s v="SALE1326"/>
    <x v="635"/>
    <s v="CUST1371"/>
    <s v="PROD95"/>
    <x v="67"/>
    <s v="STORE1"/>
    <n v="1"/>
    <n v="128.93"/>
    <n v="0.26"/>
    <s v="Credit Card"/>
    <n v="95.408200000000008"/>
    <n v="21"/>
    <x v="1"/>
    <x v="1"/>
    <s v="New Hampshire"/>
  </r>
  <r>
    <s v="SALE1248"/>
    <x v="103"/>
    <s v="CUST1371"/>
    <s v="PROD97"/>
    <x v="14"/>
    <s v="STORE7"/>
    <n v="4"/>
    <n v="938.21"/>
    <n v="0.04"/>
    <s v="PayPal"/>
    <n v="3602.7264"/>
    <n v="21"/>
    <x v="1"/>
    <x v="1"/>
    <s v="New Hampshire"/>
  </r>
  <r>
    <s v="SALE348"/>
    <x v="17"/>
    <s v="CUST1372"/>
    <s v="PROD50"/>
    <x v="82"/>
    <s v="STORE3"/>
    <n v="2"/>
    <n v="85.23"/>
    <n v="0.13"/>
    <s v="Credit Card"/>
    <n v="148.30019999999999"/>
    <n v="28"/>
    <x v="1"/>
    <x v="0"/>
    <s v="Ohio"/>
  </r>
  <r>
    <s v="SALE275"/>
    <x v="86"/>
    <s v="CUST1372"/>
    <s v="PROD54"/>
    <x v="6"/>
    <s v="STORE14"/>
    <n v="1"/>
    <n v="606.01"/>
    <n v="0.04"/>
    <s v="PayPal"/>
    <n v="581.76959999999997"/>
    <n v="28"/>
    <x v="1"/>
    <x v="0"/>
    <s v="Ohio"/>
  </r>
  <r>
    <s v="SALE68"/>
    <x v="406"/>
    <s v="CUST1372"/>
    <s v="PROD72"/>
    <x v="98"/>
    <s v="STORE10"/>
    <n v="4"/>
    <n v="62.48"/>
    <n v="0.18"/>
    <s v="Credit Card"/>
    <n v="204.93440000000001"/>
    <n v="28"/>
    <x v="1"/>
    <x v="0"/>
    <s v="Ohio"/>
  </r>
  <r>
    <s v="SALE899"/>
    <x v="267"/>
    <s v="CUST1372"/>
    <s v="PROD86"/>
    <x v="9"/>
    <s v="STORE6"/>
    <n v="3"/>
    <n v="619.80999999999995"/>
    <n v="0.16"/>
    <s v="COD"/>
    <n v="1561.9212"/>
    <n v="28"/>
    <x v="1"/>
    <x v="0"/>
    <s v="Ohio"/>
  </r>
  <r>
    <s v="SALE1779"/>
    <x v="56"/>
    <s v="CUST1373"/>
    <s v="PROD10"/>
    <x v="92"/>
    <s v="STORE7"/>
    <n v="4"/>
    <n v="499.02"/>
    <n v="0.06"/>
    <s v="Credit Card"/>
    <n v="1876.3152"/>
    <n v="37"/>
    <x v="1"/>
    <x v="1"/>
    <s v="Maine"/>
  </r>
  <r>
    <s v="SALE1129"/>
    <x v="511"/>
    <s v="CUST1373"/>
    <s v="PROD34"/>
    <x v="84"/>
    <s v="STORE1"/>
    <n v="3"/>
    <n v="848.48"/>
    <n v="0"/>
    <s v="COD"/>
    <n v="2545.44"/>
    <n v="37"/>
    <x v="1"/>
    <x v="1"/>
    <s v="Maine"/>
  </r>
  <r>
    <s v="SALE1141"/>
    <x v="454"/>
    <s v="CUST1373"/>
    <s v="PROD46"/>
    <x v="63"/>
    <s v="STORE7"/>
    <n v="2"/>
    <n v="143.79"/>
    <n v="0.1"/>
    <s v="PayPal"/>
    <n v="258.822"/>
    <n v="37"/>
    <x v="1"/>
    <x v="1"/>
    <s v="Maine"/>
  </r>
  <r>
    <s v="SALE1533"/>
    <x v="300"/>
    <s v="CUST1373"/>
    <s v="PROD59"/>
    <x v="77"/>
    <s v="STORE18"/>
    <n v="4"/>
    <n v="790.38"/>
    <n v="0.22"/>
    <s v="COD"/>
    <n v="2465.9856"/>
    <n v="37"/>
    <x v="1"/>
    <x v="1"/>
    <s v="Maine"/>
  </r>
  <r>
    <s v="SALE169"/>
    <x v="324"/>
    <s v="CUST1373"/>
    <s v="PROD72"/>
    <x v="98"/>
    <s v="STORE7"/>
    <n v="2"/>
    <n v="343.42"/>
    <n v="0.12"/>
    <s v="COD"/>
    <n v="604.41920000000005"/>
    <n v="37"/>
    <x v="1"/>
    <x v="1"/>
    <s v="Maine"/>
  </r>
  <r>
    <s v="SALE521"/>
    <x v="270"/>
    <s v="CUST1373"/>
    <s v="PROD73"/>
    <x v="17"/>
    <s v="STORE0"/>
    <n v="3"/>
    <n v="780.69"/>
    <n v="0.1"/>
    <s v="COD"/>
    <n v="2107.8629999999998"/>
    <n v="37"/>
    <x v="1"/>
    <x v="1"/>
    <s v="Maine"/>
  </r>
  <r>
    <s v="SALE1749"/>
    <x v="424"/>
    <s v="CUST1373"/>
    <s v="PROD82"/>
    <x v="97"/>
    <s v="STORE6"/>
    <n v="4"/>
    <n v="389.22"/>
    <n v="0.18"/>
    <s v="Credit Card"/>
    <n v="1276.6415999999999"/>
    <n v="37"/>
    <x v="1"/>
    <x v="1"/>
    <s v="Maine"/>
  </r>
  <r>
    <s v="SALE1847"/>
    <x v="335"/>
    <s v="CUST1375"/>
    <s v="PROD22"/>
    <x v="35"/>
    <s v="STORE10"/>
    <n v="2"/>
    <n v="523.14"/>
    <n v="0.13"/>
    <s v="PayPal"/>
    <n v="910.2636"/>
    <n v="26"/>
    <x v="1"/>
    <x v="0"/>
    <s v="Minnesota"/>
  </r>
  <r>
    <s v="SALE1103"/>
    <x v="205"/>
    <s v="CUST1375"/>
    <s v="PROD28"/>
    <x v="24"/>
    <s v="STORE13"/>
    <n v="1"/>
    <n v="664.35"/>
    <n v="0"/>
    <s v="Credit Card"/>
    <n v="664.35"/>
    <n v="26"/>
    <x v="1"/>
    <x v="0"/>
    <s v="Minnesota"/>
  </r>
  <r>
    <s v="SALE1938"/>
    <x v="26"/>
    <s v="CUST1375"/>
    <s v="PROD61"/>
    <x v="22"/>
    <s v="STORE17"/>
    <n v="2"/>
    <n v="352.63"/>
    <n v="0.15"/>
    <s v="PayPal"/>
    <n v="599.471"/>
    <n v="26"/>
    <x v="1"/>
    <x v="0"/>
    <s v="Minnesota"/>
  </r>
  <r>
    <s v="SALE1661"/>
    <x v="546"/>
    <s v="CUST1375"/>
    <s v="PROD96"/>
    <x v="20"/>
    <s v="STORE10"/>
    <n v="3"/>
    <n v="582.32000000000005"/>
    <n v="0"/>
    <s v="PayPal"/>
    <n v="1746.96"/>
    <n v="26"/>
    <x v="1"/>
    <x v="0"/>
    <s v="Minnesota"/>
  </r>
  <r>
    <s v="SALE1565"/>
    <x v="471"/>
    <s v="CUST1376"/>
    <s v="PROD14"/>
    <x v="50"/>
    <s v="STORE10"/>
    <n v="2"/>
    <n v="675.65"/>
    <n v="0.2"/>
    <s v="COD"/>
    <n v="1081.04"/>
    <n v="30"/>
    <x v="1"/>
    <x v="0"/>
    <s v="Connecticut"/>
  </r>
  <r>
    <s v="SALE654"/>
    <x v="216"/>
    <s v="CUST1376"/>
    <s v="PROD85"/>
    <x v="33"/>
    <s v="STORE3"/>
    <n v="4"/>
    <n v="986.93"/>
    <n v="0.01"/>
    <s v="Credit Card"/>
    <n v="3908.2428"/>
    <n v="30"/>
    <x v="1"/>
    <x v="0"/>
    <s v="Connecticut"/>
  </r>
  <r>
    <s v="SALE1946"/>
    <x v="26"/>
    <s v="CUST1376"/>
    <s v="PROD9"/>
    <x v="65"/>
    <s v="STORE13"/>
    <n v="4"/>
    <n v="243.13"/>
    <n v="0.25"/>
    <s v="COD"/>
    <n v="729.39"/>
    <n v="30"/>
    <x v="1"/>
    <x v="0"/>
    <s v="Connecticut"/>
  </r>
  <r>
    <s v="SALE784"/>
    <x v="65"/>
    <s v="CUST1377"/>
    <s v="PROD70"/>
    <x v="61"/>
    <s v="STORE18"/>
    <n v="1"/>
    <n v="914.75"/>
    <n v="0.1"/>
    <s v="COD"/>
    <n v="823.27499999999998"/>
    <n v="39"/>
    <x v="1"/>
    <x v="1"/>
    <s v="Maine"/>
  </r>
  <r>
    <s v="SALE584"/>
    <x v="41"/>
    <s v="CUST1377"/>
    <s v="PROD78"/>
    <x v="39"/>
    <s v="STORE4"/>
    <n v="1"/>
    <n v="34.71"/>
    <n v="0.1"/>
    <s v="COD"/>
    <n v="31.239000000000001"/>
    <n v="39"/>
    <x v="1"/>
    <x v="1"/>
    <s v="Maine"/>
  </r>
  <r>
    <s v="SALE175"/>
    <x v="371"/>
    <s v="CUST1377"/>
    <s v="PROD92"/>
    <x v="19"/>
    <s v="STORE1"/>
    <n v="2"/>
    <n v="707.65"/>
    <n v="0.14000000000000001"/>
    <s v="Credit Card"/>
    <n v="1217.1579999999999"/>
    <n v="39"/>
    <x v="1"/>
    <x v="1"/>
    <s v="Maine"/>
  </r>
  <r>
    <s v="SALE546"/>
    <x v="180"/>
    <s v="CUST1378"/>
    <s v="PROD10"/>
    <x v="92"/>
    <s v="STORE6"/>
    <n v="3"/>
    <n v="370.93"/>
    <n v="0"/>
    <s v="Credit Card"/>
    <n v="1112.79"/>
    <n v="44"/>
    <x v="0"/>
    <x v="1"/>
    <s v="Delaware"/>
  </r>
  <r>
    <s v="SALE1203"/>
    <x v="414"/>
    <s v="CUST1378"/>
    <s v="PROD15"/>
    <x v="72"/>
    <s v="STORE18"/>
    <n v="3"/>
    <n v="197.93"/>
    <n v="0"/>
    <s v="COD"/>
    <n v="593.79"/>
    <n v="44"/>
    <x v="0"/>
    <x v="1"/>
    <s v="Delaware"/>
  </r>
  <r>
    <s v="SALE1379"/>
    <x v="593"/>
    <s v="CUST1378"/>
    <s v="PROD48"/>
    <x v="3"/>
    <s v="STORE17"/>
    <n v="2"/>
    <n v="204.89"/>
    <n v="0.24"/>
    <s v="Credit Card"/>
    <n v="311.43279999999999"/>
    <n v="44"/>
    <x v="0"/>
    <x v="1"/>
    <s v="Delaware"/>
  </r>
  <r>
    <s v="SALE1284"/>
    <x v="174"/>
    <s v="CUST1378"/>
    <s v="PROD54"/>
    <x v="6"/>
    <s v="STORE8"/>
    <n v="2"/>
    <n v="623.20000000000005"/>
    <n v="0.14000000000000001"/>
    <s v="COD"/>
    <n v="1071.904"/>
    <n v="44"/>
    <x v="0"/>
    <x v="1"/>
    <s v="Delaware"/>
  </r>
  <r>
    <s v="SALE602"/>
    <x v="376"/>
    <s v="CUST1378"/>
    <s v="PROD6"/>
    <x v="78"/>
    <s v="STORE10"/>
    <n v="3"/>
    <n v="483.06"/>
    <n v="0.05"/>
    <s v="Credit Card"/>
    <n v="1376.721"/>
    <n v="44"/>
    <x v="0"/>
    <x v="1"/>
    <s v="Delaware"/>
  </r>
  <r>
    <s v="SALE82"/>
    <x v="98"/>
    <s v="CUST1378"/>
    <s v="PROD91"/>
    <x v="40"/>
    <s v="STORE17"/>
    <n v="2"/>
    <n v="601.33000000000004"/>
    <n v="0.16"/>
    <s v="PayPal"/>
    <n v="1010.2344000000001"/>
    <n v="44"/>
    <x v="0"/>
    <x v="1"/>
    <s v="Delaware"/>
  </r>
  <r>
    <s v="SALE1126"/>
    <x v="514"/>
    <s v="CUST1379"/>
    <s v="PROD0"/>
    <x v="10"/>
    <s v="STORE17"/>
    <n v="3"/>
    <n v="241.64"/>
    <n v="0.28999999999999998"/>
    <s v="PayPal"/>
    <n v="514.69319999999993"/>
    <n v="34"/>
    <x v="1"/>
    <x v="1"/>
    <s v="Iowa"/>
  </r>
  <r>
    <s v="SALE1553"/>
    <x v="622"/>
    <s v="CUST1379"/>
    <s v="PROD18"/>
    <x v="56"/>
    <s v="STORE14"/>
    <n v="4"/>
    <n v="317.11"/>
    <n v="0.16"/>
    <s v="PayPal"/>
    <n v="1065.4896000000001"/>
    <n v="34"/>
    <x v="1"/>
    <x v="1"/>
    <s v="Iowa"/>
  </r>
  <r>
    <s v="SALE404"/>
    <x v="561"/>
    <s v="CUST1379"/>
    <s v="PROD20"/>
    <x v="91"/>
    <s v="STORE0"/>
    <n v="4"/>
    <n v="585.45000000000005"/>
    <n v="0.25"/>
    <s v="COD"/>
    <n v="1756.35"/>
    <n v="34"/>
    <x v="1"/>
    <x v="1"/>
    <s v="Iowa"/>
  </r>
  <r>
    <s v="SALE872"/>
    <x v="514"/>
    <s v="CUST1379"/>
    <s v="PROD76"/>
    <x v="49"/>
    <s v="STORE6"/>
    <n v="4"/>
    <n v="282.45"/>
    <n v="0.28999999999999998"/>
    <s v="COD"/>
    <n v="802.1579999999999"/>
    <n v="34"/>
    <x v="1"/>
    <x v="1"/>
    <s v="Iowa"/>
  </r>
  <r>
    <s v="SALE1053"/>
    <x v="466"/>
    <s v="CUST1380"/>
    <s v="PROD38"/>
    <x v="87"/>
    <s v="STORE15"/>
    <n v="4"/>
    <n v="132.88999999999999"/>
    <n v="0.12"/>
    <s v="Credit Card"/>
    <n v="467.77280000000002"/>
    <n v="23"/>
    <x v="1"/>
    <x v="0"/>
    <s v="Rhode Island"/>
  </r>
  <r>
    <s v="SALE1087"/>
    <x v="521"/>
    <s v="CUST1380"/>
    <s v="PROD39"/>
    <x v="25"/>
    <s v="STORE3"/>
    <n v="3"/>
    <n v="717.81"/>
    <n v="0.17"/>
    <s v="COD"/>
    <n v="1787.3469"/>
    <n v="23"/>
    <x v="1"/>
    <x v="0"/>
    <s v="Rhode Island"/>
  </r>
  <r>
    <s v="SALE1061"/>
    <x v="266"/>
    <s v="CUST1380"/>
    <s v="PROD61"/>
    <x v="22"/>
    <s v="STORE7"/>
    <n v="2"/>
    <n v="654.12"/>
    <n v="0.27"/>
    <s v="PayPal"/>
    <n v="955.01519999999994"/>
    <n v="23"/>
    <x v="1"/>
    <x v="0"/>
    <s v="Rhode Island"/>
  </r>
  <r>
    <s v="SALE861"/>
    <x v="279"/>
    <s v="CUST1380"/>
    <s v="PROD68"/>
    <x v="66"/>
    <s v="STORE13"/>
    <n v="4"/>
    <n v="408.72"/>
    <n v="0.16"/>
    <s v="COD"/>
    <n v="1373.2991999999999"/>
    <n v="23"/>
    <x v="1"/>
    <x v="0"/>
    <s v="Rhode Island"/>
  </r>
  <r>
    <s v="SALE714"/>
    <x v="572"/>
    <s v="CUST1380"/>
    <s v="PROD98"/>
    <x v="62"/>
    <s v="STORE14"/>
    <n v="4"/>
    <n v="912.61"/>
    <n v="0.14000000000000001"/>
    <s v="Credit Card"/>
    <n v="3139.3784000000001"/>
    <n v="23"/>
    <x v="1"/>
    <x v="0"/>
    <s v="Rhode Island"/>
  </r>
  <r>
    <s v="SALE889"/>
    <x v="275"/>
    <s v="CUST1381"/>
    <s v="PROD23"/>
    <x v="74"/>
    <s v="STORE4"/>
    <n v="3"/>
    <n v="70.97"/>
    <n v="0.06"/>
    <s v="COD"/>
    <n v="200.1354"/>
    <n v="50"/>
    <x v="0"/>
    <x v="0"/>
    <s v="Alabama"/>
  </r>
  <r>
    <s v="SALE648"/>
    <x v="629"/>
    <s v="CUST1381"/>
    <s v="PROD26"/>
    <x v="55"/>
    <s v="STORE7"/>
    <n v="1"/>
    <n v="566.5"/>
    <n v="0.25"/>
    <s v="COD"/>
    <n v="424.875"/>
    <n v="50"/>
    <x v="0"/>
    <x v="0"/>
    <s v="Alabama"/>
  </r>
  <r>
    <s v="SALE1791"/>
    <x v="89"/>
    <s v="CUST1381"/>
    <s v="PROD33"/>
    <x v="41"/>
    <s v="STORE15"/>
    <n v="1"/>
    <n v="161.16999999999999"/>
    <n v="0.05"/>
    <s v="Credit Card"/>
    <n v="153.11150000000001"/>
    <n v="50"/>
    <x v="0"/>
    <x v="0"/>
    <s v="Alabama"/>
  </r>
  <r>
    <s v="SALE800"/>
    <x v="616"/>
    <s v="CUST1381"/>
    <s v="PROD42"/>
    <x v="30"/>
    <s v="STORE18"/>
    <n v="2"/>
    <n v="953.26"/>
    <n v="0.1"/>
    <s v="COD"/>
    <n v="1715.8679999999999"/>
    <n v="50"/>
    <x v="0"/>
    <x v="0"/>
    <s v="Alabama"/>
  </r>
  <r>
    <s v="SALE25"/>
    <x v="230"/>
    <s v="CUST1381"/>
    <s v="PROD5"/>
    <x v="31"/>
    <s v="STORE3"/>
    <n v="4"/>
    <n v="852.71"/>
    <n v="0.14000000000000001"/>
    <s v="PayPal"/>
    <n v="2933.3224"/>
    <n v="50"/>
    <x v="0"/>
    <x v="0"/>
    <s v="Alabama"/>
  </r>
  <r>
    <s v="SALE1886"/>
    <x v="459"/>
    <s v="CUST1381"/>
    <s v="PROD64"/>
    <x v="16"/>
    <s v="STORE15"/>
    <n v="2"/>
    <n v="558.9"/>
    <n v="0.05"/>
    <s v="COD"/>
    <n v="1061.9100000000001"/>
    <n v="50"/>
    <x v="0"/>
    <x v="0"/>
    <s v="Alabama"/>
  </r>
  <r>
    <s v="SALE928"/>
    <x v="292"/>
    <s v="CUST1381"/>
    <s v="PROD81"/>
    <x v="18"/>
    <s v="STORE1"/>
    <n v="3"/>
    <n v="138.86000000000001"/>
    <n v="0.11"/>
    <s v="PayPal"/>
    <n v="370.75619999999998"/>
    <n v="50"/>
    <x v="0"/>
    <x v="0"/>
    <s v="Alabama"/>
  </r>
  <r>
    <s v="SALE959"/>
    <x v="24"/>
    <s v="CUST1382"/>
    <s v="PROD25"/>
    <x v="57"/>
    <s v="STORE14"/>
    <n v="2"/>
    <n v="855.4"/>
    <n v="0.08"/>
    <s v="COD"/>
    <n v="1573.9359999999999"/>
    <n v="20"/>
    <x v="1"/>
    <x v="1"/>
    <s v="California"/>
  </r>
  <r>
    <s v="SALE188"/>
    <x v="316"/>
    <s v="CUST1382"/>
    <s v="PROD4"/>
    <x v="83"/>
    <s v="STORE3"/>
    <n v="3"/>
    <n v="620.22"/>
    <n v="0.04"/>
    <s v="Credit Card"/>
    <n v="1786.2336"/>
    <n v="20"/>
    <x v="1"/>
    <x v="1"/>
    <s v="California"/>
  </r>
  <r>
    <s v="SALE1964"/>
    <x v="355"/>
    <s v="CUST1382"/>
    <s v="PROD68"/>
    <x v="66"/>
    <s v="STORE5"/>
    <n v="3"/>
    <n v="120.97"/>
    <n v="0.11"/>
    <s v="Credit Card"/>
    <n v="322.98989999999998"/>
    <n v="20"/>
    <x v="1"/>
    <x v="1"/>
    <s v="California"/>
  </r>
  <r>
    <s v="SALE1629"/>
    <x v="286"/>
    <s v="CUST1382"/>
    <s v="PROD70"/>
    <x v="61"/>
    <s v="STORE16"/>
    <n v="1"/>
    <n v="505.83"/>
    <n v="0.14000000000000001"/>
    <s v="COD"/>
    <n v="435.0138"/>
    <n v="20"/>
    <x v="1"/>
    <x v="1"/>
    <s v="California"/>
  </r>
  <r>
    <s v="SALE573"/>
    <x v="636"/>
    <s v="CUST1382"/>
    <s v="PROD76"/>
    <x v="49"/>
    <s v="STORE19"/>
    <n v="4"/>
    <n v="158.46"/>
    <n v="0.09"/>
    <s v="PayPal"/>
    <n v="576.7944"/>
    <n v="20"/>
    <x v="1"/>
    <x v="1"/>
    <s v="California"/>
  </r>
  <r>
    <s v="SALE1105"/>
    <x v="58"/>
    <s v="CUST1383"/>
    <s v="PROD15"/>
    <x v="72"/>
    <s v="STORE3"/>
    <n v="4"/>
    <n v="921.83"/>
    <n v="0.27"/>
    <s v="Credit Card"/>
    <n v="2691.7435999999998"/>
    <n v="27"/>
    <x v="1"/>
    <x v="1"/>
    <s v="South Carolina"/>
  </r>
  <r>
    <s v="SALE944"/>
    <x v="451"/>
    <s v="CUST1383"/>
    <s v="PROD3"/>
    <x v="43"/>
    <s v="STORE9"/>
    <n v="3"/>
    <n v="462.75"/>
    <n v="0.22"/>
    <s v="PayPal"/>
    <n v="1082.835"/>
    <n v="27"/>
    <x v="1"/>
    <x v="1"/>
    <s v="South Carolina"/>
  </r>
  <r>
    <s v="SALE417"/>
    <x v="14"/>
    <s v="CUST1383"/>
    <s v="PROD58"/>
    <x v="90"/>
    <s v="STORE10"/>
    <n v="2"/>
    <n v="466.27"/>
    <n v="0.11"/>
    <s v="PayPal"/>
    <n v="829.9606"/>
    <n v="27"/>
    <x v="1"/>
    <x v="1"/>
    <s v="South Carolina"/>
  </r>
  <r>
    <s v="SALE936"/>
    <x v="148"/>
    <s v="CUST1383"/>
    <s v="PROD63"/>
    <x v="2"/>
    <s v="STORE13"/>
    <n v="3"/>
    <n v="953.74"/>
    <n v="0.04"/>
    <s v="Credit Card"/>
    <n v="2746.7712000000001"/>
    <n v="27"/>
    <x v="1"/>
    <x v="1"/>
    <s v="South Carolina"/>
  </r>
  <r>
    <s v="SALE1432"/>
    <x v="588"/>
    <s v="CUST1383"/>
    <s v="PROD73"/>
    <x v="17"/>
    <s v="STORE19"/>
    <n v="3"/>
    <n v="59.37"/>
    <n v="0.03"/>
    <s v="PayPal"/>
    <n v="172.76669999999999"/>
    <n v="27"/>
    <x v="1"/>
    <x v="1"/>
    <s v="South Carolina"/>
  </r>
  <r>
    <s v="SALE1608"/>
    <x v="372"/>
    <s v="CUST1383"/>
    <s v="PROD95"/>
    <x v="67"/>
    <s v="STORE19"/>
    <n v="1"/>
    <n v="511.35"/>
    <n v="0"/>
    <s v="Credit Card"/>
    <n v="511.35"/>
    <n v="27"/>
    <x v="1"/>
    <x v="1"/>
    <s v="South Carolina"/>
  </r>
  <r>
    <s v="SALE1104"/>
    <x v="637"/>
    <s v="CUST1384"/>
    <s v="PROD21"/>
    <x v="73"/>
    <s v="STORE10"/>
    <n v="2"/>
    <n v="218.07"/>
    <n v="0.19"/>
    <s v="PayPal"/>
    <n v="353.27339999999998"/>
    <n v="52"/>
    <x v="0"/>
    <x v="1"/>
    <s v="Iowa"/>
  </r>
  <r>
    <s v="SALE1234"/>
    <x v="393"/>
    <s v="CUST1384"/>
    <s v="PROD34"/>
    <x v="84"/>
    <s v="STORE12"/>
    <n v="4"/>
    <n v="94.13"/>
    <n v="0.04"/>
    <s v="COD"/>
    <n v="361.45920000000001"/>
    <n v="52"/>
    <x v="0"/>
    <x v="1"/>
    <s v="Iowa"/>
  </r>
  <r>
    <s v="SALE961"/>
    <x v="292"/>
    <s v="CUST1384"/>
    <s v="PROD51"/>
    <x v="4"/>
    <s v="STORE10"/>
    <n v="3"/>
    <n v="918.26"/>
    <n v="0.17"/>
    <s v="COD"/>
    <n v="2286.4674"/>
    <n v="52"/>
    <x v="0"/>
    <x v="1"/>
    <s v="Iowa"/>
  </r>
  <r>
    <s v="SALE473"/>
    <x v="638"/>
    <s v="CUST1384"/>
    <s v="PROD74"/>
    <x v="13"/>
    <s v="STORE10"/>
    <n v="1"/>
    <n v="30.94"/>
    <n v="0.21"/>
    <s v="COD"/>
    <n v="24.442599999999999"/>
    <n v="52"/>
    <x v="0"/>
    <x v="1"/>
    <s v="Iowa"/>
  </r>
  <r>
    <s v="SALE1651"/>
    <x v="436"/>
    <s v="CUST1384"/>
    <s v="PROD8"/>
    <x v="93"/>
    <s v="STORE8"/>
    <n v="4"/>
    <n v="195.75"/>
    <n v="0.17"/>
    <s v="Credit Card"/>
    <n v="649.89"/>
    <n v="52"/>
    <x v="0"/>
    <x v="1"/>
    <s v="Iowa"/>
  </r>
  <r>
    <s v="SALE1339"/>
    <x v="308"/>
    <s v="CUST1384"/>
    <s v="PROD80"/>
    <x v="59"/>
    <s v="STORE2"/>
    <n v="4"/>
    <n v="806.99"/>
    <n v="0.06"/>
    <s v="Credit Card"/>
    <n v="3034.2824000000001"/>
    <n v="52"/>
    <x v="0"/>
    <x v="1"/>
    <s v="Iowa"/>
  </r>
  <r>
    <s v="SALE1083"/>
    <x v="27"/>
    <s v="CUST1385"/>
    <s v="PROD29"/>
    <x v="70"/>
    <s v="STORE16"/>
    <n v="1"/>
    <n v="850.06"/>
    <n v="0.28999999999999998"/>
    <s v="PayPal"/>
    <n v="603.54259999999988"/>
    <n v="60"/>
    <x v="2"/>
    <x v="0"/>
    <s v="South Carolina"/>
  </r>
  <r>
    <s v="SALE1244"/>
    <x v="412"/>
    <s v="CUST1385"/>
    <s v="PROD38"/>
    <x v="87"/>
    <s v="STORE17"/>
    <n v="4"/>
    <n v="347.82"/>
    <n v="0.02"/>
    <s v="COD"/>
    <n v="1363.4544000000001"/>
    <n v="60"/>
    <x v="2"/>
    <x v="0"/>
    <s v="South Carolina"/>
  </r>
  <r>
    <s v="SALE730"/>
    <x v="266"/>
    <s v="CUST1385"/>
    <s v="PROD68"/>
    <x v="66"/>
    <s v="STORE14"/>
    <n v="1"/>
    <n v="522.72"/>
    <n v="0.25"/>
    <s v="PayPal"/>
    <n v="392.04"/>
    <n v="60"/>
    <x v="2"/>
    <x v="0"/>
    <s v="South Carolina"/>
  </r>
  <r>
    <s v="SALE1298"/>
    <x v="455"/>
    <s v="CUST1387"/>
    <s v="PROD26"/>
    <x v="55"/>
    <s v="STORE8"/>
    <n v="2"/>
    <n v="853.41"/>
    <n v="0.25"/>
    <s v="Credit Card"/>
    <n v="1280.115"/>
    <n v="28"/>
    <x v="1"/>
    <x v="1"/>
    <s v="New Jersey"/>
  </r>
  <r>
    <s v="SALE727"/>
    <x v="120"/>
    <s v="CUST1387"/>
    <s v="PROD76"/>
    <x v="49"/>
    <s v="STORE4"/>
    <n v="1"/>
    <n v="106.07"/>
    <n v="0.23"/>
    <s v="COD"/>
    <n v="81.673900000000003"/>
    <n v="28"/>
    <x v="1"/>
    <x v="1"/>
    <s v="New Jersey"/>
  </r>
  <r>
    <s v="SALE1427"/>
    <x v="194"/>
    <s v="CUST1388"/>
    <s v="PROD39"/>
    <x v="25"/>
    <s v="STORE15"/>
    <n v="3"/>
    <n v="836.27"/>
    <n v="0.16"/>
    <s v="Credit Card"/>
    <n v="2107.4004"/>
    <n v="53"/>
    <x v="0"/>
    <x v="0"/>
    <s v="Missouri"/>
  </r>
  <r>
    <s v="SALE996"/>
    <x v="155"/>
    <s v="CUST1388"/>
    <s v="PROD48"/>
    <x v="3"/>
    <s v="STORE6"/>
    <n v="4"/>
    <n v="826.55"/>
    <n v="0.28000000000000003"/>
    <s v="Credit Card"/>
    <n v="2380.4639999999999"/>
    <n v="53"/>
    <x v="0"/>
    <x v="0"/>
    <s v="Missouri"/>
  </r>
  <r>
    <s v="SALE725"/>
    <x v="518"/>
    <s v="CUST1388"/>
    <s v="PROD71"/>
    <x v="80"/>
    <s v="STORE1"/>
    <n v="1"/>
    <n v="506.55"/>
    <n v="0.28000000000000003"/>
    <s v="Credit Card"/>
    <n v="364.71600000000001"/>
    <n v="53"/>
    <x v="0"/>
    <x v="0"/>
    <s v="Missouri"/>
  </r>
  <r>
    <s v="SALE923"/>
    <x v="574"/>
    <s v="CUST1388"/>
    <s v="PROD77"/>
    <x v="64"/>
    <s v="STORE14"/>
    <n v="3"/>
    <n v="212.87"/>
    <n v="0.18"/>
    <s v="Credit Card"/>
    <n v="523.66020000000003"/>
    <n v="53"/>
    <x v="0"/>
    <x v="0"/>
    <s v="Missouri"/>
  </r>
  <r>
    <s v="SALE538"/>
    <x v="139"/>
    <s v="CUST1388"/>
    <s v="PROD82"/>
    <x v="97"/>
    <s v="STORE8"/>
    <n v="3"/>
    <n v="787.91"/>
    <n v="0.06"/>
    <s v="PayPal"/>
    <n v="2221.9061999999999"/>
    <n v="53"/>
    <x v="0"/>
    <x v="0"/>
    <s v="Missouri"/>
  </r>
  <r>
    <s v="SALE592"/>
    <x v="471"/>
    <s v="CUST1388"/>
    <s v="PROD92"/>
    <x v="19"/>
    <s v="STORE17"/>
    <n v="3"/>
    <n v="259.74"/>
    <n v="0.24"/>
    <s v="Credit Card"/>
    <n v="592.20720000000006"/>
    <n v="53"/>
    <x v="0"/>
    <x v="0"/>
    <s v="Missouri"/>
  </r>
  <r>
    <s v="SALE1562"/>
    <x v="639"/>
    <s v="CUST1389"/>
    <s v="PROD17"/>
    <x v="75"/>
    <s v="STORE0"/>
    <n v="1"/>
    <n v="465.63"/>
    <n v="0.25"/>
    <s v="Credit Card"/>
    <n v="349.22250000000003"/>
    <n v="50"/>
    <x v="0"/>
    <x v="0"/>
    <s v="Nebraska"/>
  </r>
  <r>
    <s v="SALE1336"/>
    <x v="314"/>
    <s v="CUST1389"/>
    <s v="PROD75"/>
    <x v="7"/>
    <s v="STORE0"/>
    <n v="3"/>
    <n v="580.45000000000005"/>
    <n v="0"/>
    <s v="PayPal"/>
    <n v="1741.35"/>
    <n v="50"/>
    <x v="0"/>
    <x v="0"/>
    <s v="Nebraska"/>
  </r>
  <r>
    <s v="SALE559"/>
    <x v="217"/>
    <s v="CUST1389"/>
    <s v="PROD91"/>
    <x v="40"/>
    <s v="STORE16"/>
    <n v="1"/>
    <n v="499.59"/>
    <n v="0.03"/>
    <s v="COD"/>
    <n v="484.60230000000001"/>
    <n v="50"/>
    <x v="0"/>
    <x v="0"/>
    <s v="Nebraska"/>
  </r>
  <r>
    <s v="SALE638"/>
    <x v="296"/>
    <s v="CUST1390"/>
    <s v="PROD11"/>
    <x v="79"/>
    <s v="STORE0"/>
    <n v="1"/>
    <n v="362.93"/>
    <n v="0.27"/>
    <s v="Credit Card"/>
    <n v="264.93889999999999"/>
    <n v="56"/>
    <x v="0"/>
    <x v="0"/>
    <s v="Arkansas"/>
  </r>
  <r>
    <s v="SALE1350"/>
    <x v="640"/>
    <s v="CUST1390"/>
    <s v="PROD23"/>
    <x v="74"/>
    <s v="STORE2"/>
    <n v="3"/>
    <n v="152.41"/>
    <n v="0.25"/>
    <s v="Credit Card"/>
    <n v="342.92250000000001"/>
    <n v="56"/>
    <x v="0"/>
    <x v="0"/>
    <s v="Arkansas"/>
  </r>
  <r>
    <s v="SALE410"/>
    <x v="290"/>
    <s v="CUST1391"/>
    <s v="PROD29"/>
    <x v="70"/>
    <s v="STORE19"/>
    <n v="4"/>
    <n v="349.84"/>
    <n v="0.11"/>
    <s v="Credit Card"/>
    <n v="1245.4304"/>
    <n v="40"/>
    <x v="0"/>
    <x v="1"/>
    <s v="Oregon"/>
  </r>
  <r>
    <s v="SALE1310"/>
    <x v="64"/>
    <s v="CUST1391"/>
    <s v="PROD50"/>
    <x v="82"/>
    <s v="STORE12"/>
    <n v="2"/>
    <n v="520.45000000000005"/>
    <n v="0.11"/>
    <s v="COD"/>
    <n v="926.40100000000007"/>
    <n v="40"/>
    <x v="0"/>
    <x v="1"/>
    <s v="Oregon"/>
  </r>
  <r>
    <s v="SALE1691"/>
    <x v="546"/>
    <s v="CUST1391"/>
    <s v="PROD6"/>
    <x v="78"/>
    <s v="STORE17"/>
    <n v="1"/>
    <n v="631"/>
    <n v="0.04"/>
    <s v="Credit Card"/>
    <n v="605.76"/>
    <n v="40"/>
    <x v="0"/>
    <x v="1"/>
    <s v="Oregon"/>
  </r>
  <r>
    <s v="SALE1724"/>
    <x v="641"/>
    <s v="CUST1392"/>
    <s v="PROD27"/>
    <x v="47"/>
    <s v="STORE3"/>
    <n v="3"/>
    <n v="523.45000000000005"/>
    <n v="0.17"/>
    <s v="Credit Card"/>
    <n v="1303.3905"/>
    <n v="46"/>
    <x v="0"/>
    <x v="0"/>
    <s v="Missouri"/>
  </r>
  <r>
    <s v="SALE905"/>
    <x v="642"/>
    <s v="CUST1392"/>
    <s v="PROD52"/>
    <x v="42"/>
    <s v="STORE10"/>
    <n v="2"/>
    <n v="295.12"/>
    <n v="0.09"/>
    <s v="COD"/>
    <n v="537.11840000000007"/>
    <n v="46"/>
    <x v="0"/>
    <x v="0"/>
    <s v="Missouri"/>
  </r>
  <r>
    <s v="SALE1692"/>
    <x v="287"/>
    <s v="CUST1393"/>
    <s v="PROD80"/>
    <x v="59"/>
    <s v="STORE3"/>
    <n v="4"/>
    <n v="983.98"/>
    <n v="0.11"/>
    <s v="COD"/>
    <n v="3502.9688000000001"/>
    <n v="46"/>
    <x v="0"/>
    <x v="0"/>
    <s v="Utah"/>
  </r>
  <r>
    <s v="SALE995"/>
    <x v="158"/>
    <s v="CUST1394"/>
    <s v="PROD24"/>
    <x v="52"/>
    <s v="STORE6"/>
    <n v="3"/>
    <n v="480.11"/>
    <n v="0.11"/>
    <s v="PayPal"/>
    <n v="1281.8937000000001"/>
    <n v="43"/>
    <x v="0"/>
    <x v="1"/>
    <s v="Connecticut"/>
  </r>
  <r>
    <s v="SALE1623"/>
    <x v="571"/>
    <s v="CUST1394"/>
    <s v="PROD34"/>
    <x v="84"/>
    <s v="STORE15"/>
    <n v="2"/>
    <n v="223.73"/>
    <n v="0.11"/>
    <s v="PayPal"/>
    <n v="398.23939999999999"/>
    <n v="43"/>
    <x v="0"/>
    <x v="1"/>
    <s v="Connecticut"/>
  </r>
  <r>
    <s v="SALE1972"/>
    <x v="45"/>
    <s v="CUST1394"/>
    <s v="PROD79"/>
    <x v="8"/>
    <s v="STORE16"/>
    <n v="1"/>
    <n v="650.47"/>
    <n v="0.13"/>
    <s v="PayPal"/>
    <n v="565.90890000000002"/>
    <n v="43"/>
    <x v="0"/>
    <x v="1"/>
    <s v="Connecticut"/>
  </r>
  <r>
    <s v="SALE159"/>
    <x v="28"/>
    <s v="CUST1394"/>
    <s v="PROD89"/>
    <x v="81"/>
    <s v="STORE16"/>
    <n v="2"/>
    <n v="122.23"/>
    <n v="0.21"/>
    <s v="COD"/>
    <n v="193.1234"/>
    <n v="43"/>
    <x v="0"/>
    <x v="1"/>
    <s v="Connecticut"/>
  </r>
  <r>
    <s v="SALE182"/>
    <x v="511"/>
    <s v="CUST1396"/>
    <s v="PROD34"/>
    <x v="84"/>
    <s v="STORE0"/>
    <n v="4"/>
    <n v="741.88"/>
    <n v="0.02"/>
    <s v="COD"/>
    <n v="2908.1696000000002"/>
    <n v="25"/>
    <x v="1"/>
    <x v="1"/>
    <s v="New York"/>
  </r>
  <r>
    <s v="SALE21"/>
    <x v="39"/>
    <s v="CUST1396"/>
    <s v="PROD43"/>
    <x v="85"/>
    <s v="STORE18"/>
    <n v="1"/>
    <n v="589.55999999999995"/>
    <n v="0.22"/>
    <s v="Credit Card"/>
    <n v="459.85680000000002"/>
    <n v="25"/>
    <x v="1"/>
    <x v="1"/>
    <s v="New York"/>
  </r>
  <r>
    <s v="SALE1514"/>
    <x v="555"/>
    <s v="CUST1396"/>
    <s v="PROD61"/>
    <x v="22"/>
    <s v="STORE4"/>
    <n v="1"/>
    <n v="994.18"/>
    <n v="0.05"/>
    <s v="PayPal"/>
    <n v="944.47099999999989"/>
    <n v="25"/>
    <x v="1"/>
    <x v="1"/>
    <s v="New York"/>
  </r>
  <r>
    <s v="SALE626"/>
    <x v="391"/>
    <s v="CUST1396"/>
    <s v="PROD62"/>
    <x v="23"/>
    <s v="STORE4"/>
    <n v="3"/>
    <n v="392.65"/>
    <n v="0.17"/>
    <s v="PayPal"/>
    <n v="977.69849999999985"/>
    <n v="25"/>
    <x v="1"/>
    <x v="1"/>
    <s v="New York"/>
  </r>
  <r>
    <s v="SALE1422"/>
    <x v="57"/>
    <s v="CUST1397"/>
    <s v="PROD90"/>
    <x v="34"/>
    <s v="STORE1"/>
    <n v="2"/>
    <n v="410"/>
    <n v="0.13"/>
    <s v="COD"/>
    <n v="713.4"/>
    <n v="62"/>
    <x v="2"/>
    <x v="1"/>
    <s v="Kansas"/>
  </r>
  <r>
    <s v="SALE128"/>
    <x v="529"/>
    <s v="CUST1397"/>
    <s v="PROD94"/>
    <x v="37"/>
    <s v="STORE9"/>
    <n v="2"/>
    <n v="724.97"/>
    <n v="0.1"/>
    <s v="Credit Card"/>
    <n v="1304.9459999999999"/>
    <n v="62"/>
    <x v="2"/>
    <x v="1"/>
    <s v="Kansas"/>
  </r>
  <r>
    <s v="SALE418"/>
    <x v="584"/>
    <s v="CUST1398"/>
    <s v="PROD62"/>
    <x v="23"/>
    <s v="STORE14"/>
    <n v="3"/>
    <n v="969.83"/>
    <n v="0.02"/>
    <s v="Credit Card"/>
    <n v="2851.3002000000001"/>
    <n v="54"/>
    <x v="0"/>
    <x v="0"/>
    <s v="New Hampshire"/>
  </r>
  <r>
    <s v="SALE32"/>
    <x v="643"/>
    <s v="CUST1398"/>
    <s v="PROD75"/>
    <x v="7"/>
    <s v="STORE8"/>
    <n v="4"/>
    <n v="313.83"/>
    <n v="0.08"/>
    <s v="Credit Card"/>
    <n v="1154.8943999999999"/>
    <n v="54"/>
    <x v="0"/>
    <x v="0"/>
    <s v="New Hampshire"/>
  </r>
  <r>
    <s v="SALE1003"/>
    <x v="126"/>
    <s v="CUST1399"/>
    <s v="PROD24"/>
    <x v="52"/>
    <s v="STORE1"/>
    <n v="4"/>
    <n v="996.85"/>
    <n v="0.24"/>
    <s v="PayPal"/>
    <n v="3030.424"/>
    <n v="27"/>
    <x v="1"/>
    <x v="0"/>
    <s v="Maine"/>
  </r>
  <r>
    <s v="SALE471"/>
    <x v="458"/>
    <s v="CUST1399"/>
    <s v="PROD37"/>
    <x v="53"/>
    <s v="STORE13"/>
    <n v="1"/>
    <n v="546.20000000000005"/>
    <n v="0.22"/>
    <s v="PayPal"/>
    <n v="426.03600000000012"/>
    <n v="27"/>
    <x v="1"/>
    <x v="0"/>
    <s v="Maine"/>
  </r>
  <r>
    <s v="SALE142"/>
    <x v="345"/>
    <s v="CUST1399"/>
    <s v="PROD66"/>
    <x v="46"/>
    <s v="STORE12"/>
    <n v="2"/>
    <n v="975.48"/>
    <n v="0.26"/>
    <s v="COD"/>
    <n v="1443.7103999999999"/>
    <n v="27"/>
    <x v="1"/>
    <x v="0"/>
    <s v="Maine"/>
  </r>
  <r>
    <s v="SALE1716"/>
    <x v="428"/>
    <s v="CUST1399"/>
    <s v="PROD77"/>
    <x v="64"/>
    <s v="STORE18"/>
    <n v="2"/>
    <n v="68.31"/>
    <n v="0.28999999999999998"/>
    <s v="COD"/>
    <n v="97.000199999999992"/>
    <n v="27"/>
    <x v="1"/>
    <x v="0"/>
    <s v="Maine"/>
  </r>
  <r>
    <s v="SALE1205"/>
    <x v="368"/>
    <s v="CUST1400"/>
    <s v="PROD39"/>
    <x v="25"/>
    <s v="STORE4"/>
    <n v="4"/>
    <n v="983.38"/>
    <n v="0.25"/>
    <s v="COD"/>
    <n v="2950.14"/>
    <n v="57"/>
    <x v="0"/>
    <x v="1"/>
    <s v="Oklahoma"/>
  </r>
  <r>
    <s v="SALE1353"/>
    <x v="435"/>
    <s v="CUST1400"/>
    <s v="PROD94"/>
    <x v="37"/>
    <s v="STORE15"/>
    <n v="1"/>
    <n v="509.63"/>
    <n v="0.27"/>
    <s v="COD"/>
    <n v="372.0299"/>
    <n v="57"/>
    <x v="0"/>
    <x v="1"/>
    <s v="Oklahoma"/>
  </r>
  <r>
    <s v="SALE1816"/>
    <x v="644"/>
    <s v="CUST1400"/>
    <s v="PROD96"/>
    <x v="20"/>
    <s v="STORE2"/>
    <n v="4"/>
    <n v="827.09"/>
    <n v="0.3"/>
    <s v="Credit Card"/>
    <n v="2315.8519999999999"/>
    <n v="57"/>
    <x v="0"/>
    <x v="1"/>
    <s v="Oklahoma"/>
  </r>
  <r>
    <s v="SALE143"/>
    <x v="409"/>
    <s v="CUST1401"/>
    <s v="PROD34"/>
    <x v="84"/>
    <s v="STORE16"/>
    <n v="4"/>
    <n v="450.12"/>
    <n v="0.28999999999999998"/>
    <s v="COD"/>
    <n v="1278.3407999999999"/>
    <n v="51"/>
    <x v="0"/>
    <x v="1"/>
    <s v="Nevada"/>
  </r>
  <r>
    <s v="SALE1270"/>
    <x v="548"/>
    <s v="CUST1401"/>
    <s v="PROD58"/>
    <x v="90"/>
    <s v="STORE7"/>
    <n v="3"/>
    <n v="742.45"/>
    <n v="0.23"/>
    <s v="COD"/>
    <n v="1715.0595000000001"/>
    <n v="51"/>
    <x v="0"/>
    <x v="1"/>
    <s v="Nevada"/>
  </r>
  <r>
    <s v="SALE1115"/>
    <x v="527"/>
    <s v="CUST1401"/>
    <s v="PROD65"/>
    <x v="95"/>
    <s v="STORE19"/>
    <n v="2"/>
    <n v="549.83000000000004"/>
    <n v="7.0000000000000007E-2"/>
    <s v="PayPal"/>
    <n v="1022.6838"/>
    <n v="51"/>
    <x v="0"/>
    <x v="1"/>
    <s v="Nevada"/>
  </r>
  <r>
    <s v="SALE1501"/>
    <x v="437"/>
    <s v="CUST1401"/>
    <s v="PROD65"/>
    <x v="95"/>
    <s v="STORE15"/>
    <n v="1"/>
    <n v="524"/>
    <n v="0.28000000000000003"/>
    <s v="Credit Card"/>
    <n v="377.28"/>
    <n v="51"/>
    <x v="0"/>
    <x v="1"/>
    <s v="Nevada"/>
  </r>
  <r>
    <s v="SALE1460"/>
    <x v="132"/>
    <s v="CUST1401"/>
    <s v="PROD68"/>
    <x v="66"/>
    <s v="STORE4"/>
    <n v="2"/>
    <n v="821.35"/>
    <n v="0.11"/>
    <s v="PayPal"/>
    <n v="1462.0029999999999"/>
    <n v="51"/>
    <x v="0"/>
    <x v="1"/>
    <s v="Nevada"/>
  </r>
  <r>
    <s v="SALE649"/>
    <x v="612"/>
    <s v="CUST1402"/>
    <s v="PROD21"/>
    <x v="73"/>
    <s v="STORE0"/>
    <n v="2"/>
    <n v="347.95"/>
    <n v="0.13"/>
    <s v="COD"/>
    <n v="605.43299999999999"/>
    <n v="31"/>
    <x v="1"/>
    <x v="0"/>
    <s v="Mississippi"/>
  </r>
  <r>
    <s v="SALE973"/>
    <x v="116"/>
    <s v="CUST1402"/>
    <s v="PROD54"/>
    <x v="6"/>
    <s v="STORE18"/>
    <n v="2"/>
    <n v="528.29999999999995"/>
    <n v="0.24"/>
    <s v="Credit Card"/>
    <n v="803.01599999999996"/>
    <n v="31"/>
    <x v="1"/>
    <x v="0"/>
    <s v="Mississippi"/>
  </r>
  <r>
    <s v="SALE1362"/>
    <x v="28"/>
    <s v="CUST1402"/>
    <s v="PROD54"/>
    <x v="6"/>
    <s v="STORE15"/>
    <n v="3"/>
    <n v="789.05"/>
    <n v="0"/>
    <s v="PayPal"/>
    <n v="2367.15"/>
    <n v="31"/>
    <x v="1"/>
    <x v="0"/>
    <s v="Mississippi"/>
  </r>
  <r>
    <s v="SALE868"/>
    <x v="448"/>
    <s v="CUST1402"/>
    <s v="PROD66"/>
    <x v="46"/>
    <s v="STORE3"/>
    <n v="1"/>
    <n v="984.6"/>
    <n v="0.22"/>
    <s v="Credit Card"/>
    <n v="767.98800000000006"/>
    <n v="31"/>
    <x v="1"/>
    <x v="0"/>
    <s v="Mississippi"/>
  </r>
  <r>
    <s v="SALE83"/>
    <x v="66"/>
    <s v="CUST1403"/>
    <s v="PROD17"/>
    <x v="75"/>
    <s v="STORE18"/>
    <n v="4"/>
    <n v="34.39"/>
    <n v="0.03"/>
    <s v="PayPal"/>
    <n v="133.4332"/>
    <n v="34"/>
    <x v="1"/>
    <x v="0"/>
    <s v="Louisiana"/>
  </r>
  <r>
    <s v="SALE1308"/>
    <x v="353"/>
    <s v="CUST1403"/>
    <s v="PROD34"/>
    <x v="84"/>
    <s v="STORE4"/>
    <n v="2"/>
    <n v="511.7"/>
    <n v="0.12"/>
    <s v="COD"/>
    <n v="900.59199999999998"/>
    <n v="34"/>
    <x v="1"/>
    <x v="0"/>
    <s v="Louisiana"/>
  </r>
  <r>
    <s v="SALE709"/>
    <x v="463"/>
    <s v="CUST1403"/>
    <s v="PROD4"/>
    <x v="83"/>
    <s v="STORE7"/>
    <n v="4"/>
    <n v="723.44"/>
    <n v="0.14000000000000001"/>
    <s v="PayPal"/>
    <n v="2488.6336000000001"/>
    <n v="34"/>
    <x v="1"/>
    <x v="0"/>
    <s v="Louisiana"/>
  </r>
  <r>
    <s v="SALE930"/>
    <x v="288"/>
    <s v="CUST1403"/>
    <s v="PROD52"/>
    <x v="42"/>
    <s v="STORE5"/>
    <n v="2"/>
    <n v="576.83000000000004"/>
    <n v="0.19"/>
    <s v="PayPal"/>
    <n v="934.46460000000013"/>
    <n v="34"/>
    <x v="1"/>
    <x v="0"/>
    <s v="Louisiana"/>
  </r>
  <r>
    <s v="SALE1769"/>
    <x v="44"/>
    <s v="CUST1403"/>
    <s v="PROD63"/>
    <x v="2"/>
    <s v="STORE6"/>
    <n v="3"/>
    <n v="195.89"/>
    <n v="0.16"/>
    <s v="PayPal"/>
    <n v="493.64280000000002"/>
    <n v="34"/>
    <x v="1"/>
    <x v="0"/>
    <s v="Louisiana"/>
  </r>
  <r>
    <s v="SALE58"/>
    <x v="68"/>
    <s v="CUST1404"/>
    <s v="PROD15"/>
    <x v="72"/>
    <s v="STORE7"/>
    <n v="4"/>
    <n v="733.42"/>
    <m/>
    <s v="PayPal"/>
    <n v="2552.3015999999998"/>
    <n v="22"/>
    <x v="1"/>
    <x v="1"/>
    <s v="Arkansas"/>
  </r>
  <r>
    <s v="SALE664"/>
    <x v="143"/>
    <s v="CUST1404"/>
    <s v="PROD16"/>
    <x v="58"/>
    <s v="STORE8"/>
    <n v="4"/>
    <n v="700.88"/>
    <n v="0.23"/>
    <s v="PayPal"/>
    <n v="2158.7103999999999"/>
    <n v="22"/>
    <x v="1"/>
    <x v="1"/>
    <s v="Arkansas"/>
  </r>
  <r>
    <s v="SALE452"/>
    <x v="404"/>
    <s v="CUST1404"/>
    <s v="PROD23"/>
    <x v="74"/>
    <s v="STORE16"/>
    <n v="2"/>
    <n v="425.06"/>
    <n v="0.09"/>
    <s v="PayPal"/>
    <n v="773.60919999999999"/>
    <n v="22"/>
    <x v="1"/>
    <x v="1"/>
    <s v="Arkansas"/>
  </r>
  <r>
    <s v="SALE1771"/>
    <x v="591"/>
    <s v="CUST1404"/>
    <s v="PROD79"/>
    <x v="8"/>
    <s v="STORE7"/>
    <n v="1"/>
    <n v="224.49"/>
    <n v="0.11"/>
    <s v="PayPal"/>
    <n v="199.7961"/>
    <n v="22"/>
    <x v="1"/>
    <x v="1"/>
    <s v="Arkansas"/>
  </r>
  <r>
    <s v="SALE1461"/>
    <x v="542"/>
    <s v="CUST1405"/>
    <s v="PROD13"/>
    <x v="29"/>
    <s v="STORE10"/>
    <n v="1"/>
    <n v="120.57"/>
    <n v="0.06"/>
    <s v="PayPal"/>
    <n v="113.33580000000001"/>
    <n v="18"/>
    <x v="3"/>
    <x v="1"/>
    <s v="Louisiana"/>
  </r>
  <r>
    <s v="SALE742"/>
    <x v="583"/>
    <s v="CUST1405"/>
    <s v="PROD18"/>
    <x v="56"/>
    <s v="STORE5"/>
    <n v="3"/>
    <n v="438.65"/>
    <n v="0.28999999999999998"/>
    <s v="PayPal"/>
    <n v="934.32449999999983"/>
    <n v="18"/>
    <x v="3"/>
    <x v="1"/>
    <s v="Louisiana"/>
  </r>
  <r>
    <s v="SALE764"/>
    <x v="401"/>
    <s v="CUST1405"/>
    <s v="PROD24"/>
    <x v="52"/>
    <s v="STORE3"/>
    <n v="1"/>
    <n v="387.99"/>
    <n v="0.3"/>
    <s v="Credit Card"/>
    <n v="271.59300000000002"/>
    <n v="18"/>
    <x v="3"/>
    <x v="1"/>
    <s v="Louisiana"/>
  </r>
  <r>
    <s v="SALE1377"/>
    <x v="609"/>
    <s v="CUST1405"/>
    <s v="PROD39"/>
    <x v="25"/>
    <s v="STORE4"/>
    <n v="4"/>
    <n v="995.4"/>
    <n v="0.27"/>
    <s v="Credit Card"/>
    <n v="2906.5680000000002"/>
    <n v="18"/>
    <x v="3"/>
    <x v="1"/>
    <s v="Louisiana"/>
  </r>
  <r>
    <s v="SALE465"/>
    <x v="303"/>
    <s v="CUST1405"/>
    <s v="PROD46"/>
    <x v="63"/>
    <s v="STORE9"/>
    <n v="1"/>
    <n v="83.83"/>
    <n v="0.05"/>
    <s v="Credit Card"/>
    <n v="79.638499999999993"/>
    <n v="18"/>
    <x v="3"/>
    <x v="1"/>
    <s v="Louisiana"/>
  </r>
  <r>
    <s v="SALE154"/>
    <x v="320"/>
    <s v="CUST1405"/>
    <s v="PROD48"/>
    <x v="3"/>
    <s v="STORE2"/>
    <n v="1"/>
    <n v="345.06"/>
    <n v="0.13"/>
    <s v="COD"/>
    <n v="300.2022"/>
    <n v="18"/>
    <x v="3"/>
    <x v="1"/>
    <s v="Louisiana"/>
  </r>
  <r>
    <s v="SALE488"/>
    <x v="636"/>
    <s v="CUST1405"/>
    <s v="PROD73"/>
    <x v="17"/>
    <s v="STORE13"/>
    <n v="4"/>
    <n v="922.69"/>
    <n v="0.16"/>
    <s v="Credit Card"/>
    <n v="3100.2384000000002"/>
    <n v="18"/>
    <x v="3"/>
    <x v="1"/>
    <s v="Louisiana"/>
  </r>
  <r>
    <s v="SALE1473"/>
    <x v="645"/>
    <s v="CUST1405"/>
    <s v="PROD85"/>
    <x v="33"/>
    <s v="STORE18"/>
    <n v="2"/>
    <n v="227.97"/>
    <n v="0.08"/>
    <s v="COD"/>
    <n v="419.46480000000003"/>
    <n v="18"/>
    <x v="3"/>
    <x v="1"/>
    <s v="Louisiana"/>
  </r>
  <r>
    <s v="SALE91"/>
    <x v="177"/>
    <s v="CUST1406"/>
    <s v="PROD16"/>
    <x v="58"/>
    <s v="STORE1"/>
    <n v="4"/>
    <n v="102.19"/>
    <n v="0.17"/>
    <s v="PayPal"/>
    <n v="339.27080000000001"/>
    <n v="23"/>
    <x v="1"/>
    <x v="1"/>
    <s v="Wisconsin"/>
  </r>
  <r>
    <s v="SALE972"/>
    <x v="342"/>
    <s v="CUST1406"/>
    <s v="PROD3"/>
    <x v="43"/>
    <s v="STORE16"/>
    <n v="1"/>
    <n v="402.47"/>
    <n v="0.19"/>
    <s v="PayPal"/>
    <n v="326.00070000000011"/>
    <n v="23"/>
    <x v="1"/>
    <x v="1"/>
    <s v="Wisconsin"/>
  </r>
  <r>
    <s v="SALE268"/>
    <x v="32"/>
    <s v="CUST1406"/>
    <s v="PROD90"/>
    <x v="34"/>
    <s v="STORE18"/>
    <n v="3"/>
    <m/>
    <n v="0.06"/>
    <s v="Credit Card"/>
    <n v="315.24779999999998"/>
    <n v="23"/>
    <x v="1"/>
    <x v="1"/>
    <s v="Wisconsin"/>
  </r>
  <r>
    <s v="SALE1343"/>
    <x v="478"/>
    <s v="CUST1406"/>
    <s v="PROD97"/>
    <x v="14"/>
    <s v="STORE1"/>
    <n v="3"/>
    <n v="760.38"/>
    <n v="0"/>
    <s v="COD"/>
    <n v="2281.14"/>
    <n v="23"/>
    <x v="1"/>
    <x v="1"/>
    <s v="Wisconsin"/>
  </r>
  <r>
    <s v="SALE998"/>
    <x v="646"/>
    <s v="CUST1407"/>
    <s v="PROD34"/>
    <x v="84"/>
    <s v="STORE17"/>
    <n v="3"/>
    <n v="336.17"/>
    <n v="0.04"/>
    <s v="COD"/>
    <n v="968.16959999999995"/>
    <n v="33"/>
    <x v="1"/>
    <x v="0"/>
    <s v="Maryland"/>
  </r>
  <r>
    <s v="SALE853"/>
    <x v="261"/>
    <s v="CUST1407"/>
    <s v="PROD70"/>
    <x v="61"/>
    <s v="STORE15"/>
    <n v="3"/>
    <n v="360.18"/>
    <n v="0.03"/>
    <s v="Credit Card"/>
    <n v="1048.1238000000001"/>
    <n v="33"/>
    <x v="1"/>
    <x v="0"/>
    <s v="Maryland"/>
  </r>
  <r>
    <s v="SALE60"/>
    <x v="350"/>
    <s v="CUST1408"/>
    <s v="PROD31"/>
    <x v="44"/>
    <s v="STORE10"/>
    <n v="1"/>
    <n v="198.83"/>
    <n v="0.09"/>
    <s v="COD"/>
    <n v="180.93530000000001"/>
    <n v="36"/>
    <x v="1"/>
    <x v="0"/>
    <s v="New Jersey"/>
  </r>
  <r>
    <s v="SALE1227"/>
    <x v="582"/>
    <s v="CUST1408"/>
    <s v="PROD59"/>
    <x v="77"/>
    <s v="STORE9"/>
    <n v="2"/>
    <n v="107.97"/>
    <n v="0.06"/>
    <s v="Credit Card"/>
    <n v="202.9836"/>
    <n v="36"/>
    <x v="1"/>
    <x v="0"/>
    <s v="New Jersey"/>
  </r>
  <r>
    <s v="SALE774"/>
    <x v="570"/>
    <s v="CUST1408"/>
    <s v="PROD84"/>
    <x v="71"/>
    <s v="STORE17"/>
    <n v="3"/>
    <n v="846.31"/>
    <n v="0.18"/>
    <s v="COD"/>
    <n v="2081.9225999999999"/>
    <n v="36"/>
    <x v="1"/>
    <x v="0"/>
    <s v="New Jersey"/>
  </r>
  <r>
    <s v="SALE72"/>
    <x v="586"/>
    <s v="CUST1409"/>
    <s v="PROD38"/>
    <x v="87"/>
    <s v="STORE5"/>
    <n v="1"/>
    <n v="553.82000000000005"/>
    <n v="0.09"/>
    <s v="Credit Card"/>
    <n v="503.97620000000012"/>
    <n v="55"/>
    <x v="0"/>
    <x v="0"/>
    <s v="Wyoming"/>
  </r>
  <r>
    <s v="SALE919"/>
    <x v="559"/>
    <s v="CUST1409"/>
    <s v="PROD70"/>
    <x v="61"/>
    <s v="STORE0"/>
    <n v="1"/>
    <n v="550.05999999999995"/>
    <n v="0.01"/>
    <s v="Credit Card"/>
    <n v="544.55939999999998"/>
    <n v="55"/>
    <x v="0"/>
    <x v="0"/>
    <s v="Wyoming"/>
  </r>
  <r>
    <s v="SALE1315"/>
    <x v="515"/>
    <s v="CUST1409"/>
    <s v="PROD71"/>
    <x v="80"/>
    <s v="STORE15"/>
    <n v="2"/>
    <n v="985"/>
    <n v="0.25"/>
    <s v="Credit Card"/>
    <n v="1477.5"/>
    <n v="55"/>
    <x v="0"/>
    <x v="0"/>
    <s v="Wyoming"/>
  </r>
  <r>
    <s v="SALE1467"/>
    <x v="587"/>
    <s v="CUST1409"/>
    <s v="PROD9"/>
    <x v="65"/>
    <s v="STORE8"/>
    <n v="3"/>
    <n v="136.4"/>
    <n v="0.15"/>
    <s v="PayPal"/>
    <n v="347.82000000000011"/>
    <n v="55"/>
    <x v="0"/>
    <x v="0"/>
    <s v="Wyoming"/>
  </r>
  <r>
    <s v="SALE0"/>
    <x v="144"/>
    <s v="CUST1409"/>
    <s v="PROD97"/>
    <x v="14"/>
    <s v="STORE3"/>
    <n v="1"/>
    <n v="218.04"/>
    <n v="0.09"/>
    <s v="Credit Card"/>
    <n v="198.41640000000001"/>
    <n v="55"/>
    <x v="0"/>
    <x v="0"/>
    <s v="Wyoming"/>
  </r>
  <r>
    <s v="SALE1590"/>
    <x v="275"/>
    <s v="CUST1410"/>
    <s v="PROD33"/>
    <x v="41"/>
    <s v="STORE19"/>
    <n v="4"/>
    <n v="62.25"/>
    <n v="0.11"/>
    <s v="PayPal"/>
    <n v="221.61"/>
    <n v="48"/>
    <x v="0"/>
    <x v="1"/>
    <s v="New Jersey"/>
  </r>
  <r>
    <s v="SALE640"/>
    <x v="457"/>
    <s v="CUST1410"/>
    <s v="PROD96"/>
    <x v="20"/>
    <s v="STORE14"/>
    <n v="3"/>
    <n v="950.83"/>
    <n v="0.06"/>
    <s v="PayPal"/>
    <n v="2681.3406"/>
    <n v="48"/>
    <x v="0"/>
    <x v="1"/>
    <s v="New Jersey"/>
  </r>
  <r>
    <s v="SALE635"/>
    <x v="138"/>
    <s v="CUST1411"/>
    <s v="PROD18"/>
    <x v="56"/>
    <s v="STORE15"/>
    <n v="1"/>
    <n v="124.98"/>
    <n v="7.0000000000000007E-2"/>
    <s v="COD"/>
    <n v="116.23139999999999"/>
    <n v="63"/>
    <x v="2"/>
    <x v="0"/>
    <s v="Ohio"/>
  </r>
  <r>
    <s v="SALE1272"/>
    <x v="6"/>
    <s v="CUST1412"/>
    <s v="PROD29"/>
    <x v="70"/>
    <s v="STORE7"/>
    <n v="3"/>
    <n v="310.36"/>
    <n v="0.14000000000000001"/>
    <s v="COD"/>
    <n v="800.72879999999998"/>
    <n v="23"/>
    <x v="1"/>
    <x v="1"/>
    <s v="Michigan"/>
  </r>
  <r>
    <s v="SALE31"/>
    <x v="136"/>
    <s v="CUST1412"/>
    <s v="PROD53"/>
    <x v="86"/>
    <s v="STORE12"/>
    <n v="2"/>
    <n v="148.96"/>
    <n v="0.03"/>
    <s v="COD"/>
    <n v="288.98239999999998"/>
    <n v="23"/>
    <x v="1"/>
    <x v="1"/>
    <s v="Michigan"/>
  </r>
  <r>
    <s v="SALE407"/>
    <x v="88"/>
    <s v="CUST1413"/>
    <s v="PROD70"/>
    <x v="61"/>
    <s v="STORE14"/>
    <n v="2"/>
    <n v="247.67"/>
    <n v="0.1"/>
    <s v="PayPal"/>
    <n v="445.80599999999998"/>
    <n v="59"/>
    <x v="0"/>
    <x v="1"/>
    <s v="Idaho"/>
  </r>
  <r>
    <s v="SALE949"/>
    <x v="647"/>
    <s v="CUST1413"/>
    <s v="PROD81"/>
    <x v="18"/>
    <s v="STORE8"/>
    <n v="3"/>
    <n v="758.75"/>
    <n v="0.27"/>
    <s v="PayPal"/>
    <n v="1661.6624999999999"/>
    <n v="59"/>
    <x v="0"/>
    <x v="1"/>
    <s v="Idaho"/>
  </r>
  <r>
    <s v="SALE1078"/>
    <x v="394"/>
    <s v="CUST1414"/>
    <s v="PROD4"/>
    <x v="83"/>
    <s v="STORE11"/>
    <n v="1"/>
    <n v="769.4"/>
    <n v="0.16"/>
    <s v="Credit Card"/>
    <n v="646.29599999999994"/>
    <n v="35"/>
    <x v="1"/>
    <x v="1"/>
    <s v="Missouri"/>
  </r>
  <r>
    <s v="SALE856"/>
    <x v="648"/>
    <s v="CUST1415"/>
    <s v="PROD42"/>
    <x v="30"/>
    <s v="STORE4"/>
    <n v="1"/>
    <n v="913.98"/>
    <n v="0.27"/>
    <s v="PayPal"/>
    <n v="667.20539999999994"/>
    <n v="26"/>
    <x v="1"/>
    <x v="1"/>
    <s v="Alaska"/>
  </r>
  <r>
    <s v="SALE167"/>
    <x v="649"/>
    <s v="CUST1415"/>
    <s v="PROD79"/>
    <x v="8"/>
    <s v="STORE7"/>
    <n v="4"/>
    <n v="422.09"/>
    <n v="0.04"/>
    <s v="Credit Card"/>
    <n v="1620.8255999999999"/>
    <n v="26"/>
    <x v="1"/>
    <x v="1"/>
    <s v="Alaska"/>
  </r>
  <r>
    <s v="SALE1698"/>
    <x v="126"/>
    <s v="CUST1416"/>
    <s v="PROD0"/>
    <x v="10"/>
    <s v="STORE15"/>
    <n v="3"/>
    <n v="407.39"/>
    <n v="0.08"/>
    <s v="PayPal"/>
    <n v="1124.3964000000001"/>
    <n v="46"/>
    <x v="0"/>
    <x v="0"/>
    <s v="Wisconsin"/>
  </r>
  <r>
    <s v="SALE1564"/>
    <x v="380"/>
    <s v="CUST1416"/>
    <s v="PROD33"/>
    <x v="41"/>
    <s v="STORE6"/>
    <n v="1"/>
    <n v="718.99"/>
    <n v="0.08"/>
    <s v="PayPal"/>
    <n v="661.47080000000005"/>
    <n v="46"/>
    <x v="0"/>
    <x v="0"/>
    <s v="Wisconsin"/>
  </r>
  <r>
    <s v="SALE55"/>
    <x v="44"/>
    <s v="CUST1416"/>
    <s v="PROD49"/>
    <x v="88"/>
    <s v="STORE11"/>
    <n v="2"/>
    <n v="559.71"/>
    <n v="0.3"/>
    <s v="COD"/>
    <n v="783.59400000000005"/>
    <n v="46"/>
    <x v="0"/>
    <x v="0"/>
    <s v="Wisconsin"/>
  </r>
  <r>
    <s v="SALE1568"/>
    <x v="441"/>
    <s v="CUST1416"/>
    <s v="PROD6"/>
    <x v="78"/>
    <s v="STORE10"/>
    <n v="4"/>
    <n v="458.58"/>
    <n v="0.28999999999999998"/>
    <s v="COD"/>
    <n v="1302.3671999999999"/>
    <n v="46"/>
    <x v="0"/>
    <x v="0"/>
    <s v="Wisconsin"/>
  </r>
  <r>
    <s v="SALE782"/>
    <x v="625"/>
    <s v="CUST1416"/>
    <s v="PROD98"/>
    <x v="62"/>
    <s v="STORE7"/>
    <n v="4"/>
    <n v="107.08"/>
    <n v="0.27"/>
    <s v="COD"/>
    <n v="312.67360000000002"/>
    <n v="46"/>
    <x v="0"/>
    <x v="0"/>
    <s v="Wisconsin"/>
  </r>
  <r>
    <s v="SALE1801"/>
    <x v="620"/>
    <s v="CUST1417"/>
    <s v="PROD17"/>
    <x v="75"/>
    <s v="STORE16"/>
    <n v="3"/>
    <n v="123.74"/>
    <n v="0.23"/>
    <s v="PayPal"/>
    <n v="285.83940000000001"/>
    <n v="64"/>
    <x v="2"/>
    <x v="1"/>
    <s v="North Carolina"/>
  </r>
  <r>
    <s v="SALE359"/>
    <x v="144"/>
    <s v="CUST1417"/>
    <s v="PROD41"/>
    <x v="54"/>
    <s v="STORE9"/>
    <n v="3"/>
    <n v="771.7"/>
    <n v="0.05"/>
    <s v="COD"/>
    <n v="2199.3449999999998"/>
    <n v="64"/>
    <x v="2"/>
    <x v="1"/>
    <s v="North Carolina"/>
  </r>
  <r>
    <s v="SALE678"/>
    <x v="157"/>
    <s v="CUST1417"/>
    <s v="PROD62"/>
    <x v="23"/>
    <s v="STORE13"/>
    <n v="1"/>
    <n v="331.73"/>
    <n v="0.04"/>
    <s v="Credit Card"/>
    <n v="318.46080000000001"/>
    <n v="64"/>
    <x v="2"/>
    <x v="1"/>
    <s v="North Carolina"/>
  </r>
  <r>
    <s v="SALE1696"/>
    <x v="650"/>
    <s v="CUST1417"/>
    <s v="PROD67"/>
    <x v="5"/>
    <s v="STORE18"/>
    <n v="1"/>
    <n v="980.26"/>
    <n v="0.14000000000000001"/>
    <s v="PayPal"/>
    <n v="843.02359999999999"/>
    <n v="64"/>
    <x v="2"/>
    <x v="1"/>
    <s v="North Carolina"/>
  </r>
  <r>
    <s v="SALE419"/>
    <x v="148"/>
    <s v="CUST1417"/>
    <s v="PROD91"/>
    <x v="40"/>
    <s v="STORE19"/>
    <n v="2"/>
    <n v="782.11"/>
    <n v="0.17"/>
    <s v="PayPal"/>
    <n v="1298.3026"/>
    <n v="64"/>
    <x v="2"/>
    <x v="1"/>
    <s v="North Carolina"/>
  </r>
  <r>
    <s v="SALE290"/>
    <x v="556"/>
    <s v="CUST1417"/>
    <s v="PROD97"/>
    <x v="14"/>
    <s v="STORE15"/>
    <n v="4"/>
    <n v="493.8"/>
    <n v="0.24"/>
    <s v="COD"/>
    <n v="1501.152"/>
    <n v="64"/>
    <x v="2"/>
    <x v="1"/>
    <s v="North Carolina"/>
  </r>
  <r>
    <s v="SALE1413"/>
    <x v="651"/>
    <s v="CUST1418"/>
    <s v="PROD25"/>
    <x v="57"/>
    <s v="STORE16"/>
    <n v="4"/>
    <n v="627.73"/>
    <n v="0.11"/>
    <s v="COD"/>
    <n v="2234.7188000000001"/>
    <n v="60"/>
    <x v="2"/>
    <x v="1"/>
    <s v="New Hampshire"/>
  </r>
  <r>
    <s v="SALE1081"/>
    <x v="37"/>
    <s v="CUST1418"/>
    <s v="PROD44"/>
    <x v="45"/>
    <s v="STORE3"/>
    <n v="1"/>
    <n v="793.21"/>
    <n v="0.09"/>
    <s v="Credit Card"/>
    <n v="721.8211"/>
    <n v="60"/>
    <x v="2"/>
    <x v="1"/>
    <s v="New Hampshire"/>
  </r>
  <r>
    <s v="SALE1405"/>
    <x v="652"/>
    <s v="CUST1418"/>
    <s v="PROD72"/>
    <x v="98"/>
    <s v="STORE7"/>
    <n v="4"/>
    <n v="282.07"/>
    <n v="0.18"/>
    <s v="PayPal"/>
    <n v="925.18960000000004"/>
    <n v="60"/>
    <x v="2"/>
    <x v="1"/>
    <s v="New Hampshire"/>
  </r>
  <r>
    <s v="SALE490"/>
    <x v="402"/>
    <s v="CUST1418"/>
    <s v="PROD89"/>
    <x v="81"/>
    <s v="STORE18"/>
    <n v="1"/>
    <n v="170.43"/>
    <n v="0.03"/>
    <s v="Credit Card"/>
    <n v="165.31710000000001"/>
    <n v="60"/>
    <x v="2"/>
    <x v="1"/>
    <s v="New Hampshire"/>
  </r>
  <r>
    <s v="SALE482"/>
    <x v="33"/>
    <s v="CUST1419"/>
    <s v="PROD29"/>
    <x v="70"/>
    <s v="STORE8"/>
    <n v="2"/>
    <n v="756.8"/>
    <n v="0.15"/>
    <s v="Credit Card"/>
    <n v="1286.56"/>
    <n v="33"/>
    <x v="1"/>
    <x v="0"/>
    <s v="Mississippi"/>
  </r>
  <r>
    <s v="SALE116"/>
    <x v="527"/>
    <s v="CUST1419"/>
    <s v="PROD3"/>
    <x v="43"/>
    <s v="STORE8"/>
    <n v="4"/>
    <n v="770.77"/>
    <n v="0.22"/>
    <s v="Credit Card"/>
    <n v="2404.8024"/>
    <n v="33"/>
    <x v="1"/>
    <x v="0"/>
    <s v="Mississippi"/>
  </r>
  <r>
    <s v="SALE1185"/>
    <x v="653"/>
    <s v="CUST1420"/>
    <s v="PROD15"/>
    <x v="72"/>
    <s v="STORE1"/>
    <n v="1"/>
    <n v="86.03"/>
    <n v="0.01"/>
    <s v="Credit Card"/>
    <n v="85.169700000000006"/>
    <n v="60"/>
    <x v="2"/>
    <x v="0"/>
    <s v="North Carolina"/>
  </r>
  <r>
    <s v="SALE49"/>
    <x v="26"/>
    <s v="CUST1420"/>
    <s v="PROD21"/>
    <x v="73"/>
    <s v="STORE16"/>
    <n v="2"/>
    <n v="384.66"/>
    <n v="0.08"/>
    <s v="COD"/>
    <n v="707.77440000000013"/>
    <n v="60"/>
    <x v="2"/>
    <x v="0"/>
    <s v="North Carolina"/>
  </r>
  <r>
    <s v="SALE1612"/>
    <x v="305"/>
    <s v="CUST1420"/>
    <s v="PROD34"/>
    <x v="84"/>
    <s v="STORE0"/>
    <n v="1"/>
    <n v="905.5"/>
    <n v="0.28999999999999998"/>
    <s v="COD"/>
    <n v="642.90499999999997"/>
    <n v="60"/>
    <x v="2"/>
    <x v="0"/>
    <s v="North Carolina"/>
  </r>
  <r>
    <s v="SALE1722"/>
    <x v="272"/>
    <s v="CUST1420"/>
    <s v="PROD58"/>
    <x v="90"/>
    <s v="STORE0"/>
    <n v="3"/>
    <n v="130.41"/>
    <n v="0.14000000000000001"/>
    <s v="PayPal"/>
    <n v="336.45780000000002"/>
    <n v="60"/>
    <x v="2"/>
    <x v="0"/>
    <s v="North Carolina"/>
  </r>
  <r>
    <s v="SALE386"/>
    <x v="270"/>
    <s v="CUST1420"/>
    <s v="PROD69"/>
    <x v="60"/>
    <s v="STORE16"/>
    <n v="3"/>
    <n v="847.21"/>
    <n v="0.06"/>
    <s v="PayPal"/>
    <n v="2389.1322"/>
    <n v="60"/>
    <x v="2"/>
    <x v="0"/>
    <s v="North Carolina"/>
  </r>
  <r>
    <s v="SALE1869"/>
    <x v="131"/>
    <s v="CUST1420"/>
    <s v="PROD74"/>
    <x v="13"/>
    <s v="STORE8"/>
    <n v="3"/>
    <n v="943.24"/>
    <n v="0.21"/>
    <s v="Credit Card"/>
    <n v="2235.4787999999999"/>
    <n v="60"/>
    <x v="2"/>
    <x v="0"/>
    <s v="North Carolina"/>
  </r>
  <r>
    <s v="SALE630"/>
    <x v="570"/>
    <s v="CUST1420"/>
    <s v="PROD8"/>
    <x v="93"/>
    <s v="STORE3"/>
    <n v="4"/>
    <n v="432.29"/>
    <n v="0.16"/>
    <s v="COD"/>
    <n v="1452.4944"/>
    <n v="60"/>
    <x v="2"/>
    <x v="0"/>
    <s v="North Carolina"/>
  </r>
  <r>
    <s v="SALE1262"/>
    <x v="120"/>
    <s v="CUST1421"/>
    <s v="PROD32"/>
    <x v="89"/>
    <s v="STORE15"/>
    <n v="1"/>
    <n v="223.25"/>
    <n v="0.28999999999999998"/>
    <s v="Credit Card"/>
    <n v="158.50749999999999"/>
    <n v="45"/>
    <x v="0"/>
    <x v="1"/>
    <s v="Washington"/>
  </r>
  <r>
    <s v="SALE999"/>
    <x v="233"/>
    <s v="CUST1421"/>
    <s v="PROD81"/>
    <x v="18"/>
    <s v="STORE8"/>
    <n v="4"/>
    <n v="22.51"/>
    <n v="0.27"/>
    <s v="PayPal"/>
    <n v="65.729200000000006"/>
    <n v="45"/>
    <x v="0"/>
    <x v="1"/>
    <s v="Washington"/>
  </r>
  <r>
    <s v="SALE1897"/>
    <x v="605"/>
    <s v="CUST1421"/>
    <s v="PROD87"/>
    <x v="99"/>
    <s v="STORE6"/>
    <n v="2"/>
    <n v="152.91"/>
    <n v="0.24"/>
    <s v="PayPal"/>
    <n v="232.42320000000001"/>
    <n v="45"/>
    <x v="0"/>
    <x v="1"/>
    <s v="Washington"/>
  </r>
  <r>
    <s v="SALE1066"/>
    <x v="279"/>
    <s v="CUST1421"/>
    <s v="PROD92"/>
    <x v="19"/>
    <s v="STORE18"/>
    <n v="1"/>
    <n v="909.04"/>
    <n v="0.11"/>
    <s v="Credit Card"/>
    <n v="809.04560000000004"/>
    <n v="45"/>
    <x v="0"/>
    <x v="1"/>
    <s v="Washington"/>
  </r>
  <r>
    <s v="SALE1382"/>
    <x v="534"/>
    <s v="CUST1422"/>
    <s v="PROD10"/>
    <x v="92"/>
    <s v="STORE16"/>
    <n v="2"/>
    <n v="700.27"/>
    <n v="0.16"/>
    <s v="Credit Card"/>
    <n v="1176.4536000000001"/>
    <n v="42"/>
    <x v="0"/>
    <x v="1"/>
    <s v="Kansas"/>
  </r>
  <r>
    <s v="SALE1515"/>
    <x v="186"/>
    <s v="CUST1422"/>
    <s v="PROD20"/>
    <x v="91"/>
    <s v="STORE13"/>
    <n v="1"/>
    <n v="136.12"/>
    <n v="7.0000000000000007E-2"/>
    <s v="Credit Card"/>
    <n v="126.5916"/>
    <n v="42"/>
    <x v="0"/>
    <x v="1"/>
    <s v="Kansas"/>
  </r>
  <r>
    <s v="SALE451"/>
    <x v="199"/>
    <s v="CUST1422"/>
    <s v="PROD49"/>
    <x v="88"/>
    <s v="STORE2"/>
    <n v="4"/>
    <n v="829.36"/>
    <n v="0.11"/>
    <s v="PayPal"/>
    <n v="2952.5216"/>
    <n v="42"/>
    <x v="0"/>
    <x v="1"/>
    <s v="Kansas"/>
  </r>
  <r>
    <s v="SALE737"/>
    <x v="179"/>
    <s v="CUST1422"/>
    <s v="PROD9"/>
    <x v="65"/>
    <s v="STORE4"/>
    <n v="2"/>
    <n v="492.5"/>
    <n v="0.3"/>
    <s v="PayPal"/>
    <n v="689.5"/>
    <n v="42"/>
    <x v="0"/>
    <x v="1"/>
    <s v="Kansas"/>
  </r>
  <r>
    <s v="SALE69"/>
    <x v="306"/>
    <s v="CUST1423"/>
    <s v="PROD13"/>
    <x v="29"/>
    <s v="STORE16"/>
    <n v="4"/>
    <n v="561.24"/>
    <n v="0.24"/>
    <s v="Credit Card"/>
    <n v="1706.1695999999999"/>
    <n v="35"/>
    <x v="1"/>
    <x v="0"/>
    <s v="Kansas"/>
  </r>
  <r>
    <s v="SALE84"/>
    <x v="384"/>
    <s v="CUST1423"/>
    <s v="PROD46"/>
    <x v="63"/>
    <s v="STORE17"/>
    <n v="1"/>
    <n v="773.57"/>
    <n v="0.05"/>
    <s v="COD"/>
    <n v="734.89150000000006"/>
    <n v="35"/>
    <x v="1"/>
    <x v="0"/>
    <s v="Kansas"/>
  </r>
  <r>
    <s v="SALE1931"/>
    <x v="654"/>
    <s v="CUST1424"/>
    <s v="PROD83"/>
    <x v="26"/>
    <s v="STORE17"/>
    <n v="3"/>
    <n v="63.36"/>
    <n v="0.28999999999999998"/>
    <s v="COD"/>
    <n v="134.95679999999999"/>
    <n v="53"/>
    <x v="0"/>
    <x v="0"/>
    <s v="North Carolina"/>
  </r>
  <r>
    <s v="SALE192"/>
    <x v="459"/>
    <s v="CUST1424"/>
    <s v="PROD92"/>
    <x v="19"/>
    <s v="STORE14"/>
    <n v="3"/>
    <n v="361.65"/>
    <n v="0.15"/>
    <s v="COD"/>
    <n v="922.20749999999987"/>
    <n v="53"/>
    <x v="0"/>
    <x v="0"/>
    <s v="North Carolina"/>
  </r>
  <r>
    <s v="SALE1787"/>
    <x v="497"/>
    <s v="CUST1425"/>
    <s v="PROD7"/>
    <x v="96"/>
    <s v="STORE15"/>
    <n v="1"/>
    <n v="384.57"/>
    <n v="0.06"/>
    <s v="PayPal"/>
    <n v="361.49579999999997"/>
    <n v="40"/>
    <x v="0"/>
    <x v="0"/>
    <s v="Utah"/>
  </r>
  <r>
    <s v="SALE884"/>
    <x v="338"/>
    <s v="CUST1425"/>
    <s v="PROD72"/>
    <x v="98"/>
    <s v="STORE19"/>
    <n v="1"/>
    <n v="44.08"/>
    <n v="0.05"/>
    <s v="Credit Card"/>
    <n v="41.875999999999998"/>
    <n v="40"/>
    <x v="0"/>
    <x v="0"/>
    <s v="Utah"/>
  </r>
  <r>
    <s v="SALE613"/>
    <x v="172"/>
    <s v="CUST1425"/>
    <s v="PROD75"/>
    <x v="7"/>
    <s v="STORE10"/>
    <n v="4"/>
    <n v="659.03"/>
    <n v="0.15"/>
    <s v="Credit Card"/>
    <n v="2240.7020000000002"/>
    <n v="40"/>
    <x v="0"/>
    <x v="0"/>
    <s v="Utah"/>
  </r>
  <r>
    <s v="SALE1135"/>
    <x v="417"/>
    <s v="CUST1425"/>
    <s v="PROD89"/>
    <x v="81"/>
    <s v="STORE6"/>
    <n v="4"/>
    <n v="630.21"/>
    <n v="0.14000000000000001"/>
    <s v="COD"/>
    <n v="2167.9223999999999"/>
    <n v="40"/>
    <x v="0"/>
    <x v="0"/>
    <s v="Utah"/>
  </r>
  <r>
    <s v="SALE1948"/>
    <x v="603"/>
    <s v="CUST1425"/>
    <s v="PROD94"/>
    <x v="37"/>
    <s v="STORE10"/>
    <n v="4"/>
    <n v="101.25"/>
    <n v="0.16"/>
    <s v="PayPal"/>
    <n v="340.2"/>
    <n v="40"/>
    <x v="0"/>
    <x v="0"/>
    <s v="Utah"/>
  </r>
  <r>
    <s v="SALE1008"/>
    <x v="629"/>
    <s v="CUST1426"/>
    <s v="PROD63"/>
    <x v="2"/>
    <s v="STORE10"/>
    <n v="1"/>
    <n v="395.18"/>
    <n v="0.09"/>
    <s v="PayPal"/>
    <n v="359.61380000000003"/>
    <n v="28"/>
    <x v="1"/>
    <x v="0"/>
    <s v="North Carolina"/>
  </r>
  <r>
    <s v="SALE1652"/>
    <x v="501"/>
    <s v="CUST1426"/>
    <s v="PROD93"/>
    <x v="28"/>
    <s v="STORE15"/>
    <n v="3"/>
    <n v="199.13"/>
    <n v="0.24"/>
    <s v="Credit Card"/>
    <n v="454.01639999999998"/>
    <n v="28"/>
    <x v="1"/>
    <x v="0"/>
    <s v="North Carolina"/>
  </r>
  <r>
    <s v="SALE1263"/>
    <x v="162"/>
    <s v="CUST1427"/>
    <s v="PROD32"/>
    <x v="89"/>
    <s v="STORE4"/>
    <n v="3"/>
    <n v="918.76"/>
    <n v="0.2"/>
    <s v="PayPal"/>
    <n v="2205.0239999999999"/>
    <n v="18"/>
    <x v="3"/>
    <x v="1"/>
    <s v="Maine"/>
  </r>
  <r>
    <s v="SALE135"/>
    <x v="167"/>
    <s v="CUST1427"/>
    <s v="PROD53"/>
    <x v="86"/>
    <s v="STORE5"/>
    <n v="3"/>
    <n v="576.52"/>
    <n v="0.22"/>
    <s v="COD"/>
    <n v="1349.0568000000001"/>
    <n v="18"/>
    <x v="3"/>
    <x v="1"/>
    <s v="Maine"/>
  </r>
  <r>
    <s v="SALE195"/>
    <x v="445"/>
    <s v="CUST1427"/>
    <s v="PROD60"/>
    <x v="12"/>
    <s v="STORE17"/>
    <n v="1"/>
    <n v="889.19"/>
    <n v="0.03"/>
    <s v="Credit Card"/>
    <n v="862.51430000000005"/>
    <n v="18"/>
    <x v="3"/>
    <x v="1"/>
    <s v="Maine"/>
  </r>
  <r>
    <s v="SALE1393"/>
    <x v="588"/>
    <s v="CUST1428"/>
    <s v="PROD2"/>
    <x v="51"/>
    <s v="STORE2"/>
    <n v="1"/>
    <n v="493.45"/>
    <n v="0.09"/>
    <s v="Credit Card"/>
    <n v="449.03949999999998"/>
    <n v="27"/>
    <x v="1"/>
    <x v="1"/>
    <s v="Louisiana"/>
  </r>
  <r>
    <s v="SALE825"/>
    <x v="526"/>
    <s v="CUST1428"/>
    <s v="PROD37"/>
    <x v="53"/>
    <s v="STORE15"/>
    <n v="4"/>
    <n v="184.57"/>
    <n v="0.28000000000000003"/>
    <s v="Credit Card"/>
    <n v="531.5616"/>
    <n v="27"/>
    <x v="1"/>
    <x v="1"/>
    <s v="Louisiana"/>
  </r>
  <r>
    <s v="SALE185"/>
    <x v="249"/>
    <s v="CUST1428"/>
    <s v="PROD63"/>
    <x v="2"/>
    <s v="STORE3"/>
    <n v="3"/>
    <n v="476.78"/>
    <n v="0.09"/>
    <s v="COD"/>
    <n v="1301.6094000000001"/>
    <n v="27"/>
    <x v="1"/>
    <x v="1"/>
    <s v="Louisiana"/>
  </r>
  <r>
    <s v="SALE1200"/>
    <x v="324"/>
    <s v="CUST1428"/>
    <s v="PROD66"/>
    <x v="46"/>
    <s v="STORE2"/>
    <n v="1"/>
    <n v="743.55"/>
    <n v="0.11"/>
    <s v="COD"/>
    <n v="661.7595"/>
    <n v="27"/>
    <x v="1"/>
    <x v="1"/>
    <s v="Louisiana"/>
  </r>
  <r>
    <s v="SALE1840"/>
    <x v="623"/>
    <s v="CUST1428"/>
    <s v="PROD83"/>
    <x v="26"/>
    <s v="STORE12"/>
    <n v="1"/>
    <n v="163.19999999999999"/>
    <n v="0.22"/>
    <s v="PayPal"/>
    <n v="127.29600000000001"/>
    <n v="27"/>
    <x v="1"/>
    <x v="1"/>
    <s v="Louisiana"/>
  </r>
  <r>
    <s v="SALE958"/>
    <x v="100"/>
    <s v="CUST1430"/>
    <s v="PROD78"/>
    <x v="39"/>
    <s v="STORE14"/>
    <n v="3"/>
    <n v="240.51"/>
    <n v="7.0000000000000007E-2"/>
    <s v="Credit Card"/>
    <n v="671.02289999999994"/>
    <n v="36"/>
    <x v="1"/>
    <x v="1"/>
    <s v="New Jersey"/>
  </r>
  <r>
    <s v="SALE607"/>
    <x v="254"/>
    <s v="CUST1430"/>
    <s v="PROD87"/>
    <x v="99"/>
    <s v="STORE13"/>
    <n v="3"/>
    <n v="926.85"/>
    <n v="0.18"/>
    <s v="COD"/>
    <n v="2280.0509999999999"/>
    <n v="36"/>
    <x v="1"/>
    <x v="1"/>
    <s v="New Jersey"/>
  </r>
  <r>
    <s v="SALE1901"/>
    <x v="82"/>
    <s v="CUST1431"/>
    <s v="PROD25"/>
    <x v="57"/>
    <s v="STORE8"/>
    <n v="1"/>
    <n v="52.06"/>
    <n v="0.27"/>
    <s v="COD"/>
    <n v="38.003799999999998"/>
    <n v="27"/>
    <x v="1"/>
    <x v="0"/>
    <s v="California"/>
  </r>
  <r>
    <s v="SALE39"/>
    <x v="495"/>
    <s v="CUST1431"/>
    <s v="PROD94"/>
    <x v="37"/>
    <s v="STORE3"/>
    <n v="2"/>
    <n v="600.73"/>
    <n v="0.08"/>
    <s v="Credit Card"/>
    <n v="1105.3432"/>
    <n v="27"/>
    <x v="1"/>
    <x v="0"/>
    <s v="California"/>
  </r>
  <r>
    <s v="SALE896"/>
    <x v="537"/>
    <s v="CUST1431"/>
    <s v="PROD96"/>
    <x v="20"/>
    <s v="STORE16"/>
    <n v="1"/>
    <n v="835.17"/>
    <n v="0.02"/>
    <s v="COD"/>
    <n v="818.46659999999997"/>
    <n v="27"/>
    <x v="1"/>
    <x v="0"/>
    <s v="California"/>
  </r>
  <r>
    <s v="SALE1720"/>
    <x v="655"/>
    <s v="CUST1432"/>
    <s v="PROD0"/>
    <x v="10"/>
    <s v="STORE19"/>
    <n v="1"/>
    <n v="458.97"/>
    <n v="0.1"/>
    <s v="PayPal"/>
    <n v="413.07299999999998"/>
    <n v="37"/>
    <x v="1"/>
    <x v="0"/>
    <s v="New Jersey"/>
  </r>
  <r>
    <s v="SALE1145"/>
    <x v="456"/>
    <s v="CUST1432"/>
    <s v="PROD16"/>
    <x v="58"/>
    <s v="STORE13"/>
    <n v="4"/>
    <n v="254.71"/>
    <n v="0.2"/>
    <s v="COD"/>
    <n v="815.07200000000012"/>
    <n v="37"/>
    <x v="1"/>
    <x v="0"/>
    <s v="New Jersey"/>
  </r>
  <r>
    <s v="SALE1150"/>
    <x v="656"/>
    <s v="CUST1432"/>
    <s v="PROD38"/>
    <x v="87"/>
    <s v="STORE14"/>
    <n v="4"/>
    <n v="867.19"/>
    <n v="7.0000000000000007E-2"/>
    <s v="COD"/>
    <n v="3225.9468000000002"/>
    <n v="37"/>
    <x v="1"/>
    <x v="0"/>
    <s v="New Jersey"/>
  </r>
  <r>
    <s v="SALE1311"/>
    <x v="474"/>
    <s v="CUST1432"/>
    <s v="PROD48"/>
    <x v="3"/>
    <s v="STORE5"/>
    <n v="1"/>
    <n v="340.9"/>
    <n v="0.28999999999999998"/>
    <s v="Credit Card"/>
    <n v="242.03899999999999"/>
    <n v="37"/>
    <x v="1"/>
    <x v="0"/>
    <s v="New Jersey"/>
  </r>
  <r>
    <s v="SALE274"/>
    <x v="439"/>
    <s v="CUST1433"/>
    <s v="PROD10"/>
    <x v="92"/>
    <s v="STORE1"/>
    <n v="1"/>
    <n v="406.79"/>
    <n v="0.03"/>
    <s v="COD"/>
    <n v="394.58629999999999"/>
    <n v="51"/>
    <x v="0"/>
    <x v="1"/>
    <s v="New York"/>
  </r>
  <r>
    <s v="SALE1694"/>
    <x v="536"/>
    <s v="CUST1433"/>
    <s v="PROD11"/>
    <x v="79"/>
    <s v="STORE7"/>
    <n v="3"/>
    <n v="110.99"/>
    <n v="0.21"/>
    <s v="Credit Card"/>
    <n v="263.04629999999997"/>
    <n v="51"/>
    <x v="0"/>
    <x v="1"/>
    <s v="New York"/>
  </r>
  <r>
    <s v="SALE1715"/>
    <x v="174"/>
    <s v="CUST1433"/>
    <s v="PROD12"/>
    <x v="11"/>
    <s v="STORE1"/>
    <n v="1"/>
    <n v="120.83"/>
    <n v="0.08"/>
    <s v="Credit Card"/>
    <n v="111.1636"/>
    <n v="51"/>
    <x v="0"/>
    <x v="1"/>
    <s v="New York"/>
  </r>
  <r>
    <s v="SALE266"/>
    <x v="657"/>
    <s v="CUST1433"/>
    <s v="PROD64"/>
    <x v="16"/>
    <s v="STORE4"/>
    <n v="4"/>
    <n v="779.25"/>
    <n v="0.25"/>
    <s v="Credit Card"/>
    <n v="2337.75"/>
    <n v="51"/>
    <x v="0"/>
    <x v="1"/>
    <s v="New York"/>
  </r>
  <r>
    <s v="SALE1231"/>
    <x v="629"/>
    <s v="CUST1433"/>
    <s v="PROD71"/>
    <x v="80"/>
    <s v="STORE6"/>
    <n v="3"/>
    <n v="664.75"/>
    <n v="0.12"/>
    <s v="Credit Card"/>
    <n v="1754.94"/>
    <n v="51"/>
    <x v="0"/>
    <x v="1"/>
    <s v="New York"/>
  </r>
  <r>
    <s v="SALE1832"/>
    <x v="658"/>
    <s v="CUST1433"/>
    <s v="PROD73"/>
    <x v="17"/>
    <s v="STORE10"/>
    <n v="4"/>
    <n v="166.93"/>
    <n v="0.02"/>
    <s v="PayPal"/>
    <n v="654.36559999999997"/>
    <n v="51"/>
    <x v="0"/>
    <x v="1"/>
    <s v="New York"/>
  </r>
  <r>
    <s v="SALE1573"/>
    <x v="659"/>
    <s v="CUST1433"/>
    <s v="PROD91"/>
    <x v="40"/>
    <s v="STORE9"/>
    <n v="2"/>
    <n v="976.83"/>
    <n v="0.1"/>
    <s v="PayPal"/>
    <n v="1758.2940000000001"/>
    <n v="51"/>
    <x v="0"/>
    <x v="1"/>
    <s v="New York"/>
  </r>
  <r>
    <s v="SALE1896"/>
    <x v="2"/>
    <s v="CUST1434"/>
    <s v="PROD13"/>
    <x v="29"/>
    <s v="STORE8"/>
    <n v="4"/>
    <n v="729.31"/>
    <n v="0.03"/>
    <s v="Credit Card"/>
    <n v="2829.7228"/>
    <n v="48"/>
    <x v="0"/>
    <x v="1"/>
    <s v="Indiana"/>
  </r>
  <r>
    <s v="SALE1924"/>
    <x v="163"/>
    <s v="CUST1434"/>
    <s v="PROD30"/>
    <x v="36"/>
    <s v="STORE2"/>
    <n v="1"/>
    <n v="788.45"/>
    <n v="0.28999999999999998"/>
    <s v="PayPal"/>
    <n v="559.79949999999997"/>
    <n v="48"/>
    <x v="0"/>
    <x v="1"/>
    <s v="Indiana"/>
  </r>
  <r>
    <s v="SALE15"/>
    <x v="660"/>
    <s v="CUST1435"/>
    <s v="PROD36"/>
    <x v="76"/>
    <s v="STORE9"/>
    <n v="2.9999999999999996"/>
    <n v="871.34"/>
    <n v="0.04"/>
    <s v="COD"/>
    <n v="2509.4591999999998"/>
    <n v="37"/>
    <x v="1"/>
    <x v="1"/>
    <s v="Idaho"/>
  </r>
  <r>
    <s v="SALE144"/>
    <x v="63"/>
    <s v="CUST1435"/>
    <s v="PROD36"/>
    <x v="76"/>
    <s v="STORE8"/>
    <n v="3"/>
    <n v="237.24"/>
    <n v="0.24"/>
    <s v="PayPal"/>
    <n v="540.90719999999999"/>
    <n v="37"/>
    <x v="1"/>
    <x v="1"/>
    <s v="Idaho"/>
  </r>
  <r>
    <s v="SALE247"/>
    <x v="229"/>
    <s v="CUST1435"/>
    <s v="PROD94"/>
    <x v="37"/>
    <s v="STORE12"/>
    <n v="1"/>
    <n v="809.45"/>
    <n v="0.09"/>
    <s v="COD"/>
    <n v="736.59950000000003"/>
    <n v="37"/>
    <x v="1"/>
    <x v="1"/>
    <s v="Idaho"/>
  </r>
  <r>
    <s v="SALE1766"/>
    <x v="76"/>
    <s v="CUST1436"/>
    <s v="PROD19"/>
    <x v="69"/>
    <s v="STORE8"/>
    <n v="4"/>
    <n v="466.24"/>
    <n v="0.16"/>
    <s v="Credit Card"/>
    <n v="1566.5663999999999"/>
    <n v="61"/>
    <x v="2"/>
    <x v="0"/>
    <s v="South Dakota"/>
  </r>
  <r>
    <s v="SALE1550"/>
    <x v="399"/>
    <s v="CUST1436"/>
    <s v="PROD40"/>
    <x v="0"/>
    <s v="STORE2"/>
    <n v="4"/>
    <n v="54.4"/>
    <n v="0.22"/>
    <s v="Credit Card"/>
    <n v="169.72800000000001"/>
    <n v="61"/>
    <x v="2"/>
    <x v="0"/>
    <s v="South Dakota"/>
  </r>
  <r>
    <s v="SALE1935"/>
    <x v="399"/>
    <s v="CUST1436"/>
    <s v="PROD51"/>
    <x v="4"/>
    <s v="STORE7"/>
    <n v="4"/>
    <n v="581.34"/>
    <n v="0.08"/>
    <s v="Credit Card"/>
    <n v="2139.3312000000001"/>
    <n v="61"/>
    <x v="2"/>
    <x v="0"/>
    <s v="South Dakota"/>
  </r>
  <r>
    <s v="SALE1027"/>
    <x v="661"/>
    <s v="CUST1436"/>
    <s v="PROD52"/>
    <x v="42"/>
    <s v="STORE18"/>
    <n v="1"/>
    <n v="73.88"/>
    <n v="0.04"/>
    <s v="Credit Card"/>
    <n v="70.924799999999991"/>
    <n v="61"/>
    <x v="2"/>
    <x v="0"/>
    <s v="South Dakota"/>
  </r>
  <r>
    <s v="SALE767"/>
    <x v="295"/>
    <s v="CUST1437"/>
    <s v="PROD33"/>
    <x v="41"/>
    <s v="STORE11"/>
    <n v="1"/>
    <n v="827.91"/>
    <n v="0.21"/>
    <s v="PayPal"/>
    <n v="654.0489"/>
    <n v="47"/>
    <x v="0"/>
    <x v="1"/>
    <s v="New Hampshire"/>
  </r>
  <r>
    <s v="SALE1054"/>
    <x v="75"/>
    <s v="CUST1437"/>
    <s v="PROD35"/>
    <x v="21"/>
    <s v="STORE12"/>
    <n v="3"/>
    <n v="471.31"/>
    <n v="0"/>
    <s v="PayPal"/>
    <n v="1413.93"/>
    <n v="47"/>
    <x v="0"/>
    <x v="1"/>
    <s v="New Hampshire"/>
  </r>
  <r>
    <s v="SALE1707"/>
    <x v="574"/>
    <s v="CUST1437"/>
    <s v="PROD67"/>
    <x v="5"/>
    <s v="STORE10"/>
    <n v="4"/>
    <n v="359.71"/>
    <n v="0.05"/>
    <s v="PayPal"/>
    <n v="1366.8979999999999"/>
    <n v="47"/>
    <x v="0"/>
    <x v="1"/>
    <s v="New Hampshire"/>
  </r>
  <r>
    <s v="SALE1242"/>
    <x v="662"/>
    <s v="CUST1437"/>
    <s v="PROD83"/>
    <x v="26"/>
    <s v="STORE15"/>
    <n v="1"/>
    <n v="860.84"/>
    <n v="7.0000000000000007E-2"/>
    <s v="PayPal"/>
    <n v="800.58119999999997"/>
    <n v="47"/>
    <x v="0"/>
    <x v="1"/>
    <s v="New Hampshire"/>
  </r>
  <r>
    <s v="SALE205"/>
    <x v="335"/>
    <s v="CUST1437"/>
    <s v="PROD88"/>
    <x v="27"/>
    <s v="STORE5"/>
    <n v="1"/>
    <n v="479.93"/>
    <n v="0.22"/>
    <s v="Credit Card"/>
    <n v="374.34539999999998"/>
    <n v="47"/>
    <x v="0"/>
    <x v="1"/>
    <s v="New Hampshire"/>
  </r>
  <r>
    <s v="SALE1117"/>
    <x v="563"/>
    <s v="CUST1437"/>
    <s v="PROD96"/>
    <x v="20"/>
    <s v="STORE3"/>
    <n v="4"/>
    <n v="723.66"/>
    <n v="0.03"/>
    <s v="PayPal"/>
    <n v="2807.8008"/>
    <n v="47"/>
    <x v="0"/>
    <x v="1"/>
    <s v="New Hampshire"/>
  </r>
  <r>
    <s v="SALE323"/>
    <x v="327"/>
    <s v="CUST1438"/>
    <s v="PROD63"/>
    <x v="2"/>
    <s v="STORE12"/>
    <n v="1"/>
    <n v="934.75"/>
    <n v="0.11"/>
    <s v="PayPal"/>
    <n v="831.92750000000001"/>
    <n v="59"/>
    <x v="0"/>
    <x v="1"/>
    <s v="Tennessee"/>
  </r>
  <r>
    <s v="SALE1324"/>
    <x v="268"/>
    <s v="CUST1438"/>
    <s v="PROD74"/>
    <x v="13"/>
    <s v="STORE17"/>
    <n v="4"/>
    <n v="529.04"/>
    <n v="0.1"/>
    <s v="PayPal"/>
    <n v="1904.5440000000001"/>
    <n v="59"/>
    <x v="0"/>
    <x v="1"/>
    <s v="Tennessee"/>
  </r>
  <r>
    <s v="SALE328"/>
    <x v="377"/>
    <s v="CUST1438"/>
    <s v="PROD77"/>
    <x v="64"/>
    <s v="STORE6"/>
    <n v="3"/>
    <n v="573.1"/>
    <n v="0.16"/>
    <s v="COD"/>
    <n v="1444.212"/>
    <n v="59"/>
    <x v="0"/>
    <x v="1"/>
    <s v="Tennessee"/>
  </r>
  <r>
    <s v="SALE1340"/>
    <x v="610"/>
    <s v="CUST1439"/>
    <s v="PROD20"/>
    <x v="91"/>
    <s v="STORE1"/>
    <n v="3"/>
    <n v="684.22"/>
    <n v="0.09"/>
    <s v="Credit Card"/>
    <n v="1867.9205999999999"/>
    <n v="53"/>
    <x v="0"/>
    <x v="0"/>
    <s v="Michigan"/>
  </r>
  <r>
    <s v="SALE653"/>
    <x v="663"/>
    <s v="CUST1440"/>
    <s v="PROD64"/>
    <x v="16"/>
    <s v="STORE3"/>
    <n v="2"/>
    <n v="492.62"/>
    <n v="0.26"/>
    <s v="COD"/>
    <n v="729.07759999999996"/>
    <n v="60"/>
    <x v="2"/>
    <x v="0"/>
    <s v="North Dakota"/>
  </r>
  <r>
    <s v="SALE1583"/>
    <x v="609"/>
    <s v="CUST1440"/>
    <s v="PROD76"/>
    <x v="49"/>
    <s v="STORE17"/>
    <n v="2"/>
    <n v="877.21"/>
    <n v="0.1"/>
    <s v="Credit Card"/>
    <n v="1578.9780000000001"/>
    <n v="60"/>
    <x v="2"/>
    <x v="0"/>
    <s v="North Dakota"/>
  </r>
  <r>
    <s v="SALE823"/>
    <x v="543"/>
    <s v="CUST1441"/>
    <s v="PROD44"/>
    <x v="45"/>
    <s v="STORE1"/>
    <n v="4"/>
    <n v="415.02"/>
    <n v="0.01"/>
    <s v="PayPal"/>
    <n v="1643.4792"/>
    <n v="31"/>
    <x v="1"/>
    <x v="0"/>
    <s v="Wisconsin"/>
  </r>
  <r>
    <s v="SALE1017"/>
    <x v="616"/>
    <s v="CUST1442"/>
    <s v="PROD34"/>
    <x v="84"/>
    <s v="STORE16"/>
    <n v="4"/>
    <n v="115.42"/>
    <n v="0.03"/>
    <s v="COD"/>
    <n v="447.82960000000003"/>
    <n v="42"/>
    <x v="0"/>
    <x v="1"/>
    <s v="Oregon"/>
  </r>
  <r>
    <s v="SALE1058"/>
    <x v="215"/>
    <s v="CUST1442"/>
    <s v="PROD46"/>
    <x v="63"/>
    <s v="STORE8"/>
    <n v="1"/>
    <n v="681.72"/>
    <n v="0.11"/>
    <s v="PayPal"/>
    <n v="606.73080000000004"/>
    <n v="42"/>
    <x v="0"/>
    <x v="1"/>
    <s v="Oregon"/>
  </r>
  <r>
    <s v="SALE212"/>
    <x v="584"/>
    <s v="CUST1442"/>
    <s v="PROD56"/>
    <x v="1"/>
    <s v="STORE19"/>
    <n v="4"/>
    <n v="119.83"/>
    <n v="0.13"/>
    <s v="Credit Card"/>
    <n v="417.00839999999999"/>
    <n v="42"/>
    <x v="0"/>
    <x v="1"/>
    <s v="Oregon"/>
  </r>
  <r>
    <s v="SALE1963"/>
    <x v="575"/>
    <s v="CUST1442"/>
    <s v="PROD59"/>
    <x v="77"/>
    <s v="STORE19"/>
    <n v="4"/>
    <n v="835.61"/>
    <n v="0.03"/>
    <s v="Credit Card"/>
    <n v="3242.1668"/>
    <n v="42"/>
    <x v="0"/>
    <x v="1"/>
    <s v="Oregon"/>
  </r>
  <r>
    <s v="SALE1190"/>
    <x v="637"/>
    <s v="CUST1443"/>
    <s v="PROD0"/>
    <x v="10"/>
    <s v="STORE9"/>
    <n v="2"/>
    <n v="540.48"/>
    <n v="0.28999999999999998"/>
    <s v="Credit Card"/>
    <n v="767.48159999999996"/>
    <n v="51"/>
    <x v="0"/>
    <x v="0"/>
    <s v="Texas"/>
  </r>
  <r>
    <s v="SALE215"/>
    <x v="544"/>
    <s v="CUST1443"/>
    <s v="PROD14"/>
    <x v="50"/>
    <s v="STORE9"/>
    <n v="3"/>
    <n v="318.43"/>
    <n v="0.05"/>
    <s v="Credit Card"/>
    <n v="907.52549999999997"/>
    <n v="51"/>
    <x v="0"/>
    <x v="0"/>
    <s v="Texas"/>
  </r>
  <r>
    <s v="SALE1435"/>
    <x v="452"/>
    <s v="CUST1443"/>
    <s v="PROD27"/>
    <x v="47"/>
    <s v="STORE0"/>
    <n v="1"/>
    <n v="640.92999999999995"/>
    <n v="0.19"/>
    <s v="PayPal"/>
    <n v="519.15329999999994"/>
    <n v="51"/>
    <x v="0"/>
    <x v="0"/>
    <s v="Texas"/>
  </r>
  <r>
    <s v="SALE13"/>
    <x v="166"/>
    <s v="CUST1443"/>
    <s v="PROD34"/>
    <x v="84"/>
    <s v="STORE16"/>
    <n v="2"/>
    <n v="316.89999999999998"/>
    <n v="0.3"/>
    <s v="PayPal"/>
    <n v="443.66"/>
    <n v="51"/>
    <x v="0"/>
    <x v="0"/>
    <s v="Texas"/>
  </r>
  <r>
    <s v="SALE146"/>
    <x v="154"/>
    <s v="CUST1443"/>
    <s v="PROD36"/>
    <x v="76"/>
    <s v="STORE19"/>
    <n v="3"/>
    <n v="584.41"/>
    <n v="0"/>
    <s v="COD"/>
    <n v="1753.23"/>
    <n v="51"/>
    <x v="0"/>
    <x v="0"/>
    <s v="Texas"/>
  </r>
  <r>
    <s v="SALE989"/>
    <x v="608"/>
    <s v="CUST1443"/>
    <s v="PROD88"/>
    <x v="27"/>
    <s v="STORE10"/>
    <n v="1"/>
    <n v="66.14"/>
    <n v="0.14000000000000001"/>
    <s v="COD"/>
    <n v="56.880400000000002"/>
    <n v="51"/>
    <x v="0"/>
    <x v="0"/>
    <s v="Texas"/>
  </r>
  <r>
    <s v="SALE1341"/>
    <x v="616"/>
    <s v="CUST1443"/>
    <s v="PROD93"/>
    <x v="28"/>
    <s v="STORE7"/>
    <n v="4"/>
    <n v="763.34"/>
    <n v="7.0000000000000007E-2"/>
    <s v="PayPal"/>
    <n v="2839.6248000000001"/>
    <n v="51"/>
    <x v="0"/>
    <x v="0"/>
    <s v="Texas"/>
  </r>
  <r>
    <s v="SALE974"/>
    <x v="609"/>
    <s v="CUST1444"/>
    <s v="PROD10"/>
    <x v="92"/>
    <s v="STORE6"/>
    <n v="4"/>
    <n v="599.85"/>
    <n v="0.25"/>
    <s v="Credit Card"/>
    <n v="1799.55"/>
    <n v="19"/>
    <x v="3"/>
    <x v="0"/>
    <s v="Wyoming"/>
  </r>
  <r>
    <s v="SALE1333"/>
    <x v="633"/>
    <s v="CUST1444"/>
    <s v="PROD17"/>
    <x v="75"/>
    <s v="STORE6"/>
    <n v="1"/>
    <n v="55.04"/>
    <n v="0.01"/>
    <s v="COD"/>
    <n v="54.489600000000003"/>
    <n v="19"/>
    <x v="3"/>
    <x v="0"/>
    <s v="Wyoming"/>
  </r>
  <r>
    <s v="SALE1320"/>
    <x v="369"/>
    <s v="CUST1444"/>
    <s v="PROD54"/>
    <x v="6"/>
    <s v="STORE3"/>
    <n v="3"/>
    <n v="477.05"/>
    <n v="0.05"/>
    <s v="PayPal"/>
    <n v="1359.5925"/>
    <n v="19"/>
    <x v="3"/>
    <x v="0"/>
    <s v="Wyoming"/>
  </r>
  <r>
    <s v="SALE1247"/>
    <x v="47"/>
    <s v="CUST1445"/>
    <s v="PROD18"/>
    <x v="56"/>
    <s v="STORE8"/>
    <n v="3"/>
    <n v="550.26"/>
    <n v="0.22"/>
    <s v="Credit Card"/>
    <n v="1287.6084000000001"/>
    <n v="41"/>
    <x v="0"/>
    <x v="1"/>
    <s v="Virginia"/>
  </r>
  <r>
    <s v="SALE500"/>
    <x v="562"/>
    <s v="CUST1445"/>
    <s v="PROD2"/>
    <x v="51"/>
    <s v="STORE4"/>
    <n v="4"/>
    <n v="106.66"/>
    <n v="0.2"/>
    <s v="COD"/>
    <n v="341.31200000000001"/>
    <n v="41"/>
    <x v="0"/>
    <x v="1"/>
    <s v="Virginia"/>
  </r>
  <r>
    <s v="SALE940"/>
    <x v="50"/>
    <s v="CUST1445"/>
    <s v="PROD31"/>
    <x v="44"/>
    <s v="STORE16"/>
    <n v="3"/>
    <n v="938.68"/>
    <n v="0.14000000000000001"/>
    <s v="Credit Card"/>
    <n v="2421.7944000000002"/>
    <n v="41"/>
    <x v="0"/>
    <x v="1"/>
    <s v="Virginia"/>
  </r>
  <r>
    <s v="SALE1909"/>
    <x v="561"/>
    <s v="CUST1445"/>
    <s v="PROD54"/>
    <x v="6"/>
    <s v="STORE18"/>
    <n v="2"/>
    <n v="810.81"/>
    <n v="0.11"/>
    <s v="COD"/>
    <n v="1443.2418"/>
    <n v="41"/>
    <x v="0"/>
    <x v="1"/>
    <s v="Virginia"/>
  </r>
  <r>
    <s v="SALE981"/>
    <x v="464"/>
    <s v="CUST1445"/>
    <s v="PROD85"/>
    <x v="33"/>
    <s v="STORE8"/>
    <n v="2"/>
    <n v="943.93"/>
    <n v="0.22"/>
    <s v="PayPal"/>
    <n v="1472.5308"/>
    <n v="41"/>
    <x v="0"/>
    <x v="1"/>
    <s v="Virginia"/>
  </r>
  <r>
    <s v="SALE708"/>
    <x v="84"/>
    <s v="CUST1446"/>
    <s v="PROD31"/>
    <x v="44"/>
    <s v="STORE4"/>
    <n v="4"/>
    <n v="681.08"/>
    <n v="0"/>
    <s v="PayPal"/>
    <n v="2724.32"/>
    <n v="35"/>
    <x v="1"/>
    <x v="0"/>
    <s v="Oklahoma"/>
  </r>
  <r>
    <s v="SALE1505"/>
    <x v="121"/>
    <s v="CUST1446"/>
    <s v="PROD59"/>
    <x v="77"/>
    <s v="STORE15"/>
    <n v="1"/>
    <n v="935.66"/>
    <n v="0.26"/>
    <s v="PayPal"/>
    <n v="692.38839999999993"/>
    <n v="35"/>
    <x v="1"/>
    <x v="0"/>
    <s v="Oklahoma"/>
  </r>
  <r>
    <s v="SALE1431"/>
    <x v="93"/>
    <s v="CUST1447"/>
    <s v="PROD42"/>
    <x v="30"/>
    <s v="STORE17"/>
    <n v="1"/>
    <n v="361.09"/>
    <n v="0.06"/>
    <s v="PayPal"/>
    <n v="339.42459999999988"/>
    <n v="45"/>
    <x v="0"/>
    <x v="0"/>
    <s v="North Carolina"/>
  </r>
  <r>
    <s v="SALE369"/>
    <x v="117"/>
    <s v="CUST1448"/>
    <s v="PROD65"/>
    <x v="95"/>
    <s v="STORE3"/>
    <n v="4"/>
    <n v="269.49"/>
    <n v="7.0000000000000007E-2"/>
    <s v="PayPal"/>
    <n v="1002.5028"/>
    <n v="64"/>
    <x v="2"/>
    <x v="1"/>
    <s v="Wyoming"/>
  </r>
  <r>
    <s v="SALE198"/>
    <x v="423"/>
    <s v="CUST1448"/>
    <s v="PROD81"/>
    <x v="18"/>
    <s v="STORE6"/>
    <n v="1"/>
    <n v="454.71"/>
    <n v="0.16"/>
    <s v="PayPal"/>
    <n v="381.95639999999997"/>
    <n v="64"/>
    <x v="2"/>
    <x v="1"/>
    <s v="Wyoming"/>
  </r>
  <r>
    <s v="SALE479"/>
    <x v="664"/>
    <s v="CUST1449"/>
    <s v="PROD15"/>
    <x v="72"/>
    <s v="STORE9"/>
    <n v="3"/>
    <n v="635.13"/>
    <n v="0.09"/>
    <s v="PayPal"/>
    <n v="1733.9049"/>
    <n v="29"/>
    <x v="1"/>
    <x v="0"/>
    <s v="Ohio"/>
  </r>
  <r>
    <s v="SALE1987"/>
    <x v="151"/>
    <s v="CUST1449"/>
    <s v="PROD57"/>
    <x v="94"/>
    <s v="STORE19"/>
    <n v="1"/>
    <n v="120.02"/>
    <n v="0.26"/>
    <s v="Credit Card"/>
    <n v="88.814799999999991"/>
    <n v="29"/>
    <x v="1"/>
    <x v="0"/>
    <s v="Ohio"/>
  </r>
  <r>
    <s v="SALE1330"/>
    <x v="258"/>
    <s v="CUST1449"/>
    <s v="PROD62"/>
    <x v="23"/>
    <s v="STORE2"/>
    <n v="1"/>
    <n v="195.24"/>
    <n v="0.27"/>
    <s v="PayPal"/>
    <n v="142.52520000000001"/>
    <n v="29"/>
    <x v="1"/>
    <x v="0"/>
    <s v="Ohio"/>
  </r>
  <r>
    <s v="SALE633"/>
    <x v="296"/>
    <s v="CUST1449"/>
    <s v="PROD83"/>
    <x v="26"/>
    <s v="STORE10"/>
    <n v="1"/>
    <n v="343.05"/>
    <n v="0.28000000000000003"/>
    <s v="PayPal"/>
    <n v="246.99600000000001"/>
    <n v="29"/>
    <x v="1"/>
    <x v="0"/>
    <s v="Ohio"/>
  </r>
  <r>
    <s v="SALE252"/>
    <x v="284"/>
    <s v="CUST1449"/>
    <s v="PROD98"/>
    <x v="62"/>
    <s v="STORE19"/>
    <n v="1"/>
    <n v="549.52"/>
    <n v="0.1"/>
    <s v="PayPal"/>
    <n v="494.56799999999998"/>
    <n v="29"/>
    <x v="1"/>
    <x v="0"/>
    <s v="Ohio"/>
  </r>
  <r>
    <s v="SALE1256"/>
    <x v="46"/>
    <s v="CUST1450"/>
    <s v="PROD63"/>
    <x v="2"/>
    <s v="STORE11"/>
    <n v="4"/>
    <n v="592.67999999999995"/>
    <n v="0.03"/>
    <s v="Credit Card"/>
    <n v="2299.5983999999999"/>
    <n v="59"/>
    <x v="0"/>
    <x v="0"/>
    <s v="Nebraska"/>
  </r>
  <r>
    <s v="SALE1934"/>
    <x v="82"/>
    <s v="CUST1450"/>
    <s v="PROD73"/>
    <x v="17"/>
    <s v="STORE19"/>
    <n v="1"/>
    <n v="727.7"/>
    <n v="0.21"/>
    <s v="COD"/>
    <n v="574.88300000000004"/>
    <n v="59"/>
    <x v="0"/>
    <x v="0"/>
    <s v="Nebraska"/>
  </r>
  <r>
    <s v="SALE420"/>
    <x v="308"/>
    <s v="CUST1451"/>
    <s v="PROD40"/>
    <x v="0"/>
    <s v="STORE11"/>
    <n v="2"/>
    <n v="74.63"/>
    <n v="0.01"/>
    <s v="PayPal"/>
    <n v="147.76740000000001"/>
    <n v="46"/>
    <x v="0"/>
    <x v="0"/>
    <s v="New Mexico"/>
  </r>
  <r>
    <s v="SALE493"/>
    <x v="56"/>
    <s v="CUST1451"/>
    <s v="PROD72"/>
    <x v="98"/>
    <s v="STORE0"/>
    <n v="2"/>
    <n v="488.02"/>
    <n v="0.27"/>
    <s v="PayPal"/>
    <n v="712.50919999999996"/>
    <n v="46"/>
    <x v="0"/>
    <x v="0"/>
    <s v="New Mexico"/>
  </r>
  <r>
    <s v="SALE1813"/>
    <x v="509"/>
    <s v="CUST1451"/>
    <s v="PROD75"/>
    <x v="7"/>
    <s v="STORE18"/>
    <n v="3"/>
    <n v="717.22"/>
    <n v="0.24"/>
    <s v="PayPal"/>
    <n v="1635.2616"/>
    <n v="46"/>
    <x v="0"/>
    <x v="0"/>
    <s v="New Mexico"/>
  </r>
  <r>
    <s v="SALE307"/>
    <x v="424"/>
    <s v="CUST1451"/>
    <s v="PROD90"/>
    <x v="34"/>
    <s v="STORE1"/>
    <n v="3"/>
    <n v="135.94"/>
    <n v="0.2"/>
    <s v="Credit Card"/>
    <n v="326.25599999999997"/>
    <n v="46"/>
    <x v="0"/>
    <x v="0"/>
    <s v="New Mexico"/>
  </r>
  <r>
    <s v="SALE564"/>
    <x v="265"/>
    <s v="CUST1452"/>
    <s v="PROD59"/>
    <x v="77"/>
    <s v="STORE7"/>
    <n v="3"/>
    <n v="836.4"/>
    <n v="0"/>
    <s v="Credit Card"/>
    <n v="2509.1999999999998"/>
    <n v="60"/>
    <x v="2"/>
    <x v="1"/>
    <s v="Mississippi"/>
  </r>
  <r>
    <s v="SALE567"/>
    <x v="434"/>
    <s v="CUST1452"/>
    <s v="PROD63"/>
    <x v="2"/>
    <s v="STORE2"/>
    <n v="4"/>
    <n v="282.48"/>
    <n v="0.11"/>
    <s v="PayPal"/>
    <n v="1005.6288"/>
    <n v="60"/>
    <x v="2"/>
    <x v="1"/>
    <s v="Mississippi"/>
  </r>
  <r>
    <s v="SALE1450"/>
    <x v="665"/>
    <s v="CUST1452"/>
    <s v="PROD9"/>
    <x v="65"/>
    <s v="STORE7"/>
    <n v="1"/>
    <n v="484.23"/>
    <n v="0.12"/>
    <s v="COD"/>
    <n v="426.12240000000003"/>
    <n v="60"/>
    <x v="2"/>
    <x v="1"/>
    <s v="Mississippi"/>
  </r>
  <r>
    <s v="SALE33"/>
    <x v="576"/>
    <s v="CUST1453"/>
    <s v="PROD12"/>
    <x v="11"/>
    <s v="STORE6"/>
    <n v="2"/>
    <n v="717.31"/>
    <n v="0.15"/>
    <s v="Credit Card"/>
    <n v="1219.4269999999999"/>
    <n v="62"/>
    <x v="2"/>
    <x v="1"/>
    <s v="Hawaii"/>
  </r>
  <r>
    <s v="SALE1386"/>
    <x v="339"/>
    <s v="CUST1453"/>
    <s v="PROD20"/>
    <x v="91"/>
    <s v="STORE14"/>
    <n v="2"/>
    <n v="740.57"/>
    <n v="0.06"/>
    <s v="Credit Card"/>
    <n v="1392.2716"/>
    <n v="62"/>
    <x v="2"/>
    <x v="1"/>
    <s v="Hawaii"/>
  </r>
  <r>
    <s v="SALE1182"/>
    <x v="666"/>
    <s v="CUST1453"/>
    <s v="PROD36"/>
    <x v="76"/>
    <s v="STORE7"/>
    <n v="1"/>
    <n v="514.65"/>
    <n v="0.18"/>
    <s v="Credit Card"/>
    <n v="422.01299999999998"/>
    <n v="62"/>
    <x v="2"/>
    <x v="1"/>
    <s v="Hawaii"/>
  </r>
  <r>
    <s v="SALE527"/>
    <x v="599"/>
    <s v="CUST1453"/>
    <s v="PROD78"/>
    <x v="39"/>
    <s v="STORE6"/>
    <n v="4"/>
    <n v="467.24"/>
    <n v="0.08"/>
    <s v="PayPal"/>
    <n v="1719.4431999999999"/>
    <n v="62"/>
    <x v="2"/>
    <x v="1"/>
    <s v="Hawaii"/>
  </r>
  <r>
    <s v="SALE186"/>
    <x v="423"/>
    <s v="CUST1453"/>
    <s v="PROD79"/>
    <x v="8"/>
    <s v="STORE18"/>
    <n v="2"/>
    <n v="504.26"/>
    <n v="0.04"/>
    <s v="PayPal"/>
    <n v="968.17919999999992"/>
    <n v="62"/>
    <x v="2"/>
    <x v="1"/>
    <s v="Hawaii"/>
  </r>
  <r>
    <s v="SALE943"/>
    <x v="370"/>
    <s v="CUST1453"/>
    <s v="PROD81"/>
    <x v="18"/>
    <s v="STORE18"/>
    <n v="2"/>
    <n v="830.94"/>
    <n v="0.28000000000000003"/>
    <s v="PayPal"/>
    <n v="1196.5536"/>
    <n v="62"/>
    <x v="2"/>
    <x v="1"/>
    <s v="Hawaii"/>
  </r>
  <r>
    <s v="SALE1245"/>
    <x v="200"/>
    <s v="CUST1453"/>
    <s v="PROD85"/>
    <x v="33"/>
    <s v="STORE16"/>
    <n v="3"/>
    <n v="416.44"/>
    <n v="0.27"/>
    <s v="Credit Card"/>
    <n v="912.00359999999989"/>
    <n v="62"/>
    <x v="2"/>
    <x v="1"/>
    <s v="Hawaii"/>
  </r>
  <r>
    <s v="SALE1876"/>
    <x v="492"/>
    <s v="CUST1453"/>
    <s v="PROD98"/>
    <x v="62"/>
    <s v="STORE2"/>
    <n v="1"/>
    <n v="176.84"/>
    <n v="0.19"/>
    <s v="Credit Card"/>
    <n v="143.24039999999999"/>
    <n v="62"/>
    <x v="2"/>
    <x v="1"/>
    <s v="Hawaii"/>
  </r>
  <r>
    <s v="SALE1985"/>
    <x v="198"/>
    <s v="CUST1454"/>
    <s v="PROD60"/>
    <x v="12"/>
    <s v="STORE18"/>
    <n v="3"/>
    <n v="345.43"/>
    <n v="0.08"/>
    <s v="COD"/>
    <n v="953.38679999999999"/>
    <n v="60"/>
    <x v="2"/>
    <x v="0"/>
    <s v="Oklahoma"/>
  </r>
  <r>
    <s v="SALE1119"/>
    <x v="667"/>
    <s v="CUST1455"/>
    <s v="PROD21"/>
    <x v="73"/>
    <s v="STORE4"/>
    <n v="2"/>
    <n v="961.84"/>
    <n v="0.25"/>
    <s v="PayPal"/>
    <n v="1442.76"/>
    <n v="54"/>
    <x v="0"/>
    <x v="0"/>
    <s v="Illinois"/>
  </r>
  <r>
    <s v="SALE1902"/>
    <x v="235"/>
    <s v="CUST1455"/>
    <s v="PROD3"/>
    <x v="43"/>
    <s v="STORE1"/>
    <n v="2"/>
    <n v="594.63"/>
    <n v="0.12"/>
    <s v="Credit Card"/>
    <n v="1046.5488"/>
    <n v="54"/>
    <x v="0"/>
    <x v="0"/>
    <s v="Illinois"/>
  </r>
  <r>
    <s v="SALE1632"/>
    <x v="586"/>
    <s v="CUST1455"/>
    <s v="PROD39"/>
    <x v="25"/>
    <s v="STORE11"/>
    <n v="3"/>
    <n v="590.30999999999995"/>
    <n v="0.17"/>
    <s v="PayPal"/>
    <n v="1469.8719000000001"/>
    <n v="54"/>
    <x v="0"/>
    <x v="0"/>
    <s v="Illinois"/>
  </r>
  <r>
    <s v="SALE377"/>
    <x v="668"/>
    <s v="CUST1455"/>
    <s v="PROD83"/>
    <x v="26"/>
    <s v="STORE10"/>
    <n v="1"/>
    <n v="995.52"/>
    <n v="0.22"/>
    <s v="PayPal"/>
    <n v="776.50559999999996"/>
    <n v="54"/>
    <x v="0"/>
    <x v="0"/>
    <s v="Illinois"/>
  </r>
  <r>
    <s v="SALE873"/>
    <x v="82"/>
    <s v="CUST1455"/>
    <s v="PROD87"/>
    <x v="99"/>
    <s v="STORE7"/>
    <n v="2"/>
    <n v="386.46"/>
    <n v="0.23"/>
    <s v="COD"/>
    <n v="595.14840000000004"/>
    <n v="54"/>
    <x v="0"/>
    <x v="0"/>
    <s v="Illinois"/>
  </r>
  <r>
    <s v="SALE1957"/>
    <x v="277"/>
    <s v="CUST1456"/>
    <s v="PROD37"/>
    <x v="53"/>
    <s v="STORE9"/>
    <n v="3"/>
    <n v="765.12"/>
    <n v="0.18"/>
    <s v="Credit Card"/>
    <n v="1882.1952000000001"/>
    <n v="59"/>
    <x v="0"/>
    <x v="1"/>
    <s v="Arkansas"/>
  </r>
  <r>
    <s v="SALE685"/>
    <x v="406"/>
    <s v="CUST1456"/>
    <s v="PROD88"/>
    <x v="27"/>
    <s v="STORE13"/>
    <n v="4"/>
    <n v="451.41"/>
    <n v="0.06"/>
    <s v="PayPal"/>
    <n v="1697.3016"/>
    <n v="59"/>
    <x v="0"/>
    <x v="1"/>
    <s v="Arkansas"/>
  </r>
  <r>
    <s v="SALE932"/>
    <x v="16"/>
    <s v="CUST1457"/>
    <s v="PROD25"/>
    <x v="57"/>
    <s v="STORE15"/>
    <n v="3"/>
    <n v="504.97"/>
    <n v="0.3"/>
    <s v="Credit Card"/>
    <n v="1060.4369999999999"/>
    <n v="59"/>
    <x v="0"/>
    <x v="0"/>
    <s v="Kentucky"/>
  </r>
  <r>
    <s v="SALE1781"/>
    <x v="87"/>
    <s v="CUST1457"/>
    <s v="PROD39"/>
    <x v="25"/>
    <s v="STORE0"/>
    <n v="1"/>
    <n v="609.29"/>
    <n v="0.15"/>
    <s v="Credit Card"/>
    <n v="517.89649999999995"/>
    <n v="59"/>
    <x v="0"/>
    <x v="0"/>
    <s v="Kentucky"/>
  </r>
  <r>
    <s v="SALE844"/>
    <x v="165"/>
    <s v="CUST1457"/>
    <s v="PROD43"/>
    <x v="85"/>
    <s v="STORE15"/>
    <n v="3"/>
    <n v="791.75"/>
    <n v="0.28999999999999998"/>
    <s v="Credit Card"/>
    <n v="1686.4275"/>
    <n v="59"/>
    <x v="0"/>
    <x v="0"/>
    <s v="Kentucky"/>
  </r>
  <r>
    <s v="SALE1891"/>
    <x v="287"/>
    <s v="CUST1457"/>
    <s v="PROD81"/>
    <x v="18"/>
    <s v="STORE19"/>
    <n v="3"/>
    <n v="825.33"/>
    <n v="0.21"/>
    <s v="Credit Card"/>
    <n v="1956.0320999999999"/>
    <n v="59"/>
    <x v="0"/>
    <x v="0"/>
    <s v="Kentucky"/>
  </r>
  <r>
    <s v="SALE1022"/>
    <x v="236"/>
    <s v="CUST1457"/>
    <s v="PROD82"/>
    <x v="97"/>
    <s v="STORE16"/>
    <n v="1"/>
    <n v="756.63"/>
    <n v="0.04"/>
    <s v="PayPal"/>
    <n v="726.36479999999995"/>
    <n v="59"/>
    <x v="0"/>
    <x v="0"/>
    <s v="Kentucky"/>
  </r>
  <r>
    <s v="SALE1107"/>
    <x v="49"/>
    <s v="CUST1458"/>
    <s v="PROD17"/>
    <x v="75"/>
    <s v="STORE19"/>
    <n v="1"/>
    <n v="244.25"/>
    <n v="0.09"/>
    <s v="PayPal"/>
    <n v="222.26750000000001"/>
    <n v="62"/>
    <x v="2"/>
    <x v="1"/>
    <s v="Pennsylvania"/>
  </r>
  <r>
    <s v="SALE335"/>
    <x v="140"/>
    <s v="CUST1458"/>
    <s v="PROD2"/>
    <x v="51"/>
    <s v="STORE14"/>
    <n v="4"/>
    <n v="971.9"/>
    <n v="0.28000000000000003"/>
    <s v="PayPal"/>
    <n v="2799.0720000000001"/>
    <n v="62"/>
    <x v="2"/>
    <x v="1"/>
    <s v="Pennsylvania"/>
  </r>
  <r>
    <s v="SALE1894"/>
    <x v="71"/>
    <s v="CUST1458"/>
    <s v="PROD82"/>
    <x v="97"/>
    <s v="STORE18"/>
    <n v="3"/>
    <n v="543.83000000000004"/>
    <n v="0.05"/>
    <s v="Credit Card"/>
    <n v="1549.9155000000001"/>
    <n v="62"/>
    <x v="2"/>
    <x v="1"/>
    <s v="Pennsylvania"/>
  </r>
  <r>
    <s v="SALE1426"/>
    <x v="182"/>
    <s v="CUST1459"/>
    <s v="PROD25"/>
    <x v="57"/>
    <s v="STORE3"/>
    <n v="3"/>
    <n v="247.66"/>
    <n v="0.02"/>
    <s v="COD"/>
    <n v="728.12040000000002"/>
    <n v="29"/>
    <x v="1"/>
    <x v="1"/>
    <s v="South Carolina"/>
  </r>
  <r>
    <s v="SALE1189"/>
    <x v="229"/>
    <s v="CUST1459"/>
    <s v="PROD26"/>
    <x v="55"/>
    <s v="STORE5"/>
    <n v="1"/>
    <n v="429.25"/>
    <n v="0.28999999999999998"/>
    <s v="Credit Card"/>
    <n v="304.76749999999998"/>
    <n v="29"/>
    <x v="1"/>
    <x v="1"/>
    <s v="South Carolina"/>
  </r>
  <r>
    <s v="SALE145"/>
    <x v="646"/>
    <s v="CUST1459"/>
    <s v="PROD54"/>
    <x v="6"/>
    <s v="STORE15"/>
    <n v="2"/>
    <n v="536.84"/>
    <n v="0.09"/>
    <s v="COD"/>
    <n v="977.04880000000014"/>
    <n v="29"/>
    <x v="1"/>
    <x v="1"/>
    <s v="South Carolina"/>
  </r>
  <r>
    <s v="SALE1183"/>
    <x v="565"/>
    <s v="CUST1459"/>
    <s v="PROD62"/>
    <x v="23"/>
    <s v="STORE16"/>
    <n v="3"/>
    <n v="198.76"/>
    <n v="0.28000000000000003"/>
    <s v="COD"/>
    <n v="429.32159999999999"/>
    <n v="29"/>
    <x v="1"/>
    <x v="1"/>
    <s v="South Carolina"/>
  </r>
  <r>
    <s v="SALE1656"/>
    <x v="346"/>
    <s v="CUST1460"/>
    <s v="PROD15"/>
    <x v="72"/>
    <s v="STORE4"/>
    <n v="3"/>
    <n v="471.19"/>
    <n v="0.28000000000000003"/>
    <s v="COD"/>
    <n v="1017.7704"/>
    <n v="35"/>
    <x v="1"/>
    <x v="0"/>
    <s v="Iowa"/>
  </r>
  <r>
    <s v="SALE1335"/>
    <x v="55"/>
    <s v="CUST1461"/>
    <s v="PROD63"/>
    <x v="2"/>
    <s v="STORE13"/>
    <n v="3"/>
    <n v="217.13"/>
    <n v="0.28000000000000003"/>
    <s v="Credit Card"/>
    <n v="469.00080000000003"/>
    <n v="60"/>
    <x v="2"/>
    <x v="1"/>
    <s v="Kansas"/>
  </r>
  <r>
    <s v="SALE570"/>
    <x v="426"/>
    <s v="CUST1461"/>
    <s v="PROD65"/>
    <x v="95"/>
    <s v="STORE3"/>
    <n v="3"/>
    <n v="345.58"/>
    <n v="0.22"/>
    <s v="Credit Card"/>
    <n v="808.65719999999999"/>
    <n v="60"/>
    <x v="2"/>
    <x v="1"/>
    <s v="Kansas"/>
  </r>
  <r>
    <s v="SALE1437"/>
    <x v="179"/>
    <s v="CUST1461"/>
    <s v="PROD66"/>
    <x v="46"/>
    <s v="STORE1"/>
    <n v="1"/>
    <n v="209.93"/>
    <n v="0.21"/>
    <s v="Credit Card"/>
    <n v="165.84469999999999"/>
    <n v="60"/>
    <x v="2"/>
    <x v="1"/>
    <s v="Kansas"/>
  </r>
  <r>
    <s v="SALE1898"/>
    <x v="216"/>
    <s v="CUST1461"/>
    <s v="PROD74"/>
    <x v="13"/>
    <s v="STORE15"/>
    <n v="4"/>
    <n v="592.14"/>
    <n v="0.12"/>
    <s v="COD"/>
    <n v="2084.3328000000001"/>
    <n v="60"/>
    <x v="2"/>
    <x v="1"/>
    <s v="Kansas"/>
  </r>
  <r>
    <s v="SALE646"/>
    <x v="574"/>
    <s v="CUST1461"/>
    <s v="PROD77"/>
    <x v="64"/>
    <s v="STORE13"/>
    <n v="3"/>
    <n v="865.96"/>
    <n v="0.12"/>
    <s v="PayPal"/>
    <n v="2286.1343999999999"/>
    <n v="60"/>
    <x v="2"/>
    <x v="1"/>
    <s v="Kansas"/>
  </r>
  <r>
    <s v="SALE1486"/>
    <x v="31"/>
    <s v="CUST1462"/>
    <s v="PROD22"/>
    <x v="35"/>
    <s v="STORE14"/>
    <n v="1"/>
    <n v="588.29999999999995"/>
    <n v="0.26"/>
    <s v="COD"/>
    <n v="435.34199999999998"/>
    <n v="34"/>
    <x v="1"/>
    <x v="1"/>
    <s v="West Virginia"/>
  </r>
  <r>
    <s v="SALE181"/>
    <x v="430"/>
    <s v="CUST1462"/>
    <s v="PROD33"/>
    <x v="41"/>
    <s v="STORE13"/>
    <n v="3"/>
    <n v="53.92"/>
    <n v="0.15"/>
    <s v="PayPal"/>
    <n v="137.49600000000001"/>
    <n v="34"/>
    <x v="1"/>
    <x v="1"/>
    <s v="West Virginia"/>
  </r>
  <r>
    <s v="SALE1372"/>
    <x v="344"/>
    <s v="CUST1462"/>
    <s v="PROD4"/>
    <x v="83"/>
    <s v="STORE9"/>
    <n v="2"/>
    <n v="409.26"/>
    <n v="0.1"/>
    <s v="PayPal"/>
    <n v="736.66800000000001"/>
    <n v="34"/>
    <x v="1"/>
    <x v="1"/>
    <s v="West Virginia"/>
  </r>
  <r>
    <s v="SALE1487"/>
    <x v="585"/>
    <s v="CUST1462"/>
    <s v="PROD55"/>
    <x v="32"/>
    <s v="STORE7"/>
    <n v="1"/>
    <n v="917.26"/>
    <n v="0.05"/>
    <s v="PayPal"/>
    <n v="871.39699999999993"/>
    <n v="34"/>
    <x v="1"/>
    <x v="1"/>
    <s v="West Virginia"/>
  </r>
  <r>
    <s v="SALE628"/>
    <x v="270"/>
    <s v="CUST1462"/>
    <s v="PROD74"/>
    <x v="13"/>
    <s v="STORE12"/>
    <n v="3"/>
    <n v="322.94"/>
    <n v="0.01"/>
    <s v="Credit Card"/>
    <n v="959.13179999999988"/>
    <n v="34"/>
    <x v="1"/>
    <x v="1"/>
    <s v="West Virginia"/>
  </r>
  <r>
    <s v="SALE1400"/>
    <x v="551"/>
    <s v="CUST1462"/>
    <s v="PROD80"/>
    <x v="59"/>
    <s v="STORE15"/>
    <n v="4"/>
    <n v="643.96"/>
    <n v="0.16"/>
    <s v="PayPal"/>
    <n v="2163.7055999999998"/>
    <n v="34"/>
    <x v="1"/>
    <x v="1"/>
    <s v="West Virginia"/>
  </r>
  <r>
    <s v="SALE790"/>
    <x v="166"/>
    <s v="CUST1462"/>
    <s v="PROD82"/>
    <x v="97"/>
    <s v="STORE10"/>
    <n v="2"/>
    <n v="807.1"/>
    <n v="0.28999999999999998"/>
    <s v="Credit Card"/>
    <n v="1146.0820000000001"/>
    <n v="34"/>
    <x v="1"/>
    <x v="1"/>
    <s v="West Virginia"/>
  </r>
  <r>
    <s v="SALE1701"/>
    <x v="364"/>
    <s v="CUST1462"/>
    <s v="PROD91"/>
    <x v="40"/>
    <s v="STORE19"/>
    <n v="3"/>
    <n v="811.16"/>
    <n v="0.1"/>
    <s v="COD"/>
    <n v="2190.1320000000001"/>
    <n v="34"/>
    <x v="1"/>
    <x v="1"/>
    <s v="West Virginia"/>
  </r>
  <r>
    <s v="SALE604"/>
    <x v="304"/>
    <s v="CUST1463"/>
    <s v="PROD14"/>
    <x v="50"/>
    <s v="STORE14"/>
    <n v="3"/>
    <n v="970.89"/>
    <n v="0.11"/>
    <s v="COD"/>
    <n v="2592.2763"/>
    <n v="36"/>
    <x v="1"/>
    <x v="1"/>
    <s v="Connecticut"/>
  </r>
  <r>
    <s v="SALE1748"/>
    <x v="668"/>
    <s v="CUST1463"/>
    <s v="PROD31"/>
    <x v="44"/>
    <s v="STORE15"/>
    <n v="2"/>
    <n v="31.28"/>
    <n v="0.2"/>
    <s v="COD"/>
    <n v="50.048000000000002"/>
    <n v="36"/>
    <x v="1"/>
    <x v="1"/>
    <s v="Connecticut"/>
  </r>
  <r>
    <s v="SALE245"/>
    <x v="377"/>
    <s v="CUST1463"/>
    <s v="PROD8"/>
    <x v="93"/>
    <s v="STORE7"/>
    <n v="2"/>
    <n v="377.3"/>
    <n v="0.15"/>
    <s v="PayPal"/>
    <n v="641.41"/>
    <n v="36"/>
    <x v="1"/>
    <x v="1"/>
    <s v="Connecticut"/>
  </r>
  <r>
    <s v="SALE1020"/>
    <x v="153"/>
    <s v="CUST1464"/>
    <s v="PROD25"/>
    <x v="57"/>
    <s v="STORE13"/>
    <n v="1"/>
    <n v="963.76"/>
    <n v="0.14000000000000001"/>
    <s v="PayPal"/>
    <n v="828.83359999999993"/>
    <n v="45"/>
    <x v="0"/>
    <x v="1"/>
    <s v="Washington"/>
  </r>
  <r>
    <s v="SALE9"/>
    <x v="593"/>
    <s v="CUST1464"/>
    <s v="PROD33"/>
    <x v="41"/>
    <s v="STORE0"/>
    <n v="2"/>
    <n v="873.17"/>
    <n v="0.23"/>
    <s v="PayPal"/>
    <n v="1344.6818000000001"/>
    <n v="45"/>
    <x v="0"/>
    <x v="1"/>
    <s v="Washington"/>
  </r>
  <r>
    <s v="SALE909"/>
    <x v="555"/>
    <s v="CUST1464"/>
    <s v="PROD4"/>
    <x v="83"/>
    <s v="STORE12"/>
    <n v="1"/>
    <n v="221.7"/>
    <n v="0.04"/>
    <s v="Credit Card"/>
    <n v="212.83199999999999"/>
    <n v="45"/>
    <x v="0"/>
    <x v="1"/>
    <s v="Washington"/>
  </r>
  <r>
    <s v="SALE1499"/>
    <x v="457"/>
    <s v="CUST1464"/>
    <s v="PROD41"/>
    <x v="54"/>
    <s v="STORE12"/>
    <n v="2"/>
    <n v="581.19000000000005"/>
    <n v="7.0000000000000007E-2"/>
    <s v="COD"/>
    <n v="1081.0134"/>
    <n v="45"/>
    <x v="0"/>
    <x v="1"/>
    <s v="Washington"/>
  </r>
  <r>
    <s v="SALE688"/>
    <x v="418"/>
    <s v="CUST1464"/>
    <s v="PROD56"/>
    <x v="1"/>
    <s v="STORE7"/>
    <n v="4"/>
    <n v="263.58999999999997"/>
    <n v="0.04"/>
    <s v="Credit Card"/>
    <n v="1012.1856"/>
    <n v="45"/>
    <x v="0"/>
    <x v="1"/>
    <s v="Washington"/>
  </r>
  <r>
    <s v="SALE196"/>
    <x v="390"/>
    <s v="CUST1464"/>
    <s v="PROD57"/>
    <x v="94"/>
    <s v="STORE16"/>
    <n v="4"/>
    <n v="689.67"/>
    <n v="0.05"/>
    <s v="COD"/>
    <n v="2620.7460000000001"/>
    <n v="45"/>
    <x v="0"/>
    <x v="1"/>
    <s v="Washington"/>
  </r>
  <r>
    <s v="SALE1055"/>
    <x v="16"/>
    <s v="CUST1464"/>
    <s v="PROD76"/>
    <x v="49"/>
    <s v="STORE14"/>
    <n v="2"/>
    <n v="720.32"/>
    <n v="0.26"/>
    <s v="Credit Card"/>
    <n v="1066.0735999999999"/>
    <n v="45"/>
    <x v="0"/>
    <x v="1"/>
    <s v="Washington"/>
  </r>
  <r>
    <s v="SALE1279"/>
    <x v="103"/>
    <s v="CUST1464"/>
    <s v="PROD77"/>
    <x v="64"/>
    <s v="STORE17"/>
    <n v="1"/>
    <n v="748.75"/>
    <n v="0.1"/>
    <s v="COD"/>
    <n v="673.875"/>
    <n v="45"/>
    <x v="0"/>
    <x v="1"/>
    <s v="Washington"/>
  </r>
  <r>
    <s v="SALE62"/>
    <x v="650"/>
    <s v="CUST1464"/>
    <s v="PROD93"/>
    <x v="28"/>
    <s v="STORE16"/>
    <n v="1"/>
    <n v="468.94"/>
    <n v="0.12"/>
    <s v="Credit Card"/>
    <n v="412.66719999999998"/>
    <n v="45"/>
    <x v="0"/>
    <x v="1"/>
    <s v="Washington"/>
  </r>
  <r>
    <s v="SALE888"/>
    <x v="612"/>
    <s v="CUST1465"/>
    <s v="PROD67"/>
    <x v="5"/>
    <s v="STORE8"/>
    <n v="2"/>
    <n v="995.11"/>
    <n v="0.13"/>
    <s v="PayPal"/>
    <n v="1731.4914000000001"/>
    <n v="28"/>
    <x v="1"/>
    <x v="1"/>
    <s v="North Carolina"/>
  </r>
  <r>
    <s v="SALE1917"/>
    <x v="473"/>
    <s v="CUST1466"/>
    <s v="PROD12"/>
    <x v="11"/>
    <s v="STORE0"/>
    <n v="2"/>
    <n v="687.35"/>
    <n v="0.2"/>
    <s v="COD"/>
    <n v="1099.76"/>
    <n v="18"/>
    <x v="3"/>
    <x v="0"/>
    <s v="Minnesota"/>
  </r>
  <r>
    <s v="SALE925"/>
    <x v="575"/>
    <s v="CUST1466"/>
    <s v="PROD34"/>
    <x v="84"/>
    <s v="STORE18"/>
    <n v="4"/>
    <n v="953.98"/>
    <n v="0.16"/>
    <s v="Credit Card"/>
    <n v="3205.3728000000001"/>
    <n v="18"/>
    <x v="3"/>
    <x v="0"/>
    <s v="Minnesota"/>
  </r>
  <r>
    <s v="SALE286"/>
    <x v="161"/>
    <s v="CUST1466"/>
    <s v="PROD48"/>
    <x v="3"/>
    <s v="STORE19"/>
    <n v="3"/>
    <n v="807.95"/>
    <n v="0.1"/>
    <s v="PayPal"/>
    <n v="2181.4650000000011"/>
    <n v="18"/>
    <x v="3"/>
    <x v="0"/>
    <s v="Minnesota"/>
  </r>
  <r>
    <s v="SALE1352"/>
    <x v="103"/>
    <s v="CUST1466"/>
    <s v="PROD69"/>
    <x v="60"/>
    <s v="STORE11"/>
    <n v="4"/>
    <n v="136.4"/>
    <n v="0.04"/>
    <s v="COD"/>
    <n v="523.77599999999995"/>
    <n v="18"/>
    <x v="3"/>
    <x v="0"/>
    <s v="Minnesota"/>
  </r>
  <r>
    <s v="SALE1174"/>
    <x v="128"/>
    <s v="CUST1466"/>
    <s v="PROD76"/>
    <x v="49"/>
    <s v="STORE2"/>
    <n v="4"/>
    <n v="934.79"/>
    <n v="0.08"/>
    <s v="PayPal"/>
    <n v="3440.0272"/>
    <n v="18"/>
    <x v="3"/>
    <x v="0"/>
    <s v="Minnesota"/>
  </r>
  <r>
    <s v="SALE1114"/>
    <x v="669"/>
    <s v="CUST1466"/>
    <s v="PROD87"/>
    <x v="99"/>
    <s v="STORE2"/>
    <n v="2"/>
    <n v="121.52"/>
    <n v="0.18"/>
    <s v="COD"/>
    <n v="199.2928"/>
    <n v="18"/>
    <x v="3"/>
    <x v="0"/>
    <s v="Minnesota"/>
  </r>
  <r>
    <s v="SALE898"/>
    <x v="644"/>
    <s v="CUST1466"/>
    <s v="PROD94"/>
    <x v="37"/>
    <s v="STORE12"/>
    <n v="2"/>
    <n v="451.33"/>
    <n v="0.23"/>
    <s v="COD"/>
    <n v="695.04819999999995"/>
    <n v="18"/>
    <x v="3"/>
    <x v="0"/>
    <s v="Minnesota"/>
  </r>
  <r>
    <s v="SALE113"/>
    <x v="461"/>
    <s v="CUST1467"/>
    <s v="PROD27"/>
    <x v="47"/>
    <s v="STORE10"/>
    <n v="1"/>
    <n v="281.97000000000003"/>
    <n v="0.2"/>
    <s v="PayPal"/>
    <n v="225.57599999999999"/>
    <n v="63"/>
    <x v="2"/>
    <x v="1"/>
    <s v="Vermont"/>
  </r>
  <r>
    <s v="SALE57"/>
    <x v="362"/>
    <s v="CUST1467"/>
    <s v="PROD47"/>
    <x v="15"/>
    <s v="STORE14"/>
    <n v="2"/>
    <n v="680.16"/>
    <n v="0.28000000000000003"/>
    <s v="Credit Card"/>
    <n v="979.43039999999996"/>
    <n v="63"/>
    <x v="2"/>
    <x v="1"/>
    <s v="Vermont"/>
  </r>
  <r>
    <s v="SALE645"/>
    <x v="107"/>
    <s v="CUST1467"/>
    <s v="PROD54"/>
    <x v="6"/>
    <s v="STORE1"/>
    <n v="1"/>
    <n v="389.2"/>
    <n v="0.05"/>
    <s v="Credit Card"/>
    <n v="369.74"/>
    <n v="63"/>
    <x v="2"/>
    <x v="1"/>
    <s v="Vermont"/>
  </r>
  <r>
    <s v="SALE459"/>
    <x v="670"/>
    <s v="CUST1467"/>
    <s v="PROD72"/>
    <x v="98"/>
    <s v="STORE17"/>
    <n v="2"/>
    <n v="736.75"/>
    <n v="0.18"/>
    <s v="Credit Card"/>
    <n v="1208.27"/>
    <n v="63"/>
    <x v="2"/>
    <x v="1"/>
    <s v="Vermont"/>
  </r>
  <r>
    <s v="SALE1"/>
    <x v="87"/>
    <s v="CUST1467"/>
    <s v="PROD74"/>
    <x v="13"/>
    <s v="STORE17"/>
    <n v="3"/>
    <n v="104.47"/>
    <n v="0.27"/>
    <s v="PayPal"/>
    <n v="228.7893"/>
    <n v="63"/>
    <x v="2"/>
    <x v="1"/>
    <s v="Vermont"/>
  </r>
  <r>
    <s v="SALE1235"/>
    <x v="17"/>
    <s v="CUST1468"/>
    <s v="PROD1"/>
    <x v="68"/>
    <s v="STORE15"/>
    <n v="3"/>
    <n v="402.3"/>
    <n v="0.21"/>
    <s v="PayPal"/>
    <n v="953.45100000000014"/>
    <n v="45"/>
    <x v="0"/>
    <x v="0"/>
    <s v="Vermont"/>
  </r>
  <r>
    <s v="SALE792"/>
    <x v="671"/>
    <s v="CUST1468"/>
    <s v="PROD19"/>
    <x v="69"/>
    <s v="STORE15"/>
    <n v="1"/>
    <n v="512.16"/>
    <n v="0.02"/>
    <s v="COD"/>
    <n v="501.91680000000002"/>
    <n v="45"/>
    <x v="0"/>
    <x v="0"/>
    <s v="Vermont"/>
  </r>
  <r>
    <s v="SALE1622"/>
    <x v="27"/>
    <s v="CUST1468"/>
    <s v="PROD55"/>
    <x v="32"/>
    <s v="STORE16"/>
    <n v="4"/>
    <n v="570.38"/>
    <n v="0.26"/>
    <s v="PayPal"/>
    <n v="1688.3248000000001"/>
    <n v="45"/>
    <x v="0"/>
    <x v="0"/>
    <s v="Vermont"/>
  </r>
  <r>
    <s v="SALE1713"/>
    <x v="84"/>
    <s v="CUST1468"/>
    <s v="PROD74"/>
    <x v="13"/>
    <s v="STORE3"/>
    <n v="1"/>
    <n v="492"/>
    <n v="0.26"/>
    <s v="PayPal"/>
    <n v="364.08"/>
    <n v="45"/>
    <x v="0"/>
    <x v="0"/>
    <s v="Vermont"/>
  </r>
  <r>
    <s v="SALE302"/>
    <x v="655"/>
    <s v="CUST1468"/>
    <s v="PROD75"/>
    <x v="7"/>
    <s v="STORE5"/>
    <n v="2"/>
    <n v="865.14"/>
    <n v="0.2"/>
    <s v="PayPal"/>
    <n v="1384.2239999999999"/>
    <n v="45"/>
    <x v="0"/>
    <x v="0"/>
    <s v="Vermont"/>
  </r>
  <r>
    <s v="SALE1099"/>
    <x v="672"/>
    <s v="CUST1468"/>
    <s v="PROD85"/>
    <x v="33"/>
    <s v="STORE1"/>
    <n v="1"/>
    <n v="784.46"/>
    <n v="0.14000000000000001"/>
    <s v="COD"/>
    <n v="674.63560000000007"/>
    <n v="45"/>
    <x v="0"/>
    <x v="0"/>
    <s v="Vermont"/>
  </r>
  <r>
    <s v="SALE1544"/>
    <x v="196"/>
    <s v="CUST1468"/>
    <s v="PROD99"/>
    <x v="38"/>
    <s v="STORE12"/>
    <n v="3"/>
    <n v="831.15"/>
    <n v="0.19"/>
    <s v="Credit Card"/>
    <n v="2019.6945000000001"/>
    <n v="45"/>
    <x v="0"/>
    <x v="0"/>
    <s v="Vermont"/>
  </r>
  <r>
    <s v="SALE1506"/>
    <x v="638"/>
    <s v="CUST1469"/>
    <s v="PROD35"/>
    <x v="21"/>
    <s v="STORE8"/>
    <n v="4"/>
    <n v="480.75"/>
    <n v="0.02"/>
    <s v="Credit Card"/>
    <n v="1884.54"/>
    <n v="19"/>
    <x v="3"/>
    <x v="0"/>
    <s v="Utah"/>
  </r>
  <r>
    <s v="SALE374"/>
    <x v="573"/>
    <s v="CUST1469"/>
    <s v="PROD45"/>
    <x v="48"/>
    <s v="STORE15"/>
    <n v="1"/>
    <n v="496.19"/>
    <n v="0.08"/>
    <s v="COD"/>
    <n v="456.4948"/>
    <n v="19"/>
    <x v="3"/>
    <x v="0"/>
    <s v="Utah"/>
  </r>
  <r>
    <s v="SALE866"/>
    <x v="76"/>
    <s v="CUST1469"/>
    <s v="PROD45"/>
    <x v="48"/>
    <s v="STORE17"/>
    <n v="3"/>
    <n v="144.66999999999999"/>
    <n v="0.28999999999999998"/>
    <s v="COD"/>
    <n v="308.14710000000002"/>
    <n v="19"/>
    <x v="3"/>
    <x v="0"/>
    <s v="Utah"/>
  </r>
  <r>
    <s v="SALE477"/>
    <x v="396"/>
    <s v="CUST1469"/>
    <s v="PROD46"/>
    <x v="63"/>
    <s v="STORE17"/>
    <n v="1"/>
    <n v="708.88"/>
    <n v="0.09"/>
    <s v="Credit Card"/>
    <n v="645.08080000000007"/>
    <n v="19"/>
    <x v="3"/>
    <x v="0"/>
    <s v="Utah"/>
  </r>
  <r>
    <s v="SALE1607"/>
    <x v="611"/>
    <s v="CUST1469"/>
    <s v="PROD61"/>
    <x v="22"/>
    <s v="STORE16"/>
    <n v="2"/>
    <n v="780.57"/>
    <n v="0.26"/>
    <s v="Credit Card"/>
    <n v="1155.2436"/>
    <n v="19"/>
    <x v="3"/>
    <x v="0"/>
    <s v="Utah"/>
  </r>
  <r>
    <s v="SALE811"/>
    <x v="411"/>
    <s v="CUST1469"/>
    <s v="PROD80"/>
    <x v="59"/>
    <s v="STORE18"/>
    <n v="1"/>
    <n v="450.11"/>
    <n v="0.17"/>
    <s v="Credit Card"/>
    <n v="373.59129999999999"/>
    <n v="19"/>
    <x v="3"/>
    <x v="0"/>
    <s v="Utah"/>
  </r>
  <r>
    <s v="SALE953"/>
    <x v="224"/>
    <s v="CUST1469"/>
    <s v="PROD87"/>
    <x v="99"/>
    <s v="STORE8"/>
    <n v="3"/>
    <n v="662.82"/>
    <n v="0.01"/>
    <s v="COD"/>
    <n v="1968.5753999999999"/>
    <n v="19"/>
    <x v="3"/>
    <x v="0"/>
    <s v="Utah"/>
  </r>
  <r>
    <s v="SALE609"/>
    <x v="308"/>
    <s v="CUST1470"/>
    <s v="PROD15"/>
    <x v="72"/>
    <s v="STORE1"/>
    <n v="4"/>
    <n v="479.11"/>
    <n v="0.24"/>
    <s v="PayPal"/>
    <n v="1456.4944"/>
    <n v="21"/>
    <x v="1"/>
    <x v="1"/>
    <s v="New Hampshire"/>
  </r>
  <r>
    <s v="SALE566"/>
    <x v="570"/>
    <s v="CUST1470"/>
    <s v="PROD46"/>
    <x v="63"/>
    <s v="STORE13"/>
    <n v="4"/>
    <n v="354.12"/>
    <n v="0.06"/>
    <s v="PayPal"/>
    <n v="1331.4911999999999"/>
    <n v="21"/>
    <x v="1"/>
    <x v="1"/>
    <s v="New Hampshire"/>
  </r>
  <r>
    <s v="SALE1049"/>
    <x v="358"/>
    <s v="CUST1470"/>
    <s v="PROD46"/>
    <x v="63"/>
    <s v="STORE1"/>
    <n v="4"/>
    <n v="837.34"/>
    <n v="0.05"/>
    <s v="PayPal"/>
    <n v="3181.8919999999998"/>
    <n v="21"/>
    <x v="1"/>
    <x v="1"/>
    <s v="New Hampshire"/>
  </r>
  <r>
    <s v="SALE1453"/>
    <x v="610"/>
    <s v="CUST1470"/>
    <s v="PROD56"/>
    <x v="1"/>
    <s v="STORE12"/>
    <n v="3"/>
    <n v="560.52"/>
    <n v="0.17"/>
    <s v="Credit Card"/>
    <n v="1395.6948"/>
    <n v="21"/>
    <x v="1"/>
    <x v="1"/>
    <s v="New Hampshire"/>
  </r>
  <r>
    <s v="SALE45"/>
    <x v="102"/>
    <s v="CUST1470"/>
    <s v="PROD59"/>
    <x v="77"/>
    <s v="STORE8"/>
    <n v="4"/>
    <n v="288.60000000000002"/>
    <n v="0.09"/>
    <s v="PayPal"/>
    <n v="1050.5039999999999"/>
    <n v="21"/>
    <x v="1"/>
    <x v="1"/>
    <s v="New Hampshire"/>
  </r>
  <r>
    <s v="SALE744"/>
    <x v="340"/>
    <s v="CUST1470"/>
    <s v="PROD79"/>
    <x v="8"/>
    <s v="STORE9"/>
    <n v="4"/>
    <n v="848.47"/>
    <n v="0.21"/>
    <s v="COD"/>
    <n v="2681.1651999999999"/>
    <n v="21"/>
    <x v="1"/>
    <x v="1"/>
    <s v="New Hampshire"/>
  </r>
  <r>
    <s v="SALE1199"/>
    <x v="298"/>
    <s v="CUST1470"/>
    <s v="PROD89"/>
    <x v="81"/>
    <s v="STORE16"/>
    <n v="2"/>
    <n v="635.22"/>
    <n v="0.3"/>
    <s v="COD"/>
    <n v="889.30799999999999"/>
    <n v="21"/>
    <x v="1"/>
    <x v="1"/>
    <s v="New Hampshire"/>
  </r>
  <r>
    <s v="SALE256"/>
    <x v="290"/>
    <s v="CUST1471"/>
    <s v="PROD17"/>
    <x v="75"/>
    <s v="STORE10"/>
    <n v="2"/>
    <n v="71.77"/>
    <n v="0.22"/>
    <s v="Credit Card"/>
    <n v="111.96120000000001"/>
    <n v="42"/>
    <x v="0"/>
    <x v="0"/>
    <s v="Montana"/>
  </r>
  <r>
    <s v="SALE1164"/>
    <x v="651"/>
    <s v="CUST1471"/>
    <s v="PROD3"/>
    <x v="43"/>
    <s v="STORE15"/>
    <n v="1"/>
    <n v="74.290000000000006"/>
    <n v="0.3"/>
    <s v="COD"/>
    <n v="52.003"/>
    <n v="42"/>
    <x v="0"/>
    <x v="0"/>
    <s v="Montana"/>
  </r>
  <r>
    <s v="SALE1595"/>
    <x v="163"/>
    <s v="CUST1471"/>
    <s v="PROD43"/>
    <x v="85"/>
    <s v="STORE1"/>
    <n v="1"/>
    <n v="135.87"/>
    <n v="0.23"/>
    <s v="PayPal"/>
    <n v="104.6199"/>
    <n v="42"/>
    <x v="0"/>
    <x v="0"/>
    <s v="Montana"/>
  </r>
  <r>
    <s v="SALE846"/>
    <x v="314"/>
    <s v="CUST1471"/>
    <s v="PROD54"/>
    <x v="6"/>
    <s v="STORE3"/>
    <n v="3"/>
    <n v="582.57000000000005"/>
    <n v="0.11"/>
    <s v="PayPal"/>
    <n v="1555.4619"/>
    <n v="42"/>
    <x v="0"/>
    <x v="0"/>
    <s v="Montana"/>
  </r>
  <r>
    <s v="SALE368"/>
    <x v="174"/>
    <s v="CUST1471"/>
    <s v="PROD93"/>
    <x v="28"/>
    <s v="STORE12"/>
    <n v="2"/>
    <n v="121.7"/>
    <n v="0.06"/>
    <s v="COD"/>
    <n v="228.79599999999999"/>
    <n v="42"/>
    <x v="0"/>
    <x v="0"/>
    <s v="Montana"/>
  </r>
  <r>
    <s v="SALE619"/>
    <x v="517"/>
    <s v="CUST1471"/>
    <s v="PROD97"/>
    <x v="14"/>
    <s v="STORE13"/>
    <n v="2"/>
    <n v="394.5"/>
    <n v="0.28999999999999998"/>
    <s v="COD"/>
    <n v="560.18999999999994"/>
    <n v="42"/>
    <x v="0"/>
    <x v="0"/>
    <s v="Montana"/>
  </r>
  <r>
    <s v="SALE1993"/>
    <x v="558"/>
    <s v="CUST1472"/>
    <s v="PROD21"/>
    <x v="73"/>
    <s v="STORE12"/>
    <n v="3"/>
    <n v="984.12"/>
    <n v="0.27"/>
    <s v="Credit Card"/>
    <n v="2155.2228"/>
    <n v="42"/>
    <x v="0"/>
    <x v="0"/>
    <s v="Massachusetts"/>
  </r>
  <r>
    <s v="SALE203"/>
    <x v="658"/>
    <s v="CUST1472"/>
    <s v="PROD34"/>
    <x v="84"/>
    <s v="STORE9"/>
    <n v="2"/>
    <n v="597.07000000000005"/>
    <n v="0.28000000000000003"/>
    <s v="PayPal"/>
    <n v="859.7808"/>
    <n v="42"/>
    <x v="0"/>
    <x v="0"/>
    <s v="Massachusetts"/>
  </r>
  <r>
    <s v="SALE393"/>
    <x v="535"/>
    <s v="CUST1472"/>
    <s v="PROD43"/>
    <x v="85"/>
    <s v="STORE8"/>
    <n v="3"/>
    <n v="112.26"/>
    <n v="0.11"/>
    <s v="Credit Card"/>
    <n v="299.73419999999999"/>
    <n v="42"/>
    <x v="0"/>
    <x v="0"/>
    <s v="Massachusetts"/>
  </r>
  <r>
    <s v="SALE922"/>
    <x v="193"/>
    <s v="CUST1472"/>
    <s v="PROD58"/>
    <x v="90"/>
    <s v="STORE6"/>
    <n v="1"/>
    <n v="127.47"/>
    <n v="0.16"/>
    <s v="COD"/>
    <n v="107.0748"/>
    <n v="42"/>
    <x v="0"/>
    <x v="0"/>
    <s v="Massachusetts"/>
  </r>
  <r>
    <s v="SALE137"/>
    <x v="253"/>
    <s v="CUST1473"/>
    <s v="PROD50"/>
    <x v="82"/>
    <s v="STORE6"/>
    <n v="1"/>
    <n v="245.85"/>
    <n v="0.18"/>
    <s v="COD"/>
    <n v="201.59700000000001"/>
    <n v="53"/>
    <x v="0"/>
    <x v="0"/>
    <s v="Wisconsin"/>
  </r>
  <r>
    <s v="SALE674"/>
    <x v="92"/>
    <s v="CUST1473"/>
    <s v="PROD57"/>
    <x v="94"/>
    <s v="STORE17"/>
    <n v="2"/>
    <n v="218.11"/>
    <n v="0.02"/>
    <s v="COD"/>
    <n v="427.49560000000002"/>
    <n v="53"/>
    <x v="0"/>
    <x v="0"/>
    <s v="Wisconsin"/>
  </r>
  <r>
    <s v="SALE942"/>
    <x v="195"/>
    <s v="CUST1473"/>
    <s v="PROD71"/>
    <x v="80"/>
    <s v="STORE18"/>
    <n v="3"/>
    <n v="385.74"/>
    <n v="0.27"/>
    <s v="Credit Card"/>
    <n v="844.77059999999994"/>
    <n v="53"/>
    <x v="0"/>
    <x v="0"/>
    <s v="Wisconsin"/>
  </r>
  <r>
    <s v="SALE1994"/>
    <x v="343"/>
    <s v="CUST1473"/>
    <s v="PROD84"/>
    <x v="71"/>
    <s v="STORE8"/>
    <n v="1"/>
    <n v="905.23"/>
    <n v="0"/>
    <s v="Credit Card"/>
    <n v="905.23"/>
    <n v="53"/>
    <x v="0"/>
    <x v="0"/>
    <s v="Wisconsin"/>
  </r>
  <r>
    <s v="SALE1474"/>
    <x v="673"/>
    <s v="CUST1474"/>
    <s v="PROD39"/>
    <x v="25"/>
    <s v="STORE11"/>
    <n v="4"/>
    <n v="278.70999999999998"/>
    <n v="0.2"/>
    <s v="PayPal"/>
    <n v="891.87199999999996"/>
    <n v="32"/>
    <x v="1"/>
    <x v="1"/>
    <s v="South Dakota"/>
  </r>
  <r>
    <s v="SALE783"/>
    <x v="131"/>
    <s v="CUST1474"/>
    <s v="PROD99"/>
    <x v="38"/>
    <s v="STORE18"/>
    <n v="1"/>
    <n v="873.18"/>
    <n v="0.03"/>
    <s v="COD"/>
    <n v="846.98459999999989"/>
    <n v="32"/>
    <x v="1"/>
    <x v="1"/>
    <s v="South Dakota"/>
  </r>
  <r>
    <s v="SALE788"/>
    <x v="574"/>
    <s v="CUST1475"/>
    <s v="PROD73"/>
    <x v="17"/>
    <s v="STORE4"/>
    <n v="4"/>
    <n v="753"/>
    <n v="0.28000000000000003"/>
    <s v="COD"/>
    <n v="2168.64"/>
    <n v="18"/>
    <x v="3"/>
    <x v="1"/>
    <s v="Vermont"/>
  </r>
  <r>
    <s v="SALE1396"/>
    <x v="668"/>
    <s v="CUST1475"/>
    <s v="PROD89"/>
    <x v="81"/>
    <s v="STORE9"/>
    <n v="1"/>
    <n v="317.14999999999998"/>
    <n v="0.24"/>
    <s v="COD"/>
    <n v="241.03399999999999"/>
    <n v="18"/>
    <x v="3"/>
    <x v="1"/>
    <s v="Vermont"/>
  </r>
  <r>
    <s v="SALE241"/>
    <x v="282"/>
    <s v="CUST1476"/>
    <s v="PROD16"/>
    <x v="58"/>
    <s v="STORE19"/>
    <n v="1"/>
    <n v="922.78"/>
    <n v="0.28999999999999998"/>
    <s v="COD"/>
    <n v="655.17379999999991"/>
    <n v="33"/>
    <x v="1"/>
    <x v="1"/>
    <s v="Oklahoma"/>
  </r>
  <r>
    <s v="SALE765"/>
    <x v="376"/>
    <s v="CUST1476"/>
    <s v="PROD18"/>
    <x v="56"/>
    <s v="STORE6"/>
    <n v="4"/>
    <n v="186.24"/>
    <n v="0.23"/>
    <s v="Credit Card"/>
    <n v="573.61920000000009"/>
    <n v="33"/>
    <x v="1"/>
    <x v="1"/>
    <s v="Oklahoma"/>
  </r>
  <r>
    <s v="SALE1923"/>
    <x v="216"/>
    <s v="CUST1476"/>
    <s v="PROD27"/>
    <x v="47"/>
    <s v="STORE4"/>
    <n v="2"/>
    <n v="846.35"/>
    <n v="0.3"/>
    <s v="COD"/>
    <n v="1184.8900000000001"/>
    <n v="33"/>
    <x v="1"/>
    <x v="1"/>
    <s v="Oklahoma"/>
  </r>
  <r>
    <s v="SALE123"/>
    <x v="624"/>
    <s v="CUST1476"/>
    <s v="PROD40"/>
    <x v="0"/>
    <s v="STORE2"/>
    <n v="3"/>
    <n v="334.6"/>
    <n v="0.11"/>
    <s v="PayPal"/>
    <n v="893.38200000000006"/>
    <n v="33"/>
    <x v="1"/>
    <x v="1"/>
    <s v="Oklahoma"/>
  </r>
  <r>
    <s v="SALE22"/>
    <x v="428"/>
    <s v="CUST1476"/>
    <s v="PROD69"/>
    <x v="60"/>
    <s v="STORE10"/>
    <n v="3"/>
    <n v="979.42"/>
    <n v="0.03"/>
    <s v="PayPal"/>
    <n v="2850.1122"/>
    <n v="33"/>
    <x v="1"/>
    <x v="1"/>
    <s v="Oklahoma"/>
  </r>
  <r>
    <s v="SALE405"/>
    <x v="193"/>
    <s v="CUST1476"/>
    <s v="PROD75"/>
    <x v="7"/>
    <s v="STORE16"/>
    <n v="1"/>
    <n v="745.15"/>
    <n v="0.25"/>
    <s v="COD"/>
    <n v="558.86249999999995"/>
    <n v="33"/>
    <x v="1"/>
    <x v="1"/>
    <s v="Oklahoma"/>
  </r>
  <r>
    <s v="SALE719"/>
    <x v="148"/>
    <s v="CUST1476"/>
    <s v="PROD95"/>
    <x v="67"/>
    <s v="STORE17"/>
    <n v="4"/>
    <n v="52.35"/>
    <n v="0.23"/>
    <s v="COD"/>
    <n v="161.238"/>
    <n v="33"/>
    <x v="1"/>
    <x v="1"/>
    <s v="Oklahoma"/>
  </r>
  <r>
    <s v="SALE1458"/>
    <x v="63"/>
    <s v="CUST1477"/>
    <s v="PROD13"/>
    <x v="29"/>
    <s v="STORE9"/>
    <n v="3"/>
    <n v="769.06"/>
    <n v="0.23"/>
    <s v="COD"/>
    <n v="1776.5286000000001"/>
    <n v="41"/>
    <x v="0"/>
    <x v="1"/>
    <s v="Kansas"/>
  </r>
  <r>
    <s v="SALE1927"/>
    <x v="391"/>
    <s v="CUST1477"/>
    <s v="PROD19"/>
    <x v="69"/>
    <s v="STORE13"/>
    <n v="3"/>
    <n v="941.85"/>
    <n v="0.16"/>
    <s v="PayPal"/>
    <n v="2373.462"/>
    <n v="41"/>
    <x v="0"/>
    <x v="1"/>
    <s v="Kansas"/>
  </r>
  <r>
    <s v="SALE632"/>
    <x v="645"/>
    <s v="CUST1477"/>
    <s v="PROD25"/>
    <x v="57"/>
    <s v="STORE11"/>
    <n v="2"/>
    <n v="151.47"/>
    <n v="0.21"/>
    <s v="PayPal"/>
    <n v="239.32259999999999"/>
    <n v="41"/>
    <x v="0"/>
    <x v="1"/>
    <s v="Kansas"/>
  </r>
  <r>
    <s v="SALE450"/>
    <x v="453"/>
    <s v="CUST1477"/>
    <s v="PROD76"/>
    <x v="49"/>
    <s v="STORE16"/>
    <n v="3"/>
    <n v="761.8"/>
    <n v="0.06"/>
    <s v="COD"/>
    <n v="2148.2759999999989"/>
    <n v="41"/>
    <x v="0"/>
    <x v="1"/>
    <s v="Kansas"/>
  </r>
  <r>
    <s v="SALE469"/>
    <x v="321"/>
    <s v="CUST1477"/>
    <s v="PROD98"/>
    <x v="62"/>
    <s v="STORE8"/>
    <n v="4"/>
    <n v="610.6"/>
    <n v="0.1"/>
    <s v="PayPal"/>
    <n v="2198.16"/>
    <n v="41"/>
    <x v="0"/>
    <x v="1"/>
    <s v="Kansas"/>
  </r>
  <r>
    <s v="SALE264"/>
    <x v="583"/>
    <s v="CUST1478"/>
    <s v="PROD16"/>
    <x v="58"/>
    <s v="STORE11"/>
    <n v="4"/>
    <n v="640.23"/>
    <n v="0.06"/>
    <s v="COD"/>
    <n v="2407.2647999999999"/>
    <n v="59"/>
    <x v="0"/>
    <x v="0"/>
    <s v="South Dakota"/>
  </r>
  <r>
    <s v="SALE1489"/>
    <x v="215"/>
    <s v="CUST1478"/>
    <s v="PROD28"/>
    <x v="24"/>
    <s v="STORE4"/>
    <n v="3"/>
    <n v="199.41"/>
    <n v="0.16"/>
    <s v="COD"/>
    <n v="502.51319999999998"/>
    <n v="59"/>
    <x v="0"/>
    <x v="0"/>
    <s v="South Dakota"/>
  </r>
  <r>
    <s v="SALE1730"/>
    <x v="313"/>
    <s v="CUST1478"/>
    <s v="PROD31"/>
    <x v="44"/>
    <s v="STORE18"/>
    <n v="2"/>
    <n v="695.02"/>
    <n v="0.3"/>
    <s v="COD"/>
    <n v="973.02799999999991"/>
    <n v="59"/>
    <x v="0"/>
    <x v="0"/>
    <s v="South Dakota"/>
  </r>
  <r>
    <s v="SALE1670"/>
    <x v="358"/>
    <s v="CUST1478"/>
    <s v="PROD38"/>
    <x v="87"/>
    <s v="STORE12"/>
    <n v="2"/>
    <n v="960.81"/>
    <n v="0.28000000000000003"/>
    <s v="PayPal"/>
    <n v="1383.5663999999999"/>
    <n v="59"/>
    <x v="0"/>
    <x v="0"/>
    <s v="South Dakota"/>
  </r>
  <r>
    <s v="SALE180"/>
    <x v="121"/>
    <s v="CUST1478"/>
    <s v="PROD39"/>
    <x v="25"/>
    <s v="STORE12"/>
    <n v="3"/>
    <n v="954.29"/>
    <n v="0.27"/>
    <s v="Credit Card"/>
    <n v="2089.8951000000002"/>
    <n v="59"/>
    <x v="0"/>
    <x v="0"/>
    <s v="South Dakota"/>
  </r>
  <r>
    <s v="SALE1576"/>
    <x v="602"/>
    <s v="CUST1478"/>
    <s v="PROD7"/>
    <x v="96"/>
    <s v="STORE6"/>
    <n v="3"/>
    <n v="598.82000000000005"/>
    <n v="0.19"/>
    <s v="COD"/>
    <n v="1455.1325999999999"/>
    <n v="59"/>
    <x v="0"/>
    <x v="0"/>
    <s v="South Dakota"/>
  </r>
  <r>
    <s v="SALE425"/>
    <x v="57"/>
    <s v="CUST1478"/>
    <s v="PROD87"/>
    <x v="99"/>
    <s v="STORE9"/>
    <n v="2"/>
    <n v="209.96"/>
    <n v="0"/>
    <s v="Credit Card"/>
    <n v="419.92"/>
    <n v="59"/>
    <x v="0"/>
    <x v="0"/>
    <s v="South Dakota"/>
  </r>
  <r>
    <s v="SALE655"/>
    <x v="507"/>
    <s v="CUST1479"/>
    <s v="PROD22"/>
    <x v="35"/>
    <s v="STORE12"/>
    <n v="4"/>
    <n v="411.68"/>
    <n v="0.06"/>
    <s v="PayPal"/>
    <n v="1547.9168"/>
    <n v="40"/>
    <x v="0"/>
    <x v="0"/>
    <s v="West Virginia"/>
  </r>
  <r>
    <s v="SALE484"/>
    <x v="100"/>
    <s v="CUST1479"/>
    <s v="PROD66"/>
    <x v="46"/>
    <s v="STORE17"/>
    <n v="1"/>
    <n v="440.19"/>
    <n v="0.03"/>
    <s v="PayPal"/>
    <n v="426.98430000000002"/>
    <n v="40"/>
    <x v="0"/>
    <x v="0"/>
    <s v="West Virginia"/>
  </r>
  <r>
    <s v="SALE308"/>
    <x v="531"/>
    <s v="CUST1479"/>
    <s v="PROD74"/>
    <x v="13"/>
    <s v="STORE1"/>
    <n v="4"/>
    <n v="396.53"/>
    <n v="7.0000000000000007E-2"/>
    <s v="PayPal"/>
    <n v="1475.0916"/>
    <n v="40"/>
    <x v="0"/>
    <x v="0"/>
    <s v="West Virginia"/>
  </r>
  <r>
    <s v="SALE412"/>
    <x v="98"/>
    <s v="CUST1479"/>
    <s v="PROD99"/>
    <x v="38"/>
    <s v="STORE17"/>
    <n v="3"/>
    <n v="507.33"/>
    <n v="0.06"/>
    <s v="PayPal"/>
    <n v="1430.6705999999999"/>
    <n v="40"/>
    <x v="0"/>
    <x v="0"/>
    <s v="West Virginia"/>
  </r>
  <r>
    <s v="SALE1865"/>
    <x v="237"/>
    <s v="CUST1480"/>
    <s v="PROD11"/>
    <x v="79"/>
    <s v="STORE1"/>
    <n v="4"/>
    <n v="972.14"/>
    <n v="0.25"/>
    <s v="Credit Card"/>
    <n v="2916.42"/>
    <n v="33"/>
    <x v="1"/>
    <x v="0"/>
    <s v="Florida"/>
  </r>
  <r>
    <s v="SALE1152"/>
    <x v="496"/>
    <s v="CUST1480"/>
    <s v="PROD65"/>
    <x v="95"/>
    <s v="STORE3"/>
    <n v="3"/>
    <n v="258.06"/>
    <n v="0"/>
    <s v="PayPal"/>
    <n v="774.18000000000006"/>
    <n v="33"/>
    <x v="1"/>
    <x v="0"/>
    <s v="Florida"/>
  </r>
  <r>
    <s v="SALE1098"/>
    <x v="593"/>
    <s v="CUST1481"/>
    <s v="PROD15"/>
    <x v="72"/>
    <s v="STORE15"/>
    <n v="3"/>
    <n v="248.43"/>
    <n v="0.24"/>
    <s v="COD"/>
    <n v="566.42039999999997"/>
    <n v="21"/>
    <x v="1"/>
    <x v="0"/>
    <s v="Georgia"/>
  </r>
  <r>
    <s v="SALE306"/>
    <x v="359"/>
    <s v="CUST1481"/>
    <s v="PROD62"/>
    <x v="23"/>
    <s v="STORE14"/>
    <n v="2"/>
    <n v="837.76"/>
    <n v="0.03"/>
    <s v="COD"/>
    <n v="1625.2544"/>
    <n v="21"/>
    <x v="1"/>
    <x v="0"/>
    <s v="Georgia"/>
  </r>
  <r>
    <s v="SALE612"/>
    <x v="312"/>
    <s v="CUST1481"/>
    <s v="PROD88"/>
    <x v="27"/>
    <s v="STORE15"/>
    <n v="3"/>
    <n v="920.61"/>
    <n v="0.04"/>
    <s v="Credit Card"/>
    <n v="2651.3568"/>
    <n v="21"/>
    <x v="1"/>
    <x v="0"/>
    <s v="Georgia"/>
  </r>
  <r>
    <s v="SALE1858"/>
    <x v="516"/>
    <s v="CUST1482"/>
    <s v="PROD26"/>
    <x v="55"/>
    <s v="STORE5"/>
    <n v="4"/>
    <n v="189.56"/>
    <n v="0"/>
    <s v="COD"/>
    <n v="758.24"/>
    <n v="26"/>
    <x v="1"/>
    <x v="0"/>
    <s v="Kentucky"/>
  </r>
  <r>
    <s v="SALE1744"/>
    <x v="194"/>
    <s v="CUST1482"/>
    <s v="PROD46"/>
    <x v="63"/>
    <s v="STORE14"/>
    <n v="1"/>
    <n v="588.53"/>
    <n v="0.1"/>
    <s v="Credit Card"/>
    <n v="529.67700000000002"/>
    <n v="26"/>
    <x v="1"/>
    <x v="0"/>
    <s v="Kentucky"/>
  </r>
  <r>
    <s v="SALE704"/>
    <x v="490"/>
    <s v="CUST1482"/>
    <s v="PROD68"/>
    <x v="66"/>
    <s v="STORE2"/>
    <n v="3"/>
    <n v="212.72"/>
    <n v="0.22"/>
    <s v="PayPal"/>
    <n v="497.76479999999998"/>
    <n v="26"/>
    <x v="1"/>
    <x v="0"/>
    <s v="Kentucky"/>
  </r>
  <r>
    <s v="SALE67"/>
    <x v="348"/>
    <s v="CUST1483"/>
    <s v="PROD12"/>
    <x v="11"/>
    <s v="STORE2"/>
    <n v="1"/>
    <n v="989.17"/>
    <n v="0.2"/>
    <s v="PayPal"/>
    <n v="791.33600000000001"/>
    <n v="48"/>
    <x v="0"/>
    <x v="0"/>
    <s v="Nevada"/>
  </r>
  <r>
    <s v="SALE1127"/>
    <x v="597"/>
    <s v="CUST1483"/>
    <s v="PROD30"/>
    <x v="36"/>
    <s v="STORE10"/>
    <n v="2"/>
    <n v="47.86"/>
    <n v="0.03"/>
    <s v="PayPal"/>
    <n v="92.848399999999998"/>
    <n v="48"/>
    <x v="0"/>
    <x v="0"/>
    <s v="Nevada"/>
  </r>
  <r>
    <s v="SALE986"/>
    <x v="512"/>
    <s v="CUST1483"/>
    <s v="PROD51"/>
    <x v="4"/>
    <s v="STORE11"/>
    <n v="3"/>
    <n v="461.02"/>
    <n v="0.28999999999999998"/>
    <s v="PayPal"/>
    <n v="981.97259999999994"/>
    <n v="48"/>
    <x v="0"/>
    <x v="0"/>
    <s v="Nevada"/>
  </r>
  <r>
    <s v="SALE1970"/>
    <x v="674"/>
    <s v="CUST1483"/>
    <s v="PROD86"/>
    <x v="9"/>
    <s v="STORE11"/>
    <n v="2"/>
    <n v="494.35"/>
    <n v="0.1"/>
    <s v="Credit Card"/>
    <n v="889.83"/>
    <n v="48"/>
    <x v="0"/>
    <x v="0"/>
    <s v="Nevada"/>
  </r>
  <r>
    <s v="SALE384"/>
    <x v="257"/>
    <s v="CUST1483"/>
    <s v="PROD9"/>
    <x v="65"/>
    <s v="STORE15"/>
    <n v="4"/>
    <n v="355.14"/>
    <n v="0.16"/>
    <s v="COD"/>
    <n v="1193.2704000000001"/>
    <n v="48"/>
    <x v="0"/>
    <x v="0"/>
    <s v="Nevada"/>
  </r>
  <r>
    <s v="SALE1654"/>
    <x v="338"/>
    <s v="CUST1484"/>
    <s v="PROD75"/>
    <x v="7"/>
    <s v="STORE0"/>
    <n v="1"/>
    <n v="676.26"/>
    <n v="0.14000000000000001"/>
    <s v="Credit Card"/>
    <n v="581.58359999999993"/>
    <n v="32"/>
    <x v="1"/>
    <x v="0"/>
    <s v="Massachusetts"/>
  </r>
  <r>
    <s v="SALE1605"/>
    <x v="330"/>
    <s v="CUST1484"/>
    <s v="PROD76"/>
    <x v="49"/>
    <s v="STORE17"/>
    <n v="3"/>
    <n v="915.81"/>
    <n v="0.17"/>
    <s v="COD"/>
    <n v="2280.3669"/>
    <n v="32"/>
    <x v="1"/>
    <x v="0"/>
    <s v="Massachusetts"/>
  </r>
  <r>
    <s v="SALE277"/>
    <x v="473"/>
    <s v="CUST1484"/>
    <s v="PROD77"/>
    <x v="64"/>
    <s v="STORE18"/>
    <n v="4"/>
    <n v="463.17"/>
    <n v="0.06"/>
    <s v="PayPal"/>
    <n v="1741.5192"/>
    <n v="32"/>
    <x v="1"/>
    <x v="0"/>
    <s v="Massachusetts"/>
  </r>
  <r>
    <s v="SALE173"/>
    <x v="606"/>
    <s v="CUST1485"/>
    <s v="PROD26"/>
    <x v="55"/>
    <s v="STORE2"/>
    <n v="2"/>
    <n v="593.47"/>
    <n v="0.1"/>
    <s v="COD"/>
    <n v="1068.2460000000001"/>
    <n v="46"/>
    <x v="0"/>
    <x v="1"/>
    <s v="Virginia"/>
  </r>
  <r>
    <s v="SALE1714"/>
    <x v="529"/>
    <s v="CUST1485"/>
    <s v="PROD37"/>
    <x v="53"/>
    <s v="STORE14"/>
    <n v="4"/>
    <n v="746.36"/>
    <n v="0.02"/>
    <s v="Credit Card"/>
    <n v="2925.7312000000002"/>
    <n v="46"/>
    <x v="0"/>
    <x v="1"/>
    <s v="Virginia"/>
  </r>
  <r>
    <s v="SALE251"/>
    <x v="544"/>
    <s v="CUST1485"/>
    <s v="PROD41"/>
    <x v="54"/>
    <s v="STORE17"/>
    <n v="4"/>
    <n v="982.45"/>
    <n v="0.2"/>
    <s v="PayPal"/>
    <n v="3143.84"/>
    <n v="46"/>
    <x v="0"/>
    <x v="1"/>
    <s v="Virginia"/>
  </r>
  <r>
    <s v="SALE1540"/>
    <x v="163"/>
    <s v="CUST1485"/>
    <s v="PROD76"/>
    <x v="49"/>
    <s v="STORE16"/>
    <n v="1"/>
    <n v="539.9"/>
    <n v="7.0000000000000007E-2"/>
    <s v="Credit Card"/>
    <n v="502.10700000000003"/>
    <n v="46"/>
    <x v="0"/>
    <x v="1"/>
    <s v="Virginia"/>
  </r>
  <r>
    <s v="SALE1316"/>
    <x v="355"/>
    <s v="CUST1485"/>
    <s v="PROD88"/>
    <x v="27"/>
    <s v="STORE10"/>
    <n v="4"/>
    <n v="216.81"/>
    <n v="0.28999999999999998"/>
    <s v="Credit Card"/>
    <n v="615.74040000000002"/>
    <n v="46"/>
    <x v="0"/>
    <x v="1"/>
    <s v="Virginia"/>
  </r>
  <r>
    <s v="SALE1484"/>
    <x v="638"/>
    <s v="CUST1485"/>
    <s v="PROD95"/>
    <x v="67"/>
    <s v="STORE15"/>
    <n v="4"/>
    <n v="918.1"/>
    <n v="0.19"/>
    <s v="COD"/>
    <n v="2974.6439999999998"/>
    <n v="46"/>
    <x v="0"/>
    <x v="1"/>
    <s v="Virginia"/>
  </r>
  <r>
    <s v="SALE1443"/>
    <x v="419"/>
    <s v="CUST1485"/>
    <s v="PROD97"/>
    <x v="14"/>
    <s v="STORE10"/>
    <n v="3"/>
    <n v="679.38"/>
    <n v="0.3"/>
    <s v="COD"/>
    <n v="1426.6980000000001"/>
    <n v="46"/>
    <x v="0"/>
    <x v="1"/>
    <s v="Virginia"/>
  </r>
  <r>
    <s v="SALE1685"/>
    <x v="89"/>
    <s v="CUST1486"/>
    <s v="PROD31"/>
    <x v="44"/>
    <s v="STORE1"/>
    <n v="2"/>
    <n v="938.6"/>
    <n v="0.04"/>
    <s v="PayPal"/>
    <n v="1802.1120000000001"/>
    <n v="22"/>
    <x v="1"/>
    <x v="1"/>
    <s v="Vermont"/>
  </r>
  <r>
    <s v="SALE1597"/>
    <x v="78"/>
    <s v="CUST1486"/>
    <s v="PROD38"/>
    <x v="87"/>
    <s v="STORE9"/>
    <n v="2"/>
    <n v="999.08"/>
    <n v="0.3"/>
    <s v="PayPal"/>
    <n v="1398.712"/>
    <n v="22"/>
    <x v="1"/>
    <x v="1"/>
    <s v="Vermont"/>
  </r>
  <r>
    <s v="SALE1459"/>
    <x v="472"/>
    <s v="CUST1486"/>
    <s v="PROD39"/>
    <x v="25"/>
    <s v="STORE2"/>
    <n v="3"/>
    <n v="824.75"/>
    <n v="0.23"/>
    <s v="Credit Card"/>
    <n v="1905.1724999999999"/>
    <n v="22"/>
    <x v="1"/>
    <x v="1"/>
    <s v="Vermont"/>
  </r>
  <r>
    <s v="SALE672"/>
    <x v="563"/>
    <s v="CUST1486"/>
    <s v="PROD40"/>
    <x v="0"/>
    <s v="STORE17"/>
    <n v="4"/>
    <n v="502.95"/>
    <n v="0.14000000000000001"/>
    <s v="COD"/>
    <n v="1730.1479999999999"/>
    <n v="22"/>
    <x v="1"/>
    <x v="1"/>
    <s v="Vermont"/>
  </r>
  <r>
    <s v="SALE915"/>
    <x v="593"/>
    <s v="CUST1486"/>
    <s v="PROD69"/>
    <x v="60"/>
    <s v="STORE6"/>
    <n v="2"/>
    <n v="354.09"/>
    <n v="0.12"/>
    <s v="COD"/>
    <n v="623.19839999999999"/>
    <n v="22"/>
    <x v="1"/>
    <x v="1"/>
    <s v="Vermont"/>
  </r>
  <r>
    <s v="SALE1085"/>
    <x v="116"/>
    <s v="CUST1488"/>
    <s v="PROD4"/>
    <x v="83"/>
    <s v="STORE13"/>
    <n v="3"/>
    <n v="408.99"/>
    <n v="0.27"/>
    <s v="PayPal"/>
    <n v="895.68809999999996"/>
    <n v="23"/>
    <x v="1"/>
    <x v="1"/>
    <s v="California"/>
  </r>
  <r>
    <s v="SALE502"/>
    <x v="675"/>
    <s v="CUST1488"/>
    <s v="PROD44"/>
    <x v="45"/>
    <s v="STORE2"/>
    <n v="1"/>
    <n v="230.53"/>
    <n v="0.06"/>
    <s v="COD"/>
    <n v="216.69820000000001"/>
    <n v="23"/>
    <x v="1"/>
    <x v="1"/>
    <s v="California"/>
  </r>
  <r>
    <s v="SALE444"/>
    <x v="404"/>
    <s v="CUST1488"/>
    <s v="PROD78"/>
    <x v="39"/>
    <s v="STORE12"/>
    <n v="2"/>
    <n v="130.38999999999999"/>
    <n v="0.17"/>
    <s v="PayPal"/>
    <n v="216.44739999999999"/>
    <n v="23"/>
    <x v="1"/>
    <x v="1"/>
    <s v="California"/>
  </r>
  <r>
    <s v="SALE894"/>
    <x v="676"/>
    <s v="CUST1489"/>
    <s v="PROD60"/>
    <x v="12"/>
    <s v="STORE13"/>
    <n v="4"/>
    <n v="106.48"/>
    <n v="0.1"/>
    <s v="COD"/>
    <n v="383.32799999999997"/>
    <n v="42"/>
    <x v="0"/>
    <x v="1"/>
    <s v="Indiana"/>
  </r>
  <r>
    <s v="SALE184"/>
    <x v="147"/>
    <s v="CUST1489"/>
    <s v="PROD89"/>
    <x v="81"/>
    <s v="STORE3"/>
    <n v="1"/>
    <n v="789.35"/>
    <n v="0.14000000000000001"/>
    <s v="PayPal"/>
    <n v="678.84100000000001"/>
    <n v="42"/>
    <x v="0"/>
    <x v="1"/>
    <s v="Indiana"/>
  </r>
  <r>
    <s v="SALE968"/>
    <x v="98"/>
    <s v="CUST1489"/>
    <s v="PROD92"/>
    <x v="19"/>
    <s v="STORE1"/>
    <n v="2"/>
    <n v="954.1"/>
    <n v="0.17"/>
    <s v="PayPal"/>
    <n v="1583.806"/>
    <n v="42"/>
    <x v="0"/>
    <x v="1"/>
    <s v="Indiana"/>
  </r>
  <r>
    <s v="SALE281"/>
    <x v="143"/>
    <s v="CUST1490"/>
    <s v="PROD47"/>
    <x v="15"/>
    <s v="STORE16"/>
    <n v="3"/>
    <n v="64.2"/>
    <n v="0.08"/>
    <s v="COD"/>
    <n v="177.19200000000001"/>
    <n v="23"/>
    <x v="1"/>
    <x v="0"/>
    <s v="Maryland"/>
  </r>
  <r>
    <s v="SALE1774"/>
    <x v="333"/>
    <s v="CUST1490"/>
    <s v="PROD67"/>
    <x v="5"/>
    <s v="STORE1"/>
    <n v="4"/>
    <n v="921.84"/>
    <n v="0.04"/>
    <s v="Credit Card"/>
    <n v="3539.8656000000001"/>
    <n v="23"/>
    <x v="1"/>
    <x v="0"/>
    <s v="Maryland"/>
  </r>
  <r>
    <s v="SALE1551"/>
    <x v="178"/>
    <s v="CUST1490"/>
    <s v="PROD84"/>
    <x v="71"/>
    <s v="STORE14"/>
    <n v="1"/>
    <n v="46.66"/>
    <n v="0.2"/>
    <s v="Credit Card"/>
    <n v="37.328000000000003"/>
    <n v="23"/>
    <x v="1"/>
    <x v="0"/>
    <s v="Maryland"/>
  </r>
  <r>
    <s v="SALE984"/>
    <x v="486"/>
    <s v="CUST1491"/>
    <s v="PROD29"/>
    <x v="70"/>
    <s v="STORE4"/>
    <n v="4"/>
    <n v="465.42"/>
    <n v="0.26"/>
    <s v="COD"/>
    <n v="1377.6432"/>
    <n v="52"/>
    <x v="0"/>
    <x v="1"/>
    <s v="South Dakota"/>
  </r>
  <r>
    <s v="SALE614"/>
    <x v="296"/>
    <s v="CUST1491"/>
    <s v="PROD9"/>
    <x v="65"/>
    <s v="STORE2"/>
    <n v="1"/>
    <n v="312.91000000000003"/>
    <n v="0.12"/>
    <s v="PayPal"/>
    <n v="275.36079999999998"/>
    <n v="52"/>
    <x v="0"/>
    <x v="1"/>
    <s v="South Dakota"/>
  </r>
  <r>
    <s v="SALE1195"/>
    <x v="677"/>
    <s v="CUST1491"/>
    <s v="PROD94"/>
    <x v="37"/>
    <s v="STORE11"/>
    <n v="3"/>
    <n v="845.67"/>
    <n v="0.12"/>
    <s v="COD"/>
    <n v="2232.5688"/>
    <n v="52"/>
    <x v="0"/>
    <x v="1"/>
    <s v="South Dakota"/>
  </r>
  <r>
    <s v="SALE37"/>
    <x v="73"/>
    <s v="CUST1492"/>
    <s v="PROD10"/>
    <x v="92"/>
    <s v="STORE17"/>
    <n v="3"/>
    <n v="121.76"/>
    <n v="0.27"/>
    <s v="PayPal"/>
    <n v="266.65440000000001"/>
    <n v="59"/>
    <x v="0"/>
    <x v="1"/>
    <s v="Florida"/>
  </r>
  <r>
    <s v="SALE1644"/>
    <x v="277"/>
    <s v="CUST1492"/>
    <s v="PROD2"/>
    <x v="51"/>
    <s v="STORE10"/>
    <n v="1"/>
    <n v="948.33"/>
    <n v="0.11"/>
    <s v="Credit Card"/>
    <n v="844.01370000000009"/>
    <n v="59"/>
    <x v="0"/>
    <x v="1"/>
    <s v="Florida"/>
  </r>
  <r>
    <s v="SALE541"/>
    <x v="180"/>
    <s v="CUST1492"/>
    <s v="PROD42"/>
    <x v="30"/>
    <s v="STORE0"/>
    <n v="1"/>
    <n v="878.84"/>
    <n v="0.28000000000000003"/>
    <s v="COD"/>
    <n v="632.76480000000004"/>
    <n v="59"/>
    <x v="0"/>
    <x v="1"/>
    <s v="Florida"/>
  </r>
  <r>
    <s v="SALE832"/>
    <x v="182"/>
    <s v="CUST1492"/>
    <s v="PROD46"/>
    <x v="63"/>
    <s v="STORE16"/>
    <n v="2"/>
    <n v="780.9"/>
    <n v="0.24"/>
    <s v="PayPal"/>
    <n v="1186.9680000000001"/>
    <n v="59"/>
    <x v="0"/>
    <x v="1"/>
    <s v="Florida"/>
  </r>
  <r>
    <s v="SALE1281"/>
    <x v="204"/>
    <s v="CUST1492"/>
    <s v="PROD49"/>
    <x v="88"/>
    <s v="STORE15"/>
    <n v="3"/>
    <n v="225.14"/>
    <n v="0.15"/>
    <s v="COD"/>
    <n v="574.10699999999997"/>
    <n v="59"/>
    <x v="0"/>
    <x v="1"/>
    <s v="Florida"/>
  </r>
  <r>
    <s v="SALE938"/>
    <x v="678"/>
    <s v="CUST1492"/>
    <s v="PROD62"/>
    <x v="23"/>
    <s v="STORE15"/>
    <n v="3"/>
    <n v="920.82"/>
    <n v="0.1"/>
    <s v="PayPal"/>
    <n v="2486.2139999999999"/>
    <n v="59"/>
    <x v="0"/>
    <x v="1"/>
    <s v="Florida"/>
  </r>
  <r>
    <s v="SALE1890"/>
    <x v="679"/>
    <s v="CUST1492"/>
    <s v="PROD94"/>
    <x v="37"/>
    <s v="STORE10"/>
    <n v="4"/>
    <n v="731.72"/>
    <n v="0.22"/>
    <s v="COD"/>
    <n v="2282.9663999999998"/>
    <n v="59"/>
    <x v="0"/>
    <x v="1"/>
    <s v="Florida"/>
  </r>
  <r>
    <s v="SALE1768"/>
    <x v="244"/>
    <s v="CUST1493"/>
    <s v="PROD22"/>
    <x v="35"/>
    <s v="STORE6"/>
    <n v="2"/>
    <n v="616.42999999999995"/>
    <n v="0.02"/>
    <s v="COD"/>
    <n v="1208.2028"/>
    <n v="28"/>
    <x v="1"/>
    <x v="0"/>
    <s v="Alabama"/>
  </r>
  <r>
    <s v="SALE1556"/>
    <x v="102"/>
    <s v="CUST1493"/>
    <s v="PROD36"/>
    <x v="76"/>
    <s v="STORE0"/>
    <n v="1"/>
    <n v="887.38"/>
    <n v="0.01"/>
    <s v="COD"/>
    <n v="878.50620000000004"/>
    <n v="28"/>
    <x v="1"/>
    <x v="0"/>
    <s v="Alabama"/>
  </r>
  <r>
    <s v="SALE4"/>
    <x v="242"/>
    <s v="CUST1493"/>
    <s v="PROD59"/>
    <x v="77"/>
    <s v="STORE5"/>
    <n v="3"/>
    <n v="745.3"/>
    <n v="0.18"/>
    <s v="Credit Card"/>
    <n v="1833.4380000000001"/>
    <n v="28"/>
    <x v="1"/>
    <x v="0"/>
    <s v="Alabama"/>
  </r>
  <r>
    <s v="SALE148"/>
    <x v="394"/>
    <s v="CUST1493"/>
    <s v="PROD87"/>
    <x v="99"/>
    <s v="STORE0"/>
    <n v="1"/>
    <n v="652.03"/>
    <n v="0.27"/>
    <s v="Credit Card"/>
    <n v="475.9819"/>
    <n v="28"/>
    <x v="1"/>
    <x v="0"/>
    <s v="Alabama"/>
  </r>
  <r>
    <s v="SALE1940"/>
    <x v="334"/>
    <s v="CUST1493"/>
    <s v="PROD98"/>
    <x v="62"/>
    <s v="STORE3"/>
    <n v="3"/>
    <n v="212.08"/>
    <n v="7.0000000000000007E-2"/>
    <s v="Credit Card"/>
    <n v="591.70319999999992"/>
    <n v="28"/>
    <x v="1"/>
    <x v="0"/>
    <s v="Alabama"/>
  </r>
  <r>
    <s v="SALE1212"/>
    <x v="330"/>
    <s v="CUST1494"/>
    <s v="PROD17"/>
    <x v="75"/>
    <s v="STORE14"/>
    <n v="4"/>
    <n v="884.71"/>
    <n v="0.09"/>
    <s v="PayPal"/>
    <n v="3220.3444"/>
    <n v="21"/>
    <x v="1"/>
    <x v="0"/>
    <s v="Texas"/>
  </r>
  <r>
    <s v="SALE1166"/>
    <x v="417"/>
    <s v="CUST1494"/>
    <s v="PROD19"/>
    <x v="69"/>
    <s v="STORE14"/>
    <n v="1"/>
    <n v="90.72"/>
    <n v="0.1"/>
    <s v="PayPal"/>
    <n v="81.647999999999996"/>
    <n v="21"/>
    <x v="1"/>
    <x v="0"/>
    <s v="Texas"/>
  </r>
  <r>
    <s v="SALE237"/>
    <x v="184"/>
    <s v="CUST1494"/>
    <s v="PROD28"/>
    <x v="24"/>
    <s v="STORE17"/>
    <n v="4"/>
    <n v="320.64"/>
    <n v="0.2"/>
    <s v="COD"/>
    <n v="1026.048"/>
    <n v="21"/>
    <x v="1"/>
    <x v="0"/>
    <s v="Texas"/>
  </r>
  <r>
    <s v="SALE876"/>
    <x v="533"/>
    <s v="CUST1494"/>
    <s v="PROD41"/>
    <x v="54"/>
    <s v="STORE13"/>
    <n v="1"/>
    <n v="409.03"/>
    <n v="0.25"/>
    <s v="COD"/>
    <n v="306.77249999999998"/>
    <n v="21"/>
    <x v="1"/>
    <x v="0"/>
    <s v="Texas"/>
  </r>
  <r>
    <s v="SALE781"/>
    <x v="270"/>
    <s v="CUST1495"/>
    <s v="PROD40"/>
    <x v="0"/>
    <s v="STORE12"/>
    <n v="4"/>
    <n v="95.06"/>
    <n v="0.03"/>
    <s v="Credit Card"/>
    <n v="368.83280000000002"/>
    <n v="23"/>
    <x v="1"/>
    <x v="1"/>
    <s v="Delaware"/>
  </r>
  <r>
    <s v="SALE885"/>
    <x v="45"/>
    <s v="CUST1495"/>
    <s v="PROD59"/>
    <x v="77"/>
    <s v="STORE13"/>
    <n v="1"/>
    <n v="992.37"/>
    <n v="0.24"/>
    <s v="COD"/>
    <n v="754.20119999999997"/>
    <n v="23"/>
    <x v="1"/>
    <x v="1"/>
    <s v="Delaware"/>
  </r>
  <r>
    <s v="SALE223"/>
    <x v="196"/>
    <s v="CUST1495"/>
    <s v="PROD61"/>
    <x v="22"/>
    <s v="STORE15"/>
    <n v="4"/>
    <n v="385.5"/>
    <n v="0.03"/>
    <s v="PayPal"/>
    <n v="1495.74"/>
    <n v="23"/>
    <x v="1"/>
    <x v="1"/>
    <s v="Delaware"/>
  </r>
  <r>
    <s v="SALE1471"/>
    <x v="230"/>
    <s v="CUST1496"/>
    <s v="PROD16"/>
    <x v="58"/>
    <s v="STORE11"/>
    <n v="1"/>
    <n v="558.41999999999996"/>
    <n v="0.03"/>
    <s v="Credit Card"/>
    <n v="541.66739999999993"/>
    <n v="56"/>
    <x v="0"/>
    <x v="0"/>
    <s v="Ohio"/>
  </r>
  <r>
    <s v="SALE131"/>
    <x v="680"/>
    <s v="CUST1496"/>
    <s v="PROD51"/>
    <x v="4"/>
    <s v="STORE11"/>
    <n v="3"/>
    <n v="298.35000000000002"/>
    <n v="0.05"/>
    <s v="COD"/>
    <n v="850.29750000000001"/>
    <n v="56"/>
    <x v="0"/>
    <x v="0"/>
    <s v="Ohio"/>
  </r>
  <r>
    <s v="SALE1932"/>
    <x v="332"/>
    <s v="CUST1496"/>
    <s v="PROD78"/>
    <x v="39"/>
    <s v="STORE8"/>
    <n v="2"/>
    <n v="552.49"/>
    <n v="0.1"/>
    <s v="Credit Card"/>
    <n v="994.48200000000008"/>
    <n v="56"/>
    <x v="0"/>
    <x v="0"/>
    <s v="Ohio"/>
  </r>
  <r>
    <s v="SALE1921"/>
    <x v="655"/>
    <s v="CUST1496"/>
    <s v="PROD79"/>
    <x v="8"/>
    <s v="STORE12"/>
    <n v="4"/>
    <n v="619.35"/>
    <n v="0.3"/>
    <s v="Credit Card"/>
    <n v="1734.18"/>
    <n v="56"/>
    <x v="0"/>
    <x v="0"/>
    <s v="Ohio"/>
  </r>
  <r>
    <s v="SALE780"/>
    <x v="555"/>
    <s v="CUST1496"/>
    <s v="PROD89"/>
    <x v="81"/>
    <s v="STORE14"/>
    <n v="4"/>
    <n v="79.75"/>
    <n v="0.18"/>
    <s v="PayPal"/>
    <n v="261.58"/>
    <n v="56"/>
    <x v="0"/>
    <x v="0"/>
    <s v="Ohio"/>
  </r>
  <r>
    <s v="SALE1723"/>
    <x v="540"/>
    <s v="CUST1496"/>
    <s v="PROD89"/>
    <x v="81"/>
    <s v="STORE12"/>
    <n v="4"/>
    <n v="706.67"/>
    <n v="0.01"/>
    <s v="Credit Card"/>
    <n v="2798.4132"/>
    <n v="56"/>
    <x v="0"/>
    <x v="0"/>
    <s v="Ohio"/>
  </r>
  <r>
    <s v="SALE1255"/>
    <x v="446"/>
    <s v="CUST1497"/>
    <s v="PROD20"/>
    <x v="91"/>
    <s v="STORE3"/>
    <n v="4"/>
    <n v="176.13"/>
    <n v="0.27"/>
    <s v="PayPal"/>
    <n v="514.29959999999994"/>
    <n v="47"/>
    <x v="0"/>
    <x v="1"/>
    <s v="New York"/>
  </r>
  <r>
    <s v="SALE718"/>
    <x v="248"/>
    <s v="CUST1497"/>
    <s v="PROD33"/>
    <x v="41"/>
    <s v="STORE9"/>
    <n v="2"/>
    <n v="974.35"/>
    <n v="0.15"/>
    <s v="Credit Card"/>
    <n v="1656.395"/>
    <n v="47"/>
    <x v="0"/>
    <x v="1"/>
    <s v="New York"/>
  </r>
  <r>
    <s v="SALE954"/>
    <x v="595"/>
    <s v="CUST1497"/>
    <s v="PROD6"/>
    <x v="78"/>
    <s v="STORE16"/>
    <n v="2"/>
    <n v="824.34"/>
    <n v="0.1"/>
    <s v="COD"/>
    <n v="1483.8119999999999"/>
    <n v="47"/>
    <x v="0"/>
    <x v="1"/>
    <s v="New York"/>
  </r>
  <r>
    <s v="SALE1631"/>
    <x v="85"/>
    <s v="CUST1497"/>
    <s v="PROD7"/>
    <x v="96"/>
    <s v="STORE7"/>
    <n v="2"/>
    <n v="784.26"/>
    <n v="0.23"/>
    <s v="PayPal"/>
    <n v="1207.7603999999999"/>
    <n v="47"/>
    <x v="0"/>
    <x v="1"/>
    <s v="New York"/>
  </r>
  <r>
    <s v="SALE848"/>
    <x v="657"/>
    <s v="CUST1497"/>
    <s v="PROD70"/>
    <x v="61"/>
    <s v="STORE18"/>
    <n v="4"/>
    <n v="883.31"/>
    <n v="0.27"/>
    <s v="Credit Card"/>
    <n v="2579.2651999999998"/>
    <n v="47"/>
    <x v="0"/>
    <x v="1"/>
    <s v="New York"/>
  </r>
  <r>
    <s v="SALE1094"/>
    <x v="681"/>
    <s v="CUST1497"/>
    <s v="PROD87"/>
    <x v="99"/>
    <s v="STORE13"/>
    <n v="1"/>
    <n v="575.94000000000005"/>
    <n v="0.17"/>
    <s v="Credit Card"/>
    <n v="478.03019999999998"/>
    <n v="47"/>
    <x v="0"/>
    <x v="1"/>
    <s v="New York"/>
  </r>
  <r>
    <s v="SALE1879"/>
    <x v="123"/>
    <s v="CUST1498"/>
    <s v="PROD2"/>
    <x v="51"/>
    <s v="STORE12"/>
    <n v="3"/>
    <n v="24.29"/>
    <n v="0.12"/>
    <s v="PayPal"/>
    <n v="64.125600000000006"/>
    <n v="35"/>
    <x v="1"/>
    <x v="0"/>
    <s v="New Mexico"/>
  </r>
  <r>
    <s v="SALE125"/>
    <x v="312"/>
    <s v="CUST1498"/>
    <s v="PROD8"/>
    <x v="93"/>
    <s v="STORE6"/>
    <n v="1"/>
    <n v="846.31"/>
    <n v="0.05"/>
    <s v="PayPal"/>
    <n v="803.9944999999999"/>
    <n v="35"/>
    <x v="1"/>
    <x v="0"/>
    <s v="New Mexico"/>
  </r>
  <r>
    <s v="SALE1143"/>
    <x v="460"/>
    <s v="CUST1499"/>
    <s v="PROD28"/>
    <x v="24"/>
    <s v="STORE9"/>
    <n v="2"/>
    <n v="67.55"/>
    <n v="0.03"/>
    <s v="Credit Card"/>
    <n v="131.047"/>
    <n v="27"/>
    <x v="1"/>
    <x v="1"/>
    <s v="Oregon"/>
  </r>
  <r>
    <s v="SALE1045"/>
    <x v="682"/>
    <s v="CUST1499"/>
    <s v="PROD30"/>
    <x v="36"/>
    <s v="STORE4"/>
    <n v="3"/>
    <n v="272.27"/>
    <n v="0.01"/>
    <s v="Credit Card"/>
    <n v="808.64189999999996"/>
    <n v="27"/>
    <x v="1"/>
    <x v="1"/>
    <s v="Oregon"/>
  </r>
  <r>
    <s v="SALE227"/>
    <x v="504"/>
    <s v="CUST1499"/>
    <s v="PROD39"/>
    <x v="25"/>
    <s v="STORE2"/>
    <n v="2"/>
    <n v="999.89"/>
    <n v="0.09"/>
    <s v="Credit Card"/>
    <n v="1819.7998"/>
    <n v="27"/>
    <x v="1"/>
    <x v="1"/>
    <s v="Oregon"/>
  </r>
  <r>
    <s v="SALE1051"/>
    <x v="237"/>
    <s v="CUST1499"/>
    <s v="PROD44"/>
    <x v="45"/>
    <s v="STORE8"/>
    <n v="3"/>
    <n v="961.4"/>
    <n v="0.02"/>
    <s v="PayPal"/>
    <n v="2826.5160000000001"/>
    <n v="27"/>
    <x v="1"/>
    <x v="1"/>
    <s v="Oregon"/>
  </r>
  <r>
    <s v="SALE177"/>
    <x v="337"/>
    <s v="CUST1499"/>
    <s v="PROD55"/>
    <x v="32"/>
    <s v="STORE8"/>
    <n v="1"/>
    <n v="79"/>
    <n v="0.04"/>
    <s v="PayPal"/>
    <n v="75.84"/>
    <n v="27"/>
    <x v="1"/>
    <x v="1"/>
    <s v="Orego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B7992D-5CA0-4F5B-9D98-2F03CA479122}"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F494" firstHeaderRow="0" firstDataRow="1" firstDataCol="1"/>
  <pivotFields count="10">
    <pivotField showAll="0"/>
    <pivotField dataField="1" numFmtId="164" showAll="0"/>
    <pivotField axis="axisRow" showAll="0" sortType="descending">
      <items count="493">
        <item x="380"/>
        <item x="409"/>
        <item x="424"/>
        <item x="8"/>
        <item x="405"/>
        <item x="344"/>
        <item x="280"/>
        <item x="96"/>
        <item x="10"/>
        <item x="474"/>
        <item x="324"/>
        <item x="299"/>
        <item x="268"/>
        <item x="110"/>
        <item x="89"/>
        <item x="176"/>
        <item x="148"/>
        <item x="245"/>
        <item x="464"/>
        <item x="427"/>
        <item x="356"/>
        <item x="81"/>
        <item x="84"/>
        <item x="78"/>
        <item x="111"/>
        <item x="491"/>
        <item x="19"/>
        <item x="196"/>
        <item x="413"/>
        <item x="270"/>
        <item x="315"/>
        <item x="369"/>
        <item x="139"/>
        <item x="133"/>
        <item x="172"/>
        <item x="150"/>
        <item x="383"/>
        <item x="183"/>
        <item x="455"/>
        <item x="62"/>
        <item x="160"/>
        <item x="223"/>
        <item x="420"/>
        <item x="128"/>
        <item x="18"/>
        <item x="257"/>
        <item x="234"/>
        <item x="158"/>
        <item x="460"/>
        <item x="401"/>
        <item x="341"/>
        <item x="56"/>
        <item x="109"/>
        <item x="58"/>
        <item x="116"/>
        <item x="21"/>
        <item x="182"/>
        <item x="20"/>
        <item x="319"/>
        <item x="221"/>
        <item x="165"/>
        <item x="421"/>
        <item x="229"/>
        <item x="406"/>
        <item x="59"/>
        <item x="161"/>
        <item x="41"/>
        <item x="275"/>
        <item x="92"/>
        <item x="144"/>
        <item x="4"/>
        <item x="129"/>
        <item x="31"/>
        <item x="482"/>
        <item x="136"/>
        <item x="26"/>
        <item x="211"/>
        <item x="143"/>
        <item x="266"/>
        <item x="330"/>
        <item x="39"/>
        <item x="253"/>
        <item x="48"/>
        <item x="248"/>
        <item x="309"/>
        <item x="414"/>
        <item x="101"/>
        <item x="198"/>
        <item x="210"/>
        <item x="454"/>
        <item x="382"/>
        <item x="35"/>
        <item x="320"/>
        <item x="290"/>
        <item x="188"/>
        <item x="371"/>
        <item x="180"/>
        <item x="201"/>
        <item x="64"/>
        <item x="95"/>
        <item x="202"/>
        <item x="357"/>
        <item x="260"/>
        <item x="170"/>
        <item x="88"/>
        <item x="246"/>
        <item x="415"/>
        <item x="284"/>
        <item x="337"/>
        <item x="312"/>
        <item x="174"/>
        <item x="381"/>
        <item x="327"/>
        <item x="295"/>
        <item x="79"/>
        <item x="114"/>
        <item x="452"/>
        <item x="433"/>
        <item x="93"/>
        <item x="122"/>
        <item x="47"/>
        <item x="392"/>
        <item x="72"/>
        <item x="203"/>
        <item x="465"/>
        <item x="311"/>
        <item x="429"/>
        <item x="33"/>
        <item x="2"/>
        <item x="386"/>
        <item x="191"/>
        <item x="407"/>
        <item x="45"/>
        <item x="126"/>
        <item x="66"/>
        <item x="343"/>
        <item x="264"/>
        <item x="190"/>
        <item x="120"/>
        <item x="94"/>
        <item x="124"/>
        <item x="61"/>
        <item x="153"/>
        <item x="274"/>
        <item x="395"/>
        <item x="249"/>
        <item x="11"/>
        <item x="82"/>
        <item x="14"/>
        <item x="52"/>
        <item x="240"/>
        <item x="370"/>
        <item x="376"/>
        <item x="445"/>
        <item x="112"/>
        <item x="263"/>
        <item x="426"/>
        <item x="186"/>
        <item x="227"/>
        <item x="42"/>
        <item x="348"/>
        <item x="423"/>
        <item x="34"/>
        <item x="288"/>
        <item x="269"/>
        <item x="436"/>
        <item x="302"/>
        <item x="215"/>
        <item x="154"/>
        <item x="235"/>
        <item x="384"/>
        <item x="60"/>
        <item x="63"/>
        <item x="487"/>
        <item x="1"/>
        <item x="422"/>
        <item x="352"/>
        <item x="390"/>
        <item x="244"/>
        <item x="217"/>
        <item x="355"/>
        <item x="25"/>
        <item x="278"/>
        <item x="333"/>
        <item x="456"/>
        <item x="458"/>
        <item x="85"/>
        <item x="304"/>
        <item x="323"/>
        <item x="271"/>
        <item x="157"/>
        <item x="402"/>
        <item x="175"/>
        <item x="425"/>
        <item x="106"/>
        <item x="121"/>
        <item x="218"/>
        <item x="70"/>
        <item x="408"/>
        <item x="102"/>
        <item x="313"/>
        <item x="353"/>
        <item x="305"/>
        <item x="149"/>
        <item x="461"/>
        <item x="159"/>
        <item x="486"/>
        <item x="334"/>
        <item x="340"/>
        <item x="296"/>
        <item x="168"/>
        <item x="87"/>
        <item x="24"/>
        <item x="71"/>
        <item x="318"/>
        <item x="224"/>
        <item x="358"/>
        <item x="134"/>
        <item x="351"/>
        <item x="286"/>
        <item x="44"/>
        <item x="279"/>
        <item x="432"/>
        <item x="365"/>
        <item x="187"/>
        <item x="411"/>
        <item x="490"/>
        <item x="73"/>
        <item x="46"/>
        <item x="457"/>
        <item x="308"/>
        <item x="446"/>
        <item x="440"/>
        <item x="163"/>
        <item x="476"/>
        <item x="146"/>
        <item x="419"/>
        <item x="396"/>
        <item x="184"/>
        <item x="177"/>
        <item x="117"/>
        <item x="478"/>
        <item x="243"/>
        <item x="416"/>
        <item x="300"/>
        <item x="326"/>
        <item x="38"/>
        <item x="336"/>
        <item x="131"/>
        <item x="430"/>
        <item x="306"/>
        <item x="99"/>
        <item x="378"/>
        <item x="238"/>
        <item x="247"/>
        <item x="272"/>
        <item x="282"/>
        <item x="256"/>
        <item x="90"/>
        <item x="484"/>
        <item x="389"/>
        <item x="51"/>
        <item x="76"/>
        <item x="164"/>
        <item x="488"/>
        <item x="75"/>
        <item x="434"/>
        <item x="185"/>
        <item x="189"/>
        <item x="57"/>
        <item x="335"/>
        <item x="206"/>
        <item x="399"/>
        <item x="350"/>
        <item x="273"/>
        <item x="113"/>
        <item x="237"/>
        <item x="91"/>
        <item x="442"/>
        <item x="194"/>
        <item x="469"/>
        <item x="230"/>
        <item x="178"/>
        <item x="412"/>
        <item x="479"/>
        <item x="297"/>
        <item x="298"/>
        <item x="397"/>
        <item x="301"/>
        <item x="27"/>
        <item x="207"/>
        <item x="214"/>
        <item x="462"/>
        <item x="103"/>
        <item x="463"/>
        <item x="192"/>
        <item x="15"/>
        <item x="3"/>
        <item x="481"/>
        <item x="233"/>
        <item x="141"/>
        <item x="393"/>
        <item x="281"/>
        <item x="346"/>
        <item x="303"/>
        <item x="108"/>
        <item x="403"/>
        <item x="166"/>
        <item x="472"/>
        <item x="145"/>
        <item x="485"/>
        <item x="50"/>
        <item x="17"/>
        <item x="209"/>
        <item x="37"/>
        <item x="475"/>
        <item x="5"/>
        <item x="364"/>
        <item x="294"/>
        <item x="439"/>
        <item x="195"/>
        <item x="205"/>
        <item x="361"/>
        <item x="354"/>
        <item x="16"/>
        <item x="208"/>
        <item x="373"/>
        <item x="329"/>
        <item x="375"/>
        <item x="317"/>
        <item x="0"/>
        <item x="53"/>
        <item x="285"/>
        <item x="55"/>
        <item x="140"/>
        <item x="86"/>
        <item x="199"/>
        <item x="387"/>
        <item x="385"/>
        <item x="363"/>
        <item x="74"/>
        <item x="410"/>
        <item x="225"/>
        <item x="314"/>
        <item x="142"/>
        <item x="239"/>
        <item x="156"/>
        <item x="431"/>
        <item x="105"/>
        <item x="29"/>
        <item x="400"/>
        <item x="130"/>
        <item x="23"/>
        <item x="77"/>
        <item x="162"/>
        <item x="428"/>
        <item x="438"/>
        <item x="347"/>
        <item x="151"/>
        <item x="480"/>
        <item x="193"/>
        <item x="388"/>
        <item x="9"/>
        <item x="435"/>
        <item x="261"/>
        <item x="67"/>
        <item x="277"/>
        <item x="342"/>
        <item x="28"/>
        <item x="418"/>
        <item x="49"/>
        <item x="232"/>
        <item x="107"/>
        <item x="468"/>
        <item x="36"/>
        <item x="6"/>
        <item x="362"/>
        <item x="236"/>
        <item x="251"/>
        <item x="125"/>
        <item x="219"/>
        <item x="292"/>
        <item x="262"/>
        <item x="367"/>
        <item x="171"/>
        <item x="54"/>
        <item x="287"/>
        <item x="276"/>
        <item x="477"/>
        <item x="241"/>
        <item x="332"/>
        <item x="489"/>
        <item x="444"/>
        <item x="242"/>
        <item x="366"/>
        <item x="331"/>
        <item x="216"/>
        <item x="152"/>
        <item x="115"/>
        <item x="98"/>
        <item x="135"/>
        <item x="338"/>
        <item x="307"/>
        <item x="360"/>
        <item x="328"/>
        <item x="179"/>
        <item x="293"/>
        <item x="467"/>
        <item x="372"/>
        <item x="391"/>
        <item x="12"/>
        <item x="173"/>
        <item x="254"/>
        <item x="289"/>
        <item x="127"/>
        <item x="321"/>
        <item x="43"/>
        <item x="83"/>
        <item x="483"/>
        <item x="466"/>
        <item x="448"/>
        <item x="322"/>
        <item x="200"/>
        <item x="473"/>
        <item x="258"/>
        <item x="13"/>
        <item x="32"/>
        <item x="100"/>
        <item x="349"/>
        <item x="197"/>
        <item x="325"/>
        <item x="447"/>
        <item x="213"/>
        <item x="451"/>
        <item x="398"/>
        <item x="339"/>
        <item x="7"/>
        <item x="40"/>
        <item x="181"/>
        <item x="310"/>
        <item x="394"/>
        <item x="453"/>
        <item x="118"/>
        <item x="449"/>
        <item x="377"/>
        <item x="437"/>
        <item x="68"/>
        <item x="443"/>
        <item x="220"/>
        <item x="359"/>
        <item x="250"/>
        <item x="167"/>
        <item x="255"/>
        <item x="132"/>
        <item x="450"/>
        <item x="228"/>
        <item x="104"/>
        <item x="252"/>
        <item x="459"/>
        <item x="80"/>
        <item x="267"/>
        <item x="22"/>
        <item x="345"/>
        <item x="119"/>
        <item x="155"/>
        <item x="222"/>
        <item x="417"/>
        <item x="368"/>
        <item x="470"/>
        <item x="137"/>
        <item x="97"/>
        <item x="138"/>
        <item x="226"/>
        <item x="65"/>
        <item x="123"/>
        <item x="265"/>
        <item x="69"/>
        <item x="471"/>
        <item x="259"/>
        <item x="316"/>
        <item x="374"/>
        <item x="441"/>
        <item x="404"/>
        <item x="291"/>
        <item x="30"/>
        <item x="231"/>
        <item x="169"/>
        <item x="379"/>
        <item x="147"/>
        <item x="212"/>
        <item x="204"/>
        <item x="283"/>
        <item t="default"/>
      </items>
      <autoSortScope>
        <pivotArea dataOnly="0" outline="0" fieldPosition="0">
          <references count="1">
            <reference field="4294967294" count="1" selected="0">
              <x v="1"/>
            </reference>
          </references>
        </pivotArea>
      </autoSortScope>
    </pivotField>
    <pivotField showAll="0"/>
    <pivotField showAll="0"/>
    <pivotField dataField="1" showAll="0"/>
    <pivotField showAll="0"/>
    <pivotField dataField="1" showAll="0"/>
    <pivotField showAll="0"/>
    <pivotField dataField="1" numFmtId="2" showAll="0"/>
  </pivotFields>
  <rowFields count="1">
    <field x="2"/>
  </rowFields>
  <rowItems count="493">
    <i>
      <x v="218"/>
    </i>
    <i>
      <x v="83"/>
    </i>
    <i>
      <x v="57"/>
    </i>
    <i>
      <x v="316"/>
    </i>
    <i>
      <x v="66"/>
    </i>
    <i>
      <x v="167"/>
    </i>
    <i>
      <x v="13"/>
    </i>
    <i>
      <x v="478"/>
    </i>
    <i>
      <x v="463"/>
    </i>
    <i>
      <x v="54"/>
    </i>
    <i>
      <x v="51"/>
    </i>
    <i>
      <x v="160"/>
    </i>
    <i>
      <x v="459"/>
    </i>
    <i>
      <x v="370"/>
    </i>
    <i>
      <x v="155"/>
    </i>
    <i>
      <x v="146"/>
    </i>
    <i>
      <x v="368"/>
    </i>
    <i>
      <x v="7"/>
    </i>
    <i>
      <x v="250"/>
    </i>
    <i>
      <x v="107"/>
    </i>
    <i>
      <x v="118"/>
    </i>
    <i>
      <x v="256"/>
    </i>
    <i>
      <x v="56"/>
    </i>
    <i>
      <x v="457"/>
    </i>
    <i>
      <x v="471"/>
    </i>
    <i>
      <x v="170"/>
    </i>
    <i>
      <x v="52"/>
    </i>
    <i>
      <x v="71"/>
    </i>
    <i>
      <x v="322"/>
    </i>
    <i>
      <x v="345"/>
    </i>
    <i>
      <x v="324"/>
    </i>
    <i>
      <x v="470"/>
    </i>
    <i>
      <x v="100"/>
    </i>
    <i>
      <x v="98"/>
    </i>
    <i>
      <x v="320"/>
    </i>
    <i>
      <x v="41"/>
    </i>
    <i>
      <x v="210"/>
    </i>
    <i>
      <x v="455"/>
    </i>
    <i>
      <x v="27"/>
    </i>
    <i>
      <x v="65"/>
    </i>
    <i>
      <x v="163"/>
    </i>
    <i>
      <x v="233"/>
    </i>
    <i>
      <x v="484"/>
    </i>
    <i>
      <x v="383"/>
    </i>
    <i>
      <x v="399"/>
    </i>
    <i>
      <x v="379"/>
    </i>
    <i>
      <x v="208"/>
    </i>
    <i>
      <x v="446"/>
    </i>
    <i>
      <x v="275"/>
    </i>
    <i>
      <x v="489"/>
    </i>
    <i>
      <x v="367"/>
    </i>
    <i>
      <x v="414"/>
    </i>
    <i>
      <x v="86"/>
    </i>
    <i>
      <x v="12"/>
    </i>
    <i>
      <x v="376"/>
    </i>
    <i>
      <x v="34"/>
    </i>
    <i>
      <x v="461"/>
    </i>
    <i>
      <x v="346"/>
    </i>
    <i>
      <x v="39"/>
    </i>
    <i>
      <x v="64"/>
    </i>
    <i>
      <x v="209"/>
    </i>
    <i>
      <x v="33"/>
    </i>
    <i>
      <x v="200"/>
    </i>
    <i>
      <x v="479"/>
    </i>
    <i>
      <x v="55"/>
    </i>
    <i>
      <x v="104"/>
    </i>
    <i>
      <x v="430"/>
    </i>
    <i>
      <x v="47"/>
    </i>
    <i>
      <x v="130"/>
    </i>
    <i>
      <x v="112"/>
    </i>
    <i>
      <x v="436"/>
    </i>
    <i>
      <x v="426"/>
    </i>
    <i>
      <x v="134"/>
    </i>
    <i>
      <x v="340"/>
    </i>
    <i>
      <x v="252"/>
    </i>
    <i>
      <x v="488"/>
    </i>
    <i>
      <x v="278"/>
    </i>
    <i>
      <x v="147"/>
    </i>
    <i>
      <x v="360"/>
    </i>
    <i>
      <x v="108"/>
    </i>
    <i>
      <x v="244"/>
    </i>
    <i>
      <x v="151"/>
    </i>
    <i>
      <x v="29"/>
    </i>
    <i>
      <x v="175"/>
    </i>
    <i>
      <x v="53"/>
    </i>
    <i>
      <x v="438"/>
    </i>
    <i>
      <x v="267"/>
    </i>
    <i>
      <x v="469"/>
    </i>
    <i>
      <x v="88"/>
    </i>
    <i>
      <x v="377"/>
    </i>
    <i>
      <x v="181"/>
    </i>
    <i>
      <x v="31"/>
    </i>
    <i>
      <x v="462"/>
    </i>
    <i>
      <x v="76"/>
    </i>
    <i>
      <x v="180"/>
    </i>
    <i>
      <x v="380"/>
    </i>
    <i>
      <x v="95"/>
    </i>
    <i>
      <x v="75"/>
    </i>
    <i>
      <x v="62"/>
    </i>
    <i>
      <x v="114"/>
    </i>
    <i>
      <x v="197"/>
    </i>
    <i>
      <x v="325"/>
    </i>
    <i>
      <x v="235"/>
    </i>
    <i>
      <x v="106"/>
    </i>
    <i>
      <x v="59"/>
    </i>
    <i>
      <x v="411"/>
    </i>
    <i>
      <x v="6"/>
    </i>
    <i>
      <x v="125"/>
    </i>
    <i>
      <x v="187"/>
    </i>
    <i>
      <x v="240"/>
    </i>
    <i>
      <x v="238"/>
    </i>
    <i>
      <x v="254"/>
    </i>
    <i>
      <x v="137"/>
    </i>
    <i>
      <x v="450"/>
    </i>
    <i>
      <x v="295"/>
    </i>
    <i>
      <x v="276"/>
    </i>
    <i>
      <x v="150"/>
    </i>
    <i>
      <x v="50"/>
    </i>
    <i>
      <x v="395"/>
    </i>
    <i>
      <x v="4"/>
    </i>
    <i>
      <x v="454"/>
    </i>
    <i>
      <x v="285"/>
    </i>
    <i>
      <x v="304"/>
    </i>
    <i>
      <x v="344"/>
    </i>
    <i>
      <x v="348"/>
    </i>
    <i>
      <x v="273"/>
    </i>
    <i>
      <x v="372"/>
    </i>
    <i>
      <x v="247"/>
    </i>
    <i>
      <x v="49"/>
    </i>
    <i>
      <x v="398"/>
    </i>
    <i>
      <x v="491"/>
    </i>
    <i>
      <x v="79"/>
    </i>
    <i>
      <x v="394"/>
    </i>
    <i>
      <x v="311"/>
    </i>
    <i>
      <x v="15"/>
    </i>
    <i>
      <x v="339"/>
    </i>
    <i>
      <x v="93"/>
    </i>
    <i>
      <x v="91"/>
    </i>
    <i>
      <x v="123"/>
    </i>
    <i>
      <x v="356"/>
    </i>
    <i>
      <x v="117"/>
    </i>
    <i>
      <x v="23"/>
    </i>
    <i>
      <x v="374"/>
    </i>
    <i>
      <x v="143"/>
    </i>
    <i>
      <x v="119"/>
    </i>
    <i>
      <x v="199"/>
    </i>
    <i>
      <x v="335"/>
    </i>
    <i>
      <x v="144"/>
    </i>
    <i>
      <x v="363"/>
    </i>
    <i>
      <x v="448"/>
    </i>
    <i>
      <x v="178"/>
    </i>
    <i>
      <x v="265"/>
    </i>
    <i>
      <x v="186"/>
    </i>
    <i>
      <x v="390"/>
    </i>
    <i>
      <x v="152"/>
    </i>
    <i>
      <x v="419"/>
    </i>
    <i>
      <x v="81"/>
    </i>
    <i>
      <x v="30"/>
    </i>
    <i>
      <x v="68"/>
    </i>
    <i>
      <x v="92"/>
    </i>
    <i>
      <x v="16"/>
    </i>
    <i>
      <x v="80"/>
    </i>
    <i>
      <x v="22"/>
    </i>
    <i>
      <x v="281"/>
    </i>
    <i>
      <x v="189"/>
    </i>
    <i>
      <x v="211"/>
    </i>
    <i>
      <x v="393"/>
    </i>
    <i>
      <x v="102"/>
    </i>
    <i>
      <x v="162"/>
    </i>
    <i>
      <x v="122"/>
    </i>
    <i>
      <x v="485"/>
    </i>
    <i>
      <x v="330"/>
    </i>
    <i>
      <x v="221"/>
    </i>
    <i>
      <x v="334"/>
    </i>
    <i>
      <x v="397"/>
    </i>
    <i>
      <x v="416"/>
    </i>
    <i>
      <x v="366"/>
    </i>
    <i>
      <x v="225"/>
    </i>
    <i>
      <x v="222"/>
    </i>
    <i>
      <x v="263"/>
    </i>
    <i>
      <x v="69"/>
    </i>
    <i>
      <x v="472"/>
    </i>
    <i>
      <x v="32"/>
    </i>
    <i>
      <x v="474"/>
    </i>
    <i>
      <x v="341"/>
    </i>
    <i>
      <x v="204"/>
    </i>
    <i>
      <x v="302"/>
    </i>
    <i>
      <x v="5"/>
    </i>
    <i>
      <x v="94"/>
    </i>
    <i>
      <x v="121"/>
    </i>
    <i>
      <x v="362"/>
    </i>
    <i>
      <x v="245"/>
    </i>
    <i>
      <x v="435"/>
    </i>
    <i>
      <x v="213"/>
    </i>
    <i>
      <x v="231"/>
    </i>
    <i>
      <x v="309"/>
    </i>
    <i>
      <x v="425"/>
    </i>
    <i>
      <x v="378"/>
    </i>
    <i>
      <x v="37"/>
    </i>
    <i>
      <x v="486"/>
    </i>
    <i>
      <x v="219"/>
    </i>
    <i>
      <x v="128"/>
    </i>
    <i>
      <x v="158"/>
    </i>
    <i>
      <x v="291"/>
    </i>
    <i>
      <x v="477"/>
    </i>
    <i>
      <x v="164"/>
    </i>
    <i>
      <x v="220"/>
    </i>
    <i>
      <x v="270"/>
    </i>
    <i>
      <x v="451"/>
    </i>
    <i>
      <x v="67"/>
    </i>
    <i>
      <x v="212"/>
    </i>
    <i>
      <x v="327"/>
    </i>
    <i>
      <x v="396"/>
    </i>
    <i>
      <x v="242"/>
    </i>
    <i>
      <x v="224"/>
    </i>
    <i>
      <x v="201"/>
    </i>
    <i>
      <x v="261"/>
    </i>
    <i>
      <x v="352"/>
    </i>
    <i>
      <x v="421"/>
    </i>
    <i>
      <x v="258"/>
    </i>
    <i>
      <x v="228"/>
    </i>
    <i>
      <x v="207"/>
    </i>
    <i>
      <x v="241"/>
    </i>
    <i>
      <x v="74"/>
    </i>
    <i>
      <x v="177"/>
    </i>
    <i>
      <x v="159"/>
    </i>
    <i>
      <x v="280"/>
    </i>
    <i>
      <x v="202"/>
    </i>
    <i>
      <x v="293"/>
    </i>
    <i>
      <x v="410"/>
    </i>
    <i>
      <x v="431"/>
    </i>
    <i>
      <x v="332"/>
    </i>
    <i>
      <x v="375"/>
    </i>
    <i>
      <x v="174"/>
    </i>
    <i>
      <x v="297"/>
    </i>
    <i>
      <x v="127"/>
    </i>
    <i>
      <x v="314"/>
    </i>
    <i>
      <x v="246"/>
    </i>
    <i>
      <x v="277"/>
    </i>
    <i>
      <x v="96"/>
    </i>
    <i>
      <x v="331"/>
    </i>
    <i>
      <x v="412"/>
    </i>
    <i>
      <x v="8"/>
    </i>
    <i>
      <x v="392"/>
    </i>
    <i>
      <x v="36"/>
    </i>
    <i>
      <x v="192"/>
    </i>
    <i>
      <x v="17"/>
    </i>
    <i>
      <x v="347"/>
    </i>
    <i>
      <x v="323"/>
    </i>
    <i>
      <x v="132"/>
    </i>
    <i>
      <x v="476"/>
    </i>
    <i>
      <x v="116"/>
    </i>
    <i>
      <x v="429"/>
    </i>
    <i>
      <x v="445"/>
    </i>
    <i>
      <x v="42"/>
    </i>
    <i>
      <x v="286"/>
    </i>
    <i>
      <x v="44"/>
    </i>
    <i>
      <x v="371"/>
    </i>
    <i>
      <x v="9"/>
    </i>
    <i>
      <x v="483"/>
    </i>
    <i>
      <x v="288"/>
    </i>
    <i>
      <x v="11"/>
    </i>
    <i>
      <x v="172"/>
    </i>
    <i>
      <x v="191"/>
    </i>
    <i>
      <x v="115"/>
    </i>
    <i>
      <x v="296"/>
    </i>
    <i>
      <x v="169"/>
    </i>
    <i>
      <x v="428"/>
    </i>
    <i>
      <x v="482"/>
    </i>
    <i>
      <x v="19"/>
    </i>
    <i>
      <x v="97"/>
    </i>
    <i>
      <x v="237"/>
    </i>
    <i>
      <x v="329"/>
    </i>
    <i>
      <x v="183"/>
    </i>
    <i>
      <x v="290"/>
    </i>
    <i>
      <x v="343"/>
    </i>
    <i>
      <x v="413"/>
    </i>
    <i>
      <x v="473"/>
    </i>
    <i>
      <x v="133"/>
    </i>
    <i>
      <x v="99"/>
    </i>
    <i>
      <x v="61"/>
    </i>
    <i>
      <x v="318"/>
    </i>
    <i>
      <x v="283"/>
    </i>
    <i>
      <x v="190"/>
    </i>
    <i>
      <x v="449"/>
    </i>
    <i>
      <x v="239"/>
    </i>
    <i>
      <x v="274"/>
    </i>
    <i>
      <x v="103"/>
    </i>
    <i>
      <x v="196"/>
    </i>
    <i>
      <x v="350"/>
    </i>
    <i>
      <x v="388"/>
    </i>
    <i>
      <x v="214"/>
    </i>
    <i>
      <x v="279"/>
    </i>
    <i>
      <x v="236"/>
    </i>
    <i>
      <x v="307"/>
    </i>
    <i>
      <x v="84"/>
    </i>
    <i>
      <x v="465"/>
    </i>
    <i>
      <x v="439"/>
    </i>
    <i>
      <x v="248"/>
    </i>
    <i>
      <x v="427"/>
    </i>
    <i>
      <x v="58"/>
    </i>
    <i>
      <x v="26"/>
    </i>
    <i>
      <x v="35"/>
    </i>
    <i>
      <x v="298"/>
    </i>
    <i>
      <x v="166"/>
    </i>
    <i>
      <x v="321"/>
    </i>
    <i>
      <x v="145"/>
    </i>
    <i>
      <x v="229"/>
    </i>
    <i>
      <x v="456"/>
    </i>
    <i>
      <x v="358"/>
    </i>
    <i>
      <x v="400"/>
    </i>
    <i>
      <x v="249"/>
    </i>
    <i>
      <x v="306"/>
    </i>
    <i>
      <x v="437"/>
    </i>
    <i>
      <x v="333"/>
    </i>
    <i>
      <x v="284"/>
    </i>
    <i>
      <x v="269"/>
    </i>
    <i>
      <x v="141"/>
    </i>
    <i>
      <x v="403"/>
    </i>
    <i>
      <x v="422"/>
    </i>
    <i>
      <x v="184"/>
    </i>
    <i>
      <x v="24"/>
    </i>
    <i>
      <x v="139"/>
    </i>
    <i>
      <x v="227"/>
    </i>
    <i>
      <x v="361"/>
    </i>
    <i>
      <x v="460"/>
    </i>
    <i>
      <x v="305"/>
    </i>
    <i>
      <x v="423"/>
    </i>
    <i>
      <x v="268"/>
    </i>
    <i>
      <x v="154"/>
    </i>
    <i>
      <x v="404"/>
    </i>
    <i>
      <x v="289"/>
    </i>
    <i>
      <x v="443"/>
    </i>
    <i>
      <x v="300"/>
    </i>
    <i>
      <x v="317"/>
    </i>
    <i>
      <x v="444"/>
    </i>
    <i>
      <x v="45"/>
    </i>
    <i>
      <x v="386"/>
    </i>
    <i>
      <x v="188"/>
    </i>
    <i>
      <x v="109"/>
    </i>
    <i>
      <x v="442"/>
    </i>
    <i>
      <x v="203"/>
    </i>
    <i>
      <x v="481"/>
    </i>
    <i>
      <x v="262"/>
    </i>
    <i>
      <x v="487"/>
    </i>
    <i>
      <x v="464"/>
    </i>
    <i>
      <x v="349"/>
    </i>
    <i>
      <x v="77"/>
    </i>
    <i>
      <x v="365"/>
    </i>
    <i>
      <x v="384"/>
    </i>
    <i>
      <x v="303"/>
    </i>
    <i>
      <x v="313"/>
    </i>
    <i>
      <x v="216"/>
    </i>
    <i>
      <x v="354"/>
    </i>
    <i>
      <x v="243"/>
    </i>
    <i>
      <x v="369"/>
    </i>
    <i>
      <x v="120"/>
    </i>
    <i>
      <x v="402"/>
    </i>
    <i>
      <x v="417"/>
    </i>
    <i>
      <x v="452"/>
    </i>
    <i>
      <x v="389"/>
    </i>
    <i>
      <x/>
    </i>
    <i>
      <x v="28"/>
    </i>
    <i>
      <x v="194"/>
    </i>
    <i>
      <x v="468"/>
    </i>
    <i>
      <x v="466"/>
    </i>
    <i>
      <x v="140"/>
    </i>
    <i>
      <x v="14"/>
    </i>
    <i>
      <x v="257"/>
    </i>
    <i>
      <x v="381"/>
    </i>
    <i>
      <x v="60"/>
    </i>
    <i>
      <x v="292"/>
    </i>
    <i>
      <x v="161"/>
    </i>
    <i>
      <x v="3"/>
    </i>
    <i>
      <x v="110"/>
    </i>
    <i>
      <x v="433"/>
    </i>
    <i>
      <x v="90"/>
    </i>
    <i>
      <x v="409"/>
    </i>
    <i>
      <x v="10"/>
    </i>
    <i>
      <x v="351"/>
    </i>
    <i>
      <x v="232"/>
    </i>
    <i>
      <x v="271"/>
    </i>
    <i>
      <x v="253"/>
    </i>
    <i>
      <x v="407"/>
    </i>
    <i>
      <x v="357"/>
    </i>
    <i>
      <x v="113"/>
    </i>
    <i>
      <x v="105"/>
    </i>
    <i>
      <x v="264"/>
    </i>
    <i>
      <x v="2"/>
    </i>
    <i>
      <x v="373"/>
    </i>
    <i>
      <x v="217"/>
    </i>
    <i>
      <x v="135"/>
    </i>
    <i>
      <x v="391"/>
    </i>
    <i>
      <x v="401"/>
    </i>
    <i>
      <x v="328"/>
    </i>
    <i>
      <x v="215"/>
    </i>
    <i>
      <x v="171"/>
    </i>
    <i>
      <x v="230"/>
    </i>
    <i>
      <x v="18"/>
    </i>
    <i>
      <x v="326"/>
    </i>
    <i>
      <x v="424"/>
    </i>
    <i>
      <x v="70"/>
    </i>
    <i>
      <x v="1"/>
    </i>
    <i>
      <x v="46"/>
    </i>
    <i>
      <x v="176"/>
    </i>
    <i>
      <x v="87"/>
    </i>
    <i>
      <x v="193"/>
    </i>
    <i>
      <x v="432"/>
    </i>
    <i>
      <x v="336"/>
    </i>
    <i>
      <x v="387"/>
    </i>
    <i>
      <x v="153"/>
    </i>
    <i>
      <x v="353"/>
    </i>
    <i>
      <x v="182"/>
    </i>
    <i>
      <x v="142"/>
    </i>
    <i>
      <x v="148"/>
    </i>
    <i>
      <x v="475"/>
    </i>
    <i>
      <x v="72"/>
    </i>
    <i>
      <x v="467"/>
    </i>
    <i>
      <x v="458"/>
    </i>
    <i>
      <x v="205"/>
    </i>
    <i>
      <x v="168"/>
    </i>
    <i>
      <x v="364"/>
    </i>
    <i>
      <x v="226"/>
    </i>
    <i>
      <x v="136"/>
    </i>
    <i>
      <x v="434"/>
    </i>
    <i>
      <x v="126"/>
    </i>
    <i>
      <x v="156"/>
    </i>
    <i>
      <x v="251"/>
    </i>
    <i>
      <x v="259"/>
    </i>
    <i>
      <x v="260"/>
    </i>
    <i>
      <x v="82"/>
    </i>
    <i>
      <x v="338"/>
    </i>
    <i>
      <x v="63"/>
    </i>
    <i>
      <x v="111"/>
    </i>
    <i>
      <x v="48"/>
    </i>
    <i>
      <x v="85"/>
    </i>
    <i>
      <x v="138"/>
    </i>
    <i>
      <x v="441"/>
    </i>
    <i>
      <x v="310"/>
    </i>
    <i>
      <x v="382"/>
    </i>
    <i>
      <x v="255"/>
    </i>
    <i>
      <x v="73"/>
    </i>
    <i>
      <x v="480"/>
    </i>
    <i>
      <x v="415"/>
    </i>
    <i>
      <x v="20"/>
    </i>
    <i>
      <x v="195"/>
    </i>
    <i>
      <x v="179"/>
    </i>
    <i>
      <x v="198"/>
    </i>
    <i>
      <x v="272"/>
    </i>
    <i>
      <x v="234"/>
    </i>
    <i>
      <x v="406"/>
    </i>
    <i>
      <x v="418"/>
    </i>
    <i>
      <x v="301"/>
    </i>
    <i>
      <x v="206"/>
    </i>
    <i>
      <x v="453"/>
    </i>
    <i>
      <x v="89"/>
    </i>
    <i>
      <x v="21"/>
    </i>
    <i>
      <x v="43"/>
    </i>
    <i>
      <x v="282"/>
    </i>
    <i>
      <x v="308"/>
    </i>
    <i>
      <x v="173"/>
    </i>
    <i>
      <x v="447"/>
    </i>
    <i>
      <x v="299"/>
    </i>
    <i>
      <x v="342"/>
    </i>
    <i>
      <x v="287"/>
    </i>
    <i>
      <x v="40"/>
    </i>
    <i>
      <x v="223"/>
    </i>
    <i>
      <x v="355"/>
    </i>
    <i>
      <x v="490"/>
    </i>
    <i>
      <x v="266"/>
    </i>
    <i>
      <x v="359"/>
    </i>
    <i>
      <x v="420"/>
    </i>
    <i>
      <x v="78"/>
    </i>
    <i>
      <x v="315"/>
    </i>
    <i>
      <x v="25"/>
    </i>
    <i>
      <x v="165"/>
    </i>
    <i>
      <x v="124"/>
    </i>
    <i>
      <x v="408"/>
    </i>
    <i>
      <x v="385"/>
    </i>
    <i>
      <x v="101"/>
    </i>
    <i>
      <x v="38"/>
    </i>
    <i>
      <x v="129"/>
    </i>
    <i>
      <x v="312"/>
    </i>
    <i>
      <x v="294"/>
    </i>
    <i>
      <x v="185"/>
    </i>
    <i>
      <x v="440"/>
    </i>
    <i>
      <x v="149"/>
    </i>
    <i>
      <x v="131"/>
    </i>
    <i>
      <x v="157"/>
    </i>
    <i>
      <x v="319"/>
    </i>
    <i>
      <x v="405"/>
    </i>
    <i>
      <x v="337"/>
    </i>
    <i t="grand">
      <x/>
    </i>
  </rowItems>
  <colFields count="1">
    <field x="-2"/>
  </colFields>
  <colItems count="5">
    <i>
      <x/>
    </i>
    <i i="1">
      <x v="1"/>
    </i>
    <i i="2">
      <x v="2"/>
    </i>
    <i i="3">
      <x v="3"/>
    </i>
    <i i="4">
      <x v="4"/>
    </i>
  </colItems>
  <dataFields count="5">
    <dataField name="Average of Total_Amount " fld="9" subtotal="average" baseField="2" baseItem="12" numFmtId="2"/>
    <dataField name="Sum of Total_Amount " fld="9" baseField="0" baseItem="0" numFmtId="2"/>
    <dataField name="Sum of Quantity" fld="5" baseField="0" baseItem="0"/>
    <dataField name="Max of Discount" fld="7" subtotal="max" baseField="2" baseItem="0"/>
    <dataField name="Max of Order_Date" fld="1" subtotal="max" baseField="2" baseItem="337" numFmtId="164"/>
  </dataFields>
  <formats count="20">
    <format dxfId="76">
      <pivotArea field="2" type="button" dataOnly="0" labelOnly="1" outline="0" axis="axisRow" fieldPosition="0"/>
    </format>
    <format dxfId="75">
      <pivotArea dataOnly="0" labelOnly="1" outline="0" fieldPosition="0">
        <references count="1">
          <reference field="4294967294" count="2">
            <x v="3"/>
            <x v="4"/>
          </reference>
        </references>
      </pivotArea>
    </format>
    <format dxfId="74">
      <pivotArea type="all" dataOnly="0" outline="0" fieldPosition="0"/>
    </format>
    <format dxfId="73">
      <pivotArea outline="0" collapsedLevelsAreSubtotals="1" fieldPosition="0"/>
    </format>
    <format dxfId="72">
      <pivotArea field="2" type="button" dataOnly="0" labelOnly="1" outline="0" axis="axisRow" fieldPosition="0"/>
    </format>
    <format dxfId="71">
      <pivotArea dataOnly="0" labelOnly="1" fieldPosition="0">
        <references count="1">
          <reference field="2"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70">
      <pivotArea dataOnly="0" labelOnly="1" fieldPosition="0">
        <references count="1">
          <reference field="2"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69">
      <pivotArea dataOnly="0" labelOnly="1" fieldPosition="0">
        <references count="1">
          <reference field="2"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68">
      <pivotArea dataOnly="0" labelOnly="1" fieldPosition="0">
        <references count="1">
          <reference field="2"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67">
      <pivotArea dataOnly="0" labelOnly="1" fieldPosition="0">
        <references count="1">
          <reference field="2"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66">
      <pivotArea dataOnly="0" labelOnly="1" fieldPosition="0">
        <references count="1">
          <reference field="2"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65">
      <pivotArea dataOnly="0" labelOnly="1" fieldPosition="0">
        <references count="1">
          <reference field="2"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64">
      <pivotArea dataOnly="0" labelOnly="1" fieldPosition="0">
        <references count="1">
          <reference field="2"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63">
      <pivotArea dataOnly="0" labelOnly="1" fieldPosition="0">
        <references count="1">
          <reference field="2"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62">
      <pivotArea dataOnly="0" labelOnly="1" fieldPosition="0">
        <references count="1">
          <reference field="2" count="42">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reference>
        </references>
      </pivotArea>
    </format>
    <format dxfId="61">
      <pivotArea dataOnly="0" labelOnly="1" grandRow="1" outline="0" fieldPosition="0"/>
    </format>
    <format dxfId="60">
      <pivotArea dataOnly="0" labelOnly="1" outline="0" fieldPosition="0">
        <references count="1">
          <reference field="4294967294" count="2">
            <x v="3"/>
            <x v="4"/>
          </reference>
        </references>
      </pivotArea>
    </format>
    <format dxfId="59">
      <pivotArea dataOnly="0" labelOnly="1" outline="0" fieldPosition="0">
        <references count="1">
          <reference field="4294967294" count="1">
            <x v="2"/>
          </reference>
        </references>
      </pivotArea>
    </format>
    <format dxfId="58">
      <pivotArea field="2" type="button" dataOnly="0" labelOnly="1" outline="0" axis="axisRow" fieldPosition="0"/>
    </format>
    <format dxfId="57">
      <pivotArea dataOnly="0" labelOnly="1" outline="0" fieldPosition="0">
        <references count="1">
          <reference field="4294967294"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4497778-590E-4DE2-93B1-FD8FDB111A38}" name="PivotTable8"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495" firstHeaderRow="1" firstDataRow="1" firstDataCol="1"/>
  <pivotFields count="7">
    <pivotField axis="axisRow" showAll="0">
      <items count="4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t="default"/>
      </items>
    </pivotField>
    <pivotField numFmtId="2" showAll="0"/>
    <pivotField dataField="1" numFmtId="2" showAll="0"/>
    <pivotField showAll="0"/>
    <pivotField showAll="0"/>
    <pivotField numFmtId="164" showAll="0"/>
    <pivotField showAll="0"/>
  </pivotFields>
  <rowFields count="1">
    <field x="0"/>
  </rowFields>
  <rowItems count="49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t="grand">
      <x/>
    </i>
  </rowItems>
  <colItems count="1">
    <i/>
  </colItems>
  <dataFields count="1">
    <dataField name="Sum of Sum of Total_Amount " fld="2" baseField="0" baseItem="0" numFmtId="2"/>
  </dataFields>
  <formats count="17">
    <format dxfId="56">
      <pivotArea type="all" dataOnly="0" outline="0" fieldPosition="0"/>
    </format>
    <format dxfId="55">
      <pivotArea outline="0" collapsedLevelsAreSubtotals="1" fieldPosition="0"/>
    </format>
    <format dxfId="54">
      <pivotArea field="0" type="button" dataOnly="0" labelOnly="1" outline="0" axis="axisRow" fieldPosition="0"/>
    </format>
    <format dxfId="53">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52">
      <pivotArea dataOnly="0" labelOnly="1"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51">
      <pivotArea dataOnly="0" labelOnly="1"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50">
      <pivotArea dataOnly="0" labelOnly="1" fieldPosition="0">
        <references count="1">
          <reference field="0"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49">
      <pivotArea dataOnly="0" labelOnly="1" fieldPosition="0">
        <references count="1">
          <reference field="0"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48">
      <pivotArea dataOnly="0" labelOnly="1" fieldPosition="0">
        <references count="1">
          <reference field="0"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47">
      <pivotArea dataOnly="0" labelOnly="1" fieldPosition="0">
        <references count="1">
          <reference field="0"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46">
      <pivotArea dataOnly="0" labelOnly="1" fieldPosition="0">
        <references count="1">
          <reference field="0"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45">
      <pivotArea dataOnly="0" labelOnly="1" fieldPosition="0">
        <references count="1">
          <reference field="0"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44">
      <pivotArea dataOnly="0" labelOnly="1" fieldPosition="0">
        <references count="1">
          <reference field="0" count="43">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reference>
        </references>
      </pivotArea>
    </format>
    <format dxfId="43">
      <pivotArea dataOnly="0" labelOnly="1" grandRow="1" outline="0" fieldPosition="0"/>
    </format>
    <format dxfId="42">
      <pivotArea dataOnly="0" labelOnly="1" outline="0" axis="axisValues" fieldPosition="0"/>
    </format>
    <format dxfId="41">
      <pivotArea field="0" type="button" dataOnly="0" labelOnly="1" outline="0" axis="axisRow" fieldPosition="0"/>
    </format>
    <format dxfId="4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0615AC1-89BF-4F81-A351-40B38DD292E0}"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Product ID">
  <location ref="A1:C102" firstHeaderRow="0" firstDataRow="1" firstDataCol="1"/>
  <pivotFields count="11">
    <pivotField axis="axisRow" showAll="0" sortType="descending">
      <items count="101">
        <item x="90"/>
        <item x="55"/>
        <item x="31"/>
        <item x="75"/>
        <item x="21"/>
        <item x="26"/>
        <item x="66"/>
        <item x="5"/>
        <item x="30"/>
        <item x="53"/>
        <item x="97"/>
        <item x="46"/>
        <item x="95"/>
        <item x="42"/>
        <item x="39"/>
        <item x="62"/>
        <item x="34"/>
        <item x="10"/>
        <item x="60"/>
        <item x="33"/>
        <item x="16"/>
        <item x="77"/>
        <item x="35"/>
        <item x="58"/>
        <item x="37"/>
        <item x="45"/>
        <item x="79"/>
        <item x="9"/>
        <item x="13"/>
        <item x="68"/>
        <item x="14"/>
        <item x="92"/>
        <item x="48"/>
        <item x="11"/>
        <item x="83"/>
        <item x="43"/>
        <item x="89"/>
        <item x="63"/>
        <item x="19"/>
        <item x="38"/>
        <item x="49"/>
        <item x="54"/>
        <item x="44"/>
        <item x="70"/>
        <item x="2"/>
        <item x="23"/>
        <item x="57"/>
        <item x="69"/>
        <item x="40"/>
        <item x="27"/>
        <item x="59"/>
        <item x="76"/>
        <item x="6"/>
        <item x="71"/>
        <item x="87"/>
        <item x="4"/>
        <item x="96"/>
        <item x="17"/>
        <item x="86"/>
        <item x="85"/>
        <item x="81"/>
        <item x="91"/>
        <item x="15"/>
        <item x="73"/>
        <item x="22"/>
        <item x="88"/>
        <item x="20"/>
        <item x="84"/>
        <item x="7"/>
        <item x="51"/>
        <item x="18"/>
        <item x="78"/>
        <item x="1"/>
        <item x="28"/>
        <item x="3"/>
        <item x="25"/>
        <item x="36"/>
        <item x="29"/>
        <item x="67"/>
        <item x="61"/>
        <item x="82"/>
        <item x="74"/>
        <item x="50"/>
        <item x="94"/>
        <item x="65"/>
        <item x="56"/>
        <item x="72"/>
        <item x="12"/>
        <item x="41"/>
        <item x="93"/>
        <item x="64"/>
        <item x="52"/>
        <item x="80"/>
        <item x="47"/>
        <item x="32"/>
        <item x="98"/>
        <item x="99"/>
        <item x="0"/>
        <item x="24"/>
        <item x="8"/>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dataField="1" numFmtId="4" showAll="0"/>
    <pivotField showAll="0"/>
    <pivotField showAll="0"/>
  </pivotFields>
  <rowFields count="1">
    <field x="0"/>
  </rowFields>
  <rowItems count="101">
    <i>
      <x v="33"/>
    </i>
    <i>
      <x v="71"/>
    </i>
    <i>
      <x v="31"/>
    </i>
    <i>
      <x v="28"/>
    </i>
    <i>
      <x v="91"/>
    </i>
    <i>
      <x v="74"/>
    </i>
    <i>
      <x v="25"/>
    </i>
    <i>
      <x v="55"/>
    </i>
    <i>
      <x v="96"/>
    </i>
    <i>
      <x v="9"/>
    </i>
    <i>
      <x v="7"/>
    </i>
    <i>
      <x v="88"/>
    </i>
    <i>
      <x v="94"/>
    </i>
    <i>
      <x v="76"/>
    </i>
    <i>
      <x v="13"/>
    </i>
    <i>
      <x v="64"/>
    </i>
    <i>
      <x v="50"/>
    </i>
    <i>
      <x v="32"/>
    </i>
    <i>
      <x v="69"/>
    </i>
    <i>
      <x v="11"/>
    </i>
    <i>
      <x v="98"/>
    </i>
    <i>
      <x v="87"/>
    </i>
    <i>
      <x v="61"/>
    </i>
    <i>
      <x v="3"/>
    </i>
    <i>
      <x v="68"/>
    </i>
    <i>
      <x v="27"/>
    </i>
    <i>
      <x v="59"/>
    </i>
    <i>
      <x v="20"/>
    </i>
    <i>
      <x v="44"/>
    </i>
    <i>
      <x v="79"/>
    </i>
    <i>
      <x v="75"/>
    </i>
    <i>
      <x v="97"/>
    </i>
    <i>
      <x v="41"/>
    </i>
    <i>
      <x v="23"/>
    </i>
    <i>
      <x v="80"/>
    </i>
    <i>
      <x v="73"/>
    </i>
    <i>
      <x v="93"/>
    </i>
    <i>
      <x v="63"/>
    </i>
    <i>
      <x v="43"/>
    </i>
    <i>
      <x v="18"/>
    </i>
    <i>
      <x v="60"/>
    </i>
    <i>
      <x v="37"/>
    </i>
    <i>
      <x v="38"/>
    </i>
    <i>
      <x v="52"/>
    </i>
    <i>
      <x v="81"/>
    </i>
    <i>
      <x v="99"/>
    </i>
    <i>
      <x v="66"/>
    </i>
    <i>
      <x v="19"/>
    </i>
    <i>
      <x v="83"/>
    </i>
    <i>
      <x v="8"/>
    </i>
    <i>
      <x v="4"/>
    </i>
    <i>
      <x v="72"/>
    </i>
    <i>
      <x v="6"/>
    </i>
    <i>
      <x v="53"/>
    </i>
    <i>
      <x v="17"/>
    </i>
    <i>
      <x v="57"/>
    </i>
    <i>
      <x v="5"/>
    </i>
    <i>
      <x v="92"/>
    </i>
    <i>
      <x v="15"/>
    </i>
    <i>
      <x v="84"/>
    </i>
    <i>
      <x v="45"/>
    </i>
    <i>
      <x v="58"/>
    </i>
    <i>
      <x v="14"/>
    </i>
    <i>
      <x v="62"/>
    </i>
    <i>
      <x v="67"/>
    </i>
    <i>
      <x v="82"/>
    </i>
    <i>
      <x v="29"/>
    </i>
    <i>
      <x v="85"/>
    </i>
    <i>
      <x v="2"/>
    </i>
    <i>
      <x v="35"/>
    </i>
    <i>
      <x v="46"/>
    </i>
    <i>
      <x v="47"/>
    </i>
    <i>
      <x v="40"/>
    </i>
    <i>
      <x v="86"/>
    </i>
    <i>
      <x v="1"/>
    </i>
    <i>
      <x/>
    </i>
    <i>
      <x v="77"/>
    </i>
    <i>
      <x v="78"/>
    </i>
    <i>
      <x v="70"/>
    </i>
    <i>
      <x v="54"/>
    </i>
    <i>
      <x v="36"/>
    </i>
    <i>
      <x v="65"/>
    </i>
    <i>
      <x v="51"/>
    </i>
    <i>
      <x v="12"/>
    </i>
    <i>
      <x v="34"/>
    </i>
    <i>
      <x v="30"/>
    </i>
    <i>
      <x v="21"/>
    </i>
    <i>
      <x v="10"/>
    </i>
    <i>
      <x v="49"/>
    </i>
    <i>
      <x v="39"/>
    </i>
    <i>
      <x v="24"/>
    </i>
    <i>
      <x v="48"/>
    </i>
    <i>
      <x v="89"/>
    </i>
    <i>
      <x v="16"/>
    </i>
    <i>
      <x v="22"/>
    </i>
    <i>
      <x v="95"/>
    </i>
    <i>
      <x v="90"/>
    </i>
    <i>
      <x v="56"/>
    </i>
    <i>
      <x v="26"/>
    </i>
    <i>
      <x v="42"/>
    </i>
    <i t="grand">
      <x/>
    </i>
  </rowItems>
  <colFields count="1">
    <field x="-2"/>
  </colFields>
  <colItems count="2">
    <i>
      <x/>
    </i>
    <i i="1">
      <x v="1"/>
    </i>
  </colItems>
  <dataFields count="2">
    <dataField name="Sum of Total_Amount " fld="8" baseField="0" baseItem="0" numFmtId="4"/>
    <dataField name="Sum of Quantity" fld="2" baseField="0" baseItem="0"/>
  </dataFields>
  <formats count="17">
    <format dxfId="39">
      <pivotArea field="0" type="button" dataOnly="0" labelOnly="1" outline="0" axis="axisRow" fieldPosition="0"/>
    </format>
    <format dxfId="38">
      <pivotArea dataOnly="0" labelOnly="1" outline="0" fieldPosition="0">
        <references count="1">
          <reference field="4294967294" count="1">
            <x v="0"/>
          </reference>
        </references>
      </pivotArea>
    </format>
    <format dxfId="37">
      <pivotArea type="all" dataOnly="0" outline="0" fieldPosition="0"/>
    </format>
    <format dxfId="36">
      <pivotArea outline="0" collapsedLevelsAreSubtotals="1" fieldPosition="0"/>
    </format>
    <format dxfId="35">
      <pivotArea field="0" type="button" dataOnly="0" labelOnly="1" outline="0" axis="axisRow" fieldPosition="0"/>
    </format>
    <format dxfId="34">
      <pivotArea dataOnly="0" labelOnly="1" fieldPosition="0">
        <references count="1">
          <reference field="0" count="50">
            <x v="3"/>
            <x v="7"/>
            <x v="8"/>
            <x v="9"/>
            <x v="11"/>
            <x v="13"/>
            <x v="18"/>
            <x v="19"/>
            <x v="20"/>
            <x v="23"/>
            <x v="25"/>
            <x v="27"/>
            <x v="28"/>
            <x v="31"/>
            <x v="32"/>
            <x v="33"/>
            <x v="37"/>
            <x v="38"/>
            <x v="41"/>
            <x v="43"/>
            <x v="44"/>
            <x v="50"/>
            <x v="52"/>
            <x v="55"/>
            <x v="59"/>
            <x v="60"/>
            <x v="61"/>
            <x v="63"/>
            <x v="64"/>
            <x v="66"/>
            <x v="68"/>
            <x v="69"/>
            <x v="71"/>
            <x v="73"/>
            <x v="74"/>
            <x v="75"/>
            <x v="76"/>
            <x v="79"/>
            <x v="80"/>
            <x v="81"/>
            <x v="83"/>
            <x v="87"/>
            <x v="88"/>
            <x v="91"/>
            <x v="93"/>
            <x v="94"/>
            <x v="96"/>
            <x v="97"/>
            <x v="98"/>
            <x v="99"/>
          </reference>
        </references>
      </pivotArea>
    </format>
    <format dxfId="33">
      <pivotArea dataOnly="0" labelOnly="1" fieldPosition="0">
        <references count="1">
          <reference field="0" count="50">
            <x v="0"/>
            <x v="1"/>
            <x v="2"/>
            <x v="4"/>
            <x v="5"/>
            <x v="6"/>
            <x v="10"/>
            <x v="12"/>
            <x v="14"/>
            <x v="15"/>
            <x v="16"/>
            <x v="17"/>
            <x v="21"/>
            <x v="22"/>
            <x v="24"/>
            <x v="26"/>
            <x v="29"/>
            <x v="30"/>
            <x v="34"/>
            <x v="35"/>
            <x v="36"/>
            <x v="39"/>
            <x v="40"/>
            <x v="42"/>
            <x v="45"/>
            <x v="46"/>
            <x v="47"/>
            <x v="48"/>
            <x v="49"/>
            <x v="51"/>
            <x v="53"/>
            <x v="54"/>
            <x v="56"/>
            <x v="57"/>
            <x v="58"/>
            <x v="62"/>
            <x v="65"/>
            <x v="67"/>
            <x v="70"/>
            <x v="72"/>
            <x v="77"/>
            <x v="78"/>
            <x v="82"/>
            <x v="84"/>
            <x v="85"/>
            <x v="86"/>
            <x v="89"/>
            <x v="90"/>
            <x v="92"/>
            <x v="95"/>
          </reference>
        </references>
      </pivotArea>
    </format>
    <format dxfId="32">
      <pivotArea dataOnly="0" labelOnly="1" grandRow="1" outline="0" fieldPosition="0"/>
    </format>
    <format dxfId="31">
      <pivotArea dataOnly="0" labelOnly="1" outline="0" fieldPosition="0">
        <references count="1">
          <reference field="4294967294" count="1">
            <x v="0"/>
          </reference>
        </references>
      </pivotArea>
    </format>
    <format dxfId="30">
      <pivotArea collapsedLevelsAreSubtotals="1" fieldPosition="0">
        <references count="1">
          <reference field="0" count="1">
            <x v="33"/>
          </reference>
        </references>
      </pivotArea>
    </format>
    <format dxfId="29">
      <pivotArea dataOnly="0" labelOnly="1" fieldPosition="0">
        <references count="1">
          <reference field="0" count="1">
            <x v="33"/>
          </reference>
        </references>
      </pivotArea>
    </format>
    <format dxfId="28">
      <pivotArea collapsedLevelsAreSubtotals="1" fieldPosition="0">
        <references count="1">
          <reference field="0" count="1">
            <x v="42"/>
          </reference>
        </references>
      </pivotArea>
    </format>
    <format dxfId="27">
      <pivotArea dataOnly="0" labelOnly="1" fieldPosition="0">
        <references count="1">
          <reference field="0" count="1">
            <x v="42"/>
          </reference>
        </references>
      </pivotArea>
    </format>
    <format dxfId="26">
      <pivotArea collapsedLevelsAreSubtotals="1" fieldPosition="0">
        <references count="1">
          <reference field="0" count="1">
            <x v="33"/>
          </reference>
        </references>
      </pivotArea>
    </format>
    <format dxfId="25">
      <pivotArea dataOnly="0" labelOnly="1" fieldPosition="0">
        <references count="1">
          <reference field="0" count="1">
            <x v="33"/>
          </reference>
        </references>
      </pivotArea>
    </format>
    <format dxfId="24">
      <pivotArea field="0" type="button" dataOnly="0" labelOnly="1" outline="0" axis="axisRow" fieldPosition="0"/>
    </format>
    <format dxfId="23">
      <pivotArea dataOnly="0" labelOnly="1" outline="0" fieldPosition="0">
        <references count="1">
          <reference field="4294967294" count="2">
            <x v="0"/>
            <x v="1"/>
          </reference>
        </references>
      </pivotArea>
    </format>
  </formats>
  <chartFormats count="8">
    <chartFormat chart="3" format="5"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0"/>
          </reference>
        </references>
      </pivotArea>
    </chartFormat>
    <chartFormat chart="10" format="8" series="1">
      <pivotArea type="data" outline="0" fieldPosition="0">
        <references count="1">
          <reference field="4294967294" count="1" selected="0">
            <x v="1"/>
          </reference>
        </references>
      </pivotArea>
    </chartFormat>
    <chartFormat chart="9" format="6"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871683F-807E-4C53-A682-DC020046EB56}" name="PivotTable7" cacheId="2" applyNumberFormats="0" applyBorderFormats="0" applyFontFormats="0" applyPatternFormats="0" applyAlignmentFormats="0" applyWidthHeightFormats="1" dataCaption="Values" grandTotalCaption="Total sales" updatedVersion="8" minRefreshableVersion="3" useAutoFormatting="1" itemPrintTitles="1" createdVersion="8" indent="0" outline="1" outlineData="1" multipleFieldFilters="0" chartFormat="10" rowHeaderCaption="Store ID" colHeaderCaption="">
  <location ref="A1:E23" firstHeaderRow="1" firstDataRow="2" firstDataCol="1"/>
  <pivotFields count="11">
    <pivotField showAll="0">
      <items count="101">
        <item h="1" x="0"/>
        <item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t="default"/>
      </items>
    </pivotField>
    <pivotField axis="axisRow" showAll="0" sortType="descending">
      <items count="21">
        <item x="19"/>
        <item x="15"/>
        <item x="10"/>
        <item x="13"/>
        <item x="14"/>
        <item x="18"/>
        <item x="7"/>
        <item x="8"/>
        <item x="1"/>
        <item x="3"/>
        <item x="17"/>
        <item x="9"/>
        <item x="11"/>
        <item x="4"/>
        <item x="5"/>
        <item x="16"/>
        <item x="12"/>
        <item x="2"/>
        <item x="0"/>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Col" showAll="0">
      <items count="4">
        <item x="1"/>
        <item x="0"/>
        <item x="2"/>
        <item t="default"/>
      </items>
    </pivotField>
    <pivotField dataField="1" numFmtId="2" showAll="0"/>
    <pivotField showAll="0"/>
    <pivotField showAll="0"/>
    <pivotField showAll="0"/>
    <pivotField numFmtId="4" showAll="0"/>
  </pivotFields>
  <rowFields count="1">
    <field x="1"/>
  </rowFields>
  <rowItems count="21">
    <i>
      <x v="18"/>
    </i>
    <i>
      <x v="13"/>
    </i>
    <i>
      <x v="9"/>
    </i>
    <i>
      <x v="14"/>
    </i>
    <i>
      <x v="4"/>
    </i>
    <i>
      <x v="16"/>
    </i>
    <i>
      <x v="5"/>
    </i>
    <i>
      <x v="8"/>
    </i>
    <i>
      <x v="19"/>
    </i>
    <i>
      <x v="2"/>
    </i>
    <i>
      <x v="17"/>
    </i>
    <i>
      <x v="6"/>
    </i>
    <i>
      <x v="10"/>
    </i>
    <i>
      <x v="1"/>
    </i>
    <i>
      <x v="7"/>
    </i>
    <i>
      <x v="12"/>
    </i>
    <i>
      <x v="11"/>
    </i>
    <i>
      <x v="3"/>
    </i>
    <i>
      <x/>
    </i>
    <i>
      <x v="15"/>
    </i>
    <i t="grand">
      <x/>
    </i>
  </rowItems>
  <colFields count="1">
    <field x="5"/>
  </colFields>
  <colItems count="4">
    <i>
      <x/>
    </i>
    <i>
      <x v="1"/>
    </i>
    <i>
      <x v="2"/>
    </i>
    <i t="grand">
      <x/>
    </i>
  </colItems>
  <dataFields count="1">
    <dataField name="Sum of Total_Amount Imputed" fld="6" baseField="0" baseItem="0" numFmtId="2"/>
  </dataFields>
  <formats count="22">
    <format dxfId="22">
      <pivotArea field="1" type="button" dataOnly="0" labelOnly="1" outline="0" axis="axisRow" fieldPosition="0"/>
    </format>
    <format dxfId="21">
      <pivotArea dataOnly="0" labelOnly="1" fieldPosition="0">
        <references count="1">
          <reference field="5" count="0"/>
        </references>
      </pivotArea>
    </format>
    <format dxfId="20">
      <pivotArea dataOnly="0" labelOnly="1" grandCol="1" outline="0" fieldPosition="0"/>
    </format>
    <format dxfId="19">
      <pivotArea outline="0" collapsedLevelsAreSubtotals="1" fieldPosition="0"/>
    </format>
    <format dxfId="18">
      <pivotArea field="1" type="button" dataOnly="0" labelOnly="1" outline="0" axis="axisRow" fieldPosition="0"/>
    </format>
    <format dxfId="17">
      <pivotArea dataOnly="0" labelOnly="1" fieldPosition="0">
        <references count="1">
          <reference field="1" count="0"/>
        </references>
      </pivotArea>
    </format>
    <format dxfId="16">
      <pivotArea dataOnly="0" labelOnly="1" grandRow="1" outline="0" fieldPosition="0"/>
    </format>
    <format dxfId="15">
      <pivotArea dataOnly="0" labelOnly="1" fieldPosition="0">
        <references count="1">
          <reference field="5" count="0"/>
        </references>
      </pivotArea>
    </format>
    <format dxfId="14">
      <pivotArea dataOnly="0" labelOnly="1" grandCol="1" outline="0" fieldPosition="0"/>
    </format>
    <format dxfId="13">
      <pivotArea field="1" type="button" dataOnly="0" labelOnly="1" outline="0" axis="axisRow" fieldPosition="0"/>
    </format>
    <format dxfId="12">
      <pivotArea dataOnly="0" labelOnly="1" fieldPosition="0">
        <references count="1">
          <reference field="5" count="0"/>
        </references>
      </pivotArea>
    </format>
    <format dxfId="11">
      <pivotArea dataOnly="0" labelOnly="1" grandCol="1" outline="0" fieldPosition="0"/>
    </format>
    <format dxfId="10">
      <pivotArea type="origin" dataOnly="0" labelOnly="1" outline="0" fieldPosition="0"/>
    </format>
    <format dxfId="9">
      <pivotArea field="5" type="button" dataOnly="0" labelOnly="1" outline="0" axis="axisCol" fieldPosition="0"/>
    </format>
    <format dxfId="8">
      <pivotArea type="topRight" dataOnly="0" labelOnly="1" outline="0" fieldPosition="0"/>
    </format>
    <format dxfId="7">
      <pivotArea type="origin" dataOnly="0" labelOnly="1" outline="0" fieldPosition="0"/>
    </format>
    <format dxfId="6">
      <pivotArea field="5" type="button" dataOnly="0" labelOnly="1" outline="0" axis="axisCol" fieldPosition="0"/>
    </format>
    <format dxfId="5">
      <pivotArea type="topRight" dataOnly="0" labelOnly="1" outline="0" fieldPosition="0"/>
    </format>
    <format dxfId="4">
      <pivotArea collapsedLevelsAreSubtotals="1" fieldPosition="0">
        <references count="1">
          <reference field="1" count="1">
            <x v="18"/>
          </reference>
        </references>
      </pivotArea>
    </format>
    <format dxfId="3">
      <pivotArea dataOnly="0" labelOnly="1" fieldPosition="0">
        <references count="1">
          <reference field="1" count="1">
            <x v="18"/>
          </reference>
        </references>
      </pivotArea>
    </format>
    <format dxfId="2">
      <pivotArea collapsedLevelsAreSubtotals="1" fieldPosition="0">
        <references count="1">
          <reference field="1" count="1">
            <x v="15"/>
          </reference>
        </references>
      </pivotArea>
    </format>
    <format dxfId="1">
      <pivotArea dataOnly="0" labelOnly="1" fieldPosition="0">
        <references count="1">
          <reference field="1" count="1">
            <x v="15"/>
          </reference>
        </references>
      </pivotArea>
    </format>
  </formats>
  <chartFormats count="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C084029-4DFA-49E8-8BF2-DB4D8D0F520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9" firstHeaderRow="1" firstDataRow="1" firstDataCol="1"/>
  <pivotFields count="7">
    <pivotField showAll="0"/>
    <pivotField axis="axisRow" showAll="0">
      <items count="101">
        <item x="15"/>
        <item x="9"/>
        <item x="65"/>
        <item x="44"/>
        <item x="81"/>
        <item x="31"/>
        <item x="16"/>
        <item x="35"/>
        <item x="74"/>
        <item x="50"/>
        <item x="0"/>
        <item x="48"/>
        <item x="22"/>
        <item x="10"/>
        <item x="55"/>
        <item x="97"/>
        <item x="27"/>
        <item x="79"/>
        <item x="14"/>
        <item x="78"/>
        <item x="29"/>
        <item x="89"/>
        <item x="82"/>
        <item x="57"/>
        <item x="24"/>
        <item x="34"/>
        <item x="90"/>
        <item x="71"/>
        <item x="12"/>
        <item x="11"/>
        <item x="51"/>
        <item x="6"/>
        <item x="45"/>
        <item x="83"/>
        <item x="86"/>
        <item x="70"/>
        <item x="19"/>
        <item x="62"/>
        <item x="87"/>
        <item x="7"/>
        <item x="60"/>
        <item x="47"/>
        <item x="64"/>
        <item x="37"/>
        <item x="23"/>
        <item x="1"/>
        <item x="59"/>
        <item x="5"/>
        <item x="49"/>
        <item x="3"/>
        <item x="69"/>
        <item x="53"/>
        <item x="46"/>
        <item x="92"/>
        <item x="33"/>
        <item x="21"/>
        <item x="40"/>
        <item x="63"/>
        <item x="20"/>
        <item x="98"/>
        <item x="39"/>
        <item x="56"/>
        <item x="72"/>
        <item x="52"/>
        <item x="73"/>
        <item x="42"/>
        <item x="67"/>
        <item x="17"/>
        <item x="95"/>
        <item x="54"/>
        <item x="28"/>
        <item x="38"/>
        <item x="88"/>
        <item x="99"/>
        <item x="30"/>
        <item x="61"/>
        <item x="43"/>
        <item x="13"/>
        <item x="93"/>
        <item x="32"/>
        <item x="94"/>
        <item x="80"/>
        <item x="77"/>
        <item x="8"/>
        <item x="26"/>
        <item x="76"/>
        <item x="75"/>
        <item x="85"/>
        <item x="2"/>
        <item x="58"/>
        <item x="18"/>
        <item x="96"/>
        <item x="66"/>
        <item x="91"/>
        <item x="25"/>
        <item x="36"/>
        <item x="4"/>
        <item x="84"/>
        <item x="68"/>
        <item x="41"/>
        <item t="default"/>
      </items>
    </pivotField>
    <pivotField axis="axisRow" showAll="0">
      <items count="6">
        <item sd="0" x="2"/>
        <item sd="0" x="1"/>
        <item sd="0" x="0"/>
        <item sd="0" x="3"/>
        <item sd="0" x="4"/>
        <item t="default"/>
      </items>
    </pivotField>
    <pivotField showAll="0"/>
    <pivotField showAll="0"/>
    <pivotField numFmtId="2" showAll="0"/>
    <pivotField dataField="1" showAll="0"/>
  </pivotFields>
  <rowFields count="2">
    <field x="2"/>
    <field x="1"/>
  </rowFields>
  <rowItems count="6">
    <i>
      <x/>
    </i>
    <i>
      <x v="1"/>
    </i>
    <i>
      <x v="2"/>
    </i>
    <i>
      <x v="3"/>
    </i>
    <i>
      <x v="4"/>
    </i>
    <i t="grand">
      <x/>
    </i>
  </rowItems>
  <colItems count="1">
    <i/>
  </colItems>
  <dataFields count="1">
    <dataField name="Sum of Stock" fld="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6626671-328A-4A8F-8CC3-C17A9B50E4F5}"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B22" firstHeaderRow="1" firstDataRow="1" firstDataCol="1"/>
  <pivotFields count="11">
    <pivotField showAll="0"/>
    <pivotField axis="axisRow" showAll="0">
      <items count="21">
        <item x="19"/>
        <item x="15"/>
        <item x="10"/>
        <item x="13"/>
        <item x="14"/>
        <item x="18"/>
        <item x="7"/>
        <item x="8"/>
        <item x="1"/>
        <item x="3"/>
        <item x="17"/>
        <item x="9"/>
        <item x="11"/>
        <item x="4"/>
        <item x="5"/>
        <item x="16"/>
        <item x="12"/>
        <item x="2"/>
        <item x="0"/>
        <item x="6"/>
        <item t="default"/>
      </items>
    </pivotField>
    <pivotField showAll="0"/>
    <pivotField showAll="0"/>
    <pivotField showAll="0"/>
    <pivotField showAll="0"/>
    <pivotField dataField="1" numFmtId="2" showAll="0"/>
    <pivotField showAll="0"/>
    <pivotField showAll="0"/>
    <pivotField showAll="0"/>
    <pivotField numFmtId="4" showAll="0"/>
  </pivotFields>
  <rowFields count="1">
    <field x="1"/>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Total_Amount " fld="6" baseField="0" baseItem="0" numFmtId="2"/>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4167F22-0932-4C7C-BE22-9C4D7870BC14}"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9:B50" firstHeaderRow="1" firstDataRow="1" firstDataCol="1"/>
  <pivotFields count="11">
    <pivotField showAll="0"/>
    <pivotField axis="axisRow" showAll="0">
      <items count="21">
        <item x="19"/>
        <item x="15"/>
        <item x="10"/>
        <item x="13"/>
        <item x="14"/>
        <item x="18"/>
        <item x="7"/>
        <item x="8"/>
        <item x="1"/>
        <item x="3"/>
        <item x="17"/>
        <item x="9"/>
        <item x="11"/>
        <item x="4"/>
        <item x="5"/>
        <item x="16"/>
        <item x="12"/>
        <item x="2"/>
        <item x="0"/>
        <item x="6"/>
        <item t="default"/>
      </items>
    </pivotField>
    <pivotField showAll="0"/>
    <pivotField showAll="0"/>
    <pivotField showAll="0"/>
    <pivotField showAll="0"/>
    <pivotField numFmtId="2" showAll="0"/>
    <pivotField dataField="1" showAll="0"/>
    <pivotField showAll="0"/>
    <pivotField showAll="0"/>
    <pivotField numFmtId="4" showAll="0"/>
  </pivotFields>
  <rowFields count="1">
    <field x="1"/>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Quantity " fld="7" baseField="0" baseItem="0"/>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29811A1-175B-47A4-AC95-9D4A14B5B258}"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3:B27" firstHeaderRow="1" firstDataRow="1" firstDataCol="1"/>
  <pivotFields count="11">
    <pivotField showAll="0"/>
    <pivotField dataField="1" showAll="0">
      <items count="21">
        <item x="19"/>
        <item x="15"/>
        <item x="10"/>
        <item x="13"/>
        <item x="14"/>
        <item x="18"/>
        <item x="7"/>
        <item x="8"/>
        <item x="1"/>
        <item x="3"/>
        <item x="17"/>
        <item x="9"/>
        <item x="11"/>
        <item x="4"/>
        <item x="5"/>
        <item x="16"/>
        <item x="12"/>
        <item x="2"/>
        <item x="0"/>
        <item x="6"/>
        <item t="default"/>
      </items>
    </pivotField>
    <pivotField showAll="0"/>
    <pivotField showAll="0"/>
    <pivotField showAll="0"/>
    <pivotField axis="axisRow" showAll="0">
      <items count="4">
        <item x="1"/>
        <item x="0"/>
        <item x="2"/>
        <item t="default"/>
      </items>
    </pivotField>
    <pivotField numFmtId="2" showAll="0"/>
    <pivotField showAll="0"/>
    <pivotField showAll="0"/>
    <pivotField showAll="0"/>
    <pivotField numFmtId="4" showAll="0"/>
  </pivotFields>
  <rowFields count="1">
    <field x="5"/>
  </rowFields>
  <rowItems count="4">
    <i>
      <x/>
    </i>
    <i>
      <x v="1"/>
    </i>
    <i>
      <x v="2"/>
    </i>
    <i t="grand">
      <x/>
    </i>
  </rowItems>
  <colItems count="1">
    <i/>
  </colItems>
  <dataFields count="1">
    <dataField name="Count of Store_ID" fld="1"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5" count="1" selected="0">
            <x v="0"/>
          </reference>
        </references>
      </pivotArea>
    </chartFormat>
    <chartFormat chart="7" format="10">
      <pivotArea type="data" outline="0" fieldPosition="0">
        <references count="2">
          <reference field="4294967294" count="1" selected="0">
            <x v="0"/>
          </reference>
          <reference field="5" count="1" selected="0">
            <x v="1"/>
          </reference>
        </references>
      </pivotArea>
    </chartFormat>
    <chartFormat chart="7" format="1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726EC7D-B9D9-4DB8-9842-2C8E491AB16D}"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1:F4" firstHeaderRow="1" firstDataRow="1" firstDataCol="1"/>
  <pivotFields count="18">
    <pivotField showAll="0"/>
    <pivotField numFmtId="164" showAll="0">
      <items count="684">
        <item x="564"/>
        <item x="8"/>
        <item x="554"/>
        <item x="52"/>
        <item x="117"/>
        <item x="183"/>
        <item x="422"/>
        <item x="157"/>
        <item x="615"/>
        <item x="48"/>
        <item x="53"/>
        <item x="69"/>
        <item x="524"/>
        <item x="42"/>
        <item x="58"/>
        <item x="198"/>
        <item x="546"/>
        <item x="545"/>
        <item x="400"/>
        <item x="19"/>
        <item x="515"/>
        <item x="121"/>
        <item x="485"/>
        <item x="392"/>
        <item x="559"/>
        <item x="521"/>
        <item x="375"/>
        <item x="602"/>
        <item x="533"/>
        <item x="588"/>
        <item x="194"/>
        <item x="676"/>
        <item x="440"/>
        <item x="164"/>
        <item x="82"/>
        <item x="360"/>
        <item x="463"/>
        <item x="120"/>
        <item x="631"/>
        <item x="348"/>
        <item x="217"/>
        <item x="205"/>
        <item x="399"/>
        <item x="629"/>
        <item x="450"/>
        <item x="258"/>
        <item x="447"/>
        <item x="495"/>
        <item x="243"/>
        <item x="433"/>
        <item x="103"/>
        <item x="384"/>
        <item x="234"/>
        <item x="406"/>
        <item x="667"/>
        <item x="397"/>
        <item x="567"/>
        <item x="558"/>
        <item x="333"/>
        <item x="573"/>
        <item x="481"/>
        <item x="594"/>
        <item x="191"/>
        <item x="432"/>
        <item x="133"/>
        <item x="145"/>
        <item x="626"/>
        <item x="134"/>
        <item x="87"/>
        <item x="455"/>
        <item x="525"/>
        <item x="208"/>
        <item x="509"/>
        <item x="445"/>
        <item x="188"/>
        <item x="175"/>
        <item x="603"/>
        <item x="537"/>
        <item x="398"/>
        <item x="264"/>
        <item x="242"/>
        <item x="200"/>
        <item x="418"/>
        <item x="460"/>
        <item x="257"/>
        <item x="549"/>
        <item x="233"/>
        <item x="665"/>
        <item x="462"/>
        <item x="206"/>
        <item x="161"/>
        <item x="140"/>
        <item x="420"/>
        <item x="116"/>
        <item x="177"/>
        <item x="324"/>
        <item x="606"/>
        <item x="670"/>
        <item x="439"/>
        <item x="569"/>
        <item x="228"/>
        <item x="618"/>
        <item x="415"/>
        <item x="666"/>
        <item x="153"/>
        <item x="478"/>
        <item x="379"/>
        <item x="500"/>
        <item x="658"/>
        <item x="489"/>
        <item x="73"/>
        <item x="122"/>
        <item x="14"/>
        <item x="663"/>
        <item x="107"/>
        <item x="231"/>
        <item x="252"/>
        <item x="88"/>
        <item x="25"/>
        <item x="296"/>
        <item x="389"/>
        <item x="263"/>
        <item x="23"/>
        <item x="219"/>
        <item x="216"/>
        <item x="605"/>
        <item x="80"/>
        <item x="529"/>
        <item x="426"/>
        <item x="377"/>
        <item x="41"/>
        <item x="652"/>
        <item x="656"/>
        <item x="211"/>
        <item x="249"/>
        <item x="61"/>
        <item x="544"/>
        <item x="538"/>
        <item x="483"/>
        <item x="5"/>
        <item x="196"/>
        <item x="599"/>
        <item x="222"/>
        <item x="373"/>
        <item x="203"/>
        <item x="78"/>
        <item x="385"/>
        <item x="541"/>
        <item x="181"/>
        <item x="402"/>
        <item x="9"/>
        <item x="158"/>
        <item x="534"/>
        <item x="105"/>
        <item x="474"/>
        <item x="224"/>
        <item x="503"/>
        <item x="436"/>
        <item x="370"/>
        <item x="448"/>
        <item x="22"/>
        <item x="294"/>
        <item x="358"/>
        <item x="490"/>
        <item x="539"/>
        <item x="507"/>
        <item x="247"/>
        <item x="372"/>
        <item x="253"/>
        <item x="428"/>
        <item x="338"/>
        <item x="238"/>
        <item x="137"/>
        <item x="256"/>
        <item x="647"/>
        <item x="201"/>
        <item x="318"/>
        <item x="446"/>
        <item x="679"/>
        <item x="355"/>
        <item x="504"/>
        <item x="70"/>
        <item x="577"/>
        <item x="218"/>
        <item x="316"/>
        <item x="595"/>
        <item x="461"/>
        <item x="590"/>
        <item x="67"/>
        <item x="454"/>
        <item x="591"/>
        <item x="527"/>
        <item x="152"/>
        <item x="661"/>
        <item x="106"/>
        <item x="127"/>
        <item x="311"/>
        <item x="289"/>
        <item x="66"/>
        <item x="516"/>
        <item x="512"/>
        <item x="619"/>
        <item x="285"/>
        <item x="149"/>
        <item x="270"/>
        <item x="295"/>
        <item x="178"/>
        <item x="657"/>
        <item x="502"/>
        <item x="95"/>
        <item x="16"/>
        <item x="468"/>
        <item x="680"/>
        <item x="4"/>
        <item x="89"/>
        <item x="39"/>
        <item x="63"/>
        <item x="560"/>
        <item x="617"/>
        <item x="156"/>
        <item x="378"/>
        <item x="298"/>
        <item x="28"/>
        <item x="20"/>
        <item x="267"/>
        <item x="317"/>
        <item x="380"/>
        <item x="421"/>
        <item x="404"/>
        <item x="173"/>
        <item x="362"/>
        <item x="97"/>
        <item x="45"/>
        <item x="416"/>
        <item x="637"/>
        <item x="634"/>
        <item x="611"/>
        <item x="488"/>
        <item x="330"/>
        <item x="470"/>
        <item x="518"/>
        <item x="143"/>
        <item x="555"/>
        <item x="132"/>
        <item x="571"/>
        <item x="144"/>
        <item x="464"/>
        <item x="213"/>
        <item x="614"/>
        <item x="613"/>
        <item x="79"/>
        <item x="15"/>
        <item x="627"/>
        <item x="403"/>
        <item x="17"/>
        <item x="536"/>
        <item x="386"/>
        <item x="550"/>
        <item x="168"/>
        <item x="547"/>
        <item x="561"/>
        <item x="479"/>
        <item x="327"/>
        <item x="635"/>
        <item x="344"/>
        <item x="146"/>
        <item x="351"/>
        <item x="72"/>
        <item x="451"/>
        <item x="186"/>
        <item x="653"/>
        <item x="651"/>
        <item x="265"/>
        <item x="199"/>
        <item x="607"/>
        <item x="563"/>
        <item x="465"/>
        <item x="568"/>
        <item x="411"/>
        <item x="241"/>
        <item x="650"/>
        <item x="673"/>
        <item x="326"/>
        <item x="98"/>
        <item x="142"/>
        <item x="3"/>
        <item x="498"/>
        <item x="646"/>
        <item x="43"/>
        <item x="10"/>
        <item x="246"/>
        <item x="393"/>
        <item x="165"/>
        <item x="349"/>
        <item x="640"/>
        <item x="162"/>
        <item x="27"/>
        <item x="501"/>
        <item x="586"/>
        <item x="123"/>
        <item x="280"/>
        <item x="141"/>
        <item x="482"/>
        <item x="523"/>
        <item x="55"/>
        <item x="209"/>
        <item x="126"/>
        <item x="268"/>
        <item x="167"/>
        <item x="391"/>
        <item x="281"/>
        <item x="81"/>
        <item x="182"/>
        <item x="313"/>
        <item x="466"/>
        <item x="230"/>
        <item x="395"/>
        <item x="266"/>
        <item x="32"/>
        <item x="532"/>
        <item x="288"/>
        <item x="71"/>
        <item x="184"/>
        <item x="47"/>
        <item x="535"/>
        <item x="197"/>
        <item x="674"/>
        <item x="405"/>
        <item x="633"/>
        <item x="368"/>
        <item x="262"/>
        <item x="587"/>
        <item x="225"/>
        <item x="274"/>
        <item x="76"/>
        <item x="84"/>
        <item x="345"/>
        <item x="664"/>
        <item x="0"/>
        <item x="438"/>
        <item x="51"/>
        <item x="111"/>
        <item x="155"/>
        <item x="410"/>
        <item x="226"/>
        <item x="639"/>
        <item x="254"/>
        <item x="361"/>
        <item x="437"/>
        <item x="99"/>
        <item x="491"/>
        <item x="44"/>
        <item x="457"/>
        <item x="513"/>
        <item x="476"/>
        <item x="136"/>
        <item x="96"/>
        <item x="678"/>
        <item x="119"/>
        <item x="643"/>
        <item x="312"/>
        <item x="423"/>
        <item x="18"/>
        <item x="434"/>
        <item x="580"/>
        <item x="645"/>
        <item x="102"/>
        <item x="26"/>
        <item x="279"/>
        <item x="548"/>
        <item x="212"/>
        <item x="104"/>
        <item x="659"/>
        <item x="320"/>
        <item x="321"/>
        <item x="170"/>
        <item x="12"/>
        <item x="459"/>
        <item x="374"/>
        <item x="300"/>
        <item x="576"/>
        <item x="408"/>
        <item x="112"/>
        <item x="114"/>
        <item x="655"/>
        <item x="291"/>
        <item x="154"/>
        <item x="562"/>
        <item x="193"/>
        <item x="215"/>
        <item x="487"/>
        <item x="672"/>
        <item x="444"/>
        <item x="68"/>
        <item x="304"/>
        <item x="660"/>
        <item x="292"/>
        <item x="449"/>
        <item x="100"/>
        <item x="407"/>
        <item x="371"/>
        <item x="255"/>
        <item x="236"/>
        <item x="585"/>
        <item x="159"/>
        <item x="381"/>
        <item x="583"/>
        <item x="551"/>
        <item x="565"/>
        <item x="118"/>
        <item x="497"/>
        <item x="514"/>
        <item x="244"/>
        <item x="91"/>
        <item x="248"/>
        <item x="250"/>
        <item x="596"/>
        <item x="315"/>
        <item x="442"/>
        <item x="473"/>
        <item x="467"/>
        <item x="309"/>
        <item x="31"/>
        <item x="92"/>
        <item x="30"/>
        <item x="609"/>
        <item x="113"/>
        <item x="412"/>
        <item x="337"/>
        <item x="46"/>
        <item x="331"/>
        <item x="220"/>
        <item x="624"/>
        <item x="269"/>
        <item x="190"/>
        <item x="299"/>
        <item x="357"/>
        <item x="359"/>
        <item x="582"/>
        <item x="367"/>
        <item x="192"/>
        <item x="677"/>
        <item x="641"/>
        <item x="147"/>
        <item x="340"/>
        <item x="458"/>
        <item x="239"/>
        <item x="245"/>
        <item x="235"/>
        <item x="662"/>
        <item x="138"/>
        <item x="608"/>
        <item x="180"/>
        <item x="356"/>
        <item x="520"/>
        <item x="62"/>
        <item x="382"/>
        <item x="396"/>
        <item x="49"/>
        <item x="37"/>
        <item x="13"/>
        <item x="307"/>
        <item x="290"/>
        <item x="135"/>
        <item x="272"/>
        <item x="430"/>
        <item x="303"/>
        <item x="621"/>
        <item x="29"/>
        <item x="301"/>
        <item x="109"/>
        <item x="251"/>
        <item x="64"/>
        <item x="376"/>
        <item x="589"/>
        <item x="237"/>
        <item x="286"/>
        <item x="417"/>
        <item x="542"/>
        <item x="622"/>
        <item x="74"/>
        <item x="636"/>
        <item x="319"/>
        <item x="283"/>
        <item x="229"/>
        <item x="129"/>
        <item x="492"/>
        <item x="339"/>
        <item x="352"/>
        <item x="346"/>
        <item x="40"/>
        <item x="598"/>
        <item x="540"/>
        <item x="85"/>
        <item x="342"/>
        <item x="620"/>
        <item x="128"/>
        <item x="668"/>
        <item x="401"/>
        <item x="176"/>
        <item x="508"/>
        <item x="325"/>
        <item x="275"/>
        <item x="363"/>
        <item x="630"/>
        <item x="572"/>
        <item x="511"/>
        <item x="282"/>
        <item x="431"/>
        <item x="179"/>
        <item x="227"/>
        <item x="214"/>
        <item x="625"/>
        <item x="310"/>
        <item x="499"/>
        <item x="271"/>
        <item x="347"/>
        <item x="65"/>
        <item x="517"/>
        <item x="581"/>
        <item x="522"/>
        <item x="297"/>
        <item x="210"/>
        <item x="575"/>
        <item x="510"/>
        <item x="172"/>
        <item x="366"/>
        <item x="124"/>
        <item x="278"/>
        <item x="202"/>
        <item x="305"/>
        <item x="574"/>
        <item x="452"/>
        <item x="2"/>
        <item x="160"/>
        <item x="469"/>
        <item x="493"/>
        <item x="34"/>
        <item x="273"/>
        <item x="204"/>
        <item x="369"/>
        <item x="441"/>
        <item x="83"/>
        <item x="669"/>
        <item x="171"/>
        <item x="334"/>
        <item x="131"/>
        <item x="322"/>
        <item x="531"/>
        <item x="414"/>
        <item x="21"/>
        <item x="642"/>
        <item x="38"/>
        <item x="612"/>
        <item x="77"/>
        <item x="570"/>
        <item x="505"/>
        <item x="277"/>
        <item x="57"/>
        <item x="475"/>
        <item x="427"/>
        <item x="453"/>
        <item x="1"/>
        <item x="187"/>
        <item x="419"/>
        <item x="413"/>
        <item x="681"/>
        <item x="597"/>
        <item x="682"/>
        <item x="364"/>
        <item x="456"/>
        <item x="223"/>
        <item x="174"/>
        <item x="148"/>
        <item x="654"/>
        <item x="553"/>
        <item x="519"/>
        <item x="276"/>
        <item x="480"/>
        <item x="323"/>
        <item x="383"/>
        <item x="600"/>
        <item x="425"/>
        <item x="616"/>
        <item x="579"/>
        <item x="332"/>
        <item x="354"/>
        <item x="195"/>
        <item x="424"/>
        <item x="429"/>
        <item x="343"/>
        <item x="60"/>
        <item x="628"/>
        <item x="150"/>
        <item x="365"/>
        <item x="163"/>
        <item x="75"/>
        <item x="33"/>
        <item x="623"/>
        <item x="350"/>
        <item x="610"/>
        <item x="556"/>
        <item x="341"/>
        <item x="59"/>
        <item x="221"/>
        <item x="328"/>
        <item x="7"/>
        <item x="11"/>
        <item x="56"/>
        <item x="638"/>
        <item x="649"/>
        <item x="578"/>
        <item x="604"/>
        <item x="593"/>
        <item x="671"/>
        <item x="506"/>
        <item x="552"/>
        <item x="261"/>
        <item x="648"/>
        <item x="166"/>
        <item x="6"/>
        <item x="526"/>
        <item x="394"/>
        <item x="632"/>
        <item x="50"/>
        <item x="139"/>
        <item x="387"/>
        <item x="335"/>
        <item x="409"/>
        <item x="260"/>
        <item x="151"/>
        <item x="477"/>
        <item x="329"/>
        <item x="35"/>
        <item x="207"/>
        <item x="302"/>
        <item x="259"/>
        <item x="24"/>
        <item x="435"/>
        <item x="115"/>
        <item x="306"/>
        <item x="557"/>
        <item x="675"/>
        <item x="484"/>
        <item x="353"/>
        <item x="388"/>
        <item x="390"/>
        <item x="125"/>
        <item x="93"/>
        <item x="110"/>
        <item x="494"/>
        <item x="169"/>
        <item x="293"/>
        <item x="54"/>
        <item x="189"/>
        <item x="592"/>
        <item x="486"/>
        <item x="240"/>
        <item x="287"/>
        <item x="130"/>
        <item x="90"/>
        <item x="185"/>
        <item x="308"/>
        <item x="336"/>
        <item x="101"/>
        <item x="496"/>
        <item x="284"/>
        <item x="528"/>
        <item x="36"/>
        <item x="443"/>
        <item x="472"/>
        <item x="644"/>
        <item x="86"/>
        <item x="543"/>
        <item x="94"/>
        <item x="530"/>
        <item x="314"/>
        <item x="601"/>
        <item x="232"/>
        <item x="108"/>
        <item x="566"/>
        <item x="584"/>
        <item x="471"/>
        <item t="default"/>
      </items>
    </pivotField>
    <pivotField showAll="0"/>
    <pivotField showAll="0"/>
    <pivotField showAll="0">
      <items count="101">
        <item x="72"/>
        <item x="65"/>
        <item x="95"/>
        <item x="45"/>
        <item x="18"/>
        <item x="44"/>
        <item x="58"/>
        <item x="21"/>
        <item x="13"/>
        <item x="82"/>
        <item x="10"/>
        <item x="3"/>
        <item x="35"/>
        <item x="92"/>
        <item x="32"/>
        <item x="14"/>
        <item x="47"/>
        <item x="8"/>
        <item x="50"/>
        <item x="39"/>
        <item x="70"/>
        <item x="81"/>
        <item x="97"/>
        <item x="94"/>
        <item x="52"/>
        <item x="84"/>
        <item x="34"/>
        <item x="80"/>
        <item x="11"/>
        <item x="79"/>
        <item x="4"/>
        <item x="78"/>
        <item x="48"/>
        <item x="26"/>
        <item x="9"/>
        <item x="61"/>
        <item x="69"/>
        <item x="23"/>
        <item x="99"/>
        <item x="96"/>
        <item x="12"/>
        <item x="15"/>
        <item x="16"/>
        <item x="53"/>
        <item x="74"/>
        <item x="68"/>
        <item x="77"/>
        <item x="31"/>
        <item x="88"/>
        <item x="43"/>
        <item x="60"/>
        <item x="86"/>
        <item x="63"/>
        <item x="19"/>
        <item x="41"/>
        <item x="73"/>
        <item x="0"/>
        <item x="2"/>
        <item x="91"/>
        <item x="62"/>
        <item x="25"/>
        <item x="1"/>
        <item x="98"/>
        <item x="42"/>
        <item x="17"/>
        <item x="30"/>
        <item x="5"/>
        <item x="75"/>
        <item x="67"/>
        <item x="6"/>
        <item x="24"/>
        <item x="87"/>
        <item x="27"/>
        <item x="38"/>
        <item x="36"/>
        <item x="22"/>
        <item x="85"/>
        <item x="29"/>
        <item x="28"/>
        <item x="89"/>
        <item x="37"/>
        <item x="59"/>
        <item x="64"/>
        <item x="93"/>
        <item x="55"/>
        <item x="49"/>
        <item x="7"/>
        <item x="33"/>
        <item x="51"/>
        <item x="90"/>
        <item x="56"/>
        <item x="20"/>
        <item x="46"/>
        <item x="40"/>
        <item x="57"/>
        <item x="76"/>
        <item x="83"/>
        <item x="71"/>
        <item x="66"/>
        <item x="54"/>
        <item t="default"/>
      </items>
    </pivotField>
    <pivotField showAll="0"/>
    <pivotField showAll="0"/>
    <pivotField showAll="0"/>
    <pivotField showAll="0"/>
    <pivotField showAll="0"/>
    <pivotField dataField="1" numFmtId="2" showAll="0"/>
    <pivotField showAll="0"/>
    <pivotField showAll="0"/>
    <pivotField axis="axisRow" showAll="0">
      <items count="3">
        <item x="1"/>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3"/>
  </rowFields>
  <rowItems count="3">
    <i>
      <x/>
    </i>
    <i>
      <x v="1"/>
    </i>
    <i t="grand">
      <x/>
    </i>
  </rowItems>
  <colItems count="1">
    <i/>
  </colItems>
  <dataFields count="1">
    <dataField name="Sum of Total_Amount" fld="10" baseField="0" baseItem="0" numFmtId="2"/>
  </dataFields>
  <chartFormats count="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3" count="1" selected="0">
            <x v="0"/>
          </reference>
        </references>
      </pivotArea>
    </chartFormat>
    <chartFormat chart="4" format="6">
      <pivotArea type="data" outline="0" fieldPosition="0">
        <references count="2">
          <reference field="4294967294" count="1" selected="0">
            <x v="0"/>
          </reference>
          <reference field="13" count="1" selected="0">
            <x v="1"/>
          </reference>
        </references>
      </pivotArea>
    </chartFormat>
    <chartFormat chart="0" format="1">
      <pivotArea type="data" outline="0" fieldPosition="0">
        <references count="2">
          <reference field="4294967294" count="1" selected="0">
            <x v="0"/>
          </reference>
          <reference field="13" count="1" selected="0">
            <x v="0"/>
          </reference>
        </references>
      </pivotArea>
    </chartFormat>
    <chartFormat chart="0" format="2">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A65B8B2-9EA1-4FF0-8FFC-A2A53F9322E6}"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B6" firstHeaderRow="1" firstDataRow="1" firstDataCol="1"/>
  <pivotFields count="18">
    <pivotField showAll="0"/>
    <pivotField numFmtId="164" showAll="0">
      <items count="684">
        <item x="564"/>
        <item x="8"/>
        <item x="554"/>
        <item x="52"/>
        <item x="117"/>
        <item x="183"/>
        <item x="422"/>
        <item x="157"/>
        <item x="615"/>
        <item x="48"/>
        <item x="53"/>
        <item x="69"/>
        <item x="524"/>
        <item x="42"/>
        <item x="58"/>
        <item x="198"/>
        <item x="546"/>
        <item x="545"/>
        <item x="400"/>
        <item x="19"/>
        <item x="515"/>
        <item x="121"/>
        <item x="485"/>
        <item x="392"/>
        <item x="559"/>
        <item x="521"/>
        <item x="375"/>
        <item x="602"/>
        <item x="533"/>
        <item x="588"/>
        <item x="194"/>
        <item x="676"/>
        <item x="440"/>
        <item x="164"/>
        <item x="82"/>
        <item x="360"/>
        <item x="463"/>
        <item x="120"/>
        <item x="631"/>
        <item x="348"/>
        <item x="217"/>
        <item x="205"/>
        <item x="399"/>
        <item x="629"/>
        <item x="450"/>
        <item x="258"/>
        <item x="447"/>
        <item x="495"/>
        <item x="243"/>
        <item x="433"/>
        <item x="103"/>
        <item x="384"/>
        <item x="234"/>
        <item x="406"/>
        <item x="667"/>
        <item x="397"/>
        <item x="567"/>
        <item x="558"/>
        <item x="333"/>
        <item x="573"/>
        <item x="481"/>
        <item x="594"/>
        <item x="191"/>
        <item x="432"/>
        <item x="133"/>
        <item x="145"/>
        <item x="626"/>
        <item x="134"/>
        <item x="87"/>
        <item x="455"/>
        <item x="525"/>
        <item x="208"/>
        <item x="509"/>
        <item x="445"/>
        <item x="188"/>
        <item x="175"/>
        <item x="603"/>
        <item x="537"/>
        <item x="398"/>
        <item x="264"/>
        <item x="242"/>
        <item x="200"/>
        <item x="418"/>
        <item x="460"/>
        <item x="257"/>
        <item x="549"/>
        <item x="233"/>
        <item x="665"/>
        <item x="462"/>
        <item x="206"/>
        <item x="161"/>
        <item x="140"/>
        <item x="420"/>
        <item x="116"/>
        <item x="177"/>
        <item x="324"/>
        <item x="606"/>
        <item x="670"/>
        <item x="439"/>
        <item x="569"/>
        <item x="228"/>
        <item x="618"/>
        <item x="415"/>
        <item x="666"/>
        <item x="153"/>
        <item x="478"/>
        <item x="379"/>
        <item x="500"/>
        <item x="658"/>
        <item x="489"/>
        <item x="73"/>
        <item x="122"/>
        <item x="14"/>
        <item x="663"/>
        <item x="107"/>
        <item x="231"/>
        <item x="252"/>
        <item x="88"/>
        <item x="25"/>
        <item x="296"/>
        <item x="389"/>
        <item x="263"/>
        <item x="23"/>
        <item x="219"/>
        <item x="216"/>
        <item x="605"/>
        <item x="80"/>
        <item x="529"/>
        <item x="426"/>
        <item x="377"/>
        <item x="41"/>
        <item x="652"/>
        <item x="656"/>
        <item x="211"/>
        <item x="249"/>
        <item x="61"/>
        <item x="544"/>
        <item x="538"/>
        <item x="483"/>
        <item x="5"/>
        <item x="196"/>
        <item x="599"/>
        <item x="222"/>
        <item x="373"/>
        <item x="203"/>
        <item x="78"/>
        <item x="385"/>
        <item x="541"/>
        <item x="181"/>
        <item x="402"/>
        <item x="9"/>
        <item x="158"/>
        <item x="534"/>
        <item x="105"/>
        <item x="474"/>
        <item x="224"/>
        <item x="503"/>
        <item x="436"/>
        <item x="370"/>
        <item x="448"/>
        <item x="22"/>
        <item x="294"/>
        <item x="358"/>
        <item x="490"/>
        <item x="539"/>
        <item x="507"/>
        <item x="247"/>
        <item x="372"/>
        <item x="253"/>
        <item x="428"/>
        <item x="338"/>
        <item x="238"/>
        <item x="137"/>
        <item x="256"/>
        <item x="647"/>
        <item x="201"/>
        <item x="318"/>
        <item x="446"/>
        <item x="679"/>
        <item x="355"/>
        <item x="504"/>
        <item x="70"/>
        <item x="577"/>
        <item x="218"/>
        <item x="316"/>
        <item x="595"/>
        <item x="461"/>
        <item x="590"/>
        <item x="67"/>
        <item x="454"/>
        <item x="591"/>
        <item x="527"/>
        <item x="152"/>
        <item x="661"/>
        <item x="106"/>
        <item x="127"/>
        <item x="311"/>
        <item x="289"/>
        <item x="66"/>
        <item x="516"/>
        <item x="512"/>
        <item x="619"/>
        <item x="285"/>
        <item x="149"/>
        <item x="270"/>
        <item x="295"/>
        <item x="178"/>
        <item x="657"/>
        <item x="502"/>
        <item x="95"/>
        <item x="16"/>
        <item x="468"/>
        <item x="680"/>
        <item x="4"/>
        <item x="89"/>
        <item x="39"/>
        <item x="63"/>
        <item x="560"/>
        <item x="617"/>
        <item x="156"/>
        <item x="378"/>
        <item x="298"/>
        <item x="28"/>
        <item x="20"/>
        <item x="267"/>
        <item x="317"/>
        <item x="380"/>
        <item x="421"/>
        <item x="404"/>
        <item x="173"/>
        <item x="362"/>
        <item x="97"/>
        <item x="45"/>
        <item x="416"/>
        <item x="637"/>
        <item x="634"/>
        <item x="611"/>
        <item x="488"/>
        <item x="330"/>
        <item x="470"/>
        <item x="518"/>
        <item x="143"/>
        <item x="555"/>
        <item x="132"/>
        <item x="571"/>
        <item x="144"/>
        <item x="464"/>
        <item x="213"/>
        <item x="614"/>
        <item x="613"/>
        <item x="79"/>
        <item x="15"/>
        <item x="627"/>
        <item x="403"/>
        <item x="17"/>
        <item x="536"/>
        <item x="386"/>
        <item x="550"/>
        <item x="168"/>
        <item x="547"/>
        <item x="561"/>
        <item x="479"/>
        <item x="327"/>
        <item x="635"/>
        <item x="344"/>
        <item x="146"/>
        <item x="351"/>
        <item x="72"/>
        <item x="451"/>
        <item x="186"/>
        <item x="653"/>
        <item x="651"/>
        <item x="265"/>
        <item x="199"/>
        <item x="607"/>
        <item x="563"/>
        <item x="465"/>
        <item x="568"/>
        <item x="411"/>
        <item x="241"/>
        <item x="650"/>
        <item x="673"/>
        <item x="326"/>
        <item x="98"/>
        <item x="142"/>
        <item x="3"/>
        <item x="498"/>
        <item x="646"/>
        <item x="43"/>
        <item x="10"/>
        <item x="246"/>
        <item x="393"/>
        <item x="165"/>
        <item x="349"/>
        <item x="640"/>
        <item x="162"/>
        <item x="27"/>
        <item x="501"/>
        <item x="586"/>
        <item x="123"/>
        <item x="280"/>
        <item x="141"/>
        <item x="482"/>
        <item x="523"/>
        <item x="55"/>
        <item x="209"/>
        <item x="126"/>
        <item x="268"/>
        <item x="167"/>
        <item x="391"/>
        <item x="281"/>
        <item x="81"/>
        <item x="182"/>
        <item x="313"/>
        <item x="466"/>
        <item x="230"/>
        <item x="395"/>
        <item x="266"/>
        <item x="32"/>
        <item x="532"/>
        <item x="288"/>
        <item x="71"/>
        <item x="184"/>
        <item x="47"/>
        <item x="535"/>
        <item x="197"/>
        <item x="674"/>
        <item x="405"/>
        <item x="633"/>
        <item x="368"/>
        <item x="262"/>
        <item x="587"/>
        <item x="225"/>
        <item x="274"/>
        <item x="76"/>
        <item x="84"/>
        <item x="345"/>
        <item x="664"/>
        <item x="0"/>
        <item x="438"/>
        <item x="51"/>
        <item x="111"/>
        <item x="155"/>
        <item x="410"/>
        <item x="226"/>
        <item x="639"/>
        <item x="254"/>
        <item x="361"/>
        <item x="437"/>
        <item x="99"/>
        <item x="491"/>
        <item x="44"/>
        <item x="457"/>
        <item x="513"/>
        <item x="476"/>
        <item x="136"/>
        <item x="96"/>
        <item x="678"/>
        <item x="119"/>
        <item x="643"/>
        <item x="312"/>
        <item x="423"/>
        <item x="18"/>
        <item x="434"/>
        <item x="580"/>
        <item x="645"/>
        <item x="102"/>
        <item x="26"/>
        <item x="279"/>
        <item x="548"/>
        <item x="212"/>
        <item x="104"/>
        <item x="659"/>
        <item x="320"/>
        <item x="321"/>
        <item x="170"/>
        <item x="12"/>
        <item x="459"/>
        <item x="374"/>
        <item x="300"/>
        <item x="576"/>
        <item x="408"/>
        <item x="112"/>
        <item x="114"/>
        <item x="655"/>
        <item x="291"/>
        <item x="154"/>
        <item x="562"/>
        <item x="193"/>
        <item x="215"/>
        <item x="487"/>
        <item x="672"/>
        <item x="444"/>
        <item x="68"/>
        <item x="304"/>
        <item x="660"/>
        <item x="292"/>
        <item x="449"/>
        <item x="100"/>
        <item x="407"/>
        <item x="371"/>
        <item x="255"/>
        <item x="236"/>
        <item x="585"/>
        <item x="159"/>
        <item x="381"/>
        <item x="583"/>
        <item x="551"/>
        <item x="565"/>
        <item x="118"/>
        <item x="497"/>
        <item x="514"/>
        <item x="244"/>
        <item x="91"/>
        <item x="248"/>
        <item x="250"/>
        <item x="596"/>
        <item x="315"/>
        <item x="442"/>
        <item x="473"/>
        <item x="467"/>
        <item x="309"/>
        <item x="31"/>
        <item x="92"/>
        <item x="30"/>
        <item x="609"/>
        <item x="113"/>
        <item x="412"/>
        <item x="337"/>
        <item x="46"/>
        <item x="331"/>
        <item x="220"/>
        <item x="624"/>
        <item x="269"/>
        <item x="190"/>
        <item x="299"/>
        <item x="357"/>
        <item x="359"/>
        <item x="582"/>
        <item x="367"/>
        <item x="192"/>
        <item x="677"/>
        <item x="641"/>
        <item x="147"/>
        <item x="340"/>
        <item x="458"/>
        <item x="239"/>
        <item x="245"/>
        <item x="235"/>
        <item x="662"/>
        <item x="138"/>
        <item x="608"/>
        <item x="180"/>
        <item x="356"/>
        <item x="520"/>
        <item x="62"/>
        <item x="382"/>
        <item x="396"/>
        <item x="49"/>
        <item x="37"/>
        <item x="13"/>
        <item x="307"/>
        <item x="290"/>
        <item x="135"/>
        <item x="272"/>
        <item x="430"/>
        <item x="303"/>
        <item x="621"/>
        <item x="29"/>
        <item x="301"/>
        <item x="109"/>
        <item x="251"/>
        <item x="64"/>
        <item x="376"/>
        <item x="589"/>
        <item x="237"/>
        <item x="286"/>
        <item x="417"/>
        <item x="542"/>
        <item x="622"/>
        <item x="74"/>
        <item x="636"/>
        <item x="319"/>
        <item x="283"/>
        <item x="229"/>
        <item x="129"/>
        <item x="492"/>
        <item x="339"/>
        <item x="352"/>
        <item x="346"/>
        <item x="40"/>
        <item x="598"/>
        <item x="540"/>
        <item x="85"/>
        <item x="342"/>
        <item x="620"/>
        <item x="128"/>
        <item x="668"/>
        <item x="401"/>
        <item x="176"/>
        <item x="508"/>
        <item x="325"/>
        <item x="275"/>
        <item x="363"/>
        <item x="630"/>
        <item x="572"/>
        <item x="511"/>
        <item x="282"/>
        <item x="431"/>
        <item x="179"/>
        <item x="227"/>
        <item x="214"/>
        <item x="625"/>
        <item x="310"/>
        <item x="499"/>
        <item x="271"/>
        <item x="347"/>
        <item x="65"/>
        <item x="517"/>
        <item x="581"/>
        <item x="522"/>
        <item x="297"/>
        <item x="210"/>
        <item x="575"/>
        <item x="510"/>
        <item x="172"/>
        <item x="366"/>
        <item x="124"/>
        <item x="278"/>
        <item x="202"/>
        <item x="305"/>
        <item x="574"/>
        <item x="452"/>
        <item x="2"/>
        <item x="160"/>
        <item x="469"/>
        <item x="493"/>
        <item x="34"/>
        <item x="273"/>
        <item x="204"/>
        <item x="369"/>
        <item x="441"/>
        <item x="83"/>
        <item x="669"/>
        <item x="171"/>
        <item x="334"/>
        <item x="131"/>
        <item x="322"/>
        <item x="531"/>
        <item x="414"/>
        <item x="21"/>
        <item x="642"/>
        <item x="38"/>
        <item x="612"/>
        <item x="77"/>
        <item x="570"/>
        <item x="505"/>
        <item x="277"/>
        <item x="57"/>
        <item x="475"/>
        <item x="427"/>
        <item x="453"/>
        <item x="1"/>
        <item x="187"/>
        <item x="419"/>
        <item x="413"/>
        <item x="681"/>
        <item x="597"/>
        <item x="682"/>
        <item x="364"/>
        <item x="456"/>
        <item x="223"/>
        <item x="174"/>
        <item x="148"/>
        <item x="654"/>
        <item x="553"/>
        <item x="519"/>
        <item x="276"/>
        <item x="480"/>
        <item x="323"/>
        <item x="383"/>
        <item x="600"/>
        <item x="425"/>
        <item x="616"/>
        <item x="579"/>
        <item x="332"/>
        <item x="354"/>
        <item x="195"/>
        <item x="424"/>
        <item x="429"/>
        <item x="343"/>
        <item x="60"/>
        <item x="628"/>
        <item x="150"/>
        <item x="365"/>
        <item x="163"/>
        <item x="75"/>
        <item x="33"/>
        <item x="623"/>
        <item x="350"/>
        <item x="610"/>
        <item x="556"/>
        <item x="341"/>
        <item x="59"/>
        <item x="221"/>
        <item x="328"/>
        <item x="7"/>
        <item x="11"/>
        <item x="56"/>
        <item x="638"/>
        <item x="649"/>
        <item x="578"/>
        <item x="604"/>
        <item x="593"/>
        <item x="671"/>
        <item x="506"/>
        <item x="552"/>
        <item x="261"/>
        <item x="648"/>
        <item x="166"/>
        <item x="6"/>
        <item x="526"/>
        <item x="394"/>
        <item x="632"/>
        <item x="50"/>
        <item x="139"/>
        <item x="387"/>
        <item x="335"/>
        <item x="409"/>
        <item x="260"/>
        <item x="151"/>
        <item x="477"/>
        <item x="329"/>
        <item x="35"/>
        <item x="207"/>
        <item x="302"/>
        <item x="259"/>
        <item x="24"/>
        <item x="435"/>
        <item x="115"/>
        <item x="306"/>
        <item x="557"/>
        <item x="675"/>
        <item x="484"/>
        <item x="353"/>
        <item x="388"/>
        <item x="390"/>
        <item x="125"/>
        <item x="93"/>
        <item x="110"/>
        <item x="494"/>
        <item x="169"/>
        <item x="293"/>
        <item x="54"/>
        <item x="189"/>
        <item x="592"/>
        <item x="486"/>
        <item x="240"/>
        <item x="287"/>
        <item x="130"/>
        <item x="90"/>
        <item x="185"/>
        <item x="308"/>
        <item x="336"/>
        <item x="101"/>
        <item x="496"/>
        <item x="284"/>
        <item x="528"/>
        <item x="36"/>
        <item x="443"/>
        <item x="472"/>
        <item x="644"/>
        <item x="86"/>
        <item x="543"/>
        <item x="94"/>
        <item x="530"/>
        <item x="314"/>
        <item x="601"/>
        <item x="232"/>
        <item x="108"/>
        <item x="566"/>
        <item x="584"/>
        <item x="471"/>
        <item t="default"/>
      </items>
    </pivotField>
    <pivotField showAll="0"/>
    <pivotField showAll="0"/>
    <pivotField showAll="0">
      <items count="101">
        <item x="72"/>
        <item x="65"/>
        <item x="95"/>
        <item x="45"/>
        <item x="18"/>
        <item x="44"/>
        <item x="58"/>
        <item x="21"/>
        <item x="13"/>
        <item x="82"/>
        <item x="10"/>
        <item x="3"/>
        <item x="35"/>
        <item x="92"/>
        <item x="32"/>
        <item x="14"/>
        <item x="47"/>
        <item x="8"/>
        <item x="50"/>
        <item x="39"/>
        <item x="70"/>
        <item x="81"/>
        <item x="97"/>
        <item x="94"/>
        <item x="52"/>
        <item x="84"/>
        <item x="34"/>
        <item x="80"/>
        <item x="11"/>
        <item x="79"/>
        <item x="4"/>
        <item x="78"/>
        <item x="48"/>
        <item x="26"/>
        <item x="9"/>
        <item x="61"/>
        <item x="69"/>
        <item x="23"/>
        <item x="99"/>
        <item x="96"/>
        <item x="12"/>
        <item x="15"/>
        <item x="16"/>
        <item x="53"/>
        <item x="74"/>
        <item x="68"/>
        <item x="77"/>
        <item x="31"/>
        <item x="88"/>
        <item x="43"/>
        <item x="60"/>
        <item x="86"/>
        <item x="63"/>
        <item x="19"/>
        <item x="41"/>
        <item x="73"/>
        <item x="0"/>
        <item x="2"/>
        <item x="91"/>
        <item x="62"/>
        <item x="25"/>
        <item x="1"/>
        <item x="98"/>
        <item x="42"/>
        <item x="17"/>
        <item x="30"/>
        <item x="5"/>
        <item x="75"/>
        <item x="67"/>
        <item x="6"/>
        <item x="24"/>
        <item x="87"/>
        <item x="27"/>
        <item x="38"/>
        <item x="36"/>
        <item x="22"/>
        <item x="85"/>
        <item x="29"/>
        <item x="28"/>
        <item x="89"/>
        <item x="37"/>
        <item x="59"/>
        <item x="64"/>
        <item x="93"/>
        <item x="55"/>
        <item x="49"/>
        <item x="7"/>
        <item x="33"/>
        <item x="51"/>
        <item x="90"/>
        <item x="56"/>
        <item x="20"/>
        <item x="46"/>
        <item x="40"/>
        <item x="57"/>
        <item x="76"/>
        <item x="83"/>
        <item x="71"/>
        <item x="66"/>
        <item x="54"/>
        <item t="default"/>
      </items>
    </pivotField>
    <pivotField showAll="0"/>
    <pivotField showAll="0"/>
    <pivotField showAll="0"/>
    <pivotField showAll="0"/>
    <pivotField showAll="0"/>
    <pivotField dataField="1" numFmtId="2" showAll="0"/>
    <pivotField showAll="0"/>
    <pivotField axis="axisRow" showAll="0">
      <items count="5">
        <item x="1"/>
        <item x="0"/>
        <item x="2"/>
        <item x="3"/>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2"/>
  </rowFields>
  <rowItems count="5">
    <i>
      <x/>
    </i>
    <i>
      <x v="1"/>
    </i>
    <i>
      <x v="2"/>
    </i>
    <i>
      <x v="3"/>
    </i>
    <i t="grand">
      <x/>
    </i>
  </rowItems>
  <colItems count="1">
    <i/>
  </colItems>
  <dataFields count="1">
    <dataField name="Sum of Total_Amount" fld="10" baseField="12" baseItem="0" numFmtId="2"/>
  </dataFields>
  <chartFormats count="10">
    <chartFormat chart="0"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2" count="1" selected="0">
            <x v="0"/>
          </reference>
        </references>
      </pivotArea>
    </chartFormat>
    <chartFormat chart="4" format="8">
      <pivotArea type="data" outline="0" fieldPosition="0">
        <references count="2">
          <reference field="4294967294" count="1" selected="0">
            <x v="0"/>
          </reference>
          <reference field="12" count="1" selected="0">
            <x v="1"/>
          </reference>
        </references>
      </pivotArea>
    </chartFormat>
    <chartFormat chart="4" format="9">
      <pivotArea type="data" outline="0" fieldPosition="0">
        <references count="2">
          <reference field="4294967294" count="1" selected="0">
            <x v="0"/>
          </reference>
          <reference field="12" count="1" selected="0">
            <x v="2"/>
          </reference>
        </references>
      </pivotArea>
    </chartFormat>
    <chartFormat chart="4" format="10">
      <pivotArea type="data" outline="0" fieldPosition="0">
        <references count="2">
          <reference field="4294967294" count="1" selected="0">
            <x v="0"/>
          </reference>
          <reference field="12" count="1" selected="0">
            <x v="3"/>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 chart="0" format="4">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3AB0BE0-547F-41EA-B4AB-4B79E0F12235}"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5" firstHeaderRow="1" firstDataRow="1" firstDataCol="1"/>
  <pivotFields count="18">
    <pivotField showAll="0"/>
    <pivotField axis="axisRow" numFmtId="164" showAll="0" sumSubtotal="1">
      <items count="684">
        <item x="564"/>
        <item x="8"/>
        <item x="554"/>
        <item x="52"/>
        <item x="117"/>
        <item x="183"/>
        <item x="422"/>
        <item x="157"/>
        <item x="615"/>
        <item x="48"/>
        <item x="53"/>
        <item x="69"/>
        <item x="524"/>
        <item x="42"/>
        <item x="58"/>
        <item x="198"/>
        <item x="546"/>
        <item x="545"/>
        <item x="400"/>
        <item x="19"/>
        <item x="515"/>
        <item x="121"/>
        <item x="485"/>
        <item x="392"/>
        <item x="559"/>
        <item x="521"/>
        <item x="375"/>
        <item x="602"/>
        <item x="533"/>
        <item x="588"/>
        <item x="194"/>
        <item x="676"/>
        <item x="440"/>
        <item x="164"/>
        <item x="82"/>
        <item x="360"/>
        <item x="463"/>
        <item x="120"/>
        <item x="631"/>
        <item x="348"/>
        <item x="217"/>
        <item x="205"/>
        <item x="399"/>
        <item x="629"/>
        <item x="450"/>
        <item x="258"/>
        <item x="447"/>
        <item x="495"/>
        <item x="243"/>
        <item x="433"/>
        <item x="103"/>
        <item x="384"/>
        <item x="234"/>
        <item x="406"/>
        <item x="667"/>
        <item x="397"/>
        <item x="567"/>
        <item x="558"/>
        <item x="333"/>
        <item x="573"/>
        <item x="481"/>
        <item x="594"/>
        <item x="191"/>
        <item x="432"/>
        <item x="133"/>
        <item x="145"/>
        <item x="626"/>
        <item x="134"/>
        <item x="87"/>
        <item x="455"/>
        <item x="525"/>
        <item x="208"/>
        <item x="509"/>
        <item x="445"/>
        <item x="188"/>
        <item x="175"/>
        <item x="603"/>
        <item x="537"/>
        <item x="398"/>
        <item x="264"/>
        <item x="242"/>
        <item x="200"/>
        <item x="418"/>
        <item x="460"/>
        <item x="257"/>
        <item x="549"/>
        <item x="233"/>
        <item x="665"/>
        <item x="462"/>
        <item x="206"/>
        <item x="161"/>
        <item x="140"/>
        <item x="420"/>
        <item x="116"/>
        <item x="177"/>
        <item x="324"/>
        <item x="606"/>
        <item x="670"/>
        <item x="439"/>
        <item x="569"/>
        <item x="228"/>
        <item x="618"/>
        <item x="415"/>
        <item x="666"/>
        <item x="153"/>
        <item x="478"/>
        <item x="379"/>
        <item x="500"/>
        <item x="658"/>
        <item x="489"/>
        <item x="73"/>
        <item x="122"/>
        <item x="14"/>
        <item x="663"/>
        <item x="107"/>
        <item x="231"/>
        <item x="252"/>
        <item x="88"/>
        <item x="25"/>
        <item x="296"/>
        <item x="389"/>
        <item x="263"/>
        <item x="23"/>
        <item x="219"/>
        <item x="216"/>
        <item x="605"/>
        <item x="80"/>
        <item x="529"/>
        <item x="426"/>
        <item x="377"/>
        <item x="41"/>
        <item x="652"/>
        <item x="656"/>
        <item x="211"/>
        <item x="249"/>
        <item x="61"/>
        <item x="544"/>
        <item x="538"/>
        <item x="483"/>
        <item x="5"/>
        <item x="196"/>
        <item x="599"/>
        <item x="222"/>
        <item x="373"/>
        <item x="203"/>
        <item x="78"/>
        <item x="385"/>
        <item x="541"/>
        <item x="181"/>
        <item x="402"/>
        <item x="9"/>
        <item x="158"/>
        <item x="534"/>
        <item x="105"/>
        <item x="474"/>
        <item x="224"/>
        <item x="503"/>
        <item x="436"/>
        <item x="370"/>
        <item x="448"/>
        <item x="22"/>
        <item x="294"/>
        <item x="358"/>
        <item x="490"/>
        <item x="539"/>
        <item x="507"/>
        <item x="247"/>
        <item x="372"/>
        <item x="253"/>
        <item x="428"/>
        <item x="338"/>
        <item x="238"/>
        <item x="137"/>
        <item x="256"/>
        <item x="647"/>
        <item x="201"/>
        <item x="318"/>
        <item x="446"/>
        <item x="679"/>
        <item x="355"/>
        <item x="504"/>
        <item x="70"/>
        <item x="577"/>
        <item x="218"/>
        <item x="316"/>
        <item x="595"/>
        <item x="461"/>
        <item x="590"/>
        <item x="67"/>
        <item x="454"/>
        <item x="591"/>
        <item x="527"/>
        <item x="152"/>
        <item x="661"/>
        <item x="106"/>
        <item x="127"/>
        <item x="311"/>
        <item x="289"/>
        <item x="66"/>
        <item x="516"/>
        <item x="512"/>
        <item x="619"/>
        <item x="285"/>
        <item x="149"/>
        <item x="270"/>
        <item x="295"/>
        <item x="178"/>
        <item x="657"/>
        <item x="502"/>
        <item x="95"/>
        <item x="16"/>
        <item x="468"/>
        <item x="680"/>
        <item x="4"/>
        <item x="89"/>
        <item x="39"/>
        <item x="63"/>
        <item x="560"/>
        <item x="617"/>
        <item x="156"/>
        <item x="378"/>
        <item x="298"/>
        <item x="28"/>
        <item x="20"/>
        <item x="267"/>
        <item x="317"/>
        <item x="380"/>
        <item x="421"/>
        <item x="404"/>
        <item x="173"/>
        <item x="362"/>
        <item x="97"/>
        <item x="45"/>
        <item x="416"/>
        <item x="637"/>
        <item x="634"/>
        <item x="611"/>
        <item x="488"/>
        <item x="330"/>
        <item x="470"/>
        <item x="518"/>
        <item x="143"/>
        <item x="555"/>
        <item x="132"/>
        <item x="571"/>
        <item x="144"/>
        <item x="464"/>
        <item x="213"/>
        <item x="614"/>
        <item x="613"/>
        <item x="79"/>
        <item x="15"/>
        <item x="627"/>
        <item x="403"/>
        <item x="17"/>
        <item x="536"/>
        <item x="386"/>
        <item x="550"/>
        <item x="168"/>
        <item x="547"/>
        <item x="561"/>
        <item x="479"/>
        <item x="327"/>
        <item x="635"/>
        <item x="344"/>
        <item x="146"/>
        <item x="351"/>
        <item x="72"/>
        <item x="451"/>
        <item x="186"/>
        <item x="653"/>
        <item x="651"/>
        <item x="265"/>
        <item x="199"/>
        <item x="607"/>
        <item x="563"/>
        <item x="465"/>
        <item x="568"/>
        <item x="411"/>
        <item x="241"/>
        <item x="650"/>
        <item x="673"/>
        <item x="326"/>
        <item x="98"/>
        <item x="142"/>
        <item x="3"/>
        <item x="498"/>
        <item x="646"/>
        <item x="43"/>
        <item x="10"/>
        <item x="246"/>
        <item x="393"/>
        <item x="165"/>
        <item x="349"/>
        <item x="640"/>
        <item x="162"/>
        <item x="27"/>
        <item x="501"/>
        <item x="586"/>
        <item x="123"/>
        <item x="280"/>
        <item x="141"/>
        <item x="482"/>
        <item x="523"/>
        <item x="55"/>
        <item x="209"/>
        <item x="126"/>
        <item x="268"/>
        <item x="167"/>
        <item x="391"/>
        <item x="281"/>
        <item x="81"/>
        <item x="182"/>
        <item x="313"/>
        <item x="466"/>
        <item x="230"/>
        <item x="395"/>
        <item x="266"/>
        <item x="32"/>
        <item x="532"/>
        <item x="288"/>
        <item x="71"/>
        <item x="184"/>
        <item x="47"/>
        <item x="535"/>
        <item x="197"/>
        <item x="674"/>
        <item x="405"/>
        <item x="633"/>
        <item x="368"/>
        <item x="262"/>
        <item x="587"/>
        <item x="225"/>
        <item x="274"/>
        <item x="76"/>
        <item x="84"/>
        <item x="345"/>
        <item x="664"/>
        <item x="0"/>
        <item x="438"/>
        <item x="51"/>
        <item x="111"/>
        <item x="155"/>
        <item x="410"/>
        <item x="226"/>
        <item x="639"/>
        <item x="254"/>
        <item x="361"/>
        <item x="437"/>
        <item x="99"/>
        <item x="491"/>
        <item x="44"/>
        <item x="457"/>
        <item x="513"/>
        <item x="476"/>
        <item x="136"/>
        <item x="96"/>
        <item x="678"/>
        <item x="119"/>
        <item x="643"/>
        <item x="312"/>
        <item x="423"/>
        <item x="18"/>
        <item x="434"/>
        <item x="580"/>
        <item x="645"/>
        <item x="102"/>
        <item x="26"/>
        <item x="279"/>
        <item x="548"/>
        <item x="212"/>
        <item x="104"/>
        <item x="659"/>
        <item x="320"/>
        <item x="321"/>
        <item x="170"/>
        <item x="12"/>
        <item x="459"/>
        <item x="374"/>
        <item x="300"/>
        <item x="576"/>
        <item x="408"/>
        <item x="112"/>
        <item x="114"/>
        <item x="655"/>
        <item x="291"/>
        <item x="154"/>
        <item x="562"/>
        <item x="193"/>
        <item x="215"/>
        <item x="487"/>
        <item x="672"/>
        <item x="444"/>
        <item x="68"/>
        <item x="304"/>
        <item x="660"/>
        <item x="292"/>
        <item x="449"/>
        <item x="100"/>
        <item x="407"/>
        <item x="371"/>
        <item x="255"/>
        <item x="236"/>
        <item x="585"/>
        <item x="159"/>
        <item x="381"/>
        <item x="583"/>
        <item x="551"/>
        <item x="565"/>
        <item x="118"/>
        <item x="497"/>
        <item x="514"/>
        <item x="244"/>
        <item x="91"/>
        <item x="248"/>
        <item x="250"/>
        <item x="596"/>
        <item x="315"/>
        <item x="442"/>
        <item x="473"/>
        <item x="467"/>
        <item x="309"/>
        <item x="31"/>
        <item x="92"/>
        <item x="30"/>
        <item x="609"/>
        <item x="113"/>
        <item x="412"/>
        <item x="337"/>
        <item x="46"/>
        <item x="331"/>
        <item x="220"/>
        <item x="624"/>
        <item x="269"/>
        <item x="190"/>
        <item x="299"/>
        <item x="357"/>
        <item x="359"/>
        <item x="582"/>
        <item x="367"/>
        <item x="192"/>
        <item x="677"/>
        <item x="641"/>
        <item x="147"/>
        <item x="340"/>
        <item x="458"/>
        <item x="239"/>
        <item x="245"/>
        <item x="235"/>
        <item x="662"/>
        <item x="138"/>
        <item x="608"/>
        <item x="180"/>
        <item x="356"/>
        <item x="520"/>
        <item x="62"/>
        <item x="382"/>
        <item x="396"/>
        <item x="49"/>
        <item x="37"/>
        <item x="13"/>
        <item x="307"/>
        <item x="290"/>
        <item x="135"/>
        <item x="272"/>
        <item x="430"/>
        <item x="303"/>
        <item x="621"/>
        <item x="29"/>
        <item x="301"/>
        <item x="109"/>
        <item x="251"/>
        <item x="64"/>
        <item x="376"/>
        <item x="589"/>
        <item x="237"/>
        <item x="286"/>
        <item x="417"/>
        <item x="542"/>
        <item x="622"/>
        <item x="74"/>
        <item x="636"/>
        <item x="319"/>
        <item x="283"/>
        <item x="229"/>
        <item x="129"/>
        <item x="492"/>
        <item x="339"/>
        <item x="352"/>
        <item x="346"/>
        <item x="40"/>
        <item x="598"/>
        <item x="540"/>
        <item x="85"/>
        <item x="342"/>
        <item x="620"/>
        <item x="128"/>
        <item x="668"/>
        <item x="401"/>
        <item x="176"/>
        <item x="508"/>
        <item x="325"/>
        <item x="275"/>
        <item x="363"/>
        <item x="630"/>
        <item x="572"/>
        <item x="511"/>
        <item x="282"/>
        <item x="431"/>
        <item x="179"/>
        <item x="227"/>
        <item x="214"/>
        <item x="625"/>
        <item x="310"/>
        <item x="499"/>
        <item x="271"/>
        <item x="347"/>
        <item x="65"/>
        <item x="517"/>
        <item x="581"/>
        <item x="522"/>
        <item x="297"/>
        <item x="210"/>
        <item x="575"/>
        <item x="510"/>
        <item x="172"/>
        <item x="366"/>
        <item x="124"/>
        <item x="278"/>
        <item x="202"/>
        <item x="305"/>
        <item x="574"/>
        <item x="452"/>
        <item x="2"/>
        <item x="160"/>
        <item x="469"/>
        <item x="493"/>
        <item x="34"/>
        <item x="273"/>
        <item x="204"/>
        <item x="369"/>
        <item x="441"/>
        <item x="83"/>
        <item x="669"/>
        <item x="171"/>
        <item x="334"/>
        <item x="131"/>
        <item x="322"/>
        <item x="531"/>
        <item x="414"/>
        <item x="21"/>
        <item x="642"/>
        <item x="38"/>
        <item x="612"/>
        <item x="77"/>
        <item x="570"/>
        <item x="505"/>
        <item x="277"/>
        <item x="57"/>
        <item x="475"/>
        <item x="427"/>
        <item x="453"/>
        <item x="1"/>
        <item x="187"/>
        <item x="419"/>
        <item x="413"/>
        <item x="681"/>
        <item x="597"/>
        <item x="682"/>
        <item x="364"/>
        <item x="456"/>
        <item x="223"/>
        <item x="174"/>
        <item x="148"/>
        <item x="654"/>
        <item x="553"/>
        <item x="519"/>
        <item x="276"/>
        <item x="480"/>
        <item x="323"/>
        <item x="383"/>
        <item x="600"/>
        <item x="425"/>
        <item x="616"/>
        <item x="579"/>
        <item x="332"/>
        <item x="354"/>
        <item x="195"/>
        <item x="424"/>
        <item x="429"/>
        <item x="343"/>
        <item x="60"/>
        <item x="628"/>
        <item x="150"/>
        <item x="365"/>
        <item x="163"/>
        <item x="75"/>
        <item x="33"/>
        <item x="623"/>
        <item x="350"/>
        <item x="610"/>
        <item x="556"/>
        <item x="341"/>
        <item x="59"/>
        <item x="221"/>
        <item x="328"/>
        <item x="7"/>
        <item x="11"/>
        <item x="56"/>
        <item x="638"/>
        <item x="649"/>
        <item x="578"/>
        <item x="604"/>
        <item x="593"/>
        <item x="671"/>
        <item x="506"/>
        <item x="552"/>
        <item x="261"/>
        <item x="648"/>
        <item x="166"/>
        <item x="6"/>
        <item x="526"/>
        <item x="394"/>
        <item x="632"/>
        <item x="50"/>
        <item x="139"/>
        <item x="387"/>
        <item x="335"/>
        <item x="409"/>
        <item x="260"/>
        <item x="151"/>
        <item x="477"/>
        <item x="329"/>
        <item x="35"/>
        <item x="207"/>
        <item x="302"/>
        <item x="259"/>
        <item x="24"/>
        <item x="435"/>
        <item x="115"/>
        <item x="306"/>
        <item x="557"/>
        <item x="675"/>
        <item x="484"/>
        <item x="353"/>
        <item x="388"/>
        <item x="390"/>
        <item x="125"/>
        <item x="93"/>
        <item x="110"/>
        <item x="494"/>
        <item x="169"/>
        <item x="293"/>
        <item x="54"/>
        <item x="189"/>
        <item x="592"/>
        <item x="486"/>
        <item x="240"/>
        <item x="287"/>
        <item x="130"/>
        <item x="90"/>
        <item x="185"/>
        <item x="308"/>
        <item x="336"/>
        <item x="101"/>
        <item x="496"/>
        <item x="284"/>
        <item x="528"/>
        <item x="36"/>
        <item x="443"/>
        <item x="472"/>
        <item x="644"/>
        <item x="86"/>
        <item x="543"/>
        <item x="94"/>
        <item x="530"/>
        <item x="314"/>
        <item x="601"/>
        <item x="232"/>
        <item x="108"/>
        <item x="566"/>
        <item x="584"/>
        <item x="471"/>
        <item t="sum"/>
      </items>
    </pivotField>
    <pivotField showAll="0"/>
    <pivotField showAll="0"/>
    <pivotField showAll="0">
      <items count="101">
        <item x="72"/>
        <item x="65"/>
        <item x="95"/>
        <item x="45"/>
        <item x="18"/>
        <item x="44"/>
        <item x="58"/>
        <item x="21"/>
        <item x="13"/>
        <item x="82"/>
        <item x="10"/>
        <item x="3"/>
        <item x="35"/>
        <item x="92"/>
        <item x="32"/>
        <item x="14"/>
        <item x="47"/>
        <item x="8"/>
        <item x="50"/>
        <item x="39"/>
        <item x="70"/>
        <item x="81"/>
        <item x="97"/>
        <item x="94"/>
        <item x="52"/>
        <item x="84"/>
        <item x="34"/>
        <item x="80"/>
        <item x="11"/>
        <item x="79"/>
        <item x="4"/>
        <item x="78"/>
        <item x="48"/>
        <item x="26"/>
        <item x="9"/>
        <item x="61"/>
        <item x="69"/>
        <item x="23"/>
        <item x="99"/>
        <item x="96"/>
        <item x="12"/>
        <item x="15"/>
        <item x="16"/>
        <item x="53"/>
        <item x="74"/>
        <item x="68"/>
        <item x="77"/>
        <item x="31"/>
        <item x="88"/>
        <item x="43"/>
        <item x="60"/>
        <item x="86"/>
        <item x="63"/>
        <item x="19"/>
        <item x="41"/>
        <item x="73"/>
        <item x="0"/>
        <item x="2"/>
        <item x="91"/>
        <item x="62"/>
        <item x="25"/>
        <item x="1"/>
        <item x="98"/>
        <item x="42"/>
        <item x="17"/>
        <item x="30"/>
        <item x="5"/>
        <item x="75"/>
        <item x="67"/>
        <item x="6"/>
        <item x="24"/>
        <item x="87"/>
        <item x="27"/>
        <item x="38"/>
        <item x="36"/>
        <item x="22"/>
        <item x="85"/>
        <item x="29"/>
        <item x="28"/>
        <item x="89"/>
        <item x="37"/>
        <item x="59"/>
        <item x="64"/>
        <item x="93"/>
        <item x="55"/>
        <item x="49"/>
        <item x="7"/>
        <item x="33"/>
        <item x="51"/>
        <item x="90"/>
        <item x="56"/>
        <item x="20"/>
        <item x="46"/>
        <item x="40"/>
        <item x="57"/>
        <item x="76"/>
        <item x="83"/>
        <item x="71"/>
        <item x="66"/>
        <item x="54"/>
        <item t="default"/>
      </items>
    </pivotField>
    <pivotField showAll="0"/>
    <pivotField showAll="0"/>
    <pivotField showAll="0"/>
    <pivotField showAll="0"/>
    <pivotField showAll="0"/>
    <pivotField dataField="1" numFmtId="2"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sumSubtotal="1">
      <items count="7">
        <item sd="0" x="0"/>
        <item sd="0" x="1"/>
        <item x="2"/>
        <item sd="0" x="3"/>
        <item sd="0" x="4"/>
        <item sd="0" x="5"/>
        <item t="sum"/>
      </items>
    </pivotField>
    <pivotField axis="axisRow" showAll="0" sumSubtotal="1">
      <items count="6">
        <item sd="0" x="0"/>
        <item sd="0" x="1"/>
        <item sd="0" x="2"/>
        <item sd="0" x="3"/>
        <item sd="0" x="4"/>
        <item t="sum"/>
      </items>
    </pivotField>
  </pivotFields>
  <rowFields count="4">
    <field x="17"/>
    <field x="16"/>
    <field x="15"/>
    <field x="1"/>
  </rowFields>
  <rowItems count="4">
    <i>
      <x v="1"/>
    </i>
    <i>
      <x v="2"/>
    </i>
    <i>
      <x v="3"/>
    </i>
    <i t="grand">
      <x/>
    </i>
  </rowItems>
  <colItems count="1">
    <i/>
  </colItems>
  <dataFields count="1">
    <dataField name="Sum of Total_Amount" fld="10" baseField="17" baseItem="1" numFmtId="2"/>
  </dataFields>
  <chartFormats count="2">
    <chartFormat chart="4"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ID" xr10:uid="{99778D6C-00BB-40F0-8EC7-13F8B545996A}" sourceName="Store_ID">
  <pivotTables>
    <pivotTable tabId="32" name="PivotTable3"/>
    <pivotTable tabId="28" name="PivotTable7"/>
    <pivotTable tabId="32" name="PivotTable4"/>
    <pivotTable tabId="32" name="PivotTable5"/>
  </pivotTables>
  <data>
    <tabular pivotCacheId="1595914113">
      <items count="20">
        <i x="19" s="1"/>
        <i x="15" s="1"/>
        <i x="10" s="1"/>
        <i x="13" s="1"/>
        <i x="14" s="1"/>
        <i x="18" s="1"/>
        <i x="7" s="1"/>
        <i x="8" s="1"/>
        <i x="1" s="1"/>
        <i x="3" s="1"/>
        <i x="17" s="1"/>
        <i x="9" s="1"/>
        <i x="11" s="1"/>
        <i x="4" s="1"/>
        <i x="5" s="1"/>
        <i x="16" s="1"/>
        <i x="12" s="1"/>
        <i x="2" s="1"/>
        <i x="0"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DEFB2AED-0EB7-415D-A657-9A5777D38F18}" sourceName="Product name">
  <pivotTables>
    <pivotTable tabId="38" name="PivotTable1"/>
    <pivotTable tabId="38" name="PivotTable2"/>
    <pivotTable tabId="40" name="PivotTable3"/>
  </pivotTables>
  <data>
    <tabular pivotCacheId="787194496">
      <items count="100">
        <i x="72" s="1"/>
        <i x="65" s="1"/>
        <i x="95" s="1"/>
        <i x="45" s="1"/>
        <i x="18" s="1"/>
        <i x="44" s="1"/>
        <i x="58" s="1"/>
        <i x="21" s="1"/>
        <i x="13" s="1"/>
        <i x="82" s="1"/>
        <i x="10" s="1"/>
        <i x="3" s="1"/>
        <i x="35" s="1"/>
        <i x="92" s="1"/>
        <i x="32" s="1"/>
        <i x="14" s="1"/>
        <i x="47" s="1"/>
        <i x="8" s="1"/>
        <i x="50" s="1"/>
        <i x="39" s="1"/>
        <i x="70" s="1"/>
        <i x="81" s="1"/>
        <i x="97" s="1"/>
        <i x="94" s="1"/>
        <i x="52" s="1"/>
        <i x="84" s="1"/>
        <i x="34" s="1"/>
        <i x="80" s="1"/>
        <i x="11" s="1"/>
        <i x="79" s="1"/>
        <i x="4" s="1"/>
        <i x="78" s="1"/>
        <i x="48" s="1"/>
        <i x="26" s="1"/>
        <i x="9" s="1"/>
        <i x="61" s="1"/>
        <i x="69" s="1"/>
        <i x="23" s="1"/>
        <i x="99" s="1"/>
        <i x="96" s="1"/>
        <i x="12" s="1"/>
        <i x="15" s="1"/>
        <i x="16" s="1"/>
        <i x="53" s="1"/>
        <i x="74" s="1"/>
        <i x="68" s="1"/>
        <i x="77" s="1"/>
        <i x="31" s="1"/>
        <i x="88" s="1"/>
        <i x="43" s="1"/>
        <i x="60" s="1"/>
        <i x="86" s="1"/>
        <i x="63" s="1"/>
        <i x="19" s="1"/>
        <i x="41" s="1"/>
        <i x="73" s="1"/>
        <i x="0" s="1"/>
        <i x="2" s="1"/>
        <i x="91" s="1"/>
        <i x="62" s="1"/>
        <i x="25" s="1"/>
        <i x="1" s="1"/>
        <i x="98" s="1"/>
        <i x="42" s="1"/>
        <i x="17" s="1"/>
        <i x="30" s="1"/>
        <i x="5" s="1"/>
        <i x="75" s="1"/>
        <i x="67" s="1"/>
        <i x="6" s="1"/>
        <i x="24" s="1"/>
        <i x="87" s="1"/>
        <i x="27" s="1"/>
        <i x="38" s="1"/>
        <i x="36" s="1"/>
        <i x="22" s="1"/>
        <i x="85" s="1"/>
        <i x="29" s="1"/>
        <i x="28" s="1"/>
        <i x="89" s="1"/>
        <i x="37" s="1"/>
        <i x="59" s="1"/>
        <i x="64" s="1"/>
        <i x="93" s="1"/>
        <i x="55" s="1"/>
        <i x="49" s="1"/>
        <i x="7" s="1"/>
        <i x="33" s="1"/>
        <i x="51" s="1"/>
        <i x="90" s="1"/>
        <i x="56" s="1"/>
        <i x="20" s="1"/>
        <i x="46" s="1"/>
        <i x="40" s="1"/>
        <i x="57" s="1"/>
        <i x="76" s="1"/>
        <i x="83" s="1"/>
        <i x="71" s="1"/>
        <i x="66" s="1"/>
        <i x="5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_ID" xr10:uid="{BD53ADB7-F656-42DD-9C06-CC7DE01F4851}" cache="Slicer_Store_ID" caption="Store_ID"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name" xr10:uid="{A9D67867-10EF-44F0-A10E-B20F64CA030D}" cache="Slicer_Product_name" caption="Product nam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1.xml"/></Relationships>
</file>

<file path=xl/worksheets/_rels/sheet1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9.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47F3F-8C42-4449-A4BB-AC54D314B56C}">
  <dimension ref="A1:H501"/>
  <sheetViews>
    <sheetView tabSelected="1" workbookViewId="0">
      <selection activeCell="N8" sqref="N8"/>
    </sheetView>
  </sheetViews>
  <sheetFormatPr defaultRowHeight="14.4" x14ac:dyDescent="0.3"/>
  <cols>
    <col min="1" max="1" width="11.88671875" style="1" bestFit="1" customWidth="1"/>
    <col min="2" max="2" width="20.109375" style="1" customWidth="1"/>
    <col min="3" max="4" width="8.88671875" style="1"/>
    <col min="5" max="5" width="24.33203125" style="1" customWidth="1"/>
    <col min="6" max="6" width="14" style="1" customWidth="1"/>
    <col min="7" max="7" width="22.33203125" style="1" customWidth="1"/>
    <col min="8" max="8" width="12.44140625" style="1" bestFit="1" customWidth="1"/>
    <col min="9" max="16384" width="8.88671875" style="1"/>
  </cols>
  <sheetData>
    <row r="1" spans="1:8" x14ac:dyDescent="0.3">
      <c r="A1" s="13" t="s">
        <v>0</v>
      </c>
      <c r="B1" s="13" t="s">
        <v>1</v>
      </c>
      <c r="C1" s="13" t="s">
        <v>2</v>
      </c>
      <c r="D1" s="13" t="s">
        <v>3</v>
      </c>
      <c r="E1" s="13" t="s">
        <v>4</v>
      </c>
      <c r="F1" s="13" t="s">
        <v>5</v>
      </c>
      <c r="G1" s="13" t="s">
        <v>6</v>
      </c>
      <c r="H1" s="13" t="s">
        <v>7</v>
      </c>
    </row>
    <row r="2" spans="1:8" x14ac:dyDescent="0.3">
      <c r="A2" s="1" t="s">
        <v>8</v>
      </c>
      <c r="B2" s="1" t="s">
        <v>3931</v>
      </c>
      <c r="C2" s="1">
        <v>55</v>
      </c>
      <c r="D2" s="1" t="s">
        <v>9</v>
      </c>
      <c r="E2" s="1" t="s">
        <v>10</v>
      </c>
      <c r="F2" s="1" t="s">
        <v>11</v>
      </c>
      <c r="G2" s="1" t="s">
        <v>12</v>
      </c>
      <c r="H2" s="1" t="s">
        <v>3964</v>
      </c>
    </row>
    <row r="3" spans="1:8" x14ac:dyDescent="0.3">
      <c r="A3" s="1" t="s">
        <v>14</v>
      </c>
      <c r="B3" s="1" t="s">
        <v>15</v>
      </c>
      <c r="C3" s="1">
        <v>26</v>
      </c>
      <c r="D3" s="1" t="s">
        <v>16</v>
      </c>
      <c r="E3" s="1" t="s">
        <v>17</v>
      </c>
      <c r="F3" s="1" t="s">
        <v>18</v>
      </c>
      <c r="G3" s="1" t="s">
        <v>12</v>
      </c>
      <c r="H3" s="1" t="s">
        <v>19</v>
      </c>
    </row>
    <row r="4" spans="1:8" x14ac:dyDescent="0.3">
      <c r="A4" s="1" t="s">
        <v>20</v>
      </c>
      <c r="B4" s="1" t="s">
        <v>3932</v>
      </c>
      <c r="C4" s="1">
        <v>29</v>
      </c>
      <c r="D4" s="1" t="s">
        <v>16</v>
      </c>
      <c r="E4" s="1" t="s">
        <v>21</v>
      </c>
      <c r="F4" s="1" t="s">
        <v>22</v>
      </c>
      <c r="G4" s="1" t="s">
        <v>12</v>
      </c>
      <c r="H4" s="1" t="s">
        <v>19</v>
      </c>
    </row>
    <row r="5" spans="1:8" x14ac:dyDescent="0.3">
      <c r="A5" s="1" t="s">
        <v>23</v>
      </c>
      <c r="B5" s="1" t="s">
        <v>3933</v>
      </c>
      <c r="C5" s="1">
        <v>59</v>
      </c>
      <c r="D5" s="1" t="s">
        <v>16</v>
      </c>
      <c r="E5" s="1" t="s">
        <v>24</v>
      </c>
      <c r="F5" s="1" t="s">
        <v>25</v>
      </c>
      <c r="G5" s="1" t="s">
        <v>12</v>
      </c>
      <c r="H5" s="1" t="s">
        <v>26</v>
      </c>
    </row>
    <row r="6" spans="1:8" x14ac:dyDescent="0.3">
      <c r="A6" s="1" t="s">
        <v>27</v>
      </c>
      <c r="B6" s="1" t="s">
        <v>28</v>
      </c>
      <c r="C6" s="1">
        <v>64</v>
      </c>
      <c r="D6" s="1" t="s">
        <v>16</v>
      </c>
      <c r="E6" s="1" t="s">
        <v>29</v>
      </c>
      <c r="F6" s="1" t="s">
        <v>30</v>
      </c>
      <c r="G6" s="1" t="s">
        <v>12</v>
      </c>
      <c r="H6" s="1" t="s">
        <v>31</v>
      </c>
    </row>
    <row r="7" spans="1:8" x14ac:dyDescent="0.3">
      <c r="A7" s="1" t="s">
        <v>32</v>
      </c>
      <c r="B7" s="1" t="s">
        <v>33</v>
      </c>
      <c r="C7" s="1">
        <v>24</v>
      </c>
      <c r="D7" s="1" t="s">
        <v>9</v>
      </c>
      <c r="E7" s="1" t="s">
        <v>34</v>
      </c>
      <c r="F7" s="1" t="s">
        <v>35</v>
      </c>
      <c r="G7" s="1" t="s">
        <v>12</v>
      </c>
      <c r="H7" s="1" t="s">
        <v>26</v>
      </c>
    </row>
    <row r="8" spans="1:8" x14ac:dyDescent="0.3">
      <c r="A8" s="1" t="s">
        <v>36</v>
      </c>
      <c r="B8" s="1" t="s">
        <v>37</v>
      </c>
      <c r="C8" s="1">
        <v>29</v>
      </c>
      <c r="D8" s="1" t="s">
        <v>16</v>
      </c>
      <c r="E8" s="1" t="s">
        <v>38</v>
      </c>
      <c r="F8" s="1" t="s">
        <v>39</v>
      </c>
      <c r="G8" s="1" t="s">
        <v>12</v>
      </c>
      <c r="H8" s="1" t="s">
        <v>19</v>
      </c>
    </row>
    <row r="9" spans="1:8" x14ac:dyDescent="0.3">
      <c r="A9" s="1" t="s">
        <v>40</v>
      </c>
      <c r="B9" s="1" t="s">
        <v>41</v>
      </c>
      <c r="C9" s="1">
        <v>29</v>
      </c>
      <c r="D9" s="1" t="s">
        <v>16</v>
      </c>
      <c r="E9" s="1" t="s">
        <v>42</v>
      </c>
      <c r="F9" s="1" t="s">
        <v>43</v>
      </c>
      <c r="G9" s="1" t="s">
        <v>12</v>
      </c>
      <c r="H9" s="1" t="s">
        <v>26</v>
      </c>
    </row>
    <row r="10" spans="1:8" x14ac:dyDescent="0.3">
      <c r="A10" s="1" t="s">
        <v>44</v>
      </c>
      <c r="B10" s="1" t="s">
        <v>45</v>
      </c>
      <c r="C10" s="1">
        <v>53</v>
      </c>
      <c r="D10" s="1" t="s">
        <v>16</v>
      </c>
      <c r="E10" s="1" t="s">
        <v>46</v>
      </c>
      <c r="F10" s="1" t="s">
        <v>47</v>
      </c>
      <c r="G10" s="1" t="s">
        <v>12</v>
      </c>
      <c r="H10" s="1" t="s">
        <v>13</v>
      </c>
    </row>
    <row r="11" spans="1:8" x14ac:dyDescent="0.3">
      <c r="A11" s="1" t="s">
        <v>48</v>
      </c>
      <c r="B11" s="1" t="s">
        <v>49</v>
      </c>
      <c r="C11" s="1">
        <v>64</v>
      </c>
      <c r="D11" s="1" t="s">
        <v>9</v>
      </c>
      <c r="E11" s="1" t="s">
        <v>50</v>
      </c>
      <c r="F11" s="1" t="s">
        <v>51</v>
      </c>
      <c r="G11" s="1" t="s">
        <v>12</v>
      </c>
      <c r="H11" s="1" t="s">
        <v>19</v>
      </c>
    </row>
    <row r="12" spans="1:8" x14ac:dyDescent="0.3">
      <c r="A12" s="1" t="s">
        <v>52</v>
      </c>
      <c r="B12" s="1" t="s">
        <v>53</v>
      </c>
      <c r="C12" s="1">
        <v>53</v>
      </c>
      <c r="D12" s="1" t="s">
        <v>9</v>
      </c>
      <c r="E12" s="1" t="s">
        <v>54</v>
      </c>
      <c r="F12" s="1" t="s">
        <v>51</v>
      </c>
      <c r="G12" s="1" t="s">
        <v>12</v>
      </c>
      <c r="H12" s="1" t="s">
        <v>26</v>
      </c>
    </row>
    <row r="13" spans="1:8" x14ac:dyDescent="0.3">
      <c r="A13" s="1" t="s">
        <v>55</v>
      </c>
      <c r="B13" s="1" t="s">
        <v>56</v>
      </c>
      <c r="C13" s="1">
        <v>28</v>
      </c>
      <c r="D13" s="1" t="s">
        <v>16</v>
      </c>
      <c r="E13" s="1" t="s">
        <v>57</v>
      </c>
      <c r="F13" s="1" t="s">
        <v>58</v>
      </c>
      <c r="G13" s="1" t="s">
        <v>12</v>
      </c>
      <c r="H13" s="1" t="s">
        <v>13</v>
      </c>
    </row>
    <row r="14" spans="1:8" x14ac:dyDescent="0.3">
      <c r="A14" s="1" t="s">
        <v>59</v>
      </c>
      <c r="B14" s="1" t="s">
        <v>60</v>
      </c>
      <c r="C14" s="1">
        <v>55</v>
      </c>
      <c r="D14" s="1" t="s">
        <v>16</v>
      </c>
      <c r="E14" s="1" t="s">
        <v>61</v>
      </c>
      <c r="F14" s="1" t="s">
        <v>62</v>
      </c>
      <c r="G14" s="1" t="s">
        <v>12</v>
      </c>
      <c r="H14" s="1" t="s">
        <v>19</v>
      </c>
    </row>
    <row r="15" spans="1:8" x14ac:dyDescent="0.3">
      <c r="A15" s="1" t="s">
        <v>63</v>
      </c>
      <c r="B15" s="1" t="s">
        <v>64</v>
      </c>
      <c r="C15" s="1">
        <v>32</v>
      </c>
      <c r="D15" s="1" t="s">
        <v>16</v>
      </c>
      <c r="E15" s="1" t="s">
        <v>65</v>
      </c>
      <c r="F15" s="1" t="s">
        <v>66</v>
      </c>
      <c r="G15" s="1" t="s">
        <v>12</v>
      </c>
      <c r="H15" s="1" t="s">
        <v>31</v>
      </c>
    </row>
    <row r="16" spans="1:8" x14ac:dyDescent="0.3">
      <c r="A16" s="1" t="s">
        <v>67</v>
      </c>
      <c r="B16" s="1" t="s">
        <v>68</v>
      </c>
      <c r="C16" s="1">
        <v>53</v>
      </c>
      <c r="D16" s="1" t="s">
        <v>16</v>
      </c>
      <c r="E16" s="1" t="s">
        <v>69</v>
      </c>
      <c r="F16" s="1" t="s">
        <v>70</v>
      </c>
      <c r="G16" s="1" t="s">
        <v>12</v>
      </c>
      <c r="H16" s="1" t="s">
        <v>31</v>
      </c>
    </row>
    <row r="17" spans="1:8" x14ac:dyDescent="0.3">
      <c r="A17" s="1" t="s">
        <v>71</v>
      </c>
      <c r="B17" s="1" t="s">
        <v>72</v>
      </c>
      <c r="C17" s="1">
        <v>49</v>
      </c>
      <c r="D17" s="1" t="s">
        <v>16</v>
      </c>
      <c r="E17" s="1" t="s">
        <v>73</v>
      </c>
      <c r="F17" s="1" t="s">
        <v>74</v>
      </c>
      <c r="G17" s="1" t="s">
        <v>12</v>
      </c>
      <c r="H17" s="1" t="s">
        <v>19</v>
      </c>
    </row>
    <row r="18" spans="1:8" x14ac:dyDescent="0.3">
      <c r="A18" s="1" t="s">
        <v>75</v>
      </c>
      <c r="B18" s="1" t="s">
        <v>76</v>
      </c>
      <c r="C18" s="1">
        <v>24</v>
      </c>
      <c r="D18" s="1" t="s">
        <v>16</v>
      </c>
      <c r="E18" s="1" t="s">
        <v>77</v>
      </c>
      <c r="F18" s="1" t="s">
        <v>51</v>
      </c>
      <c r="G18" s="1" t="s">
        <v>12</v>
      </c>
      <c r="H18" s="1" t="s">
        <v>26</v>
      </c>
    </row>
    <row r="19" spans="1:8" x14ac:dyDescent="0.3">
      <c r="A19" s="1" t="s">
        <v>78</v>
      </c>
      <c r="B19" s="1" t="s">
        <v>79</v>
      </c>
      <c r="C19" s="1">
        <v>60</v>
      </c>
      <c r="D19" s="1" t="s">
        <v>16</v>
      </c>
      <c r="E19" s="1" t="s">
        <v>80</v>
      </c>
      <c r="F19" s="1" t="s">
        <v>81</v>
      </c>
      <c r="G19" s="1" t="s">
        <v>12</v>
      </c>
      <c r="H19" s="1" t="s">
        <v>19</v>
      </c>
    </row>
    <row r="20" spans="1:8" x14ac:dyDescent="0.3">
      <c r="A20" s="1" t="s">
        <v>82</v>
      </c>
      <c r="B20" s="1" t="s">
        <v>83</v>
      </c>
      <c r="C20" s="1">
        <v>43</v>
      </c>
      <c r="D20" s="1" t="s">
        <v>9</v>
      </c>
      <c r="E20" s="1" t="s">
        <v>84</v>
      </c>
      <c r="F20" s="1" t="s">
        <v>62</v>
      </c>
      <c r="G20" s="1" t="s">
        <v>12</v>
      </c>
      <c r="H20" s="1" t="s">
        <v>3964</v>
      </c>
    </row>
    <row r="21" spans="1:8" x14ac:dyDescent="0.3">
      <c r="A21" s="1" t="s">
        <v>85</v>
      </c>
      <c r="B21" s="1" t="s">
        <v>86</v>
      </c>
      <c r="C21" s="1">
        <v>46</v>
      </c>
      <c r="D21" s="1" t="s">
        <v>16</v>
      </c>
      <c r="E21" s="1" t="s">
        <v>87</v>
      </c>
      <c r="F21" s="1" t="s">
        <v>88</v>
      </c>
      <c r="G21" s="1" t="s">
        <v>12</v>
      </c>
      <c r="H21" s="1" t="s">
        <v>19</v>
      </c>
    </row>
    <row r="22" spans="1:8" x14ac:dyDescent="0.3">
      <c r="A22" s="1" t="s">
        <v>89</v>
      </c>
      <c r="B22" s="1" t="s">
        <v>90</v>
      </c>
      <c r="C22" s="1">
        <v>59</v>
      </c>
      <c r="D22" s="1" t="s">
        <v>9</v>
      </c>
      <c r="E22" s="1" t="s">
        <v>91</v>
      </c>
      <c r="F22" s="1" t="s">
        <v>92</v>
      </c>
      <c r="G22" s="1" t="s">
        <v>12</v>
      </c>
      <c r="H22" s="1" t="s">
        <v>31</v>
      </c>
    </row>
    <row r="23" spans="1:8" x14ac:dyDescent="0.3">
      <c r="A23" s="1" t="s">
        <v>93</v>
      </c>
      <c r="B23" s="1" t="s">
        <v>94</v>
      </c>
      <c r="C23" s="1">
        <v>36</v>
      </c>
      <c r="D23" s="1" t="s">
        <v>16</v>
      </c>
      <c r="E23" s="1" t="s">
        <v>95</v>
      </c>
      <c r="F23" s="1" t="s">
        <v>96</v>
      </c>
      <c r="G23" s="1" t="s">
        <v>12</v>
      </c>
      <c r="H23" s="1" t="s">
        <v>13</v>
      </c>
    </row>
    <row r="24" spans="1:8" x14ac:dyDescent="0.3">
      <c r="A24" s="1" t="s">
        <v>97</v>
      </c>
      <c r="B24" s="1" t="s">
        <v>3934</v>
      </c>
      <c r="C24" s="1">
        <v>33</v>
      </c>
      <c r="D24" s="1" t="s">
        <v>16</v>
      </c>
      <c r="E24" s="1" t="s">
        <v>98</v>
      </c>
      <c r="F24" s="1" t="s">
        <v>99</v>
      </c>
      <c r="G24" s="1" t="s">
        <v>12</v>
      </c>
      <c r="H24" s="1" t="s">
        <v>31</v>
      </c>
    </row>
    <row r="25" spans="1:8" x14ac:dyDescent="0.3">
      <c r="A25" s="1" t="s">
        <v>100</v>
      </c>
      <c r="B25" s="1" t="s">
        <v>101</v>
      </c>
      <c r="C25" s="1">
        <v>52</v>
      </c>
      <c r="D25" s="1" t="s">
        <v>16</v>
      </c>
      <c r="E25" s="1" t="s">
        <v>102</v>
      </c>
      <c r="F25" s="1" t="s">
        <v>35</v>
      </c>
      <c r="G25" s="1" t="s">
        <v>12</v>
      </c>
      <c r="H25" s="1" t="s">
        <v>31</v>
      </c>
    </row>
    <row r="26" spans="1:8" x14ac:dyDescent="0.3">
      <c r="A26" s="1" t="s">
        <v>103</v>
      </c>
      <c r="B26" s="1" t="s">
        <v>104</v>
      </c>
      <c r="C26" s="1">
        <v>40</v>
      </c>
      <c r="D26" s="1" t="s">
        <v>9</v>
      </c>
      <c r="E26" s="1" t="s">
        <v>105</v>
      </c>
      <c r="F26" s="1" t="s">
        <v>106</v>
      </c>
      <c r="G26" s="1" t="s">
        <v>12</v>
      </c>
      <c r="H26" s="1" t="s">
        <v>19</v>
      </c>
    </row>
    <row r="27" spans="1:8" x14ac:dyDescent="0.3">
      <c r="A27" s="1" t="s">
        <v>107</v>
      </c>
      <c r="B27" s="1" t="s">
        <v>108</v>
      </c>
      <c r="C27" s="1">
        <v>59</v>
      </c>
      <c r="D27" s="1" t="s">
        <v>16</v>
      </c>
      <c r="E27" s="1" t="s">
        <v>109</v>
      </c>
      <c r="F27" s="1" t="s">
        <v>30</v>
      </c>
      <c r="G27" s="1" t="s">
        <v>12</v>
      </c>
      <c r="H27" s="1" t="s">
        <v>26</v>
      </c>
    </row>
    <row r="28" spans="1:8" x14ac:dyDescent="0.3">
      <c r="A28" s="1" t="s">
        <v>110</v>
      </c>
      <c r="B28" s="1" t="s">
        <v>111</v>
      </c>
      <c r="C28" s="1">
        <v>18</v>
      </c>
      <c r="D28" s="1" t="s">
        <v>16</v>
      </c>
      <c r="E28" s="1" t="s">
        <v>112</v>
      </c>
      <c r="F28" s="1" t="s">
        <v>113</v>
      </c>
      <c r="G28" s="1" t="s">
        <v>12</v>
      </c>
      <c r="H28" s="1" t="s">
        <v>13</v>
      </c>
    </row>
    <row r="29" spans="1:8" x14ac:dyDescent="0.3">
      <c r="A29" s="1" t="s">
        <v>114</v>
      </c>
      <c r="B29" s="1" t="s">
        <v>115</v>
      </c>
      <c r="C29" s="1">
        <v>31</v>
      </c>
      <c r="D29" s="1" t="s">
        <v>9</v>
      </c>
      <c r="E29" s="1" t="s">
        <v>116</v>
      </c>
      <c r="F29" s="1" t="s">
        <v>117</v>
      </c>
      <c r="G29" s="1" t="s">
        <v>12</v>
      </c>
      <c r="H29" s="1" t="s">
        <v>3964</v>
      </c>
    </row>
    <row r="30" spans="1:8" x14ac:dyDescent="0.3">
      <c r="A30" s="1" t="s">
        <v>118</v>
      </c>
      <c r="B30" s="1" t="s">
        <v>119</v>
      </c>
      <c r="C30" s="1">
        <v>27</v>
      </c>
      <c r="D30" s="1" t="s">
        <v>16</v>
      </c>
      <c r="E30" s="1" t="s">
        <v>120</v>
      </c>
      <c r="F30" s="1" t="s">
        <v>88</v>
      </c>
      <c r="G30" s="1" t="s">
        <v>12</v>
      </c>
      <c r="H30" s="1" t="s">
        <v>19</v>
      </c>
    </row>
    <row r="31" spans="1:8" x14ac:dyDescent="0.3">
      <c r="A31" s="1" t="s">
        <v>121</v>
      </c>
      <c r="B31" s="1" t="s">
        <v>122</v>
      </c>
      <c r="C31" s="1">
        <v>54</v>
      </c>
      <c r="D31" s="1" t="s">
        <v>16</v>
      </c>
      <c r="E31" s="1" t="s">
        <v>123</v>
      </c>
      <c r="F31" s="1" t="s">
        <v>30</v>
      </c>
      <c r="G31" s="1" t="s">
        <v>12</v>
      </c>
      <c r="H31" s="1" t="s">
        <v>31</v>
      </c>
    </row>
    <row r="32" spans="1:8" x14ac:dyDescent="0.3">
      <c r="A32" s="1" t="s">
        <v>124</v>
      </c>
      <c r="B32" s="1" t="s">
        <v>125</v>
      </c>
      <c r="C32" s="1">
        <v>64</v>
      </c>
      <c r="D32" s="1" t="s">
        <v>16</v>
      </c>
      <c r="E32" s="1" t="s">
        <v>126</v>
      </c>
      <c r="F32" s="1" t="s">
        <v>51</v>
      </c>
      <c r="G32" s="1" t="s">
        <v>12</v>
      </c>
      <c r="H32" s="1" t="s">
        <v>26</v>
      </c>
    </row>
    <row r="33" spans="1:8" x14ac:dyDescent="0.3">
      <c r="A33" s="1" t="s">
        <v>127</v>
      </c>
      <c r="B33" s="1" t="s">
        <v>128</v>
      </c>
      <c r="C33" s="1">
        <v>41</v>
      </c>
      <c r="D33" s="1" t="s">
        <v>9</v>
      </c>
      <c r="E33" s="1" t="s">
        <v>129</v>
      </c>
      <c r="F33" s="1" t="s">
        <v>35</v>
      </c>
      <c r="G33" s="1" t="s">
        <v>12</v>
      </c>
      <c r="H33" s="1" t="s">
        <v>31</v>
      </c>
    </row>
    <row r="34" spans="1:8" x14ac:dyDescent="0.3">
      <c r="A34" s="1" t="s">
        <v>130</v>
      </c>
      <c r="B34" s="1" t="s">
        <v>131</v>
      </c>
      <c r="C34" s="1">
        <v>48</v>
      </c>
      <c r="D34" s="1" t="s">
        <v>16</v>
      </c>
      <c r="E34" s="1" t="s">
        <v>132</v>
      </c>
      <c r="F34" s="1" t="s">
        <v>133</v>
      </c>
      <c r="G34" s="1" t="s">
        <v>12</v>
      </c>
      <c r="H34" s="1" t="s">
        <v>13</v>
      </c>
    </row>
    <row r="35" spans="1:8" x14ac:dyDescent="0.3">
      <c r="A35" s="1" t="s">
        <v>134</v>
      </c>
      <c r="B35" s="1" t="s">
        <v>3935</v>
      </c>
      <c r="C35" s="1">
        <v>25</v>
      </c>
      <c r="D35" s="1" t="s">
        <v>9</v>
      </c>
      <c r="E35" s="1" t="s">
        <v>135</v>
      </c>
      <c r="F35" s="1" t="s">
        <v>96</v>
      </c>
      <c r="G35" s="1" t="s">
        <v>12</v>
      </c>
      <c r="H35" s="1" t="s">
        <v>19</v>
      </c>
    </row>
    <row r="36" spans="1:8" x14ac:dyDescent="0.3">
      <c r="A36" s="1" t="s">
        <v>136</v>
      </c>
      <c r="B36" s="1" t="s">
        <v>137</v>
      </c>
      <c r="C36" s="1">
        <v>27</v>
      </c>
      <c r="D36" s="1" t="s">
        <v>16</v>
      </c>
      <c r="E36" s="1" t="s">
        <v>138</v>
      </c>
      <c r="F36" s="1" t="s">
        <v>139</v>
      </c>
      <c r="G36" s="1" t="s">
        <v>12</v>
      </c>
      <c r="H36" s="1" t="s">
        <v>19</v>
      </c>
    </row>
    <row r="37" spans="1:8" x14ac:dyDescent="0.3">
      <c r="A37" s="1" t="s">
        <v>140</v>
      </c>
      <c r="B37" s="1" t="s">
        <v>141</v>
      </c>
      <c r="C37" s="1">
        <v>52</v>
      </c>
      <c r="D37" s="1" t="s">
        <v>9</v>
      </c>
      <c r="E37" s="1" t="s">
        <v>142</v>
      </c>
      <c r="F37" s="1" t="s">
        <v>18</v>
      </c>
      <c r="G37" s="1" t="s">
        <v>12</v>
      </c>
      <c r="H37" s="1" t="s">
        <v>31</v>
      </c>
    </row>
    <row r="38" spans="1:8" x14ac:dyDescent="0.3">
      <c r="A38" s="1" t="s">
        <v>143</v>
      </c>
      <c r="B38" s="1" t="s">
        <v>144</v>
      </c>
      <c r="C38" s="1">
        <v>20</v>
      </c>
      <c r="D38" s="1" t="s">
        <v>16</v>
      </c>
      <c r="E38" s="1" t="s">
        <v>145</v>
      </c>
      <c r="F38" s="1" t="s">
        <v>81</v>
      </c>
      <c r="G38" s="1" t="s">
        <v>12</v>
      </c>
      <c r="H38" s="1" t="s">
        <v>13</v>
      </c>
    </row>
    <row r="39" spans="1:8" x14ac:dyDescent="0.3">
      <c r="A39" s="1" t="s">
        <v>146</v>
      </c>
      <c r="B39" s="1" t="s">
        <v>147</v>
      </c>
      <c r="C39" s="1">
        <v>27</v>
      </c>
      <c r="D39" s="1" t="s">
        <v>16</v>
      </c>
      <c r="E39" s="1" t="s">
        <v>148</v>
      </c>
      <c r="F39" s="1" t="s">
        <v>39</v>
      </c>
      <c r="G39" s="1" t="s">
        <v>12</v>
      </c>
      <c r="H39" s="1" t="s">
        <v>3964</v>
      </c>
    </row>
    <row r="40" spans="1:8" x14ac:dyDescent="0.3">
      <c r="A40" s="1" t="s">
        <v>149</v>
      </c>
      <c r="B40" s="1" t="s">
        <v>150</v>
      </c>
      <c r="C40" s="1">
        <v>35</v>
      </c>
      <c r="D40" s="1" t="s">
        <v>16</v>
      </c>
      <c r="E40" s="1" t="s">
        <v>151</v>
      </c>
      <c r="F40" s="1" t="s">
        <v>18</v>
      </c>
      <c r="G40" s="1" t="s">
        <v>12</v>
      </c>
      <c r="H40" s="1" t="s">
        <v>26</v>
      </c>
    </row>
    <row r="41" spans="1:8" x14ac:dyDescent="0.3">
      <c r="A41" s="1" t="s">
        <v>152</v>
      </c>
      <c r="B41" s="1" t="s">
        <v>153</v>
      </c>
      <c r="C41" s="1">
        <v>55</v>
      </c>
      <c r="D41" s="1" t="s">
        <v>16</v>
      </c>
      <c r="E41" s="1" t="s">
        <v>154</v>
      </c>
      <c r="F41" s="1" t="s">
        <v>155</v>
      </c>
      <c r="G41" s="1" t="s">
        <v>12</v>
      </c>
      <c r="H41" s="1" t="s">
        <v>13</v>
      </c>
    </row>
    <row r="42" spans="1:8" x14ac:dyDescent="0.3">
      <c r="A42" s="1" t="s">
        <v>156</v>
      </c>
      <c r="B42" s="1" t="s">
        <v>157</v>
      </c>
      <c r="C42" s="1">
        <v>50</v>
      </c>
      <c r="D42" s="1" t="s">
        <v>9</v>
      </c>
      <c r="E42" s="1" t="s">
        <v>158</v>
      </c>
      <c r="F42" s="1" t="s">
        <v>62</v>
      </c>
      <c r="G42" s="1" t="s">
        <v>12</v>
      </c>
      <c r="H42" s="1" t="s">
        <v>13</v>
      </c>
    </row>
    <row r="43" spans="1:8" x14ac:dyDescent="0.3">
      <c r="A43" s="1" t="s">
        <v>159</v>
      </c>
      <c r="B43" s="1" t="s">
        <v>160</v>
      </c>
      <c r="C43" s="1">
        <v>21</v>
      </c>
      <c r="D43" s="1" t="s">
        <v>9</v>
      </c>
      <c r="E43" s="1" t="s">
        <v>161</v>
      </c>
      <c r="F43" s="1" t="s">
        <v>162</v>
      </c>
      <c r="G43" s="1" t="s">
        <v>12</v>
      </c>
      <c r="H43" s="1" t="s">
        <v>19</v>
      </c>
    </row>
    <row r="44" spans="1:8" x14ac:dyDescent="0.3">
      <c r="A44" s="1" t="s">
        <v>163</v>
      </c>
      <c r="B44" s="1" t="s">
        <v>164</v>
      </c>
      <c r="C44" s="1">
        <v>19</v>
      </c>
      <c r="D44" s="1" t="s">
        <v>9</v>
      </c>
      <c r="E44" s="1" t="s">
        <v>165</v>
      </c>
      <c r="F44" s="1" t="s">
        <v>166</v>
      </c>
      <c r="G44" s="1" t="s">
        <v>12</v>
      </c>
      <c r="H44" s="1" t="s">
        <v>19</v>
      </c>
    </row>
    <row r="45" spans="1:8" x14ac:dyDescent="0.3">
      <c r="A45" s="1" t="s">
        <v>167</v>
      </c>
      <c r="B45" s="1" t="s">
        <v>168</v>
      </c>
      <c r="C45" s="1">
        <v>45</v>
      </c>
      <c r="D45" s="1" t="s">
        <v>9</v>
      </c>
      <c r="E45" s="1" t="s">
        <v>169</v>
      </c>
      <c r="F45" s="1" t="s">
        <v>170</v>
      </c>
      <c r="G45" s="1" t="s">
        <v>12</v>
      </c>
      <c r="H45" s="1" t="s">
        <v>13</v>
      </c>
    </row>
    <row r="46" spans="1:8" x14ac:dyDescent="0.3">
      <c r="A46" s="1" t="s">
        <v>171</v>
      </c>
      <c r="B46" s="1" t="s">
        <v>172</v>
      </c>
      <c r="C46" s="1">
        <v>34</v>
      </c>
      <c r="D46" s="1" t="s">
        <v>9</v>
      </c>
      <c r="E46" s="1" t="s">
        <v>173</v>
      </c>
      <c r="F46" s="1" t="s">
        <v>99</v>
      </c>
      <c r="G46" s="1" t="s">
        <v>12</v>
      </c>
      <c r="H46" s="1" t="s">
        <v>26</v>
      </c>
    </row>
    <row r="47" spans="1:8" x14ac:dyDescent="0.3">
      <c r="A47" s="1" t="s">
        <v>174</v>
      </c>
      <c r="B47" s="1" t="s">
        <v>3936</v>
      </c>
      <c r="C47" s="1">
        <v>54</v>
      </c>
      <c r="D47" s="1" t="s">
        <v>9</v>
      </c>
      <c r="E47" s="1" t="s">
        <v>175</v>
      </c>
      <c r="F47" s="1" t="s">
        <v>133</v>
      </c>
      <c r="G47" s="1" t="s">
        <v>12</v>
      </c>
      <c r="H47" s="1" t="s">
        <v>13</v>
      </c>
    </row>
    <row r="48" spans="1:8" x14ac:dyDescent="0.3">
      <c r="A48" s="1" t="s">
        <v>176</v>
      </c>
      <c r="B48" s="1" t="s">
        <v>3937</v>
      </c>
      <c r="C48" s="1">
        <v>55</v>
      </c>
      <c r="D48" s="1" t="s">
        <v>16</v>
      </c>
      <c r="E48" s="1" t="s">
        <v>177</v>
      </c>
      <c r="F48" s="1" t="s">
        <v>25</v>
      </c>
      <c r="G48" s="1" t="s">
        <v>12</v>
      </c>
      <c r="H48" s="1" t="s">
        <v>19</v>
      </c>
    </row>
    <row r="49" spans="1:8" x14ac:dyDescent="0.3">
      <c r="A49" s="1" t="s">
        <v>178</v>
      </c>
      <c r="B49" s="1" t="s">
        <v>179</v>
      </c>
      <c r="C49" s="1">
        <v>54</v>
      </c>
      <c r="D49" s="1" t="s">
        <v>16</v>
      </c>
      <c r="E49" s="1" t="s">
        <v>180</v>
      </c>
      <c r="F49" s="1" t="s">
        <v>181</v>
      </c>
      <c r="G49" s="1" t="s">
        <v>12</v>
      </c>
      <c r="H49" s="1" t="s">
        <v>31</v>
      </c>
    </row>
    <row r="50" spans="1:8" x14ac:dyDescent="0.3">
      <c r="A50" s="1" t="s">
        <v>182</v>
      </c>
      <c r="B50" s="1" t="s">
        <v>183</v>
      </c>
      <c r="C50" s="1">
        <v>54</v>
      </c>
      <c r="D50" s="1" t="s">
        <v>9</v>
      </c>
      <c r="E50" s="1" t="s">
        <v>184</v>
      </c>
      <c r="F50" s="1" t="s">
        <v>11</v>
      </c>
      <c r="G50" s="1" t="s">
        <v>12</v>
      </c>
      <c r="H50" s="1" t="s">
        <v>19</v>
      </c>
    </row>
    <row r="51" spans="1:8" x14ac:dyDescent="0.3">
      <c r="A51" s="1" t="s">
        <v>185</v>
      </c>
      <c r="B51" s="1" t="s">
        <v>186</v>
      </c>
      <c r="C51" s="1">
        <v>45</v>
      </c>
      <c r="D51" s="1" t="s">
        <v>16</v>
      </c>
      <c r="E51" s="1" t="s">
        <v>187</v>
      </c>
      <c r="F51" s="1" t="s">
        <v>25</v>
      </c>
      <c r="G51" s="1" t="s">
        <v>12</v>
      </c>
      <c r="H51" s="1" t="s">
        <v>13</v>
      </c>
    </row>
    <row r="52" spans="1:8" x14ac:dyDescent="0.3">
      <c r="A52" s="1" t="s">
        <v>188</v>
      </c>
      <c r="B52" s="1" t="s">
        <v>189</v>
      </c>
      <c r="C52" s="1">
        <v>61</v>
      </c>
      <c r="D52" s="1" t="s">
        <v>16</v>
      </c>
      <c r="E52" s="1" t="s">
        <v>190</v>
      </c>
      <c r="F52" s="1" t="s">
        <v>191</v>
      </c>
      <c r="G52" s="1" t="s">
        <v>12</v>
      </c>
      <c r="H52" s="1" t="s">
        <v>13</v>
      </c>
    </row>
    <row r="53" spans="1:8" x14ac:dyDescent="0.3">
      <c r="A53" s="1" t="s">
        <v>192</v>
      </c>
      <c r="B53" s="1" t="s">
        <v>193</v>
      </c>
      <c r="C53" s="1">
        <v>23</v>
      </c>
      <c r="D53" s="1" t="s">
        <v>16</v>
      </c>
      <c r="E53" s="1" t="s">
        <v>194</v>
      </c>
      <c r="F53" s="1" t="s">
        <v>43</v>
      </c>
      <c r="G53" s="1" t="s">
        <v>12</v>
      </c>
      <c r="H53" s="1" t="s">
        <v>13</v>
      </c>
    </row>
    <row r="54" spans="1:8" x14ac:dyDescent="0.3">
      <c r="A54" s="1" t="s">
        <v>195</v>
      </c>
      <c r="B54" s="1" t="s">
        <v>196</v>
      </c>
      <c r="C54" s="1">
        <v>55</v>
      </c>
      <c r="D54" s="1" t="s">
        <v>9</v>
      </c>
      <c r="E54" s="1" t="s">
        <v>197</v>
      </c>
      <c r="F54" s="1" t="s">
        <v>198</v>
      </c>
      <c r="G54" s="1" t="s">
        <v>12</v>
      </c>
      <c r="H54" s="1" t="s">
        <v>26</v>
      </c>
    </row>
    <row r="55" spans="1:8" x14ac:dyDescent="0.3">
      <c r="A55" s="1" t="s">
        <v>199</v>
      </c>
      <c r="B55" s="1" t="s">
        <v>200</v>
      </c>
      <c r="C55" s="1">
        <v>37</v>
      </c>
      <c r="D55" s="1" t="s">
        <v>16</v>
      </c>
      <c r="E55" s="1" t="s">
        <v>201</v>
      </c>
      <c r="F55" s="1" t="s">
        <v>155</v>
      </c>
      <c r="G55" s="1" t="s">
        <v>12</v>
      </c>
      <c r="H55" s="1" t="s">
        <v>13</v>
      </c>
    </row>
    <row r="56" spans="1:8" x14ac:dyDescent="0.3">
      <c r="A56" s="1" t="s">
        <v>202</v>
      </c>
      <c r="B56" s="1" t="s">
        <v>203</v>
      </c>
      <c r="C56" s="1">
        <v>24</v>
      </c>
      <c r="D56" s="1" t="s">
        <v>9</v>
      </c>
      <c r="E56" s="1" t="s">
        <v>204</v>
      </c>
      <c r="F56" s="1" t="s">
        <v>96</v>
      </c>
      <c r="G56" s="1" t="s">
        <v>12</v>
      </c>
      <c r="H56" s="1" t="s">
        <v>19</v>
      </c>
    </row>
    <row r="57" spans="1:8" x14ac:dyDescent="0.3">
      <c r="A57" s="1" t="s">
        <v>205</v>
      </c>
      <c r="B57" s="1" t="s">
        <v>206</v>
      </c>
      <c r="C57" s="1">
        <v>56</v>
      </c>
      <c r="D57" s="1" t="s">
        <v>16</v>
      </c>
      <c r="E57" s="1" t="s">
        <v>207</v>
      </c>
      <c r="F57" s="1" t="s">
        <v>198</v>
      </c>
      <c r="G57" s="1" t="s">
        <v>12</v>
      </c>
      <c r="H57" s="1" t="s">
        <v>26</v>
      </c>
    </row>
    <row r="58" spans="1:8" x14ac:dyDescent="0.3">
      <c r="A58" s="1" t="s">
        <v>208</v>
      </c>
      <c r="B58" s="1" t="s">
        <v>209</v>
      </c>
      <c r="C58" s="1">
        <v>49</v>
      </c>
      <c r="D58" s="1" t="s">
        <v>16</v>
      </c>
      <c r="E58" s="1" t="s">
        <v>210</v>
      </c>
      <c r="F58" s="1" t="s">
        <v>51</v>
      </c>
      <c r="G58" s="1" t="s">
        <v>12</v>
      </c>
      <c r="H58" s="1" t="s">
        <v>13</v>
      </c>
    </row>
    <row r="59" spans="1:8" x14ac:dyDescent="0.3">
      <c r="A59" s="1" t="s">
        <v>211</v>
      </c>
      <c r="B59" s="1" t="s">
        <v>212</v>
      </c>
      <c r="C59" s="1">
        <v>43</v>
      </c>
      <c r="D59" s="1" t="s">
        <v>16</v>
      </c>
      <c r="E59" s="1" t="s">
        <v>213</v>
      </c>
      <c r="F59" s="1" t="s">
        <v>214</v>
      </c>
      <c r="G59" s="1" t="s">
        <v>12</v>
      </c>
      <c r="H59" s="1" t="s">
        <v>19</v>
      </c>
    </row>
    <row r="60" spans="1:8" x14ac:dyDescent="0.3">
      <c r="A60" s="1" t="s">
        <v>215</v>
      </c>
      <c r="B60" s="1" t="s">
        <v>216</v>
      </c>
      <c r="C60" s="1">
        <v>51</v>
      </c>
      <c r="D60" s="1" t="s">
        <v>9</v>
      </c>
      <c r="E60" s="1" t="s">
        <v>217</v>
      </c>
      <c r="F60" s="1" t="s">
        <v>139</v>
      </c>
      <c r="G60" s="1" t="s">
        <v>12</v>
      </c>
      <c r="H60" s="1" t="s">
        <v>19</v>
      </c>
    </row>
    <row r="61" spans="1:8" x14ac:dyDescent="0.3">
      <c r="A61" s="1" t="s">
        <v>218</v>
      </c>
      <c r="B61" s="1" t="s">
        <v>219</v>
      </c>
      <c r="C61" s="1">
        <v>53</v>
      </c>
      <c r="D61" s="1" t="s">
        <v>9</v>
      </c>
      <c r="E61" s="1" t="s">
        <v>220</v>
      </c>
      <c r="F61" s="1" t="s">
        <v>66</v>
      </c>
      <c r="G61" s="1" t="s">
        <v>12</v>
      </c>
      <c r="H61" s="1" t="s">
        <v>19</v>
      </c>
    </row>
    <row r="62" spans="1:8" x14ac:dyDescent="0.3">
      <c r="A62" s="1" t="s">
        <v>221</v>
      </c>
      <c r="B62" s="1" t="s">
        <v>222</v>
      </c>
      <c r="C62" s="1">
        <v>22</v>
      </c>
      <c r="D62" s="1" t="s">
        <v>16</v>
      </c>
      <c r="E62" s="1" t="s">
        <v>223</v>
      </c>
      <c r="F62" s="1" t="s">
        <v>162</v>
      </c>
      <c r="G62" s="1" t="s">
        <v>12</v>
      </c>
      <c r="H62" s="1" t="s">
        <v>31</v>
      </c>
    </row>
    <row r="63" spans="1:8" x14ac:dyDescent="0.3">
      <c r="A63" s="1" t="s">
        <v>224</v>
      </c>
      <c r="B63" s="1" t="s">
        <v>225</v>
      </c>
      <c r="C63" s="1">
        <v>23</v>
      </c>
      <c r="D63" s="1" t="s">
        <v>9</v>
      </c>
      <c r="E63" s="1" t="s">
        <v>226</v>
      </c>
      <c r="F63" s="1" t="s">
        <v>113</v>
      </c>
      <c r="G63" s="1" t="s">
        <v>12</v>
      </c>
      <c r="H63" s="1" t="s">
        <v>31</v>
      </c>
    </row>
    <row r="64" spans="1:8" x14ac:dyDescent="0.3">
      <c r="A64" s="1" t="s">
        <v>227</v>
      </c>
      <c r="B64" s="1" t="s">
        <v>228</v>
      </c>
      <c r="C64" s="1">
        <v>50</v>
      </c>
      <c r="D64" s="1" t="s">
        <v>9</v>
      </c>
      <c r="E64" s="1" t="s">
        <v>229</v>
      </c>
      <c r="F64" s="1" t="s">
        <v>230</v>
      </c>
      <c r="G64" s="1" t="s">
        <v>12</v>
      </c>
      <c r="H64" s="1" t="s">
        <v>26</v>
      </c>
    </row>
    <row r="65" spans="1:8" x14ac:dyDescent="0.3">
      <c r="A65" s="1" t="s">
        <v>231</v>
      </c>
      <c r="B65" s="1" t="s">
        <v>232</v>
      </c>
      <c r="C65" s="1">
        <v>51</v>
      </c>
      <c r="D65" s="1" t="s">
        <v>9</v>
      </c>
      <c r="E65" s="1" t="s">
        <v>233</v>
      </c>
      <c r="F65" s="1" t="s">
        <v>234</v>
      </c>
      <c r="G65" s="1" t="s">
        <v>12</v>
      </c>
      <c r="H65" s="1" t="s">
        <v>19</v>
      </c>
    </row>
    <row r="66" spans="1:8" x14ac:dyDescent="0.3">
      <c r="A66" s="1" t="s">
        <v>235</v>
      </c>
      <c r="B66" s="1" t="s">
        <v>236</v>
      </c>
      <c r="C66" s="1">
        <v>33</v>
      </c>
      <c r="D66" s="1" t="s">
        <v>9</v>
      </c>
      <c r="E66" s="1" t="s">
        <v>237</v>
      </c>
      <c r="F66" s="1" t="s">
        <v>133</v>
      </c>
      <c r="G66" s="1" t="s">
        <v>12</v>
      </c>
      <c r="H66" s="1" t="s">
        <v>13</v>
      </c>
    </row>
    <row r="67" spans="1:8" x14ac:dyDescent="0.3">
      <c r="A67" s="1" t="s">
        <v>238</v>
      </c>
      <c r="B67" s="1" t="s">
        <v>239</v>
      </c>
      <c r="C67" s="1">
        <v>21</v>
      </c>
      <c r="D67" s="1" t="s">
        <v>16</v>
      </c>
      <c r="E67" s="1" t="s">
        <v>240</v>
      </c>
      <c r="F67" s="1" t="s">
        <v>181</v>
      </c>
      <c r="G67" s="1" t="s">
        <v>12</v>
      </c>
      <c r="H67" s="1" t="s">
        <v>31</v>
      </c>
    </row>
    <row r="68" spans="1:8" x14ac:dyDescent="0.3">
      <c r="A68" s="1" t="s">
        <v>241</v>
      </c>
      <c r="B68" s="1" t="s">
        <v>242</v>
      </c>
      <c r="C68" s="1">
        <v>27</v>
      </c>
      <c r="D68" s="1" t="s">
        <v>16</v>
      </c>
      <c r="E68" s="1" t="s">
        <v>243</v>
      </c>
      <c r="F68" s="1" t="s">
        <v>47</v>
      </c>
      <c r="G68" s="1" t="s">
        <v>12</v>
      </c>
      <c r="H68" s="1" t="s">
        <v>31</v>
      </c>
    </row>
    <row r="69" spans="1:8" x14ac:dyDescent="0.3">
      <c r="A69" s="1" t="s">
        <v>244</v>
      </c>
      <c r="B69" s="1" t="s">
        <v>245</v>
      </c>
      <c r="C69" s="1">
        <v>58</v>
      </c>
      <c r="D69" s="1" t="s">
        <v>9</v>
      </c>
      <c r="E69" s="1" t="s">
        <v>246</v>
      </c>
      <c r="F69" s="1" t="s">
        <v>247</v>
      </c>
      <c r="G69" s="1" t="s">
        <v>12</v>
      </c>
      <c r="H69" s="1" t="s">
        <v>31</v>
      </c>
    </row>
    <row r="70" spans="1:8" x14ac:dyDescent="0.3">
      <c r="A70" s="1" t="s">
        <v>248</v>
      </c>
      <c r="B70" s="1" t="s">
        <v>249</v>
      </c>
      <c r="C70" s="1">
        <v>24</v>
      </c>
      <c r="D70" s="1" t="s">
        <v>16</v>
      </c>
      <c r="E70" s="1" t="s">
        <v>250</v>
      </c>
      <c r="F70" s="1" t="s">
        <v>251</v>
      </c>
      <c r="G70" s="1" t="s">
        <v>12</v>
      </c>
      <c r="H70" s="1" t="s">
        <v>31</v>
      </c>
    </row>
    <row r="71" spans="1:8" x14ac:dyDescent="0.3">
      <c r="A71" s="1" t="s">
        <v>252</v>
      </c>
      <c r="B71" s="1" t="s">
        <v>253</v>
      </c>
      <c r="C71" s="1">
        <v>24</v>
      </c>
      <c r="D71" s="1" t="s">
        <v>16</v>
      </c>
      <c r="E71" s="1" t="s">
        <v>254</v>
      </c>
      <c r="F71" s="1" t="s">
        <v>88</v>
      </c>
      <c r="G71" s="1" t="s">
        <v>12</v>
      </c>
      <c r="H71" s="1" t="s">
        <v>19</v>
      </c>
    </row>
    <row r="72" spans="1:8" x14ac:dyDescent="0.3">
      <c r="A72" s="1" t="s">
        <v>255</v>
      </c>
      <c r="B72" s="1" t="s">
        <v>256</v>
      </c>
      <c r="C72" s="1">
        <v>29</v>
      </c>
      <c r="D72" s="1" t="s">
        <v>16</v>
      </c>
      <c r="E72" s="1" t="s">
        <v>257</v>
      </c>
      <c r="F72" s="1" t="s">
        <v>230</v>
      </c>
      <c r="G72" s="1" t="s">
        <v>12</v>
      </c>
      <c r="H72" s="1" t="s">
        <v>13</v>
      </c>
    </row>
    <row r="73" spans="1:8" x14ac:dyDescent="0.3">
      <c r="A73" s="1" t="s">
        <v>258</v>
      </c>
      <c r="B73" s="1" t="s">
        <v>259</v>
      </c>
      <c r="C73" s="1">
        <v>61</v>
      </c>
      <c r="D73" s="1" t="s">
        <v>16</v>
      </c>
      <c r="E73" s="1" t="s">
        <v>260</v>
      </c>
      <c r="F73" s="1" t="s">
        <v>230</v>
      </c>
      <c r="G73" s="1" t="s">
        <v>12</v>
      </c>
      <c r="H73" s="1" t="s">
        <v>13</v>
      </c>
    </row>
    <row r="74" spans="1:8" x14ac:dyDescent="0.3">
      <c r="A74" s="1" t="s">
        <v>261</v>
      </c>
      <c r="B74" s="1" t="s">
        <v>262</v>
      </c>
      <c r="C74" s="1">
        <v>39</v>
      </c>
      <c r="D74" s="1" t="s">
        <v>16</v>
      </c>
      <c r="E74" s="1" t="s">
        <v>263</v>
      </c>
      <c r="F74" s="1" t="s">
        <v>264</v>
      </c>
      <c r="G74" s="1" t="s">
        <v>12</v>
      </c>
      <c r="H74" s="1" t="s">
        <v>13</v>
      </c>
    </row>
    <row r="75" spans="1:8" x14ac:dyDescent="0.3">
      <c r="A75" s="1" t="s">
        <v>265</v>
      </c>
      <c r="B75" s="1" t="s">
        <v>266</v>
      </c>
      <c r="C75" s="1">
        <v>56</v>
      </c>
      <c r="D75" s="1" t="s">
        <v>16</v>
      </c>
      <c r="E75" s="1" t="s">
        <v>267</v>
      </c>
      <c r="F75" s="1" t="s">
        <v>43</v>
      </c>
      <c r="G75" s="1" t="s">
        <v>12</v>
      </c>
      <c r="H75" s="1" t="s">
        <v>31</v>
      </c>
    </row>
    <row r="76" spans="1:8" x14ac:dyDescent="0.3">
      <c r="A76" s="1" t="s">
        <v>268</v>
      </c>
      <c r="B76" s="1" t="s">
        <v>269</v>
      </c>
      <c r="C76" s="1">
        <v>58</v>
      </c>
      <c r="D76" s="1" t="s">
        <v>9</v>
      </c>
      <c r="E76" s="1" t="s">
        <v>270</v>
      </c>
      <c r="F76" s="1" t="s">
        <v>271</v>
      </c>
      <c r="G76" s="1" t="s">
        <v>12</v>
      </c>
      <c r="H76" s="1" t="s">
        <v>26</v>
      </c>
    </row>
    <row r="77" spans="1:8" x14ac:dyDescent="0.3">
      <c r="A77" s="1" t="s">
        <v>272</v>
      </c>
      <c r="B77" s="1" t="s">
        <v>273</v>
      </c>
      <c r="C77" s="1">
        <v>61</v>
      </c>
      <c r="D77" s="1" t="s">
        <v>16</v>
      </c>
      <c r="E77" s="1" t="s">
        <v>274</v>
      </c>
      <c r="F77" s="1" t="s">
        <v>30</v>
      </c>
      <c r="G77" s="1" t="s">
        <v>12</v>
      </c>
      <c r="H77" s="1" t="s">
        <v>13</v>
      </c>
    </row>
    <row r="78" spans="1:8" x14ac:dyDescent="0.3">
      <c r="A78" s="1" t="s">
        <v>275</v>
      </c>
      <c r="B78" s="1" t="s">
        <v>276</v>
      </c>
      <c r="C78" s="1">
        <v>37</v>
      </c>
      <c r="D78" s="1" t="s">
        <v>9</v>
      </c>
      <c r="E78" s="1" t="s">
        <v>277</v>
      </c>
      <c r="F78" s="1" t="s">
        <v>96</v>
      </c>
      <c r="G78" s="1" t="s">
        <v>12</v>
      </c>
      <c r="H78" s="1" t="s">
        <v>13</v>
      </c>
    </row>
    <row r="79" spans="1:8" x14ac:dyDescent="0.3">
      <c r="A79" s="1" t="s">
        <v>278</v>
      </c>
      <c r="B79" s="1" t="s">
        <v>279</v>
      </c>
      <c r="C79" s="1">
        <v>29</v>
      </c>
      <c r="D79" s="1" t="s">
        <v>9</v>
      </c>
      <c r="E79" s="1" t="s">
        <v>280</v>
      </c>
      <c r="F79" s="1" t="s">
        <v>170</v>
      </c>
      <c r="G79" s="1" t="s">
        <v>12</v>
      </c>
      <c r="H79" s="1" t="s">
        <v>13</v>
      </c>
    </row>
    <row r="80" spans="1:8" x14ac:dyDescent="0.3">
      <c r="A80" s="1" t="s">
        <v>281</v>
      </c>
      <c r="B80" s="1" t="s">
        <v>282</v>
      </c>
      <c r="C80" s="1">
        <v>21</v>
      </c>
      <c r="D80" s="1" t="s">
        <v>9</v>
      </c>
      <c r="E80" s="1" t="s">
        <v>283</v>
      </c>
      <c r="F80" s="1" t="s">
        <v>284</v>
      </c>
      <c r="G80" s="1" t="s">
        <v>12</v>
      </c>
      <c r="H80" s="1" t="s">
        <v>13</v>
      </c>
    </row>
    <row r="81" spans="1:8" x14ac:dyDescent="0.3">
      <c r="A81" s="1" t="s">
        <v>285</v>
      </c>
      <c r="B81" s="1" t="s">
        <v>286</v>
      </c>
      <c r="C81" s="1">
        <v>22</v>
      </c>
      <c r="D81" s="1" t="s">
        <v>16</v>
      </c>
      <c r="E81" s="1" t="s">
        <v>287</v>
      </c>
      <c r="F81" s="1" t="s">
        <v>288</v>
      </c>
      <c r="G81" s="1" t="s">
        <v>12</v>
      </c>
      <c r="H81" s="1" t="s">
        <v>19</v>
      </c>
    </row>
    <row r="82" spans="1:8" x14ac:dyDescent="0.3">
      <c r="A82" s="1" t="s">
        <v>289</v>
      </c>
      <c r="B82" s="1" t="s">
        <v>290</v>
      </c>
      <c r="C82" s="1">
        <v>61</v>
      </c>
      <c r="D82" s="1" t="s">
        <v>16</v>
      </c>
      <c r="E82" s="1" t="s">
        <v>291</v>
      </c>
      <c r="F82" s="1" t="s">
        <v>230</v>
      </c>
      <c r="G82" s="1" t="s">
        <v>12</v>
      </c>
      <c r="H82" s="1" t="s">
        <v>26</v>
      </c>
    </row>
    <row r="83" spans="1:8" x14ac:dyDescent="0.3">
      <c r="A83" s="1" t="s">
        <v>292</v>
      </c>
      <c r="B83" s="1" t="s">
        <v>293</v>
      </c>
      <c r="C83" s="1">
        <v>34</v>
      </c>
      <c r="D83" s="1" t="s">
        <v>16</v>
      </c>
      <c r="E83" s="1" t="s">
        <v>294</v>
      </c>
      <c r="F83" s="1" t="s">
        <v>133</v>
      </c>
      <c r="G83" s="1" t="s">
        <v>12</v>
      </c>
      <c r="H83" s="1" t="s">
        <v>19</v>
      </c>
    </row>
    <row r="84" spans="1:8" x14ac:dyDescent="0.3">
      <c r="A84" s="1" t="s">
        <v>295</v>
      </c>
      <c r="B84" s="1" t="s">
        <v>296</v>
      </c>
      <c r="C84" s="1">
        <v>53</v>
      </c>
      <c r="D84" s="1" t="s">
        <v>9</v>
      </c>
      <c r="E84" s="1" t="s">
        <v>297</v>
      </c>
      <c r="F84" s="1" t="s">
        <v>247</v>
      </c>
      <c r="G84" s="1" t="s">
        <v>12</v>
      </c>
      <c r="H84" s="1" t="s">
        <v>26</v>
      </c>
    </row>
    <row r="85" spans="1:8" x14ac:dyDescent="0.3">
      <c r="A85" s="1" t="s">
        <v>298</v>
      </c>
      <c r="B85" s="1" t="s">
        <v>299</v>
      </c>
      <c r="C85" s="1">
        <v>48</v>
      </c>
      <c r="D85" s="1" t="s">
        <v>16</v>
      </c>
      <c r="E85" s="1" t="s">
        <v>300</v>
      </c>
      <c r="F85" s="1" t="s">
        <v>81</v>
      </c>
      <c r="G85" s="1" t="s">
        <v>12</v>
      </c>
      <c r="H85" s="1" t="s">
        <v>26</v>
      </c>
    </row>
    <row r="86" spans="1:8" x14ac:dyDescent="0.3">
      <c r="A86" s="1" t="s">
        <v>301</v>
      </c>
      <c r="B86" s="1" t="s">
        <v>302</v>
      </c>
      <c r="C86" s="1">
        <v>26</v>
      </c>
      <c r="D86" s="1" t="s">
        <v>16</v>
      </c>
      <c r="E86" s="1" t="s">
        <v>303</v>
      </c>
      <c r="F86" s="1" t="s">
        <v>251</v>
      </c>
      <c r="G86" s="1" t="s">
        <v>12</v>
      </c>
      <c r="H86" s="1" t="s">
        <v>19</v>
      </c>
    </row>
    <row r="87" spans="1:8" x14ac:dyDescent="0.3">
      <c r="A87" s="1" t="s">
        <v>304</v>
      </c>
      <c r="B87" s="1" t="s">
        <v>305</v>
      </c>
      <c r="C87" s="1">
        <v>36</v>
      </c>
      <c r="D87" s="1" t="s">
        <v>9</v>
      </c>
      <c r="E87" s="1" t="s">
        <v>306</v>
      </c>
      <c r="F87" s="1" t="s">
        <v>51</v>
      </c>
      <c r="G87" s="1" t="s">
        <v>12</v>
      </c>
      <c r="H87" s="1" t="s">
        <v>31</v>
      </c>
    </row>
    <row r="88" spans="1:8" x14ac:dyDescent="0.3">
      <c r="A88" s="1" t="s">
        <v>307</v>
      </c>
      <c r="B88" s="1" t="s">
        <v>3938</v>
      </c>
      <c r="C88" s="1">
        <v>19</v>
      </c>
      <c r="D88" s="1" t="s">
        <v>16</v>
      </c>
      <c r="E88" s="1" t="s">
        <v>308</v>
      </c>
      <c r="F88" s="1" t="s">
        <v>309</v>
      </c>
      <c r="G88" s="1" t="s">
        <v>12</v>
      </c>
      <c r="H88" s="1" t="s">
        <v>13</v>
      </c>
    </row>
    <row r="89" spans="1:8" x14ac:dyDescent="0.3">
      <c r="A89" s="1" t="s">
        <v>310</v>
      </c>
      <c r="B89" s="1" t="s">
        <v>3939</v>
      </c>
      <c r="C89" s="1">
        <v>58</v>
      </c>
      <c r="D89" s="1" t="s">
        <v>16</v>
      </c>
      <c r="E89" s="1" t="s">
        <v>311</v>
      </c>
      <c r="F89" s="1" t="s">
        <v>312</v>
      </c>
      <c r="G89" s="1" t="s">
        <v>12</v>
      </c>
      <c r="H89" s="1" t="s">
        <v>26</v>
      </c>
    </row>
    <row r="90" spans="1:8" x14ac:dyDescent="0.3">
      <c r="A90" s="1" t="s">
        <v>313</v>
      </c>
      <c r="B90" s="1" t="s">
        <v>314</v>
      </c>
      <c r="C90" s="1">
        <v>58</v>
      </c>
      <c r="D90" s="1" t="s">
        <v>9</v>
      </c>
      <c r="E90" s="1" t="s">
        <v>315</v>
      </c>
      <c r="F90" s="1" t="s">
        <v>288</v>
      </c>
      <c r="G90" s="1" t="s">
        <v>12</v>
      </c>
      <c r="H90" s="1" t="s">
        <v>31</v>
      </c>
    </row>
    <row r="91" spans="1:8" x14ac:dyDescent="0.3">
      <c r="A91" s="1" t="s">
        <v>316</v>
      </c>
      <c r="B91" s="1" t="s">
        <v>317</v>
      </c>
      <c r="C91" s="1">
        <v>43</v>
      </c>
      <c r="D91" s="1" t="s">
        <v>9</v>
      </c>
      <c r="E91" s="1" t="s">
        <v>318</v>
      </c>
      <c r="F91" s="1" t="s">
        <v>319</v>
      </c>
      <c r="G91" s="1" t="s">
        <v>12</v>
      </c>
      <c r="H91" s="1" t="s">
        <v>19</v>
      </c>
    </row>
    <row r="92" spans="1:8" x14ac:dyDescent="0.3">
      <c r="A92" s="1" t="s">
        <v>320</v>
      </c>
      <c r="B92" s="1" t="s">
        <v>321</v>
      </c>
      <c r="C92" s="1">
        <v>58</v>
      </c>
      <c r="D92" s="1" t="s">
        <v>16</v>
      </c>
      <c r="E92" s="1" t="s">
        <v>322</v>
      </c>
      <c r="F92" s="1" t="s">
        <v>323</v>
      </c>
      <c r="G92" s="1" t="s">
        <v>12</v>
      </c>
      <c r="H92" s="1" t="s">
        <v>19</v>
      </c>
    </row>
    <row r="93" spans="1:8" x14ac:dyDescent="0.3">
      <c r="A93" s="1" t="s">
        <v>324</v>
      </c>
      <c r="B93" s="1" t="s">
        <v>325</v>
      </c>
      <c r="C93" s="1">
        <v>29</v>
      </c>
      <c r="D93" s="1" t="s">
        <v>16</v>
      </c>
      <c r="E93" s="1" t="s">
        <v>326</v>
      </c>
      <c r="F93" s="1" t="s">
        <v>133</v>
      </c>
      <c r="G93" s="1" t="s">
        <v>12</v>
      </c>
      <c r="H93" s="1" t="s">
        <v>31</v>
      </c>
    </row>
    <row r="94" spans="1:8" x14ac:dyDescent="0.3">
      <c r="A94" s="1" t="s">
        <v>327</v>
      </c>
      <c r="B94" s="1" t="s">
        <v>328</v>
      </c>
      <c r="C94" s="1">
        <v>44</v>
      </c>
      <c r="D94" s="1" t="s">
        <v>16</v>
      </c>
      <c r="E94" s="1" t="s">
        <v>329</v>
      </c>
      <c r="F94" s="1" t="s">
        <v>234</v>
      </c>
      <c r="G94" s="1" t="s">
        <v>12</v>
      </c>
      <c r="H94" s="1" t="s">
        <v>19</v>
      </c>
    </row>
    <row r="95" spans="1:8" x14ac:dyDescent="0.3">
      <c r="A95" s="1" t="s">
        <v>330</v>
      </c>
      <c r="B95" s="1" t="s">
        <v>331</v>
      </c>
      <c r="C95" s="1">
        <v>28</v>
      </c>
      <c r="D95" s="1" t="s">
        <v>16</v>
      </c>
      <c r="E95" s="1" t="s">
        <v>332</v>
      </c>
      <c r="F95" s="1" t="s">
        <v>312</v>
      </c>
      <c r="G95" s="1" t="s">
        <v>12</v>
      </c>
      <c r="H95" s="1" t="s">
        <v>13</v>
      </c>
    </row>
    <row r="96" spans="1:8" x14ac:dyDescent="0.3">
      <c r="A96" s="1" t="s">
        <v>333</v>
      </c>
      <c r="B96" s="1" t="s">
        <v>334</v>
      </c>
      <c r="C96" s="1">
        <v>43</v>
      </c>
      <c r="D96" s="1" t="s">
        <v>16</v>
      </c>
      <c r="E96" s="1" t="s">
        <v>335</v>
      </c>
      <c r="F96" s="1" t="s">
        <v>181</v>
      </c>
      <c r="G96" s="1" t="s">
        <v>12</v>
      </c>
      <c r="H96" s="1" t="s">
        <v>13</v>
      </c>
    </row>
    <row r="97" spans="1:8" x14ac:dyDescent="0.3">
      <c r="A97" s="1" t="s">
        <v>336</v>
      </c>
      <c r="B97" s="1" t="s">
        <v>337</v>
      </c>
      <c r="C97" s="1">
        <v>62</v>
      </c>
      <c r="D97" s="1" t="s">
        <v>16</v>
      </c>
      <c r="E97" s="1" t="s">
        <v>338</v>
      </c>
      <c r="F97" s="1" t="s">
        <v>58</v>
      </c>
      <c r="G97" s="1" t="s">
        <v>12</v>
      </c>
      <c r="H97" s="1" t="s">
        <v>19</v>
      </c>
    </row>
    <row r="98" spans="1:8" x14ac:dyDescent="0.3">
      <c r="A98" s="1" t="s">
        <v>339</v>
      </c>
      <c r="B98" s="1" t="s">
        <v>340</v>
      </c>
      <c r="C98" s="1">
        <v>30</v>
      </c>
      <c r="D98" s="1" t="s">
        <v>16</v>
      </c>
      <c r="E98" s="1" t="s">
        <v>341</v>
      </c>
      <c r="F98" s="1" t="s">
        <v>323</v>
      </c>
      <c r="G98" s="1" t="s">
        <v>12</v>
      </c>
      <c r="H98" s="1" t="s">
        <v>19</v>
      </c>
    </row>
    <row r="99" spans="1:8" x14ac:dyDescent="0.3">
      <c r="A99" s="1" t="s">
        <v>342</v>
      </c>
      <c r="B99" s="1" t="s">
        <v>343</v>
      </c>
      <c r="C99" s="1">
        <v>36</v>
      </c>
      <c r="D99" s="1" t="s">
        <v>9</v>
      </c>
      <c r="E99" s="1" t="s">
        <v>344</v>
      </c>
      <c r="F99" s="1" t="s">
        <v>39</v>
      </c>
      <c r="G99" s="1" t="s">
        <v>12</v>
      </c>
      <c r="H99" s="1" t="s">
        <v>31</v>
      </c>
    </row>
    <row r="100" spans="1:8" x14ac:dyDescent="0.3">
      <c r="A100" s="1" t="s">
        <v>345</v>
      </c>
      <c r="B100" s="1" t="s">
        <v>346</v>
      </c>
      <c r="C100" s="1">
        <v>24</v>
      </c>
      <c r="D100" s="1" t="s">
        <v>9</v>
      </c>
      <c r="E100" s="1" t="s">
        <v>347</v>
      </c>
      <c r="F100" s="1" t="s">
        <v>162</v>
      </c>
      <c r="G100" s="1" t="s">
        <v>12</v>
      </c>
      <c r="H100" s="1" t="s">
        <v>13</v>
      </c>
    </row>
    <row r="101" spans="1:8" x14ac:dyDescent="0.3">
      <c r="A101" s="1" t="s">
        <v>348</v>
      </c>
      <c r="B101" s="1" t="s">
        <v>349</v>
      </c>
      <c r="C101" s="1">
        <v>35</v>
      </c>
      <c r="D101" s="1" t="s">
        <v>9</v>
      </c>
      <c r="E101" s="1" t="s">
        <v>350</v>
      </c>
      <c r="F101" s="1" t="s">
        <v>234</v>
      </c>
      <c r="G101" s="1" t="s">
        <v>12</v>
      </c>
      <c r="H101" s="1" t="s">
        <v>31</v>
      </c>
    </row>
    <row r="102" spans="1:8" x14ac:dyDescent="0.3">
      <c r="A102" s="1" t="s">
        <v>351</v>
      </c>
      <c r="B102" s="1" t="s">
        <v>352</v>
      </c>
      <c r="C102" s="1">
        <v>53</v>
      </c>
      <c r="D102" s="1" t="s">
        <v>16</v>
      </c>
      <c r="E102" s="1" t="s">
        <v>353</v>
      </c>
      <c r="F102" s="1" t="s">
        <v>354</v>
      </c>
      <c r="G102" s="1" t="s">
        <v>12</v>
      </c>
      <c r="H102" s="1" t="s">
        <v>19</v>
      </c>
    </row>
    <row r="103" spans="1:8" x14ac:dyDescent="0.3">
      <c r="A103" s="1" t="s">
        <v>355</v>
      </c>
      <c r="B103" s="1" t="s">
        <v>356</v>
      </c>
      <c r="C103" s="1">
        <v>29</v>
      </c>
      <c r="D103" s="1" t="s">
        <v>9</v>
      </c>
      <c r="E103" s="1" t="s">
        <v>357</v>
      </c>
      <c r="F103" s="1" t="s">
        <v>117</v>
      </c>
      <c r="G103" s="1" t="s">
        <v>12</v>
      </c>
      <c r="H103" s="1" t="s">
        <v>13</v>
      </c>
    </row>
    <row r="104" spans="1:8" x14ac:dyDescent="0.3">
      <c r="A104" s="1" t="s">
        <v>358</v>
      </c>
      <c r="B104" s="1" t="s">
        <v>359</v>
      </c>
      <c r="C104" s="1">
        <v>34</v>
      </c>
      <c r="D104" s="1" t="s">
        <v>16</v>
      </c>
      <c r="E104" s="1" t="s">
        <v>360</v>
      </c>
      <c r="F104" s="1" t="s">
        <v>51</v>
      </c>
      <c r="G104" s="1" t="s">
        <v>12</v>
      </c>
      <c r="H104" s="1" t="s">
        <v>26</v>
      </c>
    </row>
    <row r="105" spans="1:8" x14ac:dyDescent="0.3">
      <c r="A105" s="1" t="s">
        <v>361</v>
      </c>
      <c r="B105" s="1" t="s">
        <v>362</v>
      </c>
      <c r="C105" s="1">
        <v>21</v>
      </c>
      <c r="D105" s="1" t="s">
        <v>9</v>
      </c>
      <c r="E105" s="1" t="s">
        <v>363</v>
      </c>
      <c r="F105" s="1" t="s">
        <v>166</v>
      </c>
      <c r="G105" s="1" t="s">
        <v>12</v>
      </c>
      <c r="H105" s="1" t="s">
        <v>26</v>
      </c>
    </row>
    <row r="106" spans="1:8" x14ac:dyDescent="0.3">
      <c r="A106" s="1" t="s">
        <v>364</v>
      </c>
      <c r="B106" s="1" t="s">
        <v>365</v>
      </c>
      <c r="C106" s="1">
        <v>64</v>
      </c>
      <c r="D106" s="1" t="s">
        <v>9</v>
      </c>
      <c r="E106" s="1" t="s">
        <v>366</v>
      </c>
      <c r="F106" s="1" t="s">
        <v>81</v>
      </c>
      <c r="G106" s="1" t="s">
        <v>12</v>
      </c>
      <c r="H106" s="1" t="s">
        <v>31</v>
      </c>
    </row>
    <row r="107" spans="1:8" x14ac:dyDescent="0.3">
      <c r="A107" s="1" t="s">
        <v>367</v>
      </c>
      <c r="B107" s="1" t="s">
        <v>368</v>
      </c>
      <c r="C107" s="1">
        <v>50</v>
      </c>
      <c r="D107" s="1" t="s">
        <v>16</v>
      </c>
      <c r="E107" s="1" t="s">
        <v>369</v>
      </c>
      <c r="F107" s="1" t="s">
        <v>247</v>
      </c>
      <c r="G107" s="1" t="s">
        <v>12</v>
      </c>
      <c r="H107" s="1" t="s">
        <v>13</v>
      </c>
    </row>
    <row r="108" spans="1:8" x14ac:dyDescent="0.3">
      <c r="A108" s="1" t="s">
        <v>370</v>
      </c>
      <c r="B108" s="1" t="s">
        <v>371</v>
      </c>
      <c r="C108" s="1">
        <v>53</v>
      </c>
      <c r="D108" s="1" t="s">
        <v>16</v>
      </c>
      <c r="E108" s="1" t="s">
        <v>372</v>
      </c>
      <c r="F108" s="1" t="s">
        <v>214</v>
      </c>
      <c r="G108" s="1" t="s">
        <v>12</v>
      </c>
      <c r="H108" s="1" t="s">
        <v>26</v>
      </c>
    </row>
    <row r="109" spans="1:8" x14ac:dyDescent="0.3">
      <c r="A109" s="1" t="s">
        <v>373</v>
      </c>
      <c r="B109" s="1" t="s">
        <v>374</v>
      </c>
      <c r="C109" s="1">
        <v>62</v>
      </c>
      <c r="D109" s="1" t="s">
        <v>16</v>
      </c>
      <c r="E109" s="1" t="s">
        <v>375</v>
      </c>
      <c r="F109" s="1" t="s">
        <v>18</v>
      </c>
      <c r="G109" s="1" t="s">
        <v>12</v>
      </c>
      <c r="H109" s="1" t="s">
        <v>19</v>
      </c>
    </row>
    <row r="110" spans="1:8" x14ac:dyDescent="0.3">
      <c r="A110" s="1" t="s">
        <v>376</v>
      </c>
      <c r="B110" s="1" t="s">
        <v>377</v>
      </c>
      <c r="C110" s="1">
        <v>38</v>
      </c>
      <c r="D110" s="1" t="s">
        <v>9</v>
      </c>
      <c r="E110" s="1" t="s">
        <v>378</v>
      </c>
      <c r="F110" s="1" t="s">
        <v>47</v>
      </c>
      <c r="G110" s="1" t="s">
        <v>12</v>
      </c>
      <c r="H110" s="1" t="s">
        <v>26</v>
      </c>
    </row>
    <row r="111" spans="1:8" x14ac:dyDescent="0.3">
      <c r="A111" s="1" t="s">
        <v>379</v>
      </c>
      <c r="B111" s="1" t="s">
        <v>380</v>
      </c>
      <c r="C111" s="1">
        <v>27</v>
      </c>
      <c r="D111" s="1" t="s">
        <v>9</v>
      </c>
      <c r="E111" s="1" t="s">
        <v>381</v>
      </c>
      <c r="F111" s="1" t="s">
        <v>43</v>
      </c>
      <c r="G111" s="1" t="s">
        <v>12</v>
      </c>
      <c r="H111" s="1" t="s">
        <v>31</v>
      </c>
    </row>
    <row r="112" spans="1:8" x14ac:dyDescent="0.3">
      <c r="A112" s="1" t="s">
        <v>382</v>
      </c>
      <c r="B112" s="1" t="s">
        <v>383</v>
      </c>
      <c r="C112" s="1">
        <v>40</v>
      </c>
      <c r="D112" s="1" t="s">
        <v>16</v>
      </c>
      <c r="E112" s="1" t="s">
        <v>384</v>
      </c>
      <c r="F112" s="1" t="s">
        <v>139</v>
      </c>
      <c r="G112" s="1" t="s">
        <v>12</v>
      </c>
      <c r="H112" s="1" t="s">
        <v>13</v>
      </c>
    </row>
    <row r="113" spans="1:8" x14ac:dyDescent="0.3">
      <c r="A113" s="1" t="s">
        <v>385</v>
      </c>
      <c r="B113" s="1" t="s">
        <v>386</v>
      </c>
      <c r="C113" s="1">
        <v>18</v>
      </c>
      <c r="D113" s="1" t="s">
        <v>16</v>
      </c>
      <c r="E113" s="1" t="s">
        <v>387</v>
      </c>
      <c r="F113" s="1" t="s">
        <v>133</v>
      </c>
      <c r="G113" s="1" t="s">
        <v>12</v>
      </c>
      <c r="H113" s="1" t="s">
        <v>19</v>
      </c>
    </row>
    <row r="114" spans="1:8" x14ac:dyDescent="0.3">
      <c r="A114" s="1" t="s">
        <v>388</v>
      </c>
      <c r="B114" s="1" t="s">
        <v>389</v>
      </c>
      <c r="C114" s="1">
        <v>27</v>
      </c>
      <c r="D114" s="1" t="s">
        <v>16</v>
      </c>
      <c r="E114" s="1" t="s">
        <v>390</v>
      </c>
      <c r="F114" s="1" t="s">
        <v>155</v>
      </c>
      <c r="G114" s="1" t="s">
        <v>12</v>
      </c>
      <c r="H114" s="1" t="s">
        <v>31</v>
      </c>
    </row>
    <row r="115" spans="1:8" x14ac:dyDescent="0.3">
      <c r="A115" s="1" t="s">
        <v>391</v>
      </c>
      <c r="B115" s="1" t="s">
        <v>392</v>
      </c>
      <c r="C115" s="1">
        <v>51</v>
      </c>
      <c r="D115" s="1" t="s">
        <v>9</v>
      </c>
      <c r="E115" s="1" t="s">
        <v>393</v>
      </c>
      <c r="F115" s="1" t="s">
        <v>230</v>
      </c>
      <c r="G115" s="1" t="s">
        <v>12</v>
      </c>
      <c r="H115" s="1" t="s">
        <v>13</v>
      </c>
    </row>
    <row r="116" spans="1:8" x14ac:dyDescent="0.3">
      <c r="A116" s="1" t="s">
        <v>394</v>
      </c>
      <c r="B116" s="1" t="s">
        <v>395</v>
      </c>
      <c r="C116" s="1">
        <v>30</v>
      </c>
      <c r="D116" s="1" t="s">
        <v>9</v>
      </c>
      <c r="E116" s="1" t="s">
        <v>396</v>
      </c>
      <c r="F116" s="1" t="s">
        <v>181</v>
      </c>
      <c r="G116" s="1" t="s">
        <v>12</v>
      </c>
      <c r="H116" s="1" t="s">
        <v>26</v>
      </c>
    </row>
    <row r="117" spans="1:8" x14ac:dyDescent="0.3">
      <c r="A117" s="1" t="s">
        <v>397</v>
      </c>
      <c r="B117" s="1" t="s">
        <v>398</v>
      </c>
      <c r="C117" s="1">
        <v>53</v>
      </c>
      <c r="D117" s="1" t="s">
        <v>16</v>
      </c>
      <c r="E117" s="1" t="s">
        <v>399</v>
      </c>
      <c r="F117" s="1" t="s">
        <v>18</v>
      </c>
      <c r="G117" s="1" t="s">
        <v>12</v>
      </c>
      <c r="H117" s="1" t="s">
        <v>19</v>
      </c>
    </row>
    <row r="118" spans="1:8" x14ac:dyDescent="0.3">
      <c r="A118" s="1" t="s">
        <v>400</v>
      </c>
      <c r="B118" s="1" t="s">
        <v>401</v>
      </c>
      <c r="C118" s="1">
        <v>18</v>
      </c>
      <c r="D118" s="1" t="s">
        <v>16</v>
      </c>
      <c r="E118" s="1" t="s">
        <v>402</v>
      </c>
      <c r="F118" s="1" t="s">
        <v>214</v>
      </c>
      <c r="G118" s="1" t="s">
        <v>12</v>
      </c>
      <c r="H118" s="1" t="s">
        <v>19</v>
      </c>
    </row>
    <row r="119" spans="1:8" x14ac:dyDescent="0.3">
      <c r="A119" s="1" t="s">
        <v>403</v>
      </c>
      <c r="B119" s="1" t="s">
        <v>404</v>
      </c>
      <c r="C119" s="1">
        <v>21</v>
      </c>
      <c r="D119" s="1" t="s">
        <v>16</v>
      </c>
      <c r="E119" s="1" t="s">
        <v>405</v>
      </c>
      <c r="F119" s="1" t="s">
        <v>74</v>
      </c>
      <c r="G119" s="1" t="s">
        <v>12</v>
      </c>
      <c r="H119" s="1" t="s">
        <v>19</v>
      </c>
    </row>
    <row r="120" spans="1:8" x14ac:dyDescent="0.3">
      <c r="A120" s="1" t="s">
        <v>406</v>
      </c>
      <c r="B120" s="1" t="s">
        <v>407</v>
      </c>
      <c r="C120" s="1">
        <v>36</v>
      </c>
      <c r="D120" s="1" t="s">
        <v>9</v>
      </c>
      <c r="E120" s="1" t="s">
        <v>408</v>
      </c>
      <c r="F120" s="1" t="s">
        <v>70</v>
      </c>
      <c r="G120" s="1" t="s">
        <v>12</v>
      </c>
      <c r="H120" s="1" t="s">
        <v>19</v>
      </c>
    </row>
    <row r="121" spans="1:8" x14ac:dyDescent="0.3">
      <c r="A121" s="1" t="s">
        <v>409</v>
      </c>
      <c r="B121" s="1" t="s">
        <v>410</v>
      </c>
      <c r="C121" s="1">
        <v>40</v>
      </c>
      <c r="D121" s="1" t="s">
        <v>9</v>
      </c>
      <c r="E121" s="1" t="s">
        <v>411</v>
      </c>
      <c r="F121" s="1" t="s">
        <v>234</v>
      </c>
      <c r="G121" s="1" t="s">
        <v>12</v>
      </c>
      <c r="H121" s="1" t="s">
        <v>26</v>
      </c>
    </row>
    <row r="122" spans="1:8" x14ac:dyDescent="0.3">
      <c r="A122" s="1" t="s">
        <v>412</v>
      </c>
      <c r="B122" s="1" t="s">
        <v>413</v>
      </c>
      <c r="C122" s="1">
        <v>44</v>
      </c>
      <c r="D122" s="1" t="s">
        <v>16</v>
      </c>
      <c r="E122" s="1" t="s">
        <v>3953</v>
      </c>
      <c r="F122" s="1" t="s">
        <v>51</v>
      </c>
      <c r="G122" s="1" t="s">
        <v>12</v>
      </c>
      <c r="H122" s="1" t="s">
        <v>19</v>
      </c>
    </row>
    <row r="123" spans="1:8" x14ac:dyDescent="0.3">
      <c r="A123" s="1" t="s">
        <v>414</v>
      </c>
      <c r="B123" s="1" t="s">
        <v>415</v>
      </c>
      <c r="C123" s="1">
        <v>62</v>
      </c>
      <c r="D123" s="1" t="s">
        <v>9</v>
      </c>
      <c r="E123" s="1" t="s">
        <v>416</v>
      </c>
      <c r="F123" s="1" t="s">
        <v>99</v>
      </c>
      <c r="G123" s="1" t="s">
        <v>12</v>
      </c>
      <c r="H123" s="1" t="s">
        <v>19</v>
      </c>
    </row>
    <row r="124" spans="1:8" x14ac:dyDescent="0.3">
      <c r="A124" s="1" t="s">
        <v>417</v>
      </c>
      <c r="B124" s="1" t="s">
        <v>418</v>
      </c>
      <c r="C124" s="1">
        <v>50</v>
      </c>
      <c r="D124" s="1" t="s">
        <v>9</v>
      </c>
      <c r="E124" s="1" t="s">
        <v>419</v>
      </c>
      <c r="F124" s="1" t="s">
        <v>11</v>
      </c>
      <c r="G124" s="1" t="s">
        <v>12</v>
      </c>
      <c r="H124" s="1" t="s">
        <v>19</v>
      </c>
    </row>
    <row r="125" spans="1:8" x14ac:dyDescent="0.3">
      <c r="A125" s="1" t="s">
        <v>420</v>
      </c>
      <c r="B125" s="1" t="s">
        <v>421</v>
      </c>
      <c r="C125" s="1">
        <v>40</v>
      </c>
      <c r="D125" s="1" t="s">
        <v>9</v>
      </c>
      <c r="E125" s="1" t="s">
        <v>422</v>
      </c>
      <c r="F125" s="1" t="s">
        <v>264</v>
      </c>
      <c r="G125" s="1" t="s">
        <v>12</v>
      </c>
      <c r="H125" s="1" t="s">
        <v>31</v>
      </c>
    </row>
    <row r="126" spans="1:8" x14ac:dyDescent="0.3">
      <c r="A126" s="1" t="s">
        <v>423</v>
      </c>
      <c r="B126" s="1" t="s">
        <v>424</v>
      </c>
      <c r="C126" s="1">
        <v>26</v>
      </c>
      <c r="D126" s="1" t="s">
        <v>9</v>
      </c>
      <c r="E126" s="1" t="s">
        <v>425</v>
      </c>
      <c r="F126" s="1" t="s">
        <v>191</v>
      </c>
      <c r="G126" s="1" t="s">
        <v>12</v>
      </c>
      <c r="H126" s="1" t="s">
        <v>26</v>
      </c>
    </row>
    <row r="127" spans="1:8" x14ac:dyDescent="0.3">
      <c r="A127" s="1" t="s">
        <v>426</v>
      </c>
      <c r="B127" s="1" t="s">
        <v>427</v>
      </c>
      <c r="C127" s="1">
        <v>64</v>
      </c>
      <c r="D127" s="1" t="s">
        <v>16</v>
      </c>
      <c r="E127" s="1" t="s">
        <v>428</v>
      </c>
      <c r="F127" s="1" t="s">
        <v>429</v>
      </c>
      <c r="G127" s="1" t="s">
        <v>12</v>
      </c>
      <c r="H127" s="1" t="s">
        <v>19</v>
      </c>
    </row>
    <row r="128" spans="1:8" x14ac:dyDescent="0.3">
      <c r="A128" s="1" t="s">
        <v>430</v>
      </c>
      <c r="B128" s="1" t="s">
        <v>431</v>
      </c>
      <c r="C128" s="1">
        <v>62</v>
      </c>
      <c r="D128" s="1" t="s">
        <v>16</v>
      </c>
      <c r="E128" s="1" t="s">
        <v>432</v>
      </c>
      <c r="F128" s="1" t="s">
        <v>133</v>
      </c>
      <c r="G128" s="1" t="s">
        <v>12</v>
      </c>
      <c r="H128" s="1" t="s">
        <v>13</v>
      </c>
    </row>
    <row r="129" spans="1:8" x14ac:dyDescent="0.3">
      <c r="A129" s="1" t="s">
        <v>433</v>
      </c>
      <c r="B129" s="1" t="s">
        <v>434</v>
      </c>
      <c r="C129" s="1">
        <v>39</v>
      </c>
      <c r="D129" s="1" t="s">
        <v>9</v>
      </c>
      <c r="E129" s="1" t="s">
        <v>435</v>
      </c>
      <c r="F129" s="1" t="s">
        <v>170</v>
      </c>
      <c r="G129" s="1" t="s">
        <v>12</v>
      </c>
      <c r="H129" s="1" t="s">
        <v>19</v>
      </c>
    </row>
    <row r="130" spans="1:8" x14ac:dyDescent="0.3">
      <c r="A130" s="1" t="s">
        <v>436</v>
      </c>
      <c r="B130" s="1" t="s">
        <v>437</v>
      </c>
      <c r="C130" s="1">
        <v>45</v>
      </c>
      <c r="D130" s="1" t="s">
        <v>9</v>
      </c>
      <c r="E130" s="1" t="s">
        <v>438</v>
      </c>
      <c r="F130" s="1" t="s">
        <v>288</v>
      </c>
      <c r="G130" s="1" t="s">
        <v>12</v>
      </c>
      <c r="H130" s="1" t="s">
        <v>31</v>
      </c>
    </row>
    <row r="131" spans="1:8" x14ac:dyDescent="0.3">
      <c r="A131" s="1" t="s">
        <v>439</v>
      </c>
      <c r="B131" s="1" t="s">
        <v>440</v>
      </c>
      <c r="C131" s="1">
        <v>43</v>
      </c>
      <c r="D131" s="1" t="s">
        <v>16</v>
      </c>
      <c r="E131" s="1" t="s">
        <v>441</v>
      </c>
      <c r="F131" s="1" t="s">
        <v>39</v>
      </c>
      <c r="G131" s="1" t="s">
        <v>12</v>
      </c>
      <c r="H131" s="1" t="s">
        <v>31</v>
      </c>
    </row>
    <row r="132" spans="1:8" x14ac:dyDescent="0.3">
      <c r="A132" s="1" t="s">
        <v>442</v>
      </c>
      <c r="B132" s="1" t="s">
        <v>443</v>
      </c>
      <c r="C132" s="1">
        <v>29</v>
      </c>
      <c r="D132" s="1" t="s">
        <v>9</v>
      </c>
      <c r="E132" s="1" t="s">
        <v>3954</v>
      </c>
      <c r="F132" s="1" t="s">
        <v>166</v>
      </c>
      <c r="G132" s="1" t="s">
        <v>12</v>
      </c>
      <c r="H132" s="1" t="s">
        <v>19</v>
      </c>
    </row>
    <row r="133" spans="1:8" x14ac:dyDescent="0.3">
      <c r="A133" s="1" t="s">
        <v>444</v>
      </c>
      <c r="B133" s="1" t="s">
        <v>445</v>
      </c>
      <c r="C133" s="1">
        <v>34</v>
      </c>
      <c r="D133" s="1" t="s">
        <v>16</v>
      </c>
      <c r="E133" s="1" t="s">
        <v>446</v>
      </c>
      <c r="F133" s="1" t="s">
        <v>22</v>
      </c>
      <c r="G133" s="1" t="s">
        <v>12</v>
      </c>
      <c r="H133" s="1" t="s">
        <v>26</v>
      </c>
    </row>
    <row r="134" spans="1:8" x14ac:dyDescent="0.3">
      <c r="A134" s="1" t="s">
        <v>447</v>
      </c>
      <c r="B134" s="1" t="s">
        <v>448</v>
      </c>
      <c r="C134" s="1">
        <v>57</v>
      </c>
      <c r="D134" s="1" t="s">
        <v>16</v>
      </c>
      <c r="E134" s="1" t="s">
        <v>449</v>
      </c>
      <c r="F134" s="1" t="s">
        <v>25</v>
      </c>
      <c r="G134" s="1" t="s">
        <v>12</v>
      </c>
      <c r="H134" s="1" t="s">
        <v>13</v>
      </c>
    </row>
    <row r="135" spans="1:8" x14ac:dyDescent="0.3">
      <c r="A135" s="1" t="s">
        <v>450</v>
      </c>
      <c r="B135" s="1" t="s">
        <v>451</v>
      </c>
      <c r="C135" s="1">
        <v>62</v>
      </c>
      <c r="D135" s="1" t="s">
        <v>16</v>
      </c>
      <c r="E135" s="1" t="s">
        <v>452</v>
      </c>
      <c r="F135" s="1" t="s">
        <v>247</v>
      </c>
      <c r="G135" s="1" t="s">
        <v>12</v>
      </c>
      <c r="H135" s="1" t="s">
        <v>26</v>
      </c>
    </row>
    <row r="136" spans="1:8" x14ac:dyDescent="0.3">
      <c r="A136" s="1" t="s">
        <v>453</v>
      </c>
      <c r="B136" s="1" t="s">
        <v>454</v>
      </c>
      <c r="C136" s="1">
        <v>54</v>
      </c>
      <c r="D136" s="1" t="s">
        <v>9</v>
      </c>
      <c r="E136" s="1" t="s">
        <v>455</v>
      </c>
      <c r="F136" s="1" t="s">
        <v>74</v>
      </c>
      <c r="G136" s="1" t="s">
        <v>12</v>
      </c>
      <c r="H136" s="1" t="s">
        <v>13</v>
      </c>
    </row>
    <row r="137" spans="1:8" x14ac:dyDescent="0.3">
      <c r="A137" s="1" t="s">
        <v>456</v>
      </c>
      <c r="B137" s="1" t="s">
        <v>457</v>
      </c>
      <c r="C137" s="1">
        <v>33</v>
      </c>
      <c r="D137" s="1" t="s">
        <v>16</v>
      </c>
      <c r="E137" s="1" t="s">
        <v>458</v>
      </c>
      <c r="F137" s="1" t="s">
        <v>155</v>
      </c>
      <c r="G137" s="1" t="s">
        <v>12</v>
      </c>
      <c r="H137" s="1" t="s">
        <v>19</v>
      </c>
    </row>
    <row r="138" spans="1:8" x14ac:dyDescent="0.3">
      <c r="A138" s="1" t="s">
        <v>459</v>
      </c>
      <c r="B138" s="1" t="s">
        <v>460</v>
      </c>
      <c r="C138" s="1">
        <v>29</v>
      </c>
      <c r="D138" s="1" t="s">
        <v>9</v>
      </c>
      <c r="E138" s="1" t="s">
        <v>461</v>
      </c>
      <c r="F138" s="1" t="s">
        <v>70</v>
      </c>
      <c r="G138" s="1" t="s">
        <v>12</v>
      </c>
      <c r="H138" s="1" t="s">
        <v>31</v>
      </c>
    </row>
    <row r="139" spans="1:8" x14ac:dyDescent="0.3">
      <c r="A139" s="1" t="s">
        <v>462</v>
      </c>
      <c r="B139" s="1" t="s">
        <v>463</v>
      </c>
      <c r="C139" s="1">
        <v>55</v>
      </c>
      <c r="D139" s="1" t="s">
        <v>16</v>
      </c>
      <c r="E139" s="1" t="s">
        <v>464</v>
      </c>
      <c r="F139" s="1" t="s">
        <v>25</v>
      </c>
      <c r="G139" s="1" t="s">
        <v>12</v>
      </c>
      <c r="H139" s="1" t="s">
        <v>19</v>
      </c>
    </row>
    <row r="140" spans="1:8" x14ac:dyDescent="0.3">
      <c r="A140" s="1" t="s">
        <v>465</v>
      </c>
      <c r="B140" s="1" t="s">
        <v>466</v>
      </c>
      <c r="C140" s="1">
        <v>43</v>
      </c>
      <c r="D140" s="1" t="s">
        <v>9</v>
      </c>
      <c r="E140" s="1" t="s">
        <v>390</v>
      </c>
      <c r="F140" s="1" t="s">
        <v>284</v>
      </c>
      <c r="G140" s="1" t="s">
        <v>12</v>
      </c>
      <c r="H140" s="1" t="s">
        <v>13</v>
      </c>
    </row>
    <row r="141" spans="1:8" x14ac:dyDescent="0.3">
      <c r="A141" s="1" t="s">
        <v>467</v>
      </c>
      <c r="B141" s="1" t="s">
        <v>468</v>
      </c>
      <c r="C141" s="1">
        <v>32</v>
      </c>
      <c r="D141" s="1" t="s">
        <v>9</v>
      </c>
      <c r="E141" s="1" t="s">
        <v>469</v>
      </c>
      <c r="F141" s="1" t="s">
        <v>117</v>
      </c>
      <c r="G141" s="1" t="s">
        <v>12</v>
      </c>
      <c r="H141" s="1" t="s">
        <v>26</v>
      </c>
    </row>
    <row r="142" spans="1:8" x14ac:dyDescent="0.3">
      <c r="A142" s="1" t="s">
        <v>470</v>
      </c>
      <c r="B142" s="1" t="s">
        <v>471</v>
      </c>
      <c r="C142" s="1">
        <v>63</v>
      </c>
      <c r="D142" s="1" t="s">
        <v>16</v>
      </c>
      <c r="E142" s="1" t="s">
        <v>472</v>
      </c>
      <c r="F142" s="1" t="s">
        <v>51</v>
      </c>
      <c r="G142" s="1" t="s">
        <v>12</v>
      </c>
      <c r="H142" s="1" t="s">
        <v>13</v>
      </c>
    </row>
    <row r="143" spans="1:8" x14ac:dyDescent="0.3">
      <c r="A143" s="1" t="s">
        <v>473</v>
      </c>
      <c r="B143" s="1" t="s">
        <v>474</v>
      </c>
      <c r="C143" s="1">
        <v>30</v>
      </c>
      <c r="D143" s="1" t="s">
        <v>9</v>
      </c>
      <c r="E143" s="1" t="s">
        <v>475</v>
      </c>
      <c r="F143" s="1" t="s">
        <v>30</v>
      </c>
      <c r="G143" s="1" t="s">
        <v>12</v>
      </c>
      <c r="H143" s="1" t="s">
        <v>26</v>
      </c>
    </row>
    <row r="144" spans="1:8" x14ac:dyDescent="0.3">
      <c r="A144" s="1" t="s">
        <v>476</v>
      </c>
      <c r="B144" s="1" t="s">
        <v>477</v>
      </c>
      <c r="C144" s="1">
        <v>37</v>
      </c>
      <c r="D144" s="1" t="s">
        <v>9</v>
      </c>
      <c r="E144" s="1" t="s">
        <v>478</v>
      </c>
      <c r="F144" s="1" t="s">
        <v>66</v>
      </c>
      <c r="G144" s="1" t="s">
        <v>12</v>
      </c>
      <c r="H144" s="1" t="s">
        <v>26</v>
      </c>
    </row>
    <row r="145" spans="1:8" x14ac:dyDescent="0.3">
      <c r="A145" s="1" t="s">
        <v>479</v>
      </c>
      <c r="B145" s="1" t="s">
        <v>480</v>
      </c>
      <c r="C145" s="1">
        <v>46</v>
      </c>
      <c r="D145" s="1" t="s">
        <v>9</v>
      </c>
      <c r="E145" s="1" t="s">
        <v>481</v>
      </c>
      <c r="F145" s="1" t="s">
        <v>22</v>
      </c>
      <c r="G145" s="1" t="s">
        <v>12</v>
      </c>
      <c r="H145" s="1" t="s">
        <v>26</v>
      </c>
    </row>
    <row r="146" spans="1:8" x14ac:dyDescent="0.3">
      <c r="A146" s="1" t="s">
        <v>482</v>
      </c>
      <c r="B146" s="1" t="s">
        <v>483</v>
      </c>
      <c r="C146" s="1">
        <v>62</v>
      </c>
      <c r="D146" s="1" t="s">
        <v>16</v>
      </c>
      <c r="E146" s="1" t="s">
        <v>484</v>
      </c>
      <c r="F146" s="1" t="s">
        <v>181</v>
      </c>
      <c r="G146" s="1" t="s">
        <v>12</v>
      </c>
      <c r="H146" s="1" t="s">
        <v>26</v>
      </c>
    </row>
    <row r="147" spans="1:8" x14ac:dyDescent="0.3">
      <c r="A147" s="1" t="s">
        <v>485</v>
      </c>
      <c r="B147" s="1" t="s">
        <v>486</v>
      </c>
      <c r="C147" s="1">
        <v>46</v>
      </c>
      <c r="D147" s="1" t="s">
        <v>9</v>
      </c>
      <c r="E147" s="1" t="s">
        <v>487</v>
      </c>
      <c r="F147" s="1" t="s">
        <v>251</v>
      </c>
      <c r="G147" s="1" t="s">
        <v>12</v>
      </c>
      <c r="H147" s="1" t="s">
        <v>19</v>
      </c>
    </row>
    <row r="148" spans="1:8" x14ac:dyDescent="0.3">
      <c r="A148" s="1" t="s">
        <v>488</v>
      </c>
      <c r="B148" s="1" t="s">
        <v>489</v>
      </c>
      <c r="C148" s="1">
        <v>32</v>
      </c>
      <c r="D148" s="1" t="s">
        <v>16</v>
      </c>
      <c r="E148" s="1" t="s">
        <v>490</v>
      </c>
      <c r="F148" s="1" t="s">
        <v>312</v>
      </c>
      <c r="G148" s="1" t="s">
        <v>12</v>
      </c>
      <c r="H148" s="1" t="s">
        <v>13</v>
      </c>
    </row>
    <row r="149" spans="1:8" x14ac:dyDescent="0.3">
      <c r="A149" s="1" t="s">
        <v>491</v>
      </c>
      <c r="B149" s="1" t="s">
        <v>492</v>
      </c>
      <c r="C149" s="1">
        <v>49</v>
      </c>
      <c r="D149" s="1" t="s">
        <v>16</v>
      </c>
      <c r="E149" s="1" t="s">
        <v>493</v>
      </c>
      <c r="F149" s="1" t="s">
        <v>162</v>
      </c>
      <c r="G149" s="1" t="s">
        <v>12</v>
      </c>
      <c r="H149" s="1" t="s">
        <v>19</v>
      </c>
    </row>
    <row r="150" spans="1:8" x14ac:dyDescent="0.3">
      <c r="A150" s="1" t="s">
        <v>494</v>
      </c>
      <c r="B150" s="1" t="s">
        <v>495</v>
      </c>
      <c r="C150" s="1">
        <v>42</v>
      </c>
      <c r="D150" s="1" t="s">
        <v>16</v>
      </c>
      <c r="E150" s="1" t="s">
        <v>496</v>
      </c>
      <c r="F150" s="1" t="s">
        <v>319</v>
      </c>
      <c r="G150" s="1" t="s">
        <v>12</v>
      </c>
      <c r="H150" s="1" t="s">
        <v>26</v>
      </c>
    </row>
    <row r="151" spans="1:8" x14ac:dyDescent="0.3">
      <c r="A151" s="1" t="s">
        <v>497</v>
      </c>
      <c r="B151" s="1" t="s">
        <v>498</v>
      </c>
      <c r="C151" s="1">
        <v>33</v>
      </c>
      <c r="D151" s="1" t="s">
        <v>9</v>
      </c>
      <c r="E151" s="1" t="s">
        <v>499</v>
      </c>
      <c r="F151" s="1" t="s">
        <v>247</v>
      </c>
      <c r="G151" s="1" t="s">
        <v>12</v>
      </c>
      <c r="H151" s="1" t="s">
        <v>19</v>
      </c>
    </row>
    <row r="152" spans="1:8" x14ac:dyDescent="0.3">
      <c r="A152" s="1" t="s">
        <v>500</v>
      </c>
      <c r="B152" s="1" t="s">
        <v>501</v>
      </c>
      <c r="C152" s="1">
        <v>24</v>
      </c>
      <c r="D152" s="1" t="s">
        <v>9</v>
      </c>
      <c r="E152" s="1" t="s">
        <v>502</v>
      </c>
      <c r="F152" s="1" t="s">
        <v>309</v>
      </c>
      <c r="G152" s="1" t="s">
        <v>12</v>
      </c>
      <c r="H152" s="1" t="s">
        <v>13</v>
      </c>
    </row>
    <row r="153" spans="1:8" x14ac:dyDescent="0.3">
      <c r="A153" s="1" t="s">
        <v>503</v>
      </c>
      <c r="B153" s="1" t="s">
        <v>504</v>
      </c>
      <c r="C153" s="1">
        <v>25</v>
      </c>
      <c r="D153" s="1" t="s">
        <v>16</v>
      </c>
      <c r="E153" s="1" t="s">
        <v>505</v>
      </c>
      <c r="F153" s="1" t="s">
        <v>35</v>
      </c>
      <c r="G153" s="1" t="s">
        <v>12</v>
      </c>
      <c r="H153" s="1" t="s">
        <v>13</v>
      </c>
    </row>
    <row r="154" spans="1:8" x14ac:dyDescent="0.3">
      <c r="A154" s="1" t="s">
        <v>506</v>
      </c>
      <c r="B154" s="1" t="s">
        <v>507</v>
      </c>
      <c r="C154" s="1">
        <v>41</v>
      </c>
      <c r="D154" s="1" t="s">
        <v>16</v>
      </c>
      <c r="E154" s="1" t="s">
        <v>508</v>
      </c>
      <c r="F154" s="1" t="s">
        <v>113</v>
      </c>
      <c r="G154" s="1" t="s">
        <v>12</v>
      </c>
      <c r="H154" s="1" t="s">
        <v>19</v>
      </c>
    </row>
    <row r="155" spans="1:8" x14ac:dyDescent="0.3">
      <c r="A155" s="1" t="s">
        <v>509</v>
      </c>
      <c r="B155" s="1" t="s">
        <v>510</v>
      </c>
      <c r="C155" s="1">
        <v>31</v>
      </c>
      <c r="D155" s="1" t="s">
        <v>9</v>
      </c>
      <c r="E155" s="1" t="s">
        <v>511</v>
      </c>
      <c r="F155" s="1" t="s">
        <v>18</v>
      </c>
      <c r="G155" s="1" t="s">
        <v>12</v>
      </c>
      <c r="H155" s="1" t="s">
        <v>26</v>
      </c>
    </row>
    <row r="156" spans="1:8" x14ac:dyDescent="0.3">
      <c r="A156" s="1" t="s">
        <v>512</v>
      </c>
      <c r="B156" s="1" t="s">
        <v>513</v>
      </c>
      <c r="C156" s="1">
        <v>35</v>
      </c>
      <c r="D156" s="1" t="s">
        <v>16</v>
      </c>
      <c r="E156" s="1" t="s">
        <v>514</v>
      </c>
      <c r="F156" s="1" t="s">
        <v>170</v>
      </c>
      <c r="G156" s="1" t="s">
        <v>12</v>
      </c>
      <c r="H156" s="1" t="s">
        <v>13</v>
      </c>
    </row>
    <row r="157" spans="1:8" x14ac:dyDescent="0.3">
      <c r="A157" s="1" t="s">
        <v>515</v>
      </c>
      <c r="B157" s="1" t="s">
        <v>516</v>
      </c>
      <c r="C157" s="1">
        <v>60</v>
      </c>
      <c r="D157" s="1" t="s">
        <v>16</v>
      </c>
      <c r="E157" s="1" t="s">
        <v>517</v>
      </c>
      <c r="F157" s="1" t="s">
        <v>264</v>
      </c>
      <c r="G157" s="1" t="s">
        <v>12</v>
      </c>
      <c r="H157" s="1" t="s">
        <v>13</v>
      </c>
    </row>
    <row r="158" spans="1:8" x14ac:dyDescent="0.3">
      <c r="A158" s="1" t="s">
        <v>518</v>
      </c>
      <c r="B158" s="1" t="s">
        <v>519</v>
      </c>
      <c r="C158" s="1">
        <v>46</v>
      </c>
      <c r="D158" s="1" t="s">
        <v>9</v>
      </c>
      <c r="E158" s="1" t="s">
        <v>520</v>
      </c>
      <c r="F158" s="1" t="s">
        <v>18</v>
      </c>
      <c r="G158" s="1" t="s">
        <v>12</v>
      </c>
      <c r="H158" s="1" t="s">
        <v>26</v>
      </c>
    </row>
    <row r="159" spans="1:8" x14ac:dyDescent="0.3">
      <c r="A159" s="1" t="s">
        <v>521</v>
      </c>
      <c r="B159" s="1" t="s">
        <v>522</v>
      </c>
      <c r="C159" s="1">
        <v>59</v>
      </c>
      <c r="D159" s="1" t="s">
        <v>9</v>
      </c>
      <c r="E159" s="1" t="s">
        <v>523</v>
      </c>
      <c r="F159" s="1" t="s">
        <v>18</v>
      </c>
      <c r="G159" s="1" t="s">
        <v>12</v>
      </c>
      <c r="H159" s="1" t="s">
        <v>19</v>
      </c>
    </row>
    <row r="160" spans="1:8" x14ac:dyDescent="0.3">
      <c r="A160" s="1" t="s">
        <v>524</v>
      </c>
      <c r="B160" s="1" t="s">
        <v>525</v>
      </c>
      <c r="C160" s="1">
        <v>43</v>
      </c>
      <c r="D160" s="1" t="s">
        <v>9</v>
      </c>
      <c r="E160" s="1" t="s">
        <v>526</v>
      </c>
      <c r="F160" s="1" t="s">
        <v>170</v>
      </c>
      <c r="G160" s="1" t="s">
        <v>12</v>
      </c>
      <c r="H160" s="1" t="s">
        <v>26</v>
      </c>
    </row>
    <row r="161" spans="1:8" x14ac:dyDescent="0.3">
      <c r="A161" s="1" t="s">
        <v>527</v>
      </c>
      <c r="B161" s="1" t="s">
        <v>528</v>
      </c>
      <c r="C161" s="1">
        <v>46</v>
      </c>
      <c r="D161" s="1" t="s">
        <v>16</v>
      </c>
      <c r="E161" s="1" t="s">
        <v>529</v>
      </c>
      <c r="F161" s="1" t="s">
        <v>88</v>
      </c>
      <c r="G161" s="1" t="s">
        <v>12</v>
      </c>
      <c r="H161" s="1" t="s">
        <v>13</v>
      </c>
    </row>
    <row r="162" spans="1:8" x14ac:dyDescent="0.3">
      <c r="A162" s="1" t="s">
        <v>530</v>
      </c>
      <c r="B162" s="1" t="s">
        <v>531</v>
      </c>
      <c r="C162" s="1">
        <v>41</v>
      </c>
      <c r="D162" s="1" t="s">
        <v>16</v>
      </c>
      <c r="E162" s="1" t="s">
        <v>532</v>
      </c>
      <c r="F162" s="1" t="s">
        <v>11</v>
      </c>
      <c r="G162" s="1" t="s">
        <v>12</v>
      </c>
      <c r="H162" s="1" t="s">
        <v>19</v>
      </c>
    </row>
    <row r="163" spans="1:8" x14ac:dyDescent="0.3">
      <c r="A163" s="1" t="s">
        <v>533</v>
      </c>
      <c r="B163" s="1" t="s">
        <v>534</v>
      </c>
      <c r="C163" s="1">
        <v>18</v>
      </c>
      <c r="D163" s="1" t="s">
        <v>16</v>
      </c>
      <c r="E163" s="1" t="s">
        <v>535</v>
      </c>
      <c r="F163" s="1" t="s">
        <v>133</v>
      </c>
      <c r="G163" s="1" t="s">
        <v>12</v>
      </c>
      <c r="H163" s="1" t="s">
        <v>31</v>
      </c>
    </row>
    <row r="164" spans="1:8" x14ac:dyDescent="0.3">
      <c r="A164" s="1" t="s">
        <v>536</v>
      </c>
      <c r="B164" s="1" t="s">
        <v>537</v>
      </c>
      <c r="C164" s="1">
        <v>37</v>
      </c>
      <c r="D164" s="1" t="s">
        <v>9</v>
      </c>
      <c r="E164" s="1" t="s">
        <v>538</v>
      </c>
      <c r="F164" s="1" t="s">
        <v>234</v>
      </c>
      <c r="G164" s="1" t="s">
        <v>12</v>
      </c>
      <c r="H164" s="1" t="s">
        <v>31</v>
      </c>
    </row>
    <row r="165" spans="1:8" x14ac:dyDescent="0.3">
      <c r="A165" s="1" t="s">
        <v>539</v>
      </c>
      <c r="B165" s="1" t="s">
        <v>540</v>
      </c>
      <c r="C165" s="1">
        <v>21</v>
      </c>
      <c r="D165" s="1" t="s">
        <v>9</v>
      </c>
      <c r="E165" s="1" t="s">
        <v>541</v>
      </c>
      <c r="F165" s="1" t="s">
        <v>191</v>
      </c>
      <c r="G165" s="1" t="s">
        <v>12</v>
      </c>
      <c r="H165" s="1" t="s">
        <v>26</v>
      </c>
    </row>
    <row r="166" spans="1:8" x14ac:dyDescent="0.3">
      <c r="A166" s="1" t="s">
        <v>542</v>
      </c>
      <c r="B166" s="1" t="s">
        <v>543</v>
      </c>
      <c r="C166" s="1">
        <v>39</v>
      </c>
      <c r="D166" s="1" t="s">
        <v>16</v>
      </c>
      <c r="E166" s="1" t="s">
        <v>544</v>
      </c>
      <c r="F166" s="1" t="s">
        <v>81</v>
      </c>
      <c r="G166" s="1" t="s">
        <v>12</v>
      </c>
      <c r="H166" s="1" t="s">
        <v>31</v>
      </c>
    </row>
    <row r="167" spans="1:8" x14ac:dyDescent="0.3">
      <c r="A167" s="1" t="s">
        <v>545</v>
      </c>
      <c r="B167" s="1" t="s">
        <v>546</v>
      </c>
      <c r="C167" s="1">
        <v>47</v>
      </c>
      <c r="D167" s="1" t="s">
        <v>16</v>
      </c>
      <c r="E167" s="1" t="s">
        <v>547</v>
      </c>
      <c r="F167" s="1" t="s">
        <v>191</v>
      </c>
      <c r="G167" s="1" t="s">
        <v>12</v>
      </c>
      <c r="H167" s="1" t="s">
        <v>19</v>
      </c>
    </row>
    <row r="168" spans="1:8" x14ac:dyDescent="0.3">
      <c r="A168" s="1" t="s">
        <v>548</v>
      </c>
      <c r="B168" s="1" t="s">
        <v>549</v>
      </c>
      <c r="C168" s="1">
        <v>25</v>
      </c>
      <c r="D168" s="1" t="s">
        <v>16</v>
      </c>
      <c r="E168" s="1" t="s">
        <v>550</v>
      </c>
      <c r="F168" s="1" t="s">
        <v>155</v>
      </c>
      <c r="G168" s="1" t="s">
        <v>12</v>
      </c>
      <c r="H168" s="1" t="s">
        <v>31</v>
      </c>
    </row>
    <row r="169" spans="1:8" x14ac:dyDescent="0.3">
      <c r="A169" s="1" t="s">
        <v>551</v>
      </c>
      <c r="B169" s="1" t="s">
        <v>552</v>
      </c>
      <c r="C169" s="1">
        <v>36</v>
      </c>
      <c r="D169" s="1" t="s">
        <v>16</v>
      </c>
      <c r="E169" s="1" t="s">
        <v>553</v>
      </c>
      <c r="F169" s="1" t="s">
        <v>234</v>
      </c>
      <c r="G169" s="1" t="s">
        <v>12</v>
      </c>
      <c r="H169" s="1" t="s">
        <v>13</v>
      </c>
    </row>
    <row r="170" spans="1:8" x14ac:dyDescent="0.3">
      <c r="A170" s="1" t="s">
        <v>554</v>
      </c>
      <c r="B170" s="1" t="s">
        <v>555</v>
      </c>
      <c r="C170" s="1">
        <v>36</v>
      </c>
      <c r="D170" s="1" t="s">
        <v>16</v>
      </c>
      <c r="E170" s="1" t="s">
        <v>556</v>
      </c>
      <c r="F170" s="1" t="s">
        <v>247</v>
      </c>
      <c r="G170" s="1" t="s">
        <v>12</v>
      </c>
      <c r="H170" s="1" t="s">
        <v>19</v>
      </c>
    </row>
    <row r="171" spans="1:8" x14ac:dyDescent="0.3">
      <c r="A171" s="1" t="s">
        <v>557</v>
      </c>
      <c r="B171" s="1" t="s">
        <v>558</v>
      </c>
      <c r="C171" s="1">
        <v>64</v>
      </c>
      <c r="D171" s="1" t="s">
        <v>9</v>
      </c>
      <c r="E171" s="1" t="s">
        <v>559</v>
      </c>
      <c r="F171" s="1" t="s">
        <v>47</v>
      </c>
      <c r="G171" s="1" t="s">
        <v>12</v>
      </c>
      <c r="H171" s="1" t="s">
        <v>26</v>
      </c>
    </row>
    <row r="172" spans="1:8" x14ac:dyDescent="0.3">
      <c r="A172" s="1" t="s">
        <v>560</v>
      </c>
      <c r="B172" s="1" t="s">
        <v>3940</v>
      </c>
      <c r="C172" s="1">
        <v>18</v>
      </c>
      <c r="D172" s="1" t="s">
        <v>9</v>
      </c>
      <c r="E172" s="1" t="s">
        <v>561</v>
      </c>
      <c r="F172" s="1" t="s">
        <v>113</v>
      </c>
      <c r="G172" s="1" t="s">
        <v>12</v>
      </c>
      <c r="H172" s="1" t="s">
        <v>13</v>
      </c>
    </row>
    <row r="173" spans="1:8" x14ac:dyDescent="0.3">
      <c r="A173" s="1" t="s">
        <v>562</v>
      </c>
      <c r="B173" s="1" t="s">
        <v>563</v>
      </c>
      <c r="C173" s="1">
        <v>44</v>
      </c>
      <c r="D173" s="1" t="s">
        <v>16</v>
      </c>
      <c r="E173" s="1" t="s">
        <v>564</v>
      </c>
      <c r="F173" s="1" t="s">
        <v>251</v>
      </c>
      <c r="G173" s="1" t="s">
        <v>12</v>
      </c>
      <c r="H173" s="1" t="s">
        <v>19</v>
      </c>
    </row>
    <row r="174" spans="1:8" x14ac:dyDescent="0.3">
      <c r="A174" s="1" t="s">
        <v>565</v>
      </c>
      <c r="B174" s="1" t="s">
        <v>566</v>
      </c>
      <c r="C174" s="1">
        <v>41</v>
      </c>
      <c r="D174" s="1" t="s">
        <v>16</v>
      </c>
      <c r="E174" s="1" t="s">
        <v>567</v>
      </c>
      <c r="F174" s="1" t="s">
        <v>43</v>
      </c>
      <c r="G174" s="1" t="s">
        <v>12</v>
      </c>
      <c r="H174" s="1" t="s">
        <v>26</v>
      </c>
    </row>
    <row r="175" spans="1:8" x14ac:dyDescent="0.3">
      <c r="A175" s="1" t="s">
        <v>568</v>
      </c>
      <c r="B175" s="1" t="s">
        <v>569</v>
      </c>
      <c r="C175" s="1">
        <v>41</v>
      </c>
      <c r="D175" s="1" t="s">
        <v>16</v>
      </c>
      <c r="E175" s="1" t="s">
        <v>393</v>
      </c>
      <c r="F175" s="1" t="s">
        <v>264</v>
      </c>
      <c r="G175" s="1" t="s">
        <v>3807</v>
      </c>
      <c r="H175" s="1" t="s">
        <v>19</v>
      </c>
    </row>
    <row r="176" spans="1:8" x14ac:dyDescent="0.3">
      <c r="A176" s="1" t="s">
        <v>570</v>
      </c>
      <c r="B176" s="1" t="s">
        <v>571</v>
      </c>
      <c r="C176" s="1">
        <v>26</v>
      </c>
      <c r="D176" s="1" t="s">
        <v>16</v>
      </c>
      <c r="E176" s="1" t="s">
        <v>572</v>
      </c>
      <c r="F176" s="1" t="s">
        <v>170</v>
      </c>
      <c r="G176" s="1" t="s">
        <v>12</v>
      </c>
      <c r="H176" s="1" t="s">
        <v>13</v>
      </c>
    </row>
    <row r="177" spans="1:8" x14ac:dyDescent="0.3">
      <c r="A177" s="1" t="s">
        <v>573</v>
      </c>
      <c r="B177" s="1" t="s">
        <v>574</v>
      </c>
      <c r="C177" s="1">
        <v>56</v>
      </c>
      <c r="D177" s="1" t="s">
        <v>9</v>
      </c>
      <c r="E177" s="1" t="s">
        <v>575</v>
      </c>
      <c r="F177" s="1" t="s">
        <v>99</v>
      </c>
      <c r="G177" s="1" t="s">
        <v>12</v>
      </c>
      <c r="H177" s="1" t="s">
        <v>19</v>
      </c>
    </row>
    <row r="178" spans="1:8" x14ac:dyDescent="0.3">
      <c r="A178" s="1" t="s">
        <v>576</v>
      </c>
      <c r="B178" s="1" t="s">
        <v>577</v>
      </c>
      <c r="C178" s="1">
        <v>48</v>
      </c>
      <c r="D178" s="1" t="s">
        <v>9</v>
      </c>
      <c r="E178" s="1" t="s">
        <v>578</v>
      </c>
      <c r="F178" s="1" t="s">
        <v>170</v>
      </c>
      <c r="G178" s="1" t="s">
        <v>12</v>
      </c>
      <c r="H178" s="1" t="s">
        <v>31</v>
      </c>
    </row>
    <row r="179" spans="1:8" x14ac:dyDescent="0.3">
      <c r="A179" s="1" t="s">
        <v>579</v>
      </c>
      <c r="B179" s="1" t="s">
        <v>580</v>
      </c>
      <c r="C179" s="1">
        <v>55</v>
      </c>
      <c r="D179" s="1" t="s">
        <v>9</v>
      </c>
      <c r="E179" s="1" t="s">
        <v>581</v>
      </c>
      <c r="F179" s="1" t="s">
        <v>582</v>
      </c>
      <c r="G179" s="1" t="s">
        <v>12</v>
      </c>
      <c r="H179" s="1" t="s">
        <v>19</v>
      </c>
    </row>
    <row r="180" spans="1:8" x14ac:dyDescent="0.3">
      <c r="A180" s="1" t="s">
        <v>583</v>
      </c>
      <c r="B180" s="1" t="s">
        <v>584</v>
      </c>
      <c r="C180" s="1">
        <v>33</v>
      </c>
      <c r="D180" s="1" t="s">
        <v>16</v>
      </c>
      <c r="E180" s="1" t="s">
        <v>585</v>
      </c>
      <c r="F180" s="1" t="s">
        <v>312</v>
      </c>
      <c r="G180" s="1" t="s">
        <v>12</v>
      </c>
      <c r="H180" s="1" t="s">
        <v>26</v>
      </c>
    </row>
    <row r="181" spans="1:8" x14ac:dyDescent="0.3">
      <c r="A181" s="1" t="s">
        <v>586</v>
      </c>
      <c r="B181" s="1" t="s">
        <v>587</v>
      </c>
      <c r="C181" s="1">
        <v>43</v>
      </c>
      <c r="D181" s="1" t="s">
        <v>16</v>
      </c>
      <c r="E181" s="1" t="s">
        <v>588</v>
      </c>
      <c r="F181" s="1" t="s">
        <v>117</v>
      </c>
      <c r="G181" s="1" t="s">
        <v>12</v>
      </c>
      <c r="H181" s="1" t="s">
        <v>31</v>
      </c>
    </row>
    <row r="182" spans="1:8" x14ac:dyDescent="0.3">
      <c r="A182" s="1" t="s">
        <v>589</v>
      </c>
      <c r="B182" s="1" t="s">
        <v>590</v>
      </c>
      <c r="C182" s="1">
        <v>38</v>
      </c>
      <c r="D182" s="1" t="s">
        <v>9</v>
      </c>
      <c r="E182" s="1" t="s">
        <v>591</v>
      </c>
      <c r="F182" s="1" t="s">
        <v>429</v>
      </c>
      <c r="G182" s="1" t="s">
        <v>12</v>
      </c>
      <c r="H182" s="1" t="s">
        <v>26</v>
      </c>
    </row>
    <row r="183" spans="1:8" x14ac:dyDescent="0.3">
      <c r="A183" s="1" t="s">
        <v>592</v>
      </c>
      <c r="B183" s="1" t="s">
        <v>593</v>
      </c>
      <c r="C183" s="1">
        <v>60</v>
      </c>
      <c r="D183" s="1" t="s">
        <v>9</v>
      </c>
      <c r="E183" s="1" t="s">
        <v>594</v>
      </c>
      <c r="F183" s="1" t="s">
        <v>58</v>
      </c>
      <c r="G183" s="1" t="s">
        <v>12</v>
      </c>
      <c r="H183" s="1" t="s">
        <v>26</v>
      </c>
    </row>
    <row r="184" spans="1:8" x14ac:dyDescent="0.3">
      <c r="A184" s="1" t="s">
        <v>595</v>
      </c>
      <c r="B184" s="1" t="s">
        <v>596</v>
      </c>
      <c r="C184" s="1">
        <v>23</v>
      </c>
      <c r="D184" s="1" t="s">
        <v>16</v>
      </c>
      <c r="E184" s="1" t="s">
        <v>597</v>
      </c>
      <c r="F184" s="1" t="s">
        <v>96</v>
      </c>
      <c r="G184" s="1" t="s">
        <v>12</v>
      </c>
      <c r="H184" s="1" t="s">
        <v>31</v>
      </c>
    </row>
    <row r="185" spans="1:8" x14ac:dyDescent="0.3">
      <c r="A185" s="1" t="s">
        <v>598</v>
      </c>
      <c r="B185" s="1" t="s">
        <v>599</v>
      </c>
      <c r="C185" s="1">
        <v>18</v>
      </c>
      <c r="D185" s="1" t="s">
        <v>9</v>
      </c>
      <c r="E185" s="1" t="s">
        <v>600</v>
      </c>
      <c r="F185" s="1" t="s">
        <v>58</v>
      </c>
      <c r="G185" s="1" t="s">
        <v>12</v>
      </c>
      <c r="H185" s="1" t="s">
        <v>19</v>
      </c>
    </row>
    <row r="186" spans="1:8" x14ac:dyDescent="0.3">
      <c r="A186" s="1" t="s">
        <v>601</v>
      </c>
      <c r="B186" s="1" t="s">
        <v>602</v>
      </c>
      <c r="C186" s="1">
        <v>46</v>
      </c>
      <c r="D186" s="1" t="s">
        <v>16</v>
      </c>
      <c r="E186" s="1" t="s">
        <v>603</v>
      </c>
      <c r="F186" s="1" t="s">
        <v>18</v>
      </c>
      <c r="G186" s="1" t="s">
        <v>12</v>
      </c>
      <c r="H186" s="1" t="s">
        <v>31</v>
      </c>
    </row>
    <row r="187" spans="1:8" x14ac:dyDescent="0.3">
      <c r="A187" s="1" t="s">
        <v>604</v>
      </c>
      <c r="B187" s="1" t="s">
        <v>605</v>
      </c>
      <c r="C187" s="1">
        <v>54</v>
      </c>
      <c r="D187" s="1" t="s">
        <v>16</v>
      </c>
      <c r="E187" s="1" t="s">
        <v>606</v>
      </c>
      <c r="F187" s="1" t="s">
        <v>88</v>
      </c>
      <c r="G187" s="1" t="s">
        <v>12</v>
      </c>
      <c r="H187" s="1" t="s">
        <v>19</v>
      </c>
    </row>
    <row r="188" spans="1:8" x14ac:dyDescent="0.3">
      <c r="A188" s="1" t="s">
        <v>607</v>
      </c>
      <c r="B188" s="1" t="s">
        <v>608</v>
      </c>
      <c r="C188" s="1">
        <v>53</v>
      </c>
      <c r="D188" s="1" t="s">
        <v>9</v>
      </c>
      <c r="E188" s="1" t="s">
        <v>609</v>
      </c>
      <c r="F188" s="1" t="s">
        <v>113</v>
      </c>
      <c r="G188" s="1" t="s">
        <v>12</v>
      </c>
      <c r="H188" s="1" t="s">
        <v>31</v>
      </c>
    </row>
    <row r="189" spans="1:8" x14ac:dyDescent="0.3">
      <c r="A189" s="1" t="s">
        <v>610</v>
      </c>
      <c r="B189" s="1" t="s">
        <v>611</v>
      </c>
      <c r="C189" s="1">
        <v>60</v>
      </c>
      <c r="D189" s="1" t="s">
        <v>16</v>
      </c>
      <c r="E189" s="1" t="s">
        <v>612</v>
      </c>
      <c r="F189" s="1" t="s">
        <v>22</v>
      </c>
      <c r="G189" s="1" t="s">
        <v>12</v>
      </c>
      <c r="H189" s="1" t="s">
        <v>19</v>
      </c>
    </row>
    <row r="190" spans="1:8" x14ac:dyDescent="0.3">
      <c r="A190" s="1" t="s">
        <v>613</v>
      </c>
      <c r="B190" s="1" t="s">
        <v>614</v>
      </c>
      <c r="C190" s="1">
        <v>42</v>
      </c>
      <c r="D190" s="1" t="s">
        <v>9</v>
      </c>
      <c r="E190" s="1" t="s">
        <v>615</v>
      </c>
      <c r="F190" s="1" t="s">
        <v>230</v>
      </c>
      <c r="G190" s="1" t="s">
        <v>12</v>
      </c>
      <c r="H190" s="1" t="s">
        <v>31</v>
      </c>
    </row>
    <row r="191" spans="1:8" x14ac:dyDescent="0.3">
      <c r="A191" s="1" t="s">
        <v>616</v>
      </c>
      <c r="B191" s="1" t="s">
        <v>617</v>
      </c>
      <c r="C191" s="1">
        <v>29</v>
      </c>
      <c r="D191" s="1" t="s">
        <v>9</v>
      </c>
      <c r="E191" s="1" t="s">
        <v>618</v>
      </c>
      <c r="F191" s="1" t="s">
        <v>582</v>
      </c>
      <c r="G191" s="1" t="s">
        <v>12</v>
      </c>
      <c r="H191" s="1" t="s">
        <v>13</v>
      </c>
    </row>
    <row r="192" spans="1:8" x14ac:dyDescent="0.3">
      <c r="A192" s="1" t="s">
        <v>619</v>
      </c>
      <c r="B192" s="1" t="s">
        <v>620</v>
      </c>
      <c r="C192" s="1">
        <v>21</v>
      </c>
      <c r="D192" s="1" t="s">
        <v>9</v>
      </c>
      <c r="E192" s="1" t="s">
        <v>621</v>
      </c>
      <c r="F192" s="1" t="s">
        <v>58</v>
      </c>
      <c r="G192" s="1" t="s">
        <v>12</v>
      </c>
      <c r="H192" s="1" t="s">
        <v>26</v>
      </c>
    </row>
    <row r="193" spans="1:8" x14ac:dyDescent="0.3">
      <c r="A193" s="1" t="s">
        <v>622</v>
      </c>
      <c r="B193" s="1" t="s">
        <v>623</v>
      </c>
      <c r="C193" s="1">
        <v>29</v>
      </c>
      <c r="D193" s="1" t="s">
        <v>16</v>
      </c>
      <c r="E193" s="1" t="s">
        <v>624</v>
      </c>
      <c r="F193" s="1" t="s">
        <v>25</v>
      </c>
      <c r="G193" s="1" t="s">
        <v>12</v>
      </c>
      <c r="H193" s="1" t="s">
        <v>26</v>
      </c>
    </row>
    <row r="194" spans="1:8" x14ac:dyDescent="0.3">
      <c r="A194" s="1" t="s">
        <v>625</v>
      </c>
      <c r="B194" s="1" t="s">
        <v>626</v>
      </c>
      <c r="C194" s="1">
        <v>26</v>
      </c>
      <c r="D194" s="1" t="s">
        <v>9</v>
      </c>
      <c r="E194" s="1" t="s">
        <v>627</v>
      </c>
      <c r="F194" s="1" t="s">
        <v>106</v>
      </c>
      <c r="G194" s="1" t="s">
        <v>12</v>
      </c>
      <c r="H194" s="1" t="s">
        <v>13</v>
      </c>
    </row>
    <row r="195" spans="1:8" x14ac:dyDescent="0.3">
      <c r="A195" s="1" t="s">
        <v>628</v>
      </c>
      <c r="B195" s="1" t="s">
        <v>629</v>
      </c>
      <c r="C195" s="1">
        <v>38</v>
      </c>
      <c r="D195" s="1" t="s">
        <v>9</v>
      </c>
      <c r="E195" s="1" t="s">
        <v>630</v>
      </c>
      <c r="F195" s="1" t="s">
        <v>81</v>
      </c>
      <c r="G195" s="1" t="s">
        <v>12</v>
      </c>
      <c r="H195" s="1" t="s">
        <v>13</v>
      </c>
    </row>
    <row r="196" spans="1:8" x14ac:dyDescent="0.3">
      <c r="A196" s="1" t="s">
        <v>631</v>
      </c>
      <c r="B196" s="1" t="s">
        <v>632</v>
      </c>
      <c r="C196" s="1">
        <v>46</v>
      </c>
      <c r="D196" s="1" t="s">
        <v>9</v>
      </c>
      <c r="E196" s="1" t="s">
        <v>633</v>
      </c>
      <c r="F196" s="1" t="s">
        <v>51</v>
      </c>
      <c r="G196" s="1" t="s">
        <v>12</v>
      </c>
      <c r="H196" s="1" t="s">
        <v>13</v>
      </c>
    </row>
    <row r="197" spans="1:8" x14ac:dyDescent="0.3">
      <c r="A197" s="1" t="s">
        <v>634</v>
      </c>
      <c r="B197" s="1" t="s">
        <v>635</v>
      </c>
      <c r="C197" s="1">
        <v>60</v>
      </c>
      <c r="D197" s="1" t="s">
        <v>9</v>
      </c>
      <c r="E197" s="1" t="s">
        <v>636</v>
      </c>
      <c r="F197" s="1" t="s">
        <v>133</v>
      </c>
      <c r="G197" s="1" t="s">
        <v>12</v>
      </c>
      <c r="H197" s="1" t="s">
        <v>31</v>
      </c>
    </row>
    <row r="198" spans="1:8" x14ac:dyDescent="0.3">
      <c r="A198" s="1" t="s">
        <v>637</v>
      </c>
      <c r="B198" s="1" t="s">
        <v>638</v>
      </c>
      <c r="C198" s="1">
        <v>18</v>
      </c>
      <c r="D198" s="1" t="s">
        <v>16</v>
      </c>
      <c r="E198" s="1" t="s">
        <v>639</v>
      </c>
      <c r="F198" s="1" t="s">
        <v>162</v>
      </c>
      <c r="G198" s="1" t="s">
        <v>12</v>
      </c>
      <c r="H198" s="1" t="s">
        <v>19</v>
      </c>
    </row>
    <row r="199" spans="1:8" x14ac:dyDescent="0.3">
      <c r="A199" s="1" t="s">
        <v>640</v>
      </c>
      <c r="B199" s="1" t="s">
        <v>641</v>
      </c>
      <c r="C199" s="1">
        <v>45</v>
      </c>
      <c r="D199" s="1" t="s">
        <v>16</v>
      </c>
      <c r="E199" s="1" t="s">
        <v>204</v>
      </c>
      <c r="F199" s="1" t="s">
        <v>198</v>
      </c>
      <c r="G199" s="1" t="s">
        <v>12</v>
      </c>
      <c r="H199" s="1" t="s">
        <v>19</v>
      </c>
    </row>
    <row r="200" spans="1:8" x14ac:dyDescent="0.3">
      <c r="A200" s="1" t="s">
        <v>642</v>
      </c>
      <c r="B200" s="1" t="s">
        <v>643</v>
      </c>
      <c r="C200" s="1">
        <v>54</v>
      </c>
      <c r="D200" s="1" t="s">
        <v>9</v>
      </c>
      <c r="E200" s="1" t="s">
        <v>644</v>
      </c>
      <c r="F200" s="1" t="s">
        <v>170</v>
      </c>
      <c r="G200" s="1" t="s">
        <v>12</v>
      </c>
      <c r="H200" s="1" t="s">
        <v>26</v>
      </c>
    </row>
    <row r="201" spans="1:8" x14ac:dyDescent="0.3">
      <c r="A201" s="1" t="s">
        <v>645</v>
      </c>
      <c r="B201" s="1" t="s">
        <v>646</v>
      </c>
      <c r="C201" s="1">
        <v>46</v>
      </c>
      <c r="D201" s="1" t="s">
        <v>9</v>
      </c>
      <c r="E201" s="1" t="s">
        <v>647</v>
      </c>
      <c r="F201" s="1" t="s">
        <v>234</v>
      </c>
      <c r="G201" s="1" t="s">
        <v>12</v>
      </c>
      <c r="H201" s="1" t="s">
        <v>26</v>
      </c>
    </row>
    <row r="202" spans="1:8" x14ac:dyDescent="0.3">
      <c r="A202" s="1" t="s">
        <v>648</v>
      </c>
      <c r="B202" s="1" t="s">
        <v>649</v>
      </c>
      <c r="C202" s="1">
        <v>30</v>
      </c>
      <c r="D202" s="1" t="s">
        <v>9</v>
      </c>
      <c r="E202" s="1" t="s">
        <v>650</v>
      </c>
      <c r="F202" s="1" t="s">
        <v>429</v>
      </c>
      <c r="G202" s="1" t="s">
        <v>12</v>
      </c>
      <c r="H202" s="1" t="s">
        <v>19</v>
      </c>
    </row>
    <row r="203" spans="1:8" x14ac:dyDescent="0.3">
      <c r="A203" s="1" t="s">
        <v>651</v>
      </c>
      <c r="B203" s="1" t="s">
        <v>652</v>
      </c>
      <c r="C203" s="1">
        <v>25</v>
      </c>
      <c r="D203" s="1" t="s">
        <v>16</v>
      </c>
      <c r="E203" s="1" t="s">
        <v>653</v>
      </c>
      <c r="F203" s="1" t="s">
        <v>155</v>
      </c>
      <c r="G203" s="1" t="s">
        <v>12</v>
      </c>
      <c r="H203" s="1" t="s">
        <v>26</v>
      </c>
    </row>
    <row r="204" spans="1:8" x14ac:dyDescent="0.3">
      <c r="A204" s="1" t="s">
        <v>654</v>
      </c>
      <c r="B204" s="1" t="s">
        <v>655</v>
      </c>
      <c r="C204" s="1">
        <v>37</v>
      </c>
      <c r="D204" s="1" t="s">
        <v>16</v>
      </c>
      <c r="E204" s="1" t="s">
        <v>656</v>
      </c>
      <c r="F204" s="1" t="s">
        <v>62</v>
      </c>
      <c r="G204" s="1" t="s">
        <v>12</v>
      </c>
      <c r="H204" s="1" t="s">
        <v>19</v>
      </c>
    </row>
    <row r="205" spans="1:8" x14ac:dyDescent="0.3">
      <c r="A205" s="1" t="s">
        <v>657</v>
      </c>
      <c r="B205" s="1" t="s">
        <v>658</v>
      </c>
      <c r="C205" s="1">
        <v>47</v>
      </c>
      <c r="D205" s="1" t="s">
        <v>9</v>
      </c>
      <c r="E205" s="1" t="s">
        <v>659</v>
      </c>
      <c r="F205" s="1" t="s">
        <v>264</v>
      </c>
      <c r="G205" s="1" t="s">
        <v>12</v>
      </c>
      <c r="H205" s="1" t="s">
        <v>19</v>
      </c>
    </row>
    <row r="206" spans="1:8" x14ac:dyDescent="0.3">
      <c r="A206" s="1" t="s">
        <v>660</v>
      </c>
      <c r="B206" s="1" t="s">
        <v>661</v>
      </c>
      <c r="C206" s="1">
        <v>52</v>
      </c>
      <c r="D206" s="1" t="s">
        <v>9</v>
      </c>
      <c r="E206" s="1" t="s">
        <v>662</v>
      </c>
      <c r="F206" s="1" t="s">
        <v>284</v>
      </c>
      <c r="G206" s="1" t="s">
        <v>12</v>
      </c>
      <c r="H206" s="1" t="s">
        <v>19</v>
      </c>
    </row>
    <row r="207" spans="1:8" x14ac:dyDescent="0.3">
      <c r="A207" s="1" t="s">
        <v>663</v>
      </c>
      <c r="B207" s="1" t="s">
        <v>664</v>
      </c>
      <c r="C207" s="1">
        <v>44</v>
      </c>
      <c r="D207" s="1" t="s">
        <v>16</v>
      </c>
      <c r="E207" s="1" t="s">
        <v>665</v>
      </c>
      <c r="F207" s="1" t="s">
        <v>88</v>
      </c>
      <c r="G207" s="1" t="s">
        <v>12</v>
      </c>
      <c r="H207" s="1" t="s">
        <v>13</v>
      </c>
    </row>
    <row r="208" spans="1:8" x14ac:dyDescent="0.3">
      <c r="A208" s="1" t="s">
        <v>666</v>
      </c>
      <c r="B208" s="1" t="s">
        <v>667</v>
      </c>
      <c r="C208" s="1">
        <v>26</v>
      </c>
      <c r="D208" s="1" t="s">
        <v>16</v>
      </c>
      <c r="E208" s="1" t="s">
        <v>668</v>
      </c>
      <c r="F208" s="1" t="s">
        <v>234</v>
      </c>
      <c r="G208" s="1" t="s">
        <v>12</v>
      </c>
      <c r="H208" s="1" t="s">
        <v>31</v>
      </c>
    </row>
    <row r="209" spans="1:8" x14ac:dyDescent="0.3">
      <c r="A209" s="1" t="s">
        <v>669</v>
      </c>
      <c r="B209" s="1" t="s">
        <v>670</v>
      </c>
      <c r="C209" s="1">
        <v>28</v>
      </c>
      <c r="D209" s="1" t="s">
        <v>16</v>
      </c>
      <c r="E209" s="1" t="s">
        <v>671</v>
      </c>
      <c r="F209" s="1" t="s">
        <v>88</v>
      </c>
      <c r="G209" s="1" t="s">
        <v>12</v>
      </c>
      <c r="H209" s="1" t="s">
        <v>26</v>
      </c>
    </row>
    <row r="210" spans="1:8" x14ac:dyDescent="0.3">
      <c r="A210" s="1" t="s">
        <v>672</v>
      </c>
      <c r="B210" s="1" t="s">
        <v>673</v>
      </c>
      <c r="C210" s="1">
        <v>54</v>
      </c>
      <c r="D210" s="1" t="s">
        <v>9</v>
      </c>
      <c r="E210" s="1" t="s">
        <v>674</v>
      </c>
      <c r="F210" s="1" t="s">
        <v>323</v>
      </c>
      <c r="G210" s="1" t="s">
        <v>12</v>
      </c>
      <c r="H210" s="1" t="s">
        <v>19</v>
      </c>
    </row>
    <row r="211" spans="1:8" x14ac:dyDescent="0.3">
      <c r="A211" s="1" t="s">
        <v>675</v>
      </c>
      <c r="B211" s="1" t="s">
        <v>676</v>
      </c>
      <c r="C211" s="1">
        <v>50</v>
      </c>
      <c r="D211" s="1" t="s">
        <v>16</v>
      </c>
      <c r="E211" s="1" t="s">
        <v>677</v>
      </c>
      <c r="F211" s="1" t="s">
        <v>429</v>
      </c>
      <c r="G211" s="1" t="s">
        <v>12</v>
      </c>
      <c r="H211" s="1" t="s">
        <v>19</v>
      </c>
    </row>
    <row r="212" spans="1:8" x14ac:dyDescent="0.3">
      <c r="A212" s="1" t="s">
        <v>678</v>
      </c>
      <c r="B212" s="1" t="s">
        <v>679</v>
      </c>
      <c r="C212" s="1">
        <v>48</v>
      </c>
      <c r="D212" s="1" t="s">
        <v>9</v>
      </c>
      <c r="E212" s="1" t="s">
        <v>680</v>
      </c>
      <c r="F212" s="1" t="s">
        <v>81</v>
      </c>
      <c r="G212" s="1" t="s">
        <v>12</v>
      </c>
      <c r="H212" s="1" t="s">
        <v>31</v>
      </c>
    </row>
    <row r="213" spans="1:8" x14ac:dyDescent="0.3">
      <c r="A213" s="1" t="s">
        <v>681</v>
      </c>
      <c r="B213" s="1" t="s">
        <v>682</v>
      </c>
      <c r="C213" s="1">
        <v>20</v>
      </c>
      <c r="D213" s="1" t="s">
        <v>16</v>
      </c>
      <c r="E213" s="1" t="s">
        <v>683</v>
      </c>
      <c r="F213" s="1" t="s">
        <v>92</v>
      </c>
      <c r="G213" s="1" t="s">
        <v>12</v>
      </c>
      <c r="H213" s="1" t="s">
        <v>31</v>
      </c>
    </row>
    <row r="214" spans="1:8" x14ac:dyDescent="0.3">
      <c r="A214" s="1" t="s">
        <v>684</v>
      </c>
      <c r="B214" s="1" t="s">
        <v>685</v>
      </c>
      <c r="C214" s="1">
        <v>63</v>
      </c>
      <c r="D214" s="1" t="s">
        <v>16</v>
      </c>
      <c r="E214" s="1" t="s">
        <v>686</v>
      </c>
      <c r="F214" s="1" t="s">
        <v>74</v>
      </c>
      <c r="G214" s="1" t="s">
        <v>12</v>
      </c>
      <c r="H214" s="1" t="s">
        <v>19</v>
      </c>
    </row>
    <row r="215" spans="1:8" x14ac:dyDescent="0.3">
      <c r="A215" s="1" t="s">
        <v>687</v>
      </c>
      <c r="B215" s="1" t="s">
        <v>688</v>
      </c>
      <c r="C215" s="1">
        <v>42</v>
      </c>
      <c r="D215" s="1" t="s">
        <v>16</v>
      </c>
      <c r="E215" s="1" t="s">
        <v>689</v>
      </c>
      <c r="F215" s="1" t="s">
        <v>18</v>
      </c>
      <c r="G215" s="1" t="s">
        <v>12</v>
      </c>
      <c r="H215" s="1" t="s">
        <v>19</v>
      </c>
    </row>
    <row r="216" spans="1:8" x14ac:dyDescent="0.3">
      <c r="A216" s="1" t="s">
        <v>690</v>
      </c>
      <c r="B216" s="1" t="s">
        <v>691</v>
      </c>
      <c r="C216" s="1">
        <v>61</v>
      </c>
      <c r="D216" s="1" t="s">
        <v>9</v>
      </c>
      <c r="E216" s="1" t="s">
        <v>692</v>
      </c>
      <c r="F216" s="1" t="s">
        <v>66</v>
      </c>
      <c r="G216" s="1" t="s">
        <v>12</v>
      </c>
      <c r="H216" s="1" t="s">
        <v>13</v>
      </c>
    </row>
    <row r="217" spans="1:8" x14ac:dyDescent="0.3">
      <c r="A217" s="1" t="s">
        <v>693</v>
      </c>
      <c r="B217" s="1" t="s">
        <v>694</v>
      </c>
      <c r="C217" s="1">
        <v>50</v>
      </c>
      <c r="D217" s="1" t="s">
        <v>16</v>
      </c>
      <c r="E217" s="1" t="s">
        <v>695</v>
      </c>
      <c r="F217" s="1" t="s">
        <v>35</v>
      </c>
      <c r="G217" s="1" t="s">
        <v>12</v>
      </c>
      <c r="H217" s="1" t="s">
        <v>13</v>
      </c>
    </row>
    <row r="218" spans="1:8" x14ac:dyDescent="0.3">
      <c r="A218" s="1" t="s">
        <v>696</v>
      </c>
      <c r="B218" s="1" t="s">
        <v>697</v>
      </c>
      <c r="C218" s="1">
        <v>44</v>
      </c>
      <c r="D218" s="1" t="s">
        <v>9</v>
      </c>
      <c r="E218" s="1" t="s">
        <v>698</v>
      </c>
      <c r="F218" s="1" t="s">
        <v>30</v>
      </c>
      <c r="G218" s="1" t="s">
        <v>12</v>
      </c>
      <c r="H218" s="1" t="s">
        <v>19</v>
      </c>
    </row>
    <row r="219" spans="1:8" x14ac:dyDescent="0.3">
      <c r="A219" s="1" t="s">
        <v>699</v>
      </c>
      <c r="B219" s="1" t="s">
        <v>700</v>
      </c>
      <c r="C219" s="1">
        <v>42</v>
      </c>
      <c r="D219" s="1" t="s">
        <v>9</v>
      </c>
      <c r="E219" s="1" t="s">
        <v>701</v>
      </c>
      <c r="F219" s="1" t="s">
        <v>113</v>
      </c>
      <c r="G219" s="1" t="s">
        <v>12</v>
      </c>
      <c r="H219" s="1" t="s">
        <v>31</v>
      </c>
    </row>
    <row r="220" spans="1:8" x14ac:dyDescent="0.3">
      <c r="A220" s="1" t="s">
        <v>702</v>
      </c>
      <c r="B220" s="1" t="s">
        <v>703</v>
      </c>
      <c r="C220" s="1">
        <v>46</v>
      </c>
      <c r="D220" s="1" t="s">
        <v>9</v>
      </c>
      <c r="E220" s="1" t="s">
        <v>704</v>
      </c>
      <c r="F220" s="1" t="s">
        <v>30</v>
      </c>
      <c r="G220" s="1" t="s">
        <v>12</v>
      </c>
      <c r="H220" s="1" t="s">
        <v>19</v>
      </c>
    </row>
    <row r="221" spans="1:8" x14ac:dyDescent="0.3">
      <c r="A221" s="1" t="s">
        <v>705</v>
      </c>
      <c r="B221" s="1" t="s">
        <v>706</v>
      </c>
      <c r="C221" s="1">
        <v>47</v>
      </c>
      <c r="D221" s="1" t="s">
        <v>16</v>
      </c>
      <c r="E221" s="1" t="s">
        <v>3955</v>
      </c>
      <c r="F221" s="1" t="s">
        <v>88</v>
      </c>
      <c r="G221" s="1" t="s">
        <v>12</v>
      </c>
      <c r="H221" s="1" t="s">
        <v>13</v>
      </c>
    </row>
    <row r="222" spans="1:8" x14ac:dyDescent="0.3">
      <c r="A222" s="1" t="s">
        <v>707</v>
      </c>
      <c r="B222" s="1" t="s">
        <v>708</v>
      </c>
      <c r="C222" s="1">
        <v>50</v>
      </c>
      <c r="D222" s="1" t="s">
        <v>16</v>
      </c>
      <c r="E222" s="1" t="s">
        <v>3956</v>
      </c>
      <c r="F222" s="1" t="s">
        <v>709</v>
      </c>
      <c r="G222" s="1" t="s">
        <v>3807</v>
      </c>
      <c r="H222" s="1" t="s">
        <v>26</v>
      </c>
    </row>
    <row r="223" spans="1:8" x14ac:dyDescent="0.3">
      <c r="A223" s="1" t="s">
        <v>710</v>
      </c>
      <c r="B223" s="1" t="s">
        <v>711</v>
      </c>
      <c r="C223" s="1">
        <v>38</v>
      </c>
      <c r="D223" s="1" t="s">
        <v>9</v>
      </c>
      <c r="E223" s="1" t="s">
        <v>712</v>
      </c>
      <c r="F223" s="1" t="s">
        <v>81</v>
      </c>
      <c r="G223" s="1" t="s">
        <v>12</v>
      </c>
      <c r="H223" s="1" t="s">
        <v>19</v>
      </c>
    </row>
    <row r="224" spans="1:8" x14ac:dyDescent="0.3">
      <c r="A224" s="1" t="s">
        <v>713</v>
      </c>
      <c r="B224" s="1" t="s">
        <v>714</v>
      </c>
      <c r="C224" s="1">
        <v>35</v>
      </c>
      <c r="D224" s="1" t="s">
        <v>9</v>
      </c>
      <c r="E224" s="1" t="s">
        <v>715</v>
      </c>
      <c r="F224" s="1" t="s">
        <v>230</v>
      </c>
      <c r="G224" s="1" t="s">
        <v>12</v>
      </c>
      <c r="H224" s="1" t="s">
        <v>19</v>
      </c>
    </row>
    <row r="225" spans="1:8" x14ac:dyDescent="0.3">
      <c r="A225" s="1" t="s">
        <v>716</v>
      </c>
      <c r="B225" s="1" t="s">
        <v>717</v>
      </c>
      <c r="C225" s="1">
        <v>50</v>
      </c>
      <c r="D225" s="1" t="s">
        <v>9</v>
      </c>
      <c r="E225" s="1" t="s">
        <v>3957</v>
      </c>
      <c r="F225" s="1" t="s">
        <v>264</v>
      </c>
      <c r="G225" s="1" t="s">
        <v>12</v>
      </c>
      <c r="H225" s="1" t="s">
        <v>19</v>
      </c>
    </row>
    <row r="226" spans="1:8" x14ac:dyDescent="0.3">
      <c r="A226" s="1" t="s">
        <v>718</v>
      </c>
      <c r="B226" s="1" t="s">
        <v>719</v>
      </c>
      <c r="C226" s="1">
        <v>29</v>
      </c>
      <c r="D226" s="1" t="s">
        <v>9</v>
      </c>
      <c r="E226" s="1" t="s">
        <v>720</v>
      </c>
      <c r="F226" s="1" t="s">
        <v>113</v>
      </c>
      <c r="G226" s="1" t="s">
        <v>12</v>
      </c>
      <c r="H226" s="1" t="s">
        <v>31</v>
      </c>
    </row>
    <row r="227" spans="1:8" x14ac:dyDescent="0.3">
      <c r="A227" s="1" t="s">
        <v>721</v>
      </c>
      <c r="B227" s="1" t="s">
        <v>722</v>
      </c>
      <c r="C227" s="1">
        <v>46</v>
      </c>
      <c r="D227" s="1" t="s">
        <v>16</v>
      </c>
      <c r="E227" s="1" t="s">
        <v>723</v>
      </c>
      <c r="F227" s="1" t="s">
        <v>117</v>
      </c>
      <c r="G227" s="1" t="s">
        <v>12</v>
      </c>
      <c r="H227" s="1" t="s">
        <v>19</v>
      </c>
    </row>
    <row r="228" spans="1:8" x14ac:dyDescent="0.3">
      <c r="A228" s="1" t="s">
        <v>724</v>
      </c>
      <c r="B228" s="1" t="s">
        <v>725</v>
      </c>
      <c r="C228" s="1">
        <v>54</v>
      </c>
      <c r="D228" s="1" t="s">
        <v>9</v>
      </c>
      <c r="E228" s="1" t="s">
        <v>213</v>
      </c>
      <c r="F228" s="1" t="s">
        <v>162</v>
      </c>
      <c r="G228" s="1" t="s">
        <v>12</v>
      </c>
      <c r="H228" s="1" t="s">
        <v>13</v>
      </c>
    </row>
    <row r="229" spans="1:8" x14ac:dyDescent="0.3">
      <c r="A229" s="1" t="s">
        <v>726</v>
      </c>
      <c r="B229" s="1" t="s">
        <v>727</v>
      </c>
      <c r="C229" s="1">
        <v>63</v>
      </c>
      <c r="D229" s="1" t="s">
        <v>16</v>
      </c>
      <c r="E229" s="1" t="s">
        <v>728</v>
      </c>
      <c r="F229" s="1" t="s">
        <v>62</v>
      </c>
      <c r="G229" s="1" t="s">
        <v>12</v>
      </c>
      <c r="H229" s="1" t="s">
        <v>13</v>
      </c>
    </row>
    <row r="230" spans="1:8" x14ac:dyDescent="0.3">
      <c r="A230" s="1" t="s">
        <v>729</v>
      </c>
      <c r="B230" s="1" t="s">
        <v>730</v>
      </c>
      <c r="C230" s="1">
        <v>52</v>
      </c>
      <c r="D230" s="1" t="s">
        <v>16</v>
      </c>
      <c r="E230" s="1" t="s">
        <v>390</v>
      </c>
      <c r="F230" s="1" t="s">
        <v>117</v>
      </c>
      <c r="G230" s="1" t="s">
        <v>12</v>
      </c>
      <c r="H230" s="1" t="s">
        <v>13</v>
      </c>
    </row>
    <row r="231" spans="1:8" x14ac:dyDescent="0.3">
      <c r="A231" s="1" t="s">
        <v>731</v>
      </c>
      <c r="B231" s="1" t="s">
        <v>732</v>
      </c>
      <c r="C231" s="1">
        <v>32</v>
      </c>
      <c r="D231" s="1" t="s">
        <v>16</v>
      </c>
      <c r="E231" s="1" t="s">
        <v>733</v>
      </c>
      <c r="F231" s="1" t="s">
        <v>139</v>
      </c>
      <c r="G231" s="1" t="s">
        <v>12</v>
      </c>
      <c r="H231" s="1" t="s">
        <v>26</v>
      </c>
    </row>
    <row r="232" spans="1:8" x14ac:dyDescent="0.3">
      <c r="A232" s="1" t="s">
        <v>734</v>
      </c>
      <c r="B232" s="1" t="s">
        <v>735</v>
      </c>
      <c r="C232" s="1">
        <v>29</v>
      </c>
      <c r="D232" s="1" t="s">
        <v>9</v>
      </c>
      <c r="E232" s="1" t="s">
        <v>736</v>
      </c>
      <c r="F232" s="1" t="s">
        <v>247</v>
      </c>
      <c r="G232" s="1" t="s">
        <v>12</v>
      </c>
      <c r="H232" s="1" t="s">
        <v>26</v>
      </c>
    </row>
    <row r="233" spans="1:8" x14ac:dyDescent="0.3">
      <c r="A233" s="1" t="s">
        <v>737</v>
      </c>
      <c r="B233" s="1" t="s">
        <v>738</v>
      </c>
      <c r="C233" s="1">
        <v>22</v>
      </c>
      <c r="D233" s="1" t="s">
        <v>16</v>
      </c>
      <c r="E233" s="1" t="s">
        <v>739</v>
      </c>
      <c r="F233" s="1" t="s">
        <v>312</v>
      </c>
      <c r="G233" s="1" t="s">
        <v>12</v>
      </c>
      <c r="H233" s="1" t="s">
        <v>26</v>
      </c>
    </row>
    <row r="234" spans="1:8" x14ac:dyDescent="0.3">
      <c r="A234" s="1" t="s">
        <v>740</v>
      </c>
      <c r="B234" s="1" t="s">
        <v>741</v>
      </c>
      <c r="C234" s="1">
        <v>27</v>
      </c>
      <c r="D234" s="1" t="s">
        <v>16</v>
      </c>
      <c r="E234" s="1" t="s">
        <v>742</v>
      </c>
      <c r="F234" s="1" t="s">
        <v>88</v>
      </c>
      <c r="G234" s="1" t="s">
        <v>12</v>
      </c>
      <c r="H234" s="1" t="s">
        <v>19</v>
      </c>
    </row>
    <row r="235" spans="1:8" x14ac:dyDescent="0.3">
      <c r="A235" s="1" t="s">
        <v>743</v>
      </c>
      <c r="B235" s="1" t="s">
        <v>744</v>
      </c>
      <c r="C235" s="1">
        <v>59</v>
      </c>
      <c r="D235" s="1" t="s">
        <v>9</v>
      </c>
      <c r="E235" s="1" t="s">
        <v>745</v>
      </c>
      <c r="F235" s="1" t="s">
        <v>43</v>
      </c>
      <c r="G235" s="1" t="s">
        <v>12</v>
      </c>
      <c r="H235" s="1" t="s">
        <v>31</v>
      </c>
    </row>
    <row r="236" spans="1:8" x14ac:dyDescent="0.3">
      <c r="A236" s="1" t="s">
        <v>746</v>
      </c>
      <c r="B236" s="1" t="s">
        <v>747</v>
      </c>
      <c r="C236" s="1">
        <v>43</v>
      </c>
      <c r="D236" s="1" t="s">
        <v>16</v>
      </c>
      <c r="E236" s="1" t="s">
        <v>748</v>
      </c>
      <c r="F236" s="1" t="s">
        <v>62</v>
      </c>
      <c r="G236" s="1" t="s">
        <v>12</v>
      </c>
      <c r="H236" s="1" t="s">
        <v>13</v>
      </c>
    </row>
    <row r="237" spans="1:8" x14ac:dyDescent="0.3">
      <c r="A237" s="1" t="s">
        <v>749</v>
      </c>
      <c r="B237" s="1" t="s">
        <v>750</v>
      </c>
      <c r="C237" s="1">
        <v>28</v>
      </c>
      <c r="D237" s="1" t="s">
        <v>16</v>
      </c>
      <c r="E237" s="1" t="s">
        <v>751</v>
      </c>
      <c r="F237" s="1" t="s">
        <v>92</v>
      </c>
      <c r="G237" s="1" t="s">
        <v>12</v>
      </c>
      <c r="H237" s="1" t="s">
        <v>26</v>
      </c>
    </row>
    <row r="238" spans="1:8" x14ac:dyDescent="0.3">
      <c r="A238" s="1" t="s">
        <v>752</v>
      </c>
      <c r="B238" s="1" t="s">
        <v>753</v>
      </c>
      <c r="C238" s="1">
        <v>42</v>
      </c>
      <c r="D238" s="1" t="s">
        <v>16</v>
      </c>
      <c r="E238" s="1" t="s">
        <v>754</v>
      </c>
      <c r="F238" s="1" t="s">
        <v>284</v>
      </c>
      <c r="G238" s="1" t="s">
        <v>12</v>
      </c>
      <c r="H238" s="1" t="s">
        <v>26</v>
      </c>
    </row>
    <row r="239" spans="1:8" x14ac:dyDescent="0.3">
      <c r="A239" s="1" t="s">
        <v>755</v>
      </c>
      <c r="B239" s="1" t="s">
        <v>756</v>
      </c>
      <c r="C239" s="1">
        <v>41</v>
      </c>
      <c r="D239" s="1" t="s">
        <v>16</v>
      </c>
      <c r="E239" s="1" t="s">
        <v>757</v>
      </c>
      <c r="F239" s="1" t="s">
        <v>66</v>
      </c>
      <c r="G239" s="1" t="s">
        <v>12</v>
      </c>
      <c r="H239" s="1" t="s">
        <v>13</v>
      </c>
    </row>
    <row r="240" spans="1:8" x14ac:dyDescent="0.3">
      <c r="A240" s="1" t="s">
        <v>758</v>
      </c>
      <c r="B240" s="1" t="s">
        <v>759</v>
      </c>
      <c r="C240" s="1">
        <v>40</v>
      </c>
      <c r="D240" s="1" t="s">
        <v>9</v>
      </c>
      <c r="E240" s="1" t="s">
        <v>760</v>
      </c>
      <c r="F240" s="1" t="s">
        <v>43</v>
      </c>
      <c r="G240" s="1" t="s">
        <v>12</v>
      </c>
      <c r="H240" s="1" t="s">
        <v>19</v>
      </c>
    </row>
    <row r="241" spans="1:8" x14ac:dyDescent="0.3">
      <c r="A241" s="1" t="s">
        <v>761</v>
      </c>
      <c r="B241" s="1" t="s">
        <v>762</v>
      </c>
      <c r="C241" s="1">
        <v>58</v>
      </c>
      <c r="D241" s="1" t="s">
        <v>16</v>
      </c>
      <c r="E241" s="1" t="s">
        <v>763</v>
      </c>
      <c r="F241" s="1" t="s">
        <v>181</v>
      </c>
      <c r="G241" s="1" t="s">
        <v>12</v>
      </c>
      <c r="H241" s="1" t="s">
        <v>19</v>
      </c>
    </row>
    <row r="242" spans="1:8" x14ac:dyDescent="0.3">
      <c r="A242" s="1" t="s">
        <v>764</v>
      </c>
      <c r="B242" s="1" t="s">
        <v>765</v>
      </c>
      <c r="C242" s="1">
        <v>59</v>
      </c>
      <c r="D242" s="1" t="s">
        <v>16</v>
      </c>
      <c r="E242" s="1" t="s">
        <v>766</v>
      </c>
      <c r="F242" s="1" t="s">
        <v>155</v>
      </c>
      <c r="G242" s="1" t="s">
        <v>12</v>
      </c>
      <c r="H242" s="1" t="s">
        <v>19</v>
      </c>
    </row>
    <row r="243" spans="1:8" x14ac:dyDescent="0.3">
      <c r="A243" s="1" t="s">
        <v>767</v>
      </c>
      <c r="B243" s="1" t="s">
        <v>768</v>
      </c>
      <c r="C243" s="1">
        <v>31</v>
      </c>
      <c r="D243" s="1" t="s">
        <v>9</v>
      </c>
      <c r="E243" s="1" t="s">
        <v>769</v>
      </c>
      <c r="F243" s="1" t="s">
        <v>284</v>
      </c>
      <c r="G243" s="1" t="s">
        <v>12</v>
      </c>
      <c r="H243" s="1" t="s">
        <v>19</v>
      </c>
    </row>
    <row r="244" spans="1:8" x14ac:dyDescent="0.3">
      <c r="A244" s="1" t="s">
        <v>770</v>
      </c>
      <c r="B244" s="1" t="s">
        <v>771</v>
      </c>
      <c r="C244" s="1">
        <v>58</v>
      </c>
      <c r="D244" s="1" t="s">
        <v>16</v>
      </c>
      <c r="E244" s="1" t="s">
        <v>772</v>
      </c>
      <c r="F244" s="1" t="s">
        <v>166</v>
      </c>
      <c r="G244" s="1" t="s">
        <v>12</v>
      </c>
      <c r="H244" s="1" t="s">
        <v>31</v>
      </c>
    </row>
    <row r="245" spans="1:8" x14ac:dyDescent="0.3">
      <c r="A245" s="1" t="s">
        <v>773</v>
      </c>
      <c r="B245" s="1" t="s">
        <v>774</v>
      </c>
      <c r="C245" s="1">
        <v>56</v>
      </c>
      <c r="D245" s="1" t="s">
        <v>16</v>
      </c>
      <c r="E245" s="1" t="s">
        <v>775</v>
      </c>
      <c r="F245" s="1" t="s">
        <v>354</v>
      </c>
      <c r="G245" s="1" t="s">
        <v>12</v>
      </c>
      <c r="H245" s="1" t="s">
        <v>13</v>
      </c>
    </row>
    <row r="246" spans="1:8" x14ac:dyDescent="0.3">
      <c r="A246" s="1" t="s">
        <v>776</v>
      </c>
      <c r="B246" s="1" t="s">
        <v>777</v>
      </c>
      <c r="C246" s="1">
        <v>19</v>
      </c>
      <c r="D246" s="1" t="s">
        <v>9</v>
      </c>
      <c r="E246" s="1" t="s">
        <v>778</v>
      </c>
      <c r="F246" s="1" t="s">
        <v>117</v>
      </c>
      <c r="G246" s="1" t="s">
        <v>12</v>
      </c>
      <c r="H246" s="1" t="s">
        <v>26</v>
      </c>
    </row>
    <row r="247" spans="1:8" x14ac:dyDescent="0.3">
      <c r="A247" s="1" t="s">
        <v>779</v>
      </c>
      <c r="B247" s="1" t="s">
        <v>780</v>
      </c>
      <c r="C247" s="1">
        <v>57</v>
      </c>
      <c r="D247" s="1" t="s">
        <v>16</v>
      </c>
      <c r="E247" s="1" t="s">
        <v>781</v>
      </c>
      <c r="F247" s="1" t="s">
        <v>155</v>
      </c>
      <c r="G247" s="1" t="s">
        <v>12</v>
      </c>
      <c r="H247" s="1" t="s">
        <v>19</v>
      </c>
    </row>
    <row r="248" spans="1:8" x14ac:dyDescent="0.3">
      <c r="A248" s="1" t="s">
        <v>782</v>
      </c>
      <c r="B248" s="1" t="s">
        <v>783</v>
      </c>
      <c r="C248" s="1">
        <v>58</v>
      </c>
      <c r="D248" s="1" t="s">
        <v>9</v>
      </c>
      <c r="E248" s="1" t="s">
        <v>784</v>
      </c>
      <c r="F248" s="1" t="s">
        <v>288</v>
      </c>
      <c r="G248" s="1" t="s">
        <v>12</v>
      </c>
      <c r="H248" s="1" t="s">
        <v>26</v>
      </c>
    </row>
    <row r="249" spans="1:8" x14ac:dyDescent="0.3">
      <c r="A249" s="1" t="s">
        <v>785</v>
      </c>
      <c r="B249" s="1" t="s">
        <v>786</v>
      </c>
      <c r="C249" s="1">
        <v>32</v>
      </c>
      <c r="D249" s="1" t="s">
        <v>9</v>
      </c>
      <c r="E249" s="1" t="s">
        <v>787</v>
      </c>
      <c r="F249" s="1" t="s">
        <v>47</v>
      </c>
      <c r="G249" s="1" t="s">
        <v>12</v>
      </c>
      <c r="H249" s="1" t="s">
        <v>19</v>
      </c>
    </row>
    <row r="250" spans="1:8" x14ac:dyDescent="0.3">
      <c r="A250" s="1" t="s">
        <v>788</v>
      </c>
      <c r="B250" s="1" t="s">
        <v>789</v>
      </c>
      <c r="C250" s="1">
        <v>19</v>
      </c>
      <c r="D250" s="1" t="s">
        <v>9</v>
      </c>
      <c r="E250" s="1" t="s">
        <v>790</v>
      </c>
      <c r="F250" s="1" t="s">
        <v>181</v>
      </c>
      <c r="G250" s="1" t="s">
        <v>12</v>
      </c>
      <c r="H250" s="1" t="s">
        <v>13</v>
      </c>
    </row>
    <row r="251" spans="1:8" x14ac:dyDescent="0.3">
      <c r="A251" s="1" t="s">
        <v>791</v>
      </c>
      <c r="B251" s="1" t="s">
        <v>792</v>
      </c>
      <c r="C251" s="1">
        <v>41</v>
      </c>
      <c r="D251" s="1" t="s">
        <v>16</v>
      </c>
      <c r="E251" s="1" t="s">
        <v>793</v>
      </c>
      <c r="F251" s="1" t="s">
        <v>58</v>
      </c>
      <c r="G251" s="1" t="s">
        <v>12</v>
      </c>
      <c r="H251" s="1" t="s">
        <v>13</v>
      </c>
    </row>
    <row r="252" spans="1:8" x14ac:dyDescent="0.3">
      <c r="A252" s="1" t="s">
        <v>794</v>
      </c>
      <c r="B252" s="1" t="s">
        <v>795</v>
      </c>
      <c r="C252" s="1">
        <v>48</v>
      </c>
      <c r="D252" s="1" t="s">
        <v>9</v>
      </c>
      <c r="E252" s="1" t="s">
        <v>796</v>
      </c>
      <c r="F252" s="1" t="s">
        <v>92</v>
      </c>
      <c r="G252" s="1" t="s">
        <v>12</v>
      </c>
      <c r="H252" s="1" t="s">
        <v>19</v>
      </c>
    </row>
    <row r="253" spans="1:8" x14ac:dyDescent="0.3">
      <c r="A253" s="1" t="s">
        <v>797</v>
      </c>
      <c r="B253" s="1" t="s">
        <v>798</v>
      </c>
      <c r="C253" s="1">
        <v>64</v>
      </c>
      <c r="D253" s="1" t="s">
        <v>9</v>
      </c>
      <c r="E253" s="1" t="s">
        <v>799</v>
      </c>
      <c r="F253" s="1" t="s">
        <v>22</v>
      </c>
      <c r="G253" s="1" t="s">
        <v>12</v>
      </c>
      <c r="H253" s="1" t="s">
        <v>31</v>
      </c>
    </row>
    <row r="254" spans="1:8" x14ac:dyDescent="0.3">
      <c r="A254" s="1" t="s">
        <v>800</v>
      </c>
      <c r="B254" s="1" t="s">
        <v>801</v>
      </c>
      <c r="C254" s="1">
        <v>26</v>
      </c>
      <c r="D254" s="1" t="s">
        <v>9</v>
      </c>
      <c r="E254" s="1" t="s">
        <v>802</v>
      </c>
      <c r="F254" s="1" t="s">
        <v>39</v>
      </c>
      <c r="G254" s="1" t="s">
        <v>12</v>
      </c>
      <c r="H254" s="1" t="s">
        <v>31</v>
      </c>
    </row>
    <row r="255" spans="1:8" x14ac:dyDescent="0.3">
      <c r="A255" s="1" t="s">
        <v>803</v>
      </c>
      <c r="B255" s="1" t="s">
        <v>3941</v>
      </c>
      <c r="C255" s="1">
        <v>32</v>
      </c>
      <c r="D255" s="1" t="s">
        <v>9</v>
      </c>
      <c r="E255" s="1" t="s">
        <v>804</v>
      </c>
      <c r="F255" s="1" t="s">
        <v>319</v>
      </c>
      <c r="G255" s="1" t="s">
        <v>12</v>
      </c>
      <c r="H255" s="1" t="s">
        <v>26</v>
      </c>
    </row>
    <row r="256" spans="1:8" x14ac:dyDescent="0.3">
      <c r="A256" s="1" t="s">
        <v>805</v>
      </c>
      <c r="B256" s="1" t="s">
        <v>806</v>
      </c>
      <c r="C256" s="1">
        <v>34</v>
      </c>
      <c r="D256" s="1" t="s">
        <v>9</v>
      </c>
      <c r="E256" s="1" t="s">
        <v>807</v>
      </c>
      <c r="F256" s="1" t="s">
        <v>162</v>
      </c>
      <c r="G256" s="1" t="s">
        <v>12</v>
      </c>
      <c r="H256" s="1" t="s">
        <v>31</v>
      </c>
    </row>
    <row r="257" spans="1:8" x14ac:dyDescent="0.3">
      <c r="A257" s="1" t="s">
        <v>808</v>
      </c>
      <c r="B257" s="1" t="s">
        <v>809</v>
      </c>
      <c r="C257" s="1">
        <v>21</v>
      </c>
      <c r="D257" s="1" t="s">
        <v>9</v>
      </c>
      <c r="E257" s="1" t="s">
        <v>810</v>
      </c>
      <c r="F257" s="1" t="s">
        <v>25</v>
      </c>
      <c r="G257" s="1" t="s">
        <v>12</v>
      </c>
      <c r="H257" s="1" t="s">
        <v>13</v>
      </c>
    </row>
    <row r="258" spans="1:8" x14ac:dyDescent="0.3">
      <c r="A258" s="1" t="s">
        <v>811</v>
      </c>
      <c r="B258" s="1" t="s">
        <v>812</v>
      </c>
      <c r="C258" s="1">
        <v>57</v>
      </c>
      <c r="D258" s="1" t="s">
        <v>9</v>
      </c>
      <c r="E258" s="1" t="s">
        <v>813</v>
      </c>
      <c r="F258" s="1" t="s">
        <v>288</v>
      </c>
      <c r="G258" s="1" t="s">
        <v>12</v>
      </c>
      <c r="H258" s="1" t="s">
        <v>19</v>
      </c>
    </row>
    <row r="259" spans="1:8" x14ac:dyDescent="0.3">
      <c r="A259" s="1" t="s">
        <v>814</v>
      </c>
      <c r="B259" s="1" t="s">
        <v>815</v>
      </c>
      <c r="C259" s="1">
        <v>42</v>
      </c>
      <c r="D259" s="1" t="s">
        <v>9</v>
      </c>
      <c r="E259" s="1" t="s">
        <v>816</v>
      </c>
      <c r="F259" s="1" t="s">
        <v>709</v>
      </c>
      <c r="G259" s="1" t="s">
        <v>12</v>
      </c>
      <c r="H259" s="1" t="s">
        <v>31</v>
      </c>
    </row>
    <row r="260" spans="1:8" x14ac:dyDescent="0.3">
      <c r="A260" s="1" t="s">
        <v>817</v>
      </c>
      <c r="B260" s="1" t="s">
        <v>818</v>
      </c>
      <c r="C260" s="1">
        <v>24</v>
      </c>
      <c r="D260" s="1" t="s">
        <v>16</v>
      </c>
      <c r="E260" s="1" t="s">
        <v>819</v>
      </c>
      <c r="F260" s="1" t="s">
        <v>354</v>
      </c>
      <c r="G260" s="1" t="s">
        <v>12</v>
      </c>
      <c r="H260" s="1" t="s">
        <v>19</v>
      </c>
    </row>
    <row r="261" spans="1:8" x14ac:dyDescent="0.3">
      <c r="A261" s="1" t="s">
        <v>820</v>
      </c>
      <c r="B261" s="1" t="s">
        <v>821</v>
      </c>
      <c r="C261" s="1">
        <v>32</v>
      </c>
      <c r="D261" s="1" t="s">
        <v>16</v>
      </c>
      <c r="E261" s="1" t="s">
        <v>822</v>
      </c>
      <c r="F261" s="1" t="s">
        <v>96</v>
      </c>
      <c r="G261" s="1" t="s">
        <v>12</v>
      </c>
      <c r="H261" s="1" t="s">
        <v>31</v>
      </c>
    </row>
    <row r="262" spans="1:8" x14ac:dyDescent="0.3">
      <c r="A262" s="1" t="s">
        <v>823</v>
      </c>
      <c r="B262" s="1" t="s">
        <v>824</v>
      </c>
      <c r="C262" s="1">
        <v>63</v>
      </c>
      <c r="D262" s="1" t="s">
        <v>16</v>
      </c>
      <c r="E262" s="1" t="s">
        <v>825</v>
      </c>
      <c r="F262" s="1" t="s">
        <v>133</v>
      </c>
      <c r="G262" s="1" t="s">
        <v>12</v>
      </c>
      <c r="H262" s="1" t="s">
        <v>19</v>
      </c>
    </row>
    <row r="263" spans="1:8" x14ac:dyDescent="0.3">
      <c r="A263" s="1" t="s">
        <v>826</v>
      </c>
      <c r="B263" s="1" t="s">
        <v>827</v>
      </c>
      <c r="C263" s="1">
        <v>27</v>
      </c>
      <c r="D263" s="1" t="s">
        <v>16</v>
      </c>
      <c r="E263" s="1" t="s">
        <v>828</v>
      </c>
      <c r="F263" s="1" t="s">
        <v>35</v>
      </c>
      <c r="G263" s="1" t="s">
        <v>12</v>
      </c>
      <c r="H263" s="1" t="s">
        <v>31</v>
      </c>
    </row>
    <row r="264" spans="1:8" x14ac:dyDescent="0.3">
      <c r="A264" s="1" t="s">
        <v>829</v>
      </c>
      <c r="B264" s="1" t="s">
        <v>830</v>
      </c>
      <c r="C264" s="1">
        <v>60</v>
      </c>
      <c r="D264" s="1" t="s">
        <v>16</v>
      </c>
      <c r="E264" s="1" t="s">
        <v>831</v>
      </c>
      <c r="F264" s="1" t="s">
        <v>66</v>
      </c>
      <c r="G264" s="1" t="s">
        <v>12</v>
      </c>
      <c r="H264" s="1" t="s">
        <v>31</v>
      </c>
    </row>
    <row r="265" spans="1:8" x14ac:dyDescent="0.3">
      <c r="A265" s="1" t="s">
        <v>832</v>
      </c>
      <c r="B265" s="1" t="s">
        <v>833</v>
      </c>
      <c r="C265" s="1">
        <v>50</v>
      </c>
      <c r="D265" s="1" t="s">
        <v>9</v>
      </c>
      <c r="E265" s="1" t="s">
        <v>834</v>
      </c>
      <c r="F265" s="1" t="s">
        <v>323</v>
      </c>
      <c r="G265" s="1" t="s">
        <v>12</v>
      </c>
      <c r="H265" s="1" t="s">
        <v>26</v>
      </c>
    </row>
    <row r="266" spans="1:8" x14ac:dyDescent="0.3">
      <c r="A266" s="1" t="s">
        <v>835</v>
      </c>
      <c r="B266" s="1" t="s">
        <v>836</v>
      </c>
      <c r="C266" s="1">
        <v>25</v>
      </c>
      <c r="D266" s="1" t="s">
        <v>9</v>
      </c>
      <c r="E266" s="1" t="s">
        <v>837</v>
      </c>
      <c r="F266" s="1" t="s">
        <v>838</v>
      </c>
      <c r="G266" s="1" t="s">
        <v>12</v>
      </c>
      <c r="H266" s="1" t="s">
        <v>13</v>
      </c>
    </row>
    <row r="267" spans="1:8" x14ac:dyDescent="0.3">
      <c r="A267" s="1" t="s">
        <v>839</v>
      </c>
      <c r="B267" s="1" t="s">
        <v>840</v>
      </c>
      <c r="C267" s="1">
        <v>38</v>
      </c>
      <c r="D267" s="1" t="s">
        <v>9</v>
      </c>
      <c r="E267" s="1" t="s">
        <v>841</v>
      </c>
      <c r="F267" s="1" t="s">
        <v>234</v>
      </c>
      <c r="G267" s="1" t="s">
        <v>12</v>
      </c>
      <c r="H267" s="1" t="s">
        <v>31</v>
      </c>
    </row>
    <row r="268" spans="1:8" x14ac:dyDescent="0.3">
      <c r="A268" s="1" t="s">
        <v>842</v>
      </c>
      <c r="B268" s="1" t="s">
        <v>843</v>
      </c>
      <c r="C268" s="1">
        <v>32</v>
      </c>
      <c r="D268" s="1" t="s">
        <v>16</v>
      </c>
      <c r="E268" s="1" t="s">
        <v>844</v>
      </c>
      <c r="F268" s="1" t="s">
        <v>582</v>
      </c>
      <c r="G268" s="1" t="s">
        <v>12</v>
      </c>
      <c r="H268" s="1" t="s">
        <v>26</v>
      </c>
    </row>
    <row r="269" spans="1:8" x14ac:dyDescent="0.3">
      <c r="A269" s="1" t="s">
        <v>845</v>
      </c>
      <c r="B269" s="1" t="s">
        <v>846</v>
      </c>
      <c r="C269" s="1">
        <v>18</v>
      </c>
      <c r="D269" s="1" t="s">
        <v>9</v>
      </c>
      <c r="E269" s="1" t="s">
        <v>775</v>
      </c>
      <c r="F269" s="1" t="s">
        <v>66</v>
      </c>
      <c r="G269" s="1" t="s">
        <v>12</v>
      </c>
      <c r="H269" s="1" t="s">
        <v>26</v>
      </c>
    </row>
    <row r="270" spans="1:8" x14ac:dyDescent="0.3">
      <c r="A270" s="1" t="s">
        <v>847</v>
      </c>
      <c r="B270" s="1" t="s">
        <v>848</v>
      </c>
      <c r="C270" s="1">
        <v>53</v>
      </c>
      <c r="D270" s="1" t="s">
        <v>16</v>
      </c>
      <c r="E270" s="1" t="s">
        <v>849</v>
      </c>
      <c r="F270" s="1" t="s">
        <v>198</v>
      </c>
      <c r="G270" s="1" t="s">
        <v>12</v>
      </c>
      <c r="H270" s="1" t="s">
        <v>26</v>
      </c>
    </row>
    <row r="271" spans="1:8" x14ac:dyDescent="0.3">
      <c r="A271" s="1" t="s">
        <v>850</v>
      </c>
      <c r="B271" s="1" t="s">
        <v>851</v>
      </c>
      <c r="C271" s="1">
        <v>45</v>
      </c>
      <c r="D271" s="1" t="s">
        <v>16</v>
      </c>
      <c r="E271" s="1" t="s">
        <v>852</v>
      </c>
      <c r="F271" s="1" t="s">
        <v>30</v>
      </c>
      <c r="G271" s="1" t="s">
        <v>12</v>
      </c>
      <c r="H271" s="1" t="s">
        <v>31</v>
      </c>
    </row>
    <row r="272" spans="1:8" x14ac:dyDescent="0.3">
      <c r="A272" s="1" t="s">
        <v>853</v>
      </c>
      <c r="B272" s="1" t="s">
        <v>854</v>
      </c>
      <c r="C272" s="1">
        <v>31</v>
      </c>
      <c r="D272" s="1" t="s">
        <v>16</v>
      </c>
      <c r="E272" s="1" t="s">
        <v>855</v>
      </c>
      <c r="F272" s="1" t="s">
        <v>323</v>
      </c>
      <c r="G272" s="1" t="s">
        <v>12</v>
      </c>
      <c r="H272" s="1" t="s">
        <v>13</v>
      </c>
    </row>
    <row r="273" spans="1:8" x14ac:dyDescent="0.3">
      <c r="A273" s="1" t="s">
        <v>856</v>
      </c>
      <c r="B273" s="1" t="s">
        <v>3942</v>
      </c>
      <c r="C273" s="1">
        <v>64</v>
      </c>
      <c r="D273" s="1" t="s">
        <v>9</v>
      </c>
      <c r="E273" s="1" t="s">
        <v>857</v>
      </c>
      <c r="F273" s="1" t="s">
        <v>70</v>
      </c>
      <c r="G273" s="1" t="s">
        <v>12</v>
      </c>
      <c r="H273" s="1" t="s">
        <v>19</v>
      </c>
    </row>
    <row r="274" spans="1:8" x14ac:dyDescent="0.3">
      <c r="A274" s="1" t="s">
        <v>858</v>
      </c>
      <c r="B274" s="1" t="s">
        <v>859</v>
      </c>
      <c r="C274" s="1">
        <v>48</v>
      </c>
      <c r="D274" s="1" t="s">
        <v>16</v>
      </c>
      <c r="E274" s="1" t="s">
        <v>860</v>
      </c>
      <c r="F274" s="1" t="s">
        <v>30</v>
      </c>
      <c r="G274" s="1" t="s">
        <v>12</v>
      </c>
      <c r="H274" s="1" t="s">
        <v>13</v>
      </c>
    </row>
    <row r="275" spans="1:8" x14ac:dyDescent="0.3">
      <c r="A275" s="1" t="s">
        <v>861</v>
      </c>
      <c r="B275" s="1" t="s">
        <v>862</v>
      </c>
      <c r="C275" s="1">
        <v>23</v>
      </c>
      <c r="D275" s="1" t="s">
        <v>9</v>
      </c>
      <c r="E275" s="1" t="s">
        <v>863</v>
      </c>
      <c r="F275" s="1" t="s">
        <v>309</v>
      </c>
      <c r="G275" s="1" t="s">
        <v>12</v>
      </c>
      <c r="H275" s="1" t="s">
        <v>26</v>
      </c>
    </row>
    <row r="276" spans="1:8" x14ac:dyDescent="0.3">
      <c r="A276" s="1" t="s">
        <v>864</v>
      </c>
      <c r="B276" s="1" t="s">
        <v>865</v>
      </c>
      <c r="C276" s="1">
        <v>38</v>
      </c>
      <c r="D276" s="1" t="s">
        <v>9</v>
      </c>
      <c r="E276" s="1" t="s">
        <v>866</v>
      </c>
      <c r="F276" s="1" t="s">
        <v>170</v>
      </c>
      <c r="G276" s="1" t="s">
        <v>12</v>
      </c>
      <c r="H276" s="1" t="s">
        <v>31</v>
      </c>
    </row>
    <row r="277" spans="1:8" x14ac:dyDescent="0.3">
      <c r="A277" s="1" t="s">
        <v>867</v>
      </c>
      <c r="B277" s="1" t="s">
        <v>868</v>
      </c>
      <c r="C277" s="1">
        <v>22</v>
      </c>
      <c r="D277" s="1" t="s">
        <v>9</v>
      </c>
      <c r="E277" s="1" t="s">
        <v>869</v>
      </c>
      <c r="F277" s="1" t="s">
        <v>582</v>
      </c>
      <c r="G277" s="1" t="s">
        <v>12</v>
      </c>
      <c r="H277" s="1" t="s">
        <v>13</v>
      </c>
    </row>
    <row r="278" spans="1:8" x14ac:dyDescent="0.3">
      <c r="A278" s="1" t="s">
        <v>870</v>
      </c>
      <c r="B278" s="1" t="s">
        <v>871</v>
      </c>
      <c r="C278" s="1">
        <v>38</v>
      </c>
      <c r="D278" s="1" t="s">
        <v>9</v>
      </c>
      <c r="E278" s="1" t="s">
        <v>872</v>
      </c>
      <c r="F278" s="1" t="s">
        <v>181</v>
      </c>
      <c r="G278" s="1" t="s">
        <v>12</v>
      </c>
      <c r="H278" s="1" t="s">
        <v>13</v>
      </c>
    </row>
    <row r="279" spans="1:8" x14ac:dyDescent="0.3">
      <c r="A279" s="1" t="s">
        <v>873</v>
      </c>
      <c r="B279" s="1" t="s">
        <v>874</v>
      </c>
      <c r="C279" s="1">
        <v>22</v>
      </c>
      <c r="D279" s="1" t="s">
        <v>16</v>
      </c>
      <c r="E279" s="1" t="s">
        <v>875</v>
      </c>
      <c r="F279" s="1" t="s">
        <v>271</v>
      </c>
      <c r="G279" s="1" t="s">
        <v>12</v>
      </c>
      <c r="H279" s="1" t="s">
        <v>19</v>
      </c>
    </row>
    <row r="280" spans="1:8" x14ac:dyDescent="0.3">
      <c r="A280" s="1" t="s">
        <v>876</v>
      </c>
      <c r="B280" s="1" t="s">
        <v>877</v>
      </c>
      <c r="C280" s="1">
        <v>42</v>
      </c>
      <c r="D280" s="1" t="s">
        <v>16</v>
      </c>
      <c r="E280" s="1" t="s">
        <v>878</v>
      </c>
      <c r="F280" s="1" t="s">
        <v>214</v>
      </c>
      <c r="G280" s="1" t="s">
        <v>12</v>
      </c>
      <c r="H280" s="1" t="s">
        <v>19</v>
      </c>
    </row>
    <row r="281" spans="1:8" x14ac:dyDescent="0.3">
      <c r="A281" s="1" t="s">
        <v>879</v>
      </c>
      <c r="B281" s="1" t="s">
        <v>880</v>
      </c>
      <c r="C281" s="1">
        <v>21</v>
      </c>
      <c r="D281" s="1" t="s">
        <v>16</v>
      </c>
      <c r="E281" s="1" t="s">
        <v>881</v>
      </c>
      <c r="F281" s="1" t="s">
        <v>25</v>
      </c>
      <c r="G281" s="1" t="s">
        <v>12</v>
      </c>
      <c r="H281" s="1" t="s">
        <v>26</v>
      </c>
    </row>
    <row r="282" spans="1:8" x14ac:dyDescent="0.3">
      <c r="A282" s="1" t="s">
        <v>882</v>
      </c>
      <c r="B282" s="1" t="s">
        <v>883</v>
      </c>
      <c r="C282" s="1">
        <v>48</v>
      </c>
      <c r="D282" s="1" t="s">
        <v>9</v>
      </c>
      <c r="E282" s="1" t="s">
        <v>884</v>
      </c>
      <c r="F282" s="1" t="s">
        <v>99</v>
      </c>
      <c r="G282" s="1" t="s">
        <v>12</v>
      </c>
      <c r="H282" s="1" t="s">
        <v>26</v>
      </c>
    </row>
    <row r="283" spans="1:8" x14ac:dyDescent="0.3">
      <c r="A283" s="1" t="s">
        <v>885</v>
      </c>
      <c r="B283" s="1" t="s">
        <v>886</v>
      </c>
      <c r="C283" s="1">
        <v>59</v>
      </c>
      <c r="D283" s="1" t="s">
        <v>9</v>
      </c>
      <c r="E283" s="1" t="s">
        <v>887</v>
      </c>
      <c r="F283" s="1" t="s">
        <v>166</v>
      </c>
      <c r="G283" s="1" t="s">
        <v>12</v>
      </c>
      <c r="H283" s="1" t="s">
        <v>19</v>
      </c>
    </row>
    <row r="284" spans="1:8" x14ac:dyDescent="0.3">
      <c r="A284" s="1" t="s">
        <v>888</v>
      </c>
      <c r="B284" s="1" t="s">
        <v>889</v>
      </c>
      <c r="C284" s="1">
        <v>46</v>
      </c>
      <c r="D284" s="1" t="s">
        <v>16</v>
      </c>
      <c r="E284" s="1" t="s">
        <v>890</v>
      </c>
      <c r="F284" s="1" t="s">
        <v>88</v>
      </c>
      <c r="G284" s="1" t="s">
        <v>12</v>
      </c>
      <c r="H284" s="1" t="s">
        <v>13</v>
      </c>
    </row>
    <row r="285" spans="1:8" x14ac:dyDescent="0.3">
      <c r="A285" s="1" t="s">
        <v>891</v>
      </c>
      <c r="B285" s="1" t="s">
        <v>892</v>
      </c>
      <c r="C285" s="1">
        <v>54</v>
      </c>
      <c r="D285" s="1" t="s">
        <v>16</v>
      </c>
      <c r="E285" s="1" t="s">
        <v>893</v>
      </c>
      <c r="F285" s="1" t="s">
        <v>838</v>
      </c>
      <c r="G285" s="1" t="s">
        <v>12</v>
      </c>
      <c r="H285" s="1" t="s">
        <v>31</v>
      </c>
    </row>
    <row r="286" spans="1:8" x14ac:dyDescent="0.3">
      <c r="A286" s="1" t="s">
        <v>894</v>
      </c>
      <c r="B286" s="1" t="s">
        <v>895</v>
      </c>
      <c r="C286" s="1">
        <v>54</v>
      </c>
      <c r="D286" s="1" t="s">
        <v>9</v>
      </c>
      <c r="E286" s="1" t="s">
        <v>896</v>
      </c>
      <c r="F286" s="1" t="s">
        <v>166</v>
      </c>
      <c r="G286" s="1" t="s">
        <v>12</v>
      </c>
      <c r="H286" s="1" t="s">
        <v>13</v>
      </c>
    </row>
    <row r="287" spans="1:8" x14ac:dyDescent="0.3">
      <c r="A287" s="1" t="s">
        <v>897</v>
      </c>
      <c r="B287" s="1" t="s">
        <v>898</v>
      </c>
      <c r="C287" s="1">
        <v>46</v>
      </c>
      <c r="D287" s="1" t="s">
        <v>16</v>
      </c>
      <c r="E287" s="1" t="s">
        <v>899</v>
      </c>
      <c r="F287" s="1" t="s">
        <v>709</v>
      </c>
      <c r="G287" s="1" t="s">
        <v>12</v>
      </c>
      <c r="H287" s="1" t="s">
        <v>31</v>
      </c>
    </row>
    <row r="288" spans="1:8" x14ac:dyDescent="0.3">
      <c r="A288" s="1" t="s">
        <v>900</v>
      </c>
      <c r="B288" s="1" t="s">
        <v>901</v>
      </c>
      <c r="C288" s="1">
        <v>22</v>
      </c>
      <c r="D288" s="1" t="s">
        <v>9</v>
      </c>
      <c r="E288" s="1" t="s">
        <v>902</v>
      </c>
      <c r="F288" s="1" t="s">
        <v>39</v>
      </c>
      <c r="G288" s="1" t="s">
        <v>12</v>
      </c>
      <c r="H288" s="1" t="s">
        <v>31</v>
      </c>
    </row>
    <row r="289" spans="1:8" x14ac:dyDescent="0.3">
      <c r="A289" s="1" t="s">
        <v>903</v>
      </c>
      <c r="B289" s="1" t="s">
        <v>904</v>
      </c>
      <c r="C289" s="1">
        <v>22</v>
      </c>
      <c r="D289" s="1" t="s">
        <v>16</v>
      </c>
      <c r="E289" s="1" t="s">
        <v>905</v>
      </c>
      <c r="F289" s="1" t="s">
        <v>170</v>
      </c>
      <c r="G289" s="1" t="s">
        <v>12</v>
      </c>
      <c r="H289" s="1" t="s">
        <v>13</v>
      </c>
    </row>
    <row r="290" spans="1:8" x14ac:dyDescent="0.3">
      <c r="A290" s="1" t="s">
        <v>906</v>
      </c>
      <c r="B290" s="1" t="s">
        <v>907</v>
      </c>
      <c r="C290" s="1">
        <v>58</v>
      </c>
      <c r="D290" s="1" t="s">
        <v>9</v>
      </c>
      <c r="E290" s="1" t="s">
        <v>908</v>
      </c>
      <c r="F290" s="1" t="s">
        <v>166</v>
      </c>
      <c r="G290" s="1" t="s">
        <v>12</v>
      </c>
      <c r="H290" s="1" t="s">
        <v>13</v>
      </c>
    </row>
    <row r="291" spans="1:8" x14ac:dyDescent="0.3">
      <c r="A291" s="1" t="s">
        <v>909</v>
      </c>
      <c r="B291" s="1" t="s">
        <v>910</v>
      </c>
      <c r="C291" s="1">
        <v>45</v>
      </c>
      <c r="D291" s="1" t="s">
        <v>9</v>
      </c>
      <c r="E291" s="1" t="s">
        <v>911</v>
      </c>
      <c r="F291" s="1" t="s">
        <v>25</v>
      </c>
      <c r="G291" s="1" t="s">
        <v>12</v>
      </c>
      <c r="H291" s="1" t="s">
        <v>26</v>
      </c>
    </row>
    <row r="292" spans="1:8" x14ac:dyDescent="0.3">
      <c r="A292" s="1" t="s">
        <v>912</v>
      </c>
      <c r="B292" s="1" t="s">
        <v>3943</v>
      </c>
      <c r="C292" s="1">
        <v>52</v>
      </c>
      <c r="D292" s="1" t="s">
        <v>16</v>
      </c>
      <c r="E292" s="1" t="s">
        <v>913</v>
      </c>
      <c r="F292" s="1" t="s">
        <v>284</v>
      </c>
      <c r="G292" s="1" t="s">
        <v>12</v>
      </c>
      <c r="H292" s="1" t="s">
        <v>31</v>
      </c>
    </row>
    <row r="293" spans="1:8" x14ac:dyDescent="0.3">
      <c r="A293" s="1" t="s">
        <v>914</v>
      </c>
      <c r="B293" s="1" t="s">
        <v>915</v>
      </c>
      <c r="C293" s="1">
        <v>40</v>
      </c>
      <c r="D293" s="1" t="s">
        <v>16</v>
      </c>
      <c r="E293" s="1" t="s">
        <v>916</v>
      </c>
      <c r="F293" s="1" t="s">
        <v>113</v>
      </c>
      <c r="G293" s="1" t="s">
        <v>12</v>
      </c>
      <c r="H293" s="1" t="s">
        <v>26</v>
      </c>
    </row>
    <row r="294" spans="1:8" x14ac:dyDescent="0.3">
      <c r="A294" s="1" t="s">
        <v>917</v>
      </c>
      <c r="B294" s="1" t="s">
        <v>918</v>
      </c>
      <c r="C294" s="1">
        <v>30</v>
      </c>
      <c r="D294" s="1" t="s">
        <v>9</v>
      </c>
      <c r="E294" s="1" t="s">
        <v>919</v>
      </c>
      <c r="F294" s="1" t="s">
        <v>198</v>
      </c>
      <c r="G294" s="1" t="s">
        <v>12</v>
      </c>
      <c r="H294" s="1" t="s">
        <v>31</v>
      </c>
    </row>
    <row r="295" spans="1:8" x14ac:dyDescent="0.3">
      <c r="A295" s="1" t="s">
        <v>920</v>
      </c>
      <c r="B295" s="1" t="s">
        <v>921</v>
      </c>
      <c r="C295" s="1">
        <v>56</v>
      </c>
      <c r="D295" s="1" t="s">
        <v>16</v>
      </c>
      <c r="E295" s="1" t="s">
        <v>922</v>
      </c>
      <c r="F295" s="1" t="s">
        <v>323</v>
      </c>
      <c r="G295" s="1" t="s">
        <v>12</v>
      </c>
      <c r="H295" s="1" t="s">
        <v>19</v>
      </c>
    </row>
    <row r="296" spans="1:8" x14ac:dyDescent="0.3">
      <c r="A296" s="1" t="s">
        <v>923</v>
      </c>
      <c r="B296" s="1" t="s">
        <v>924</v>
      </c>
      <c r="C296" s="1">
        <v>29</v>
      </c>
      <c r="D296" s="1" t="s">
        <v>9</v>
      </c>
      <c r="E296" s="1" t="s">
        <v>567</v>
      </c>
      <c r="F296" s="1" t="s">
        <v>66</v>
      </c>
      <c r="G296" s="1" t="s">
        <v>12</v>
      </c>
      <c r="H296" s="1" t="s">
        <v>19</v>
      </c>
    </row>
    <row r="297" spans="1:8" x14ac:dyDescent="0.3">
      <c r="A297" s="1" t="s">
        <v>925</v>
      </c>
      <c r="B297" s="1" t="s">
        <v>926</v>
      </c>
      <c r="C297" s="1">
        <v>19</v>
      </c>
      <c r="D297" s="1" t="s">
        <v>16</v>
      </c>
      <c r="E297" s="1" t="s">
        <v>927</v>
      </c>
      <c r="F297" s="1" t="s">
        <v>62</v>
      </c>
      <c r="G297" s="1" t="s">
        <v>12</v>
      </c>
      <c r="H297" s="1" t="s">
        <v>26</v>
      </c>
    </row>
    <row r="298" spans="1:8" x14ac:dyDescent="0.3">
      <c r="A298" s="1" t="s">
        <v>928</v>
      </c>
      <c r="B298" s="1" t="s">
        <v>929</v>
      </c>
      <c r="C298" s="1">
        <v>28</v>
      </c>
      <c r="D298" s="1" t="s">
        <v>16</v>
      </c>
      <c r="E298" s="1" t="s">
        <v>294</v>
      </c>
      <c r="F298" s="1" t="s">
        <v>43</v>
      </c>
      <c r="G298" s="1" t="s">
        <v>12</v>
      </c>
      <c r="H298" s="1" t="s">
        <v>26</v>
      </c>
    </row>
    <row r="299" spans="1:8" x14ac:dyDescent="0.3">
      <c r="A299" s="1" t="s">
        <v>930</v>
      </c>
      <c r="B299" s="1" t="s">
        <v>931</v>
      </c>
      <c r="C299" s="1">
        <v>47</v>
      </c>
      <c r="D299" s="1" t="s">
        <v>16</v>
      </c>
      <c r="E299" s="1" t="s">
        <v>932</v>
      </c>
      <c r="F299" s="1" t="s">
        <v>113</v>
      </c>
      <c r="G299" s="1" t="s">
        <v>12</v>
      </c>
      <c r="H299" s="1" t="s">
        <v>31</v>
      </c>
    </row>
    <row r="300" spans="1:8" x14ac:dyDescent="0.3">
      <c r="A300" s="1" t="s">
        <v>933</v>
      </c>
      <c r="B300" s="1" t="s">
        <v>934</v>
      </c>
      <c r="C300" s="1">
        <v>64</v>
      </c>
      <c r="D300" s="1" t="s">
        <v>9</v>
      </c>
      <c r="E300" s="1" t="s">
        <v>935</v>
      </c>
      <c r="F300" s="1" t="s">
        <v>429</v>
      </c>
      <c r="G300" s="1" t="s">
        <v>12</v>
      </c>
      <c r="H300" s="1" t="s">
        <v>19</v>
      </c>
    </row>
    <row r="301" spans="1:8" x14ac:dyDescent="0.3">
      <c r="A301" s="1" t="s">
        <v>936</v>
      </c>
      <c r="B301" s="1" t="s">
        <v>937</v>
      </c>
      <c r="C301" s="1">
        <v>48</v>
      </c>
      <c r="D301" s="1" t="s">
        <v>16</v>
      </c>
      <c r="E301" s="1" t="s">
        <v>938</v>
      </c>
      <c r="F301" s="1" t="s">
        <v>323</v>
      </c>
      <c r="G301" s="1" t="s">
        <v>12</v>
      </c>
      <c r="H301" s="1" t="s">
        <v>19</v>
      </c>
    </row>
    <row r="302" spans="1:8" x14ac:dyDescent="0.3">
      <c r="A302" s="1" t="s">
        <v>939</v>
      </c>
      <c r="B302" s="1" t="s">
        <v>940</v>
      </c>
      <c r="C302" s="1">
        <v>29</v>
      </c>
      <c r="D302" s="1" t="s">
        <v>9</v>
      </c>
      <c r="E302" s="1" t="s">
        <v>941</v>
      </c>
      <c r="F302" s="1" t="s">
        <v>35</v>
      </c>
      <c r="G302" s="1" t="s">
        <v>12</v>
      </c>
      <c r="H302" s="1" t="s">
        <v>31</v>
      </c>
    </row>
    <row r="303" spans="1:8" x14ac:dyDescent="0.3">
      <c r="A303" s="1" t="s">
        <v>942</v>
      </c>
      <c r="B303" s="1" t="s">
        <v>943</v>
      </c>
      <c r="C303" s="1">
        <v>50</v>
      </c>
      <c r="D303" s="1" t="s">
        <v>9</v>
      </c>
      <c r="E303" s="1" t="s">
        <v>944</v>
      </c>
      <c r="F303" s="1" t="s">
        <v>284</v>
      </c>
      <c r="G303" s="1" t="s">
        <v>12</v>
      </c>
      <c r="H303" s="1" t="s">
        <v>13</v>
      </c>
    </row>
    <row r="304" spans="1:8" x14ac:dyDescent="0.3">
      <c r="A304" s="1" t="s">
        <v>945</v>
      </c>
      <c r="B304" s="1" t="s">
        <v>946</v>
      </c>
      <c r="C304" s="1">
        <v>36</v>
      </c>
      <c r="D304" s="1" t="s">
        <v>9</v>
      </c>
      <c r="E304" s="1" t="s">
        <v>947</v>
      </c>
      <c r="F304" s="1" t="s">
        <v>133</v>
      </c>
      <c r="G304" s="1" t="s">
        <v>12</v>
      </c>
      <c r="H304" s="1" t="s">
        <v>13</v>
      </c>
    </row>
    <row r="305" spans="1:8" x14ac:dyDescent="0.3">
      <c r="A305" s="1" t="s">
        <v>948</v>
      </c>
      <c r="B305" s="1" t="s">
        <v>949</v>
      </c>
      <c r="C305" s="1">
        <v>23</v>
      </c>
      <c r="D305" s="1" t="s">
        <v>16</v>
      </c>
      <c r="E305" s="1" t="s">
        <v>950</v>
      </c>
      <c r="F305" s="1" t="s">
        <v>92</v>
      </c>
      <c r="G305" s="1" t="s">
        <v>12</v>
      </c>
      <c r="H305" s="1" t="s">
        <v>19</v>
      </c>
    </row>
    <row r="306" spans="1:8" x14ac:dyDescent="0.3">
      <c r="A306" s="1" t="s">
        <v>951</v>
      </c>
      <c r="B306" s="1" t="s">
        <v>3944</v>
      </c>
      <c r="C306" s="1">
        <v>41</v>
      </c>
      <c r="D306" s="1" t="s">
        <v>9</v>
      </c>
      <c r="E306" s="1" t="s">
        <v>952</v>
      </c>
      <c r="F306" s="1" t="s">
        <v>62</v>
      </c>
      <c r="G306" s="1" t="s">
        <v>12</v>
      </c>
      <c r="H306" s="1" t="s">
        <v>31</v>
      </c>
    </row>
    <row r="307" spans="1:8" x14ac:dyDescent="0.3">
      <c r="A307" s="1" t="s">
        <v>953</v>
      </c>
      <c r="B307" s="1" t="s">
        <v>954</v>
      </c>
      <c r="C307" s="1">
        <v>64</v>
      </c>
      <c r="D307" s="1" t="s">
        <v>9</v>
      </c>
      <c r="E307" s="1" t="s">
        <v>955</v>
      </c>
      <c r="F307" s="1" t="s">
        <v>74</v>
      </c>
      <c r="G307" s="1" t="s">
        <v>12</v>
      </c>
      <c r="H307" s="1" t="s">
        <v>19</v>
      </c>
    </row>
    <row r="308" spans="1:8" x14ac:dyDescent="0.3">
      <c r="A308" s="1" t="s">
        <v>956</v>
      </c>
      <c r="B308" s="1" t="s">
        <v>957</v>
      </c>
      <c r="C308" s="1">
        <v>44</v>
      </c>
      <c r="D308" s="1" t="s">
        <v>9</v>
      </c>
      <c r="E308" s="1" t="s">
        <v>958</v>
      </c>
      <c r="F308" s="1" t="s">
        <v>234</v>
      </c>
      <c r="G308" s="1" t="s">
        <v>12</v>
      </c>
      <c r="H308" s="1" t="s">
        <v>19</v>
      </c>
    </row>
    <row r="309" spans="1:8" x14ac:dyDescent="0.3">
      <c r="A309" s="1" t="s">
        <v>959</v>
      </c>
      <c r="B309" s="1" t="s">
        <v>960</v>
      </c>
      <c r="C309" s="1">
        <v>56</v>
      </c>
      <c r="D309" s="1" t="s">
        <v>16</v>
      </c>
      <c r="E309" s="1" t="s">
        <v>961</v>
      </c>
      <c r="F309" s="1" t="s">
        <v>22</v>
      </c>
      <c r="G309" s="1" t="s">
        <v>12</v>
      </c>
      <c r="H309" s="1" t="s">
        <v>26</v>
      </c>
    </row>
    <row r="310" spans="1:8" x14ac:dyDescent="0.3">
      <c r="A310" s="1" t="s">
        <v>962</v>
      </c>
      <c r="B310" s="1" t="s">
        <v>963</v>
      </c>
      <c r="C310" s="1">
        <v>60</v>
      </c>
      <c r="D310" s="1" t="s">
        <v>16</v>
      </c>
      <c r="E310" s="1" t="s">
        <v>964</v>
      </c>
      <c r="F310" s="1" t="s">
        <v>264</v>
      </c>
      <c r="G310" s="1" t="s">
        <v>12</v>
      </c>
      <c r="H310" s="1" t="s">
        <v>13</v>
      </c>
    </row>
    <row r="311" spans="1:8" x14ac:dyDescent="0.3">
      <c r="A311" s="1" t="s">
        <v>965</v>
      </c>
      <c r="B311" s="1" t="s">
        <v>966</v>
      </c>
      <c r="C311" s="1">
        <v>41</v>
      </c>
      <c r="D311" s="1" t="s">
        <v>16</v>
      </c>
      <c r="E311" s="1" t="s">
        <v>967</v>
      </c>
      <c r="F311" s="1" t="s">
        <v>30</v>
      </c>
      <c r="G311" s="1" t="s">
        <v>12</v>
      </c>
      <c r="H311" s="1" t="s">
        <v>26</v>
      </c>
    </row>
    <row r="312" spans="1:8" x14ac:dyDescent="0.3">
      <c r="A312" s="1" t="s">
        <v>968</v>
      </c>
      <c r="B312" s="1" t="s">
        <v>969</v>
      </c>
      <c r="C312" s="1">
        <v>20</v>
      </c>
      <c r="D312" s="1" t="s">
        <v>9</v>
      </c>
      <c r="E312" s="1" t="s">
        <v>970</v>
      </c>
      <c r="F312" s="1" t="s">
        <v>170</v>
      </c>
      <c r="G312" s="1" t="s">
        <v>12</v>
      </c>
      <c r="H312" s="1" t="s">
        <v>31</v>
      </c>
    </row>
    <row r="313" spans="1:8" x14ac:dyDescent="0.3">
      <c r="A313" s="1" t="s">
        <v>971</v>
      </c>
      <c r="B313" s="1" t="s">
        <v>972</v>
      </c>
      <c r="C313" s="1">
        <v>35</v>
      </c>
      <c r="D313" s="1" t="s">
        <v>9</v>
      </c>
      <c r="E313" s="1" t="s">
        <v>973</v>
      </c>
      <c r="F313" s="1" t="s">
        <v>35</v>
      </c>
      <c r="G313" s="1" t="s">
        <v>12</v>
      </c>
      <c r="H313" s="1" t="s">
        <v>19</v>
      </c>
    </row>
    <row r="314" spans="1:8" x14ac:dyDescent="0.3">
      <c r="A314" s="1" t="s">
        <v>974</v>
      </c>
      <c r="B314" s="1" t="s">
        <v>975</v>
      </c>
      <c r="C314" s="1">
        <v>47</v>
      </c>
      <c r="D314" s="1" t="s">
        <v>16</v>
      </c>
      <c r="E314" s="1" t="s">
        <v>976</v>
      </c>
      <c r="F314" s="1" t="s">
        <v>92</v>
      </c>
      <c r="G314" s="1" t="s">
        <v>12</v>
      </c>
      <c r="H314" s="1" t="s">
        <v>31</v>
      </c>
    </row>
    <row r="315" spans="1:8" x14ac:dyDescent="0.3">
      <c r="A315" s="1" t="s">
        <v>977</v>
      </c>
      <c r="B315" s="1" t="s">
        <v>978</v>
      </c>
      <c r="C315" s="1">
        <v>62</v>
      </c>
      <c r="D315" s="1" t="s">
        <v>9</v>
      </c>
      <c r="E315" s="1" t="s">
        <v>979</v>
      </c>
      <c r="F315" s="1" t="s">
        <v>139</v>
      </c>
      <c r="G315" s="1" t="s">
        <v>12</v>
      </c>
      <c r="H315" s="1" t="s">
        <v>19</v>
      </c>
    </row>
    <row r="316" spans="1:8" x14ac:dyDescent="0.3">
      <c r="A316" s="1" t="s">
        <v>980</v>
      </c>
      <c r="B316" s="1" t="s">
        <v>981</v>
      </c>
      <c r="C316" s="1">
        <v>53</v>
      </c>
      <c r="D316" s="1" t="s">
        <v>16</v>
      </c>
      <c r="E316" s="1" t="s">
        <v>982</v>
      </c>
      <c r="F316" s="1" t="s">
        <v>74</v>
      </c>
      <c r="G316" s="1" t="s">
        <v>12</v>
      </c>
      <c r="H316" s="1" t="s">
        <v>31</v>
      </c>
    </row>
    <row r="317" spans="1:8" x14ac:dyDescent="0.3">
      <c r="A317" s="1" t="s">
        <v>983</v>
      </c>
      <c r="B317" s="1" t="s">
        <v>984</v>
      </c>
      <c r="C317" s="1">
        <v>49</v>
      </c>
      <c r="D317" s="1" t="s">
        <v>9</v>
      </c>
      <c r="E317" s="1" t="s">
        <v>985</v>
      </c>
      <c r="F317" s="1" t="s">
        <v>709</v>
      </c>
      <c r="G317" s="1" t="s">
        <v>12</v>
      </c>
      <c r="H317" s="1" t="s">
        <v>31</v>
      </c>
    </row>
    <row r="318" spans="1:8" x14ac:dyDescent="0.3">
      <c r="A318" s="1" t="s">
        <v>986</v>
      </c>
      <c r="B318" s="1" t="s">
        <v>987</v>
      </c>
      <c r="C318" s="1">
        <v>34</v>
      </c>
      <c r="D318" s="1" t="s">
        <v>9</v>
      </c>
      <c r="E318" s="1" t="s">
        <v>988</v>
      </c>
      <c r="F318" s="1" t="s">
        <v>139</v>
      </c>
      <c r="G318" s="1" t="s">
        <v>12</v>
      </c>
      <c r="H318" s="1" t="s">
        <v>13</v>
      </c>
    </row>
    <row r="319" spans="1:8" x14ac:dyDescent="0.3">
      <c r="A319" s="1" t="s">
        <v>989</v>
      </c>
      <c r="B319" s="1" t="s">
        <v>990</v>
      </c>
      <c r="C319" s="1">
        <v>64</v>
      </c>
      <c r="D319" s="1" t="s">
        <v>16</v>
      </c>
      <c r="E319" s="1" t="s">
        <v>991</v>
      </c>
      <c r="F319" s="1" t="s">
        <v>47</v>
      </c>
      <c r="G319" s="1" t="s">
        <v>12</v>
      </c>
      <c r="H319" s="1" t="s">
        <v>13</v>
      </c>
    </row>
    <row r="320" spans="1:8" x14ac:dyDescent="0.3">
      <c r="A320" s="1" t="s">
        <v>992</v>
      </c>
      <c r="B320" s="1" t="s">
        <v>993</v>
      </c>
      <c r="C320" s="1">
        <v>25</v>
      </c>
      <c r="D320" s="1" t="s">
        <v>9</v>
      </c>
      <c r="E320" s="1" t="s">
        <v>994</v>
      </c>
      <c r="F320" s="1" t="s">
        <v>62</v>
      </c>
      <c r="G320" s="1" t="s">
        <v>12</v>
      </c>
      <c r="H320" s="1" t="s">
        <v>19</v>
      </c>
    </row>
    <row r="321" spans="1:8" x14ac:dyDescent="0.3">
      <c r="A321" s="1" t="s">
        <v>995</v>
      </c>
      <c r="B321" s="1" t="s">
        <v>996</v>
      </c>
      <c r="C321" s="1">
        <v>54</v>
      </c>
      <c r="D321" s="1" t="s">
        <v>9</v>
      </c>
      <c r="E321" s="1" t="s">
        <v>997</v>
      </c>
      <c r="F321" s="1" t="s">
        <v>309</v>
      </c>
      <c r="G321" s="1" t="s">
        <v>12</v>
      </c>
      <c r="H321" s="1" t="s">
        <v>19</v>
      </c>
    </row>
    <row r="322" spans="1:8" x14ac:dyDescent="0.3">
      <c r="A322" s="1" t="s">
        <v>998</v>
      </c>
      <c r="B322" s="1" t="s">
        <v>999</v>
      </c>
      <c r="C322" s="1">
        <v>34</v>
      </c>
      <c r="D322" s="1" t="s">
        <v>16</v>
      </c>
      <c r="E322" s="1" t="s">
        <v>1000</v>
      </c>
      <c r="F322" s="1" t="s">
        <v>264</v>
      </c>
      <c r="G322" s="1" t="s">
        <v>12</v>
      </c>
      <c r="H322" s="1" t="s">
        <v>26</v>
      </c>
    </row>
    <row r="323" spans="1:8" x14ac:dyDescent="0.3">
      <c r="A323" s="1" t="s">
        <v>1001</v>
      </c>
      <c r="B323" s="1" t="s">
        <v>1002</v>
      </c>
      <c r="C323" s="1">
        <v>21</v>
      </c>
      <c r="D323" s="1" t="s">
        <v>16</v>
      </c>
      <c r="E323" s="1" t="s">
        <v>1003</v>
      </c>
      <c r="F323" s="1" t="s">
        <v>234</v>
      </c>
      <c r="G323" s="1" t="s">
        <v>12</v>
      </c>
      <c r="H323" s="1" t="s">
        <v>26</v>
      </c>
    </row>
    <row r="324" spans="1:8" x14ac:dyDescent="0.3">
      <c r="A324" s="1" t="s">
        <v>1004</v>
      </c>
      <c r="B324" s="1" t="s">
        <v>1005</v>
      </c>
      <c r="C324" s="1">
        <v>54</v>
      </c>
      <c r="D324" s="1" t="s">
        <v>9</v>
      </c>
      <c r="E324" s="1" t="s">
        <v>1006</v>
      </c>
      <c r="F324" s="1" t="s">
        <v>838</v>
      </c>
      <c r="G324" s="1" t="s">
        <v>12</v>
      </c>
      <c r="H324" s="1" t="s">
        <v>26</v>
      </c>
    </row>
    <row r="325" spans="1:8" x14ac:dyDescent="0.3">
      <c r="A325" s="1" t="s">
        <v>1007</v>
      </c>
      <c r="B325" s="1" t="s">
        <v>1008</v>
      </c>
      <c r="C325" s="1">
        <v>64</v>
      </c>
      <c r="D325" s="1" t="s">
        <v>16</v>
      </c>
      <c r="E325" s="1" t="s">
        <v>1009</v>
      </c>
      <c r="F325" s="1" t="s">
        <v>11</v>
      </c>
      <c r="G325" s="1" t="s">
        <v>12</v>
      </c>
      <c r="H325" s="1" t="s">
        <v>19</v>
      </c>
    </row>
    <row r="326" spans="1:8" x14ac:dyDescent="0.3">
      <c r="A326" s="1" t="s">
        <v>1010</v>
      </c>
      <c r="B326" s="1" t="s">
        <v>3945</v>
      </c>
      <c r="C326" s="1">
        <v>58</v>
      </c>
      <c r="D326" s="1" t="s">
        <v>9</v>
      </c>
      <c r="E326" s="1" t="s">
        <v>1011</v>
      </c>
      <c r="F326" s="1" t="s">
        <v>96</v>
      </c>
      <c r="G326" s="1" t="s">
        <v>12</v>
      </c>
      <c r="H326" s="1" t="s">
        <v>26</v>
      </c>
    </row>
    <row r="327" spans="1:8" x14ac:dyDescent="0.3">
      <c r="A327" s="1" t="s">
        <v>1012</v>
      </c>
      <c r="B327" s="1" t="s">
        <v>1013</v>
      </c>
      <c r="C327" s="1">
        <v>60</v>
      </c>
      <c r="D327" s="1" t="s">
        <v>9</v>
      </c>
      <c r="E327" s="1" t="s">
        <v>1014</v>
      </c>
      <c r="F327" s="1" t="s">
        <v>319</v>
      </c>
      <c r="G327" s="1" t="s">
        <v>12</v>
      </c>
      <c r="H327" s="1" t="s">
        <v>26</v>
      </c>
    </row>
    <row r="328" spans="1:8" x14ac:dyDescent="0.3">
      <c r="A328" s="1" t="s">
        <v>1015</v>
      </c>
      <c r="B328" s="1" t="s">
        <v>1016</v>
      </c>
      <c r="C328" s="1">
        <v>58</v>
      </c>
      <c r="D328" s="1" t="s">
        <v>16</v>
      </c>
      <c r="E328" s="1" t="s">
        <v>1017</v>
      </c>
      <c r="F328" s="1" t="s">
        <v>214</v>
      </c>
      <c r="G328" s="1" t="s">
        <v>12</v>
      </c>
      <c r="H328" s="1" t="s">
        <v>13</v>
      </c>
    </row>
    <row r="329" spans="1:8" x14ac:dyDescent="0.3">
      <c r="A329" s="1" t="s">
        <v>1018</v>
      </c>
      <c r="B329" s="1" t="s">
        <v>1019</v>
      </c>
      <c r="C329" s="1">
        <v>62</v>
      </c>
      <c r="D329" s="1" t="s">
        <v>16</v>
      </c>
      <c r="E329" s="1" t="s">
        <v>1020</v>
      </c>
      <c r="F329" s="1" t="s">
        <v>58</v>
      </c>
      <c r="G329" s="1" t="s">
        <v>12</v>
      </c>
      <c r="H329" s="1" t="s">
        <v>26</v>
      </c>
    </row>
    <row r="330" spans="1:8" x14ac:dyDescent="0.3">
      <c r="A330" s="1" t="s">
        <v>1021</v>
      </c>
      <c r="B330" s="1" t="s">
        <v>1022</v>
      </c>
      <c r="C330" s="1">
        <v>46</v>
      </c>
      <c r="D330" s="1" t="s">
        <v>9</v>
      </c>
      <c r="E330" s="1" t="s">
        <v>1023</v>
      </c>
      <c r="F330" s="1" t="s">
        <v>198</v>
      </c>
      <c r="G330" s="1" t="s">
        <v>12</v>
      </c>
      <c r="H330" s="1" t="s">
        <v>19</v>
      </c>
    </row>
    <row r="331" spans="1:8" x14ac:dyDescent="0.3">
      <c r="A331" s="1" t="s">
        <v>1024</v>
      </c>
      <c r="B331" s="1" t="s">
        <v>1025</v>
      </c>
      <c r="C331" s="1">
        <v>62</v>
      </c>
      <c r="D331" s="1" t="s">
        <v>16</v>
      </c>
      <c r="E331" s="1" t="s">
        <v>1026</v>
      </c>
      <c r="F331" s="1" t="s">
        <v>198</v>
      </c>
      <c r="G331" s="1" t="s">
        <v>12</v>
      </c>
      <c r="H331" s="1" t="s">
        <v>26</v>
      </c>
    </row>
    <row r="332" spans="1:8" x14ac:dyDescent="0.3">
      <c r="A332" s="1" t="s">
        <v>1027</v>
      </c>
      <c r="B332" s="1" t="s">
        <v>1028</v>
      </c>
      <c r="C332" s="1">
        <v>54</v>
      </c>
      <c r="D332" s="1" t="s">
        <v>9</v>
      </c>
      <c r="E332" s="1" t="s">
        <v>1029</v>
      </c>
      <c r="F332" s="1" t="s">
        <v>191</v>
      </c>
      <c r="G332" s="1" t="s">
        <v>12</v>
      </c>
      <c r="H332" s="1" t="s">
        <v>19</v>
      </c>
    </row>
    <row r="333" spans="1:8" x14ac:dyDescent="0.3">
      <c r="A333" s="1" t="s">
        <v>1030</v>
      </c>
      <c r="B333" s="1" t="s">
        <v>1031</v>
      </c>
      <c r="C333" s="1">
        <v>38</v>
      </c>
      <c r="D333" s="1" t="s">
        <v>16</v>
      </c>
      <c r="E333" s="1" t="s">
        <v>1032</v>
      </c>
      <c r="F333" s="1" t="s">
        <v>66</v>
      </c>
      <c r="G333" s="1" t="s">
        <v>12</v>
      </c>
      <c r="H333" s="1" t="s">
        <v>26</v>
      </c>
    </row>
    <row r="334" spans="1:8" x14ac:dyDescent="0.3">
      <c r="A334" s="1" t="s">
        <v>1033</v>
      </c>
      <c r="B334" s="1" t="s">
        <v>1034</v>
      </c>
      <c r="C334" s="1">
        <v>34</v>
      </c>
      <c r="D334" s="1" t="s">
        <v>16</v>
      </c>
      <c r="E334" s="1" t="s">
        <v>1035</v>
      </c>
      <c r="F334" s="1" t="s">
        <v>99</v>
      </c>
      <c r="G334" s="1" t="s">
        <v>12</v>
      </c>
      <c r="H334" s="1" t="s">
        <v>26</v>
      </c>
    </row>
    <row r="335" spans="1:8" x14ac:dyDescent="0.3">
      <c r="A335" s="1" t="s">
        <v>1036</v>
      </c>
      <c r="B335" s="1" t="s">
        <v>1037</v>
      </c>
      <c r="C335" s="1">
        <v>64</v>
      </c>
      <c r="D335" s="1" t="s">
        <v>16</v>
      </c>
      <c r="E335" s="1" t="s">
        <v>1038</v>
      </c>
      <c r="F335" s="1" t="s">
        <v>81</v>
      </c>
      <c r="G335" s="1" t="s">
        <v>12</v>
      </c>
      <c r="H335" s="1" t="s">
        <v>13</v>
      </c>
    </row>
    <row r="336" spans="1:8" x14ac:dyDescent="0.3">
      <c r="A336" s="1" t="s">
        <v>1039</v>
      </c>
      <c r="B336" s="1" t="s">
        <v>1040</v>
      </c>
      <c r="C336" s="1">
        <v>50</v>
      </c>
      <c r="D336" s="1" t="s">
        <v>16</v>
      </c>
      <c r="E336" s="1" t="s">
        <v>1041</v>
      </c>
      <c r="F336" s="1" t="s">
        <v>166</v>
      </c>
      <c r="G336" s="1" t="s">
        <v>12</v>
      </c>
      <c r="H336" s="1" t="s">
        <v>31</v>
      </c>
    </row>
    <row r="337" spans="1:8" x14ac:dyDescent="0.3">
      <c r="A337" s="1" t="s">
        <v>1042</v>
      </c>
      <c r="B337" s="1" t="s">
        <v>1043</v>
      </c>
      <c r="C337" s="1">
        <v>37</v>
      </c>
      <c r="D337" s="1" t="s">
        <v>9</v>
      </c>
      <c r="E337" s="1" t="s">
        <v>1044</v>
      </c>
      <c r="F337" s="1" t="s">
        <v>11</v>
      </c>
      <c r="G337" s="1" t="s">
        <v>12</v>
      </c>
      <c r="H337" s="1" t="s">
        <v>19</v>
      </c>
    </row>
    <row r="338" spans="1:8" x14ac:dyDescent="0.3">
      <c r="A338" s="1" t="s">
        <v>1045</v>
      </c>
      <c r="B338" s="1" t="s">
        <v>1046</v>
      </c>
      <c r="C338" s="1">
        <v>58</v>
      </c>
      <c r="D338" s="1" t="s">
        <v>16</v>
      </c>
      <c r="E338" s="1" t="s">
        <v>1047</v>
      </c>
      <c r="F338" s="1" t="s">
        <v>35</v>
      </c>
      <c r="G338" s="1" t="s">
        <v>12</v>
      </c>
      <c r="H338" s="1" t="s">
        <v>31</v>
      </c>
    </row>
    <row r="339" spans="1:8" x14ac:dyDescent="0.3">
      <c r="A339" s="1" t="s">
        <v>1048</v>
      </c>
      <c r="B339" s="1" t="s">
        <v>1049</v>
      </c>
      <c r="C339" s="1">
        <v>40</v>
      </c>
      <c r="D339" s="1" t="s">
        <v>16</v>
      </c>
      <c r="E339" s="1" t="s">
        <v>1050</v>
      </c>
      <c r="F339" s="1" t="s">
        <v>11</v>
      </c>
      <c r="G339" s="1" t="s">
        <v>12</v>
      </c>
      <c r="H339" s="1" t="s">
        <v>26</v>
      </c>
    </row>
    <row r="340" spans="1:8" x14ac:dyDescent="0.3">
      <c r="A340" s="1" t="s">
        <v>1051</v>
      </c>
      <c r="B340" s="1" t="s">
        <v>1052</v>
      </c>
      <c r="C340" s="1">
        <v>46</v>
      </c>
      <c r="D340" s="1" t="s">
        <v>16</v>
      </c>
      <c r="E340" s="1" t="s">
        <v>1053</v>
      </c>
      <c r="F340" s="1" t="s">
        <v>166</v>
      </c>
      <c r="G340" s="1" t="s">
        <v>12</v>
      </c>
      <c r="H340" s="1" t="s">
        <v>31</v>
      </c>
    </row>
    <row r="341" spans="1:8" x14ac:dyDescent="0.3">
      <c r="A341" s="1" t="s">
        <v>1054</v>
      </c>
      <c r="B341" s="1" t="s">
        <v>1055</v>
      </c>
      <c r="C341" s="1">
        <v>52</v>
      </c>
      <c r="D341" s="1" t="s">
        <v>16</v>
      </c>
      <c r="E341" s="1" t="s">
        <v>1056</v>
      </c>
      <c r="F341" s="1" t="s">
        <v>133</v>
      </c>
      <c r="G341" s="1" t="s">
        <v>12</v>
      </c>
      <c r="H341" s="1" t="s">
        <v>19</v>
      </c>
    </row>
    <row r="342" spans="1:8" x14ac:dyDescent="0.3">
      <c r="A342" s="1" t="s">
        <v>1057</v>
      </c>
      <c r="B342" s="1" t="s">
        <v>1058</v>
      </c>
      <c r="C342" s="1">
        <v>27</v>
      </c>
      <c r="D342" s="1" t="s">
        <v>9</v>
      </c>
      <c r="E342" s="1" t="s">
        <v>1059</v>
      </c>
      <c r="F342" s="1" t="s">
        <v>271</v>
      </c>
      <c r="G342" s="1" t="s">
        <v>12</v>
      </c>
      <c r="H342" s="1" t="s">
        <v>26</v>
      </c>
    </row>
    <row r="343" spans="1:8" x14ac:dyDescent="0.3">
      <c r="A343" s="1" t="s">
        <v>1060</v>
      </c>
      <c r="B343" s="1" t="s">
        <v>1061</v>
      </c>
      <c r="C343" s="1">
        <v>56</v>
      </c>
      <c r="D343" s="1" t="s">
        <v>16</v>
      </c>
      <c r="E343" s="1" t="s">
        <v>1062</v>
      </c>
      <c r="F343" s="1" t="s">
        <v>191</v>
      </c>
      <c r="G343" s="1" t="s">
        <v>12</v>
      </c>
      <c r="H343" s="1" t="s">
        <v>26</v>
      </c>
    </row>
    <row r="344" spans="1:8" x14ac:dyDescent="0.3">
      <c r="A344" s="1" t="s">
        <v>1063</v>
      </c>
      <c r="B344" s="1" t="s">
        <v>1064</v>
      </c>
      <c r="C344" s="1">
        <v>30</v>
      </c>
      <c r="D344" s="1" t="s">
        <v>16</v>
      </c>
      <c r="E344" s="1" t="s">
        <v>1065</v>
      </c>
      <c r="F344" s="1" t="s">
        <v>166</v>
      </c>
      <c r="G344" s="1" t="s">
        <v>12</v>
      </c>
      <c r="H344" s="1" t="s">
        <v>26</v>
      </c>
    </row>
    <row r="345" spans="1:8" x14ac:dyDescent="0.3">
      <c r="A345" s="1" t="s">
        <v>1066</v>
      </c>
      <c r="B345" s="1" t="s">
        <v>1067</v>
      </c>
      <c r="C345" s="1">
        <v>38</v>
      </c>
      <c r="D345" s="1" t="s">
        <v>9</v>
      </c>
      <c r="E345" s="1" t="s">
        <v>1068</v>
      </c>
      <c r="F345" s="1" t="s">
        <v>284</v>
      </c>
      <c r="G345" s="1" t="s">
        <v>12</v>
      </c>
      <c r="H345" s="1" t="s">
        <v>26</v>
      </c>
    </row>
    <row r="346" spans="1:8" x14ac:dyDescent="0.3">
      <c r="A346" s="1" t="s">
        <v>1069</v>
      </c>
      <c r="B346" s="1" t="s">
        <v>1070</v>
      </c>
      <c r="C346" s="1">
        <v>39</v>
      </c>
      <c r="D346" s="1" t="s">
        <v>9</v>
      </c>
      <c r="E346" s="1" t="s">
        <v>1071</v>
      </c>
      <c r="F346" s="1" t="s">
        <v>230</v>
      </c>
      <c r="G346" s="1" t="s">
        <v>12</v>
      </c>
      <c r="H346" s="1" t="s">
        <v>13</v>
      </c>
    </row>
    <row r="347" spans="1:8" x14ac:dyDescent="0.3">
      <c r="A347" s="1" t="s">
        <v>1072</v>
      </c>
      <c r="B347" s="1" t="s">
        <v>1073</v>
      </c>
      <c r="C347" s="1">
        <v>33</v>
      </c>
      <c r="D347" s="1" t="s">
        <v>9</v>
      </c>
      <c r="E347" s="1" t="s">
        <v>1074</v>
      </c>
      <c r="F347" s="1" t="s">
        <v>96</v>
      </c>
      <c r="G347" s="1" t="s">
        <v>12</v>
      </c>
      <c r="H347" s="1" t="s">
        <v>26</v>
      </c>
    </row>
    <row r="348" spans="1:8" x14ac:dyDescent="0.3">
      <c r="A348" s="1" t="s">
        <v>1075</v>
      </c>
      <c r="B348" s="1" t="s">
        <v>1076</v>
      </c>
      <c r="C348" s="1">
        <v>58</v>
      </c>
      <c r="D348" s="1" t="s">
        <v>16</v>
      </c>
      <c r="E348" s="1" t="s">
        <v>1077</v>
      </c>
      <c r="F348" s="1" t="s">
        <v>234</v>
      </c>
      <c r="G348" s="1" t="s">
        <v>12</v>
      </c>
      <c r="H348" s="1" t="s">
        <v>19</v>
      </c>
    </row>
    <row r="349" spans="1:8" x14ac:dyDescent="0.3">
      <c r="A349" s="1" t="s">
        <v>1078</v>
      </c>
      <c r="B349" s="1" t="s">
        <v>3946</v>
      </c>
      <c r="C349" s="1">
        <v>39</v>
      </c>
      <c r="D349" s="1" t="s">
        <v>16</v>
      </c>
      <c r="E349" s="1" t="s">
        <v>1079</v>
      </c>
      <c r="F349" s="1" t="s">
        <v>166</v>
      </c>
      <c r="G349" s="1" t="s">
        <v>12</v>
      </c>
      <c r="H349" s="1" t="s">
        <v>13</v>
      </c>
    </row>
    <row r="350" spans="1:8" x14ac:dyDescent="0.3">
      <c r="A350" s="1" t="s">
        <v>1080</v>
      </c>
      <c r="B350" s="1" t="s">
        <v>1081</v>
      </c>
      <c r="C350" s="1">
        <v>55</v>
      </c>
      <c r="D350" s="1" t="s">
        <v>9</v>
      </c>
      <c r="E350" s="1" t="s">
        <v>1082</v>
      </c>
      <c r="F350" s="1" t="s">
        <v>51</v>
      </c>
      <c r="G350" s="1" t="s">
        <v>12</v>
      </c>
      <c r="H350" s="1" t="s">
        <v>31</v>
      </c>
    </row>
    <row r="351" spans="1:8" x14ac:dyDescent="0.3">
      <c r="A351" s="1" t="s">
        <v>1083</v>
      </c>
      <c r="B351" s="1" t="s">
        <v>1084</v>
      </c>
      <c r="C351" s="1">
        <v>31</v>
      </c>
      <c r="D351" s="1" t="s">
        <v>9</v>
      </c>
      <c r="E351" s="1" t="s">
        <v>1085</v>
      </c>
      <c r="F351" s="1" t="s">
        <v>162</v>
      </c>
      <c r="G351" s="1" t="s">
        <v>12</v>
      </c>
      <c r="H351" s="1" t="s">
        <v>26</v>
      </c>
    </row>
    <row r="352" spans="1:8" x14ac:dyDescent="0.3">
      <c r="A352" s="1" t="s">
        <v>1086</v>
      </c>
      <c r="B352" s="1" t="s">
        <v>1087</v>
      </c>
      <c r="C352" s="1">
        <v>26</v>
      </c>
      <c r="D352" s="1" t="s">
        <v>9</v>
      </c>
      <c r="E352" s="1" t="s">
        <v>1088</v>
      </c>
      <c r="F352" s="1" t="s">
        <v>264</v>
      </c>
      <c r="G352" s="1" t="s">
        <v>12</v>
      </c>
      <c r="H352" s="1" t="s">
        <v>31</v>
      </c>
    </row>
    <row r="353" spans="1:8" x14ac:dyDescent="0.3">
      <c r="A353" s="1" t="s">
        <v>1089</v>
      </c>
      <c r="B353" s="1" t="s">
        <v>1090</v>
      </c>
      <c r="C353" s="1">
        <v>25</v>
      </c>
      <c r="D353" s="1" t="s">
        <v>16</v>
      </c>
      <c r="E353" s="1" t="s">
        <v>1091</v>
      </c>
      <c r="F353" s="1" t="s">
        <v>70</v>
      </c>
      <c r="G353" s="1" t="s">
        <v>12</v>
      </c>
      <c r="H353" s="1" t="s">
        <v>26</v>
      </c>
    </row>
    <row r="354" spans="1:8" x14ac:dyDescent="0.3">
      <c r="A354" s="1" t="s">
        <v>1092</v>
      </c>
      <c r="B354" s="1" t="s">
        <v>1093</v>
      </c>
      <c r="C354" s="1">
        <v>52</v>
      </c>
      <c r="D354" s="1" t="s">
        <v>16</v>
      </c>
      <c r="E354" s="1" t="s">
        <v>1094</v>
      </c>
      <c r="F354" s="1" t="s">
        <v>319</v>
      </c>
      <c r="G354" s="1" t="s">
        <v>12</v>
      </c>
      <c r="H354" s="1" t="s">
        <v>31</v>
      </c>
    </row>
    <row r="355" spans="1:8" x14ac:dyDescent="0.3">
      <c r="A355" s="1" t="s">
        <v>1095</v>
      </c>
      <c r="B355" s="1" t="s">
        <v>3947</v>
      </c>
      <c r="C355" s="1">
        <v>56</v>
      </c>
      <c r="D355" s="1" t="s">
        <v>16</v>
      </c>
      <c r="E355" s="1" t="s">
        <v>1096</v>
      </c>
      <c r="F355" s="1" t="s">
        <v>35</v>
      </c>
      <c r="G355" s="1" t="s">
        <v>12</v>
      </c>
      <c r="H355" s="1" t="s">
        <v>19</v>
      </c>
    </row>
    <row r="356" spans="1:8" x14ac:dyDescent="0.3">
      <c r="A356" s="1" t="s">
        <v>1097</v>
      </c>
      <c r="B356" s="1" t="s">
        <v>1098</v>
      </c>
      <c r="C356" s="1">
        <v>38</v>
      </c>
      <c r="D356" s="1" t="s">
        <v>9</v>
      </c>
      <c r="E356" s="1" t="s">
        <v>1099</v>
      </c>
      <c r="F356" s="1" t="s">
        <v>166</v>
      </c>
      <c r="G356" s="1" t="s">
        <v>12</v>
      </c>
      <c r="H356" s="1" t="s">
        <v>31</v>
      </c>
    </row>
    <row r="357" spans="1:8" x14ac:dyDescent="0.3">
      <c r="A357" s="1" t="s">
        <v>1100</v>
      </c>
      <c r="B357" s="1" t="s">
        <v>1101</v>
      </c>
      <c r="C357" s="1">
        <v>20</v>
      </c>
      <c r="D357" s="1" t="s">
        <v>9</v>
      </c>
      <c r="E357" s="1" t="s">
        <v>1102</v>
      </c>
      <c r="F357" s="1" t="s">
        <v>74</v>
      </c>
      <c r="G357" s="1" t="s">
        <v>12</v>
      </c>
      <c r="H357" s="1" t="s">
        <v>13</v>
      </c>
    </row>
    <row r="358" spans="1:8" x14ac:dyDescent="0.3">
      <c r="A358" s="1" t="s">
        <v>1103</v>
      </c>
      <c r="B358" s="1" t="s">
        <v>1104</v>
      </c>
      <c r="C358" s="1">
        <v>54</v>
      </c>
      <c r="D358" s="1" t="s">
        <v>9</v>
      </c>
      <c r="E358" s="1" t="s">
        <v>1105</v>
      </c>
      <c r="F358" s="1" t="s">
        <v>284</v>
      </c>
      <c r="G358" s="1" t="s">
        <v>12</v>
      </c>
      <c r="H358" s="1" t="s">
        <v>26</v>
      </c>
    </row>
    <row r="359" spans="1:8" x14ac:dyDescent="0.3">
      <c r="A359" s="1" t="s">
        <v>1106</v>
      </c>
      <c r="B359" s="1" t="s">
        <v>1107</v>
      </c>
      <c r="C359" s="1">
        <v>41</v>
      </c>
      <c r="D359" s="1" t="s">
        <v>9</v>
      </c>
      <c r="E359" s="1" t="s">
        <v>1108</v>
      </c>
      <c r="F359" s="1" t="s">
        <v>234</v>
      </c>
      <c r="G359" s="1" t="s">
        <v>12</v>
      </c>
      <c r="H359" s="1" t="s">
        <v>13</v>
      </c>
    </row>
    <row r="360" spans="1:8" x14ac:dyDescent="0.3">
      <c r="A360" s="1" t="s">
        <v>1109</v>
      </c>
      <c r="B360" s="1" t="s">
        <v>1110</v>
      </c>
      <c r="C360" s="1">
        <v>60</v>
      </c>
      <c r="D360" s="1" t="s">
        <v>16</v>
      </c>
      <c r="E360" s="1" t="s">
        <v>1111</v>
      </c>
      <c r="F360" s="1" t="s">
        <v>309</v>
      </c>
      <c r="G360" s="1" t="s">
        <v>12</v>
      </c>
      <c r="H360" s="1" t="s">
        <v>13</v>
      </c>
    </row>
    <row r="361" spans="1:8" x14ac:dyDescent="0.3">
      <c r="A361" s="1" t="s">
        <v>1112</v>
      </c>
      <c r="B361" s="1" t="s">
        <v>1113</v>
      </c>
      <c r="C361" s="1">
        <v>32</v>
      </c>
      <c r="D361" s="1" t="s">
        <v>9</v>
      </c>
      <c r="E361" s="1" t="s">
        <v>1114</v>
      </c>
      <c r="F361" s="1" t="s">
        <v>62</v>
      </c>
      <c r="G361" s="1" t="s">
        <v>12</v>
      </c>
      <c r="H361" s="1" t="s">
        <v>31</v>
      </c>
    </row>
    <row r="362" spans="1:8" x14ac:dyDescent="0.3">
      <c r="A362" s="1" t="s">
        <v>1115</v>
      </c>
      <c r="B362" s="1" t="s">
        <v>1116</v>
      </c>
      <c r="C362" s="1">
        <v>34</v>
      </c>
      <c r="D362" s="1" t="s">
        <v>9</v>
      </c>
      <c r="E362" s="1" t="s">
        <v>1117</v>
      </c>
      <c r="F362" s="1" t="s">
        <v>288</v>
      </c>
      <c r="G362" s="1" t="s">
        <v>12</v>
      </c>
      <c r="H362" s="1" t="s">
        <v>19</v>
      </c>
    </row>
    <row r="363" spans="1:8" x14ac:dyDescent="0.3">
      <c r="A363" s="1" t="s">
        <v>1118</v>
      </c>
      <c r="B363" s="1" t="s">
        <v>1119</v>
      </c>
      <c r="C363" s="1">
        <v>64</v>
      </c>
      <c r="D363" s="1" t="s">
        <v>9</v>
      </c>
      <c r="E363" s="1" t="s">
        <v>1120</v>
      </c>
      <c r="F363" s="1" t="s">
        <v>251</v>
      </c>
      <c r="G363" s="1" t="s">
        <v>12</v>
      </c>
      <c r="H363" s="1" t="s">
        <v>19</v>
      </c>
    </row>
    <row r="364" spans="1:8" x14ac:dyDescent="0.3">
      <c r="A364" s="1" t="s">
        <v>1121</v>
      </c>
      <c r="B364" s="1" t="s">
        <v>3948</v>
      </c>
      <c r="C364" s="1">
        <v>60</v>
      </c>
      <c r="D364" s="1" t="s">
        <v>9</v>
      </c>
      <c r="E364" s="1" t="s">
        <v>1122</v>
      </c>
      <c r="F364" s="1" t="s">
        <v>162</v>
      </c>
      <c r="G364" s="1" t="s">
        <v>12</v>
      </c>
      <c r="H364" s="1" t="s">
        <v>13</v>
      </c>
    </row>
    <row r="365" spans="1:8" x14ac:dyDescent="0.3">
      <c r="A365" s="1" t="s">
        <v>1123</v>
      </c>
      <c r="B365" s="1" t="s">
        <v>1124</v>
      </c>
      <c r="C365" s="1">
        <v>23</v>
      </c>
      <c r="D365" s="1" t="s">
        <v>9</v>
      </c>
      <c r="E365" s="1" t="s">
        <v>1125</v>
      </c>
      <c r="F365" s="1" t="s">
        <v>25</v>
      </c>
      <c r="G365" s="1" t="s">
        <v>12</v>
      </c>
      <c r="H365" s="1" t="s">
        <v>26</v>
      </c>
    </row>
    <row r="366" spans="1:8" x14ac:dyDescent="0.3">
      <c r="A366" s="1" t="s">
        <v>1126</v>
      </c>
      <c r="B366" s="1" t="s">
        <v>1127</v>
      </c>
      <c r="C366" s="1">
        <v>58</v>
      </c>
      <c r="D366" s="1" t="s">
        <v>9</v>
      </c>
      <c r="E366" s="1" t="s">
        <v>1128</v>
      </c>
      <c r="F366" s="1" t="s">
        <v>133</v>
      </c>
      <c r="G366" s="1" t="s">
        <v>12</v>
      </c>
      <c r="H366" s="1" t="s">
        <v>26</v>
      </c>
    </row>
    <row r="367" spans="1:8" x14ac:dyDescent="0.3">
      <c r="A367" s="1" t="s">
        <v>1129</v>
      </c>
      <c r="B367" s="1" t="s">
        <v>1130</v>
      </c>
      <c r="C367" s="1">
        <v>63</v>
      </c>
      <c r="D367" s="1" t="s">
        <v>16</v>
      </c>
      <c r="E367" s="1" t="s">
        <v>1131</v>
      </c>
      <c r="F367" s="1" t="s">
        <v>162</v>
      </c>
      <c r="G367" s="1" t="s">
        <v>12</v>
      </c>
      <c r="H367" s="1" t="s">
        <v>19</v>
      </c>
    </row>
    <row r="368" spans="1:8" x14ac:dyDescent="0.3">
      <c r="A368" s="1" t="s">
        <v>1132</v>
      </c>
      <c r="B368" s="1" t="s">
        <v>1133</v>
      </c>
      <c r="C368" s="1">
        <v>40</v>
      </c>
      <c r="D368" s="1" t="s">
        <v>16</v>
      </c>
      <c r="E368" s="1" t="s">
        <v>1134</v>
      </c>
      <c r="F368" s="1" t="s">
        <v>22</v>
      </c>
      <c r="G368" s="1" t="s">
        <v>12</v>
      </c>
      <c r="H368" s="1" t="s">
        <v>19</v>
      </c>
    </row>
    <row r="369" spans="1:8" x14ac:dyDescent="0.3">
      <c r="A369" s="1" t="s">
        <v>1135</v>
      </c>
      <c r="B369" s="1" t="s">
        <v>1136</v>
      </c>
      <c r="C369" s="1">
        <v>51</v>
      </c>
      <c r="D369" s="1" t="s">
        <v>9</v>
      </c>
      <c r="E369" s="1" t="s">
        <v>1137</v>
      </c>
      <c r="F369" s="1" t="s">
        <v>25</v>
      </c>
      <c r="G369" s="1" t="s">
        <v>12</v>
      </c>
      <c r="H369" s="1" t="s">
        <v>26</v>
      </c>
    </row>
    <row r="370" spans="1:8" x14ac:dyDescent="0.3">
      <c r="A370" s="1" t="s">
        <v>1138</v>
      </c>
      <c r="B370" s="1" t="s">
        <v>1139</v>
      </c>
      <c r="C370" s="1">
        <v>34</v>
      </c>
      <c r="D370" s="1" t="s">
        <v>16</v>
      </c>
      <c r="E370" s="1" t="s">
        <v>1140</v>
      </c>
      <c r="F370" s="1" t="s">
        <v>58</v>
      </c>
      <c r="G370" s="1" t="s">
        <v>12</v>
      </c>
      <c r="H370" s="1" t="s">
        <v>19</v>
      </c>
    </row>
    <row r="371" spans="1:8" x14ac:dyDescent="0.3">
      <c r="A371" s="1" t="s">
        <v>1141</v>
      </c>
      <c r="B371" s="1" t="s">
        <v>1142</v>
      </c>
      <c r="C371" s="1">
        <v>20</v>
      </c>
      <c r="D371" s="1" t="s">
        <v>16</v>
      </c>
      <c r="E371" s="1" t="s">
        <v>1143</v>
      </c>
      <c r="F371" s="1" t="s">
        <v>170</v>
      </c>
      <c r="G371" s="1" t="s">
        <v>12</v>
      </c>
      <c r="H371" s="1" t="s">
        <v>19</v>
      </c>
    </row>
    <row r="372" spans="1:8" x14ac:dyDescent="0.3">
      <c r="A372" s="1" t="s">
        <v>1144</v>
      </c>
      <c r="B372" s="1" t="s">
        <v>1145</v>
      </c>
      <c r="C372" s="1">
        <v>45</v>
      </c>
      <c r="D372" s="1" t="s">
        <v>9</v>
      </c>
      <c r="E372" s="1" t="s">
        <v>1146</v>
      </c>
      <c r="F372" s="1" t="s">
        <v>251</v>
      </c>
      <c r="G372" s="1" t="s">
        <v>12</v>
      </c>
      <c r="H372" s="1" t="s">
        <v>31</v>
      </c>
    </row>
    <row r="373" spans="1:8" x14ac:dyDescent="0.3">
      <c r="A373" s="1" t="s">
        <v>1147</v>
      </c>
      <c r="B373" s="1" t="s">
        <v>1148</v>
      </c>
      <c r="C373" s="1">
        <v>21</v>
      </c>
      <c r="D373" s="1" t="s">
        <v>16</v>
      </c>
      <c r="E373" s="1" t="s">
        <v>1149</v>
      </c>
      <c r="F373" s="1" t="s">
        <v>47</v>
      </c>
      <c r="G373" s="1" t="s">
        <v>12</v>
      </c>
      <c r="H373" s="1" t="s">
        <v>19</v>
      </c>
    </row>
    <row r="374" spans="1:8" x14ac:dyDescent="0.3">
      <c r="A374" s="1" t="s">
        <v>1150</v>
      </c>
      <c r="B374" s="1" t="s">
        <v>1151</v>
      </c>
      <c r="C374" s="1">
        <v>28</v>
      </c>
      <c r="D374" s="1" t="s">
        <v>9</v>
      </c>
      <c r="E374" s="1" t="s">
        <v>1152</v>
      </c>
      <c r="F374" s="1" t="s">
        <v>25</v>
      </c>
      <c r="G374" s="1" t="s">
        <v>12</v>
      </c>
      <c r="H374" s="1" t="s">
        <v>26</v>
      </c>
    </row>
    <row r="375" spans="1:8" x14ac:dyDescent="0.3">
      <c r="A375" s="1" t="s">
        <v>1153</v>
      </c>
      <c r="B375" s="1" t="s">
        <v>1154</v>
      </c>
      <c r="C375" s="1">
        <v>37</v>
      </c>
      <c r="D375" s="1" t="s">
        <v>16</v>
      </c>
      <c r="E375" s="1" t="s">
        <v>1155</v>
      </c>
      <c r="F375" s="1" t="s">
        <v>429</v>
      </c>
      <c r="G375" s="1" t="s">
        <v>12</v>
      </c>
      <c r="H375" s="1" t="s">
        <v>13</v>
      </c>
    </row>
    <row r="376" spans="1:8" x14ac:dyDescent="0.3">
      <c r="A376" s="1" t="s">
        <v>1156</v>
      </c>
      <c r="B376" s="1" t="s">
        <v>1157</v>
      </c>
      <c r="C376" s="1">
        <v>60</v>
      </c>
      <c r="D376" s="1" t="s">
        <v>9</v>
      </c>
      <c r="E376" s="1" t="s">
        <v>1158</v>
      </c>
      <c r="F376" s="1" t="s">
        <v>99</v>
      </c>
      <c r="G376" s="1" t="s">
        <v>12</v>
      </c>
      <c r="H376" s="1" t="s">
        <v>19</v>
      </c>
    </row>
    <row r="377" spans="1:8" x14ac:dyDescent="0.3">
      <c r="A377" s="1" t="s">
        <v>1159</v>
      </c>
      <c r="B377" s="1" t="s">
        <v>1160</v>
      </c>
      <c r="C377" s="1">
        <v>26</v>
      </c>
      <c r="D377" s="1" t="s">
        <v>9</v>
      </c>
      <c r="E377" s="1" t="s">
        <v>1161</v>
      </c>
      <c r="F377" s="1" t="s">
        <v>198</v>
      </c>
      <c r="G377" s="1" t="s">
        <v>12</v>
      </c>
      <c r="H377" s="1" t="s">
        <v>19</v>
      </c>
    </row>
    <row r="378" spans="1:8" x14ac:dyDescent="0.3">
      <c r="A378" s="1" t="s">
        <v>1162</v>
      </c>
      <c r="B378" s="1" t="s">
        <v>1163</v>
      </c>
      <c r="C378" s="1">
        <v>30</v>
      </c>
      <c r="D378" s="1" t="s">
        <v>9</v>
      </c>
      <c r="E378" s="1" t="s">
        <v>1164</v>
      </c>
      <c r="F378" s="1" t="s">
        <v>166</v>
      </c>
      <c r="G378" s="1" t="s">
        <v>12</v>
      </c>
      <c r="H378" s="1" t="s">
        <v>26</v>
      </c>
    </row>
    <row r="379" spans="1:8" x14ac:dyDescent="0.3">
      <c r="A379" s="1" t="s">
        <v>1165</v>
      </c>
      <c r="B379" s="1" t="s">
        <v>1166</v>
      </c>
      <c r="C379" s="1">
        <v>39</v>
      </c>
      <c r="D379" s="1" t="s">
        <v>16</v>
      </c>
      <c r="E379" s="1" t="s">
        <v>1167</v>
      </c>
      <c r="F379" s="1" t="s">
        <v>429</v>
      </c>
      <c r="G379" s="1" t="s">
        <v>12</v>
      </c>
      <c r="H379" s="1" t="s">
        <v>13</v>
      </c>
    </row>
    <row r="380" spans="1:8" x14ac:dyDescent="0.3">
      <c r="A380" s="1" t="s">
        <v>1168</v>
      </c>
      <c r="B380" s="1" t="s">
        <v>1169</v>
      </c>
      <c r="C380" s="1">
        <v>44</v>
      </c>
      <c r="D380" s="1" t="s">
        <v>16</v>
      </c>
      <c r="E380" s="1" t="s">
        <v>1170</v>
      </c>
      <c r="F380" s="1" t="s">
        <v>92</v>
      </c>
      <c r="G380" s="1" t="s">
        <v>12</v>
      </c>
      <c r="H380" s="1" t="s">
        <v>26</v>
      </c>
    </row>
    <row r="381" spans="1:8" x14ac:dyDescent="0.3">
      <c r="A381" s="1" t="s">
        <v>1171</v>
      </c>
      <c r="B381" s="1" t="s">
        <v>1172</v>
      </c>
      <c r="C381" s="1">
        <v>34</v>
      </c>
      <c r="D381" s="1" t="s">
        <v>16</v>
      </c>
      <c r="E381" s="1" t="s">
        <v>1173</v>
      </c>
      <c r="F381" s="1" t="s">
        <v>264</v>
      </c>
      <c r="G381" s="1" t="s">
        <v>12</v>
      </c>
      <c r="H381" s="1" t="s">
        <v>13</v>
      </c>
    </row>
    <row r="382" spans="1:8" x14ac:dyDescent="0.3">
      <c r="A382" s="1" t="s">
        <v>1174</v>
      </c>
      <c r="B382" s="1" t="s">
        <v>1175</v>
      </c>
      <c r="C382" s="1">
        <v>23</v>
      </c>
      <c r="D382" s="1" t="s">
        <v>9</v>
      </c>
      <c r="E382" s="1" t="s">
        <v>1176</v>
      </c>
      <c r="F382" s="1" t="s">
        <v>214</v>
      </c>
      <c r="G382" s="1" t="s">
        <v>12</v>
      </c>
      <c r="H382" s="1" t="s">
        <v>13</v>
      </c>
    </row>
    <row r="383" spans="1:8" x14ac:dyDescent="0.3">
      <c r="A383" s="1" t="s">
        <v>1177</v>
      </c>
      <c r="B383" s="1" t="s">
        <v>1178</v>
      </c>
      <c r="C383" s="1">
        <v>50</v>
      </c>
      <c r="D383" s="1" t="s">
        <v>9</v>
      </c>
      <c r="E383" s="1" t="s">
        <v>1179</v>
      </c>
      <c r="F383" s="1" t="s">
        <v>22</v>
      </c>
      <c r="G383" s="1" t="s">
        <v>12</v>
      </c>
      <c r="H383" s="1" t="s">
        <v>31</v>
      </c>
    </row>
    <row r="384" spans="1:8" x14ac:dyDescent="0.3">
      <c r="A384" s="1" t="s">
        <v>1180</v>
      </c>
      <c r="B384" s="1" t="s">
        <v>1181</v>
      </c>
      <c r="C384" s="1">
        <v>20</v>
      </c>
      <c r="D384" s="1" t="s">
        <v>16</v>
      </c>
      <c r="E384" s="1" t="s">
        <v>1182</v>
      </c>
      <c r="F384" s="1" t="s">
        <v>30</v>
      </c>
      <c r="G384" s="1" t="s">
        <v>12</v>
      </c>
      <c r="H384" s="1" t="s">
        <v>13</v>
      </c>
    </row>
    <row r="385" spans="1:8" x14ac:dyDescent="0.3">
      <c r="A385" s="1" t="s">
        <v>1183</v>
      </c>
      <c r="B385" s="1" t="s">
        <v>1184</v>
      </c>
      <c r="C385" s="1">
        <v>27</v>
      </c>
      <c r="D385" s="1" t="s">
        <v>16</v>
      </c>
      <c r="E385" s="1" t="s">
        <v>1185</v>
      </c>
      <c r="F385" s="1" t="s">
        <v>312</v>
      </c>
      <c r="G385" s="1" t="s">
        <v>12</v>
      </c>
      <c r="H385" s="1" t="s">
        <v>31</v>
      </c>
    </row>
    <row r="386" spans="1:8" x14ac:dyDescent="0.3">
      <c r="A386" s="1" t="s">
        <v>1186</v>
      </c>
      <c r="B386" s="1" t="s">
        <v>1187</v>
      </c>
      <c r="C386" s="1">
        <v>52</v>
      </c>
      <c r="D386" s="1" t="s">
        <v>16</v>
      </c>
      <c r="E386" s="1" t="s">
        <v>1188</v>
      </c>
      <c r="F386" s="1" t="s">
        <v>264</v>
      </c>
      <c r="G386" s="1" t="s">
        <v>12</v>
      </c>
      <c r="H386" s="1" t="s">
        <v>26</v>
      </c>
    </row>
    <row r="387" spans="1:8" x14ac:dyDescent="0.3">
      <c r="A387" s="1" t="s">
        <v>1189</v>
      </c>
      <c r="B387" s="1" t="s">
        <v>1190</v>
      </c>
      <c r="C387" s="1">
        <v>60</v>
      </c>
      <c r="D387" s="1" t="s">
        <v>9</v>
      </c>
      <c r="E387" s="1" t="s">
        <v>1191</v>
      </c>
      <c r="F387" s="1" t="s">
        <v>312</v>
      </c>
      <c r="G387" s="1" t="s">
        <v>12</v>
      </c>
      <c r="H387" s="1" t="s">
        <v>13</v>
      </c>
    </row>
    <row r="388" spans="1:8" x14ac:dyDescent="0.3">
      <c r="A388" s="1" t="s">
        <v>1192</v>
      </c>
      <c r="B388" s="1" t="s">
        <v>1193</v>
      </c>
      <c r="C388" s="1">
        <v>18</v>
      </c>
      <c r="D388" s="1" t="s">
        <v>16</v>
      </c>
      <c r="E388" s="1" t="s">
        <v>1194</v>
      </c>
      <c r="F388" s="1" t="s">
        <v>139</v>
      </c>
      <c r="G388" s="1" t="s">
        <v>12</v>
      </c>
      <c r="H388" s="1" t="s">
        <v>26</v>
      </c>
    </row>
    <row r="389" spans="1:8" x14ac:dyDescent="0.3">
      <c r="A389" s="1" t="s">
        <v>1195</v>
      </c>
      <c r="B389" s="1" t="s">
        <v>1196</v>
      </c>
      <c r="C389" s="1">
        <v>28</v>
      </c>
      <c r="D389" s="1" t="s">
        <v>16</v>
      </c>
      <c r="E389" s="1" t="s">
        <v>1197</v>
      </c>
      <c r="F389" s="1" t="s">
        <v>88</v>
      </c>
      <c r="G389" s="1" t="s">
        <v>12</v>
      </c>
      <c r="H389" s="1" t="s">
        <v>31</v>
      </c>
    </row>
    <row r="390" spans="1:8" x14ac:dyDescent="0.3">
      <c r="A390" s="1" t="s">
        <v>1198</v>
      </c>
      <c r="B390" s="1" t="s">
        <v>1199</v>
      </c>
      <c r="C390" s="1">
        <v>53</v>
      </c>
      <c r="D390" s="1" t="s">
        <v>9</v>
      </c>
      <c r="E390" s="1" t="s">
        <v>1200</v>
      </c>
      <c r="F390" s="1" t="s">
        <v>113</v>
      </c>
      <c r="G390" s="1" t="s">
        <v>12</v>
      </c>
      <c r="H390" s="1" t="s">
        <v>19</v>
      </c>
    </row>
    <row r="391" spans="1:8" x14ac:dyDescent="0.3">
      <c r="A391" s="1" t="s">
        <v>1201</v>
      </c>
      <c r="B391" s="1" t="s">
        <v>1202</v>
      </c>
      <c r="C391" s="1">
        <v>50</v>
      </c>
      <c r="D391" s="1" t="s">
        <v>9</v>
      </c>
      <c r="E391" s="1" t="s">
        <v>1203</v>
      </c>
      <c r="F391" s="1" t="s">
        <v>70</v>
      </c>
      <c r="G391" s="1" t="s">
        <v>12</v>
      </c>
      <c r="H391" s="1" t="s">
        <v>19</v>
      </c>
    </row>
    <row r="392" spans="1:8" x14ac:dyDescent="0.3">
      <c r="A392" s="1" t="s">
        <v>1204</v>
      </c>
      <c r="B392" s="1" t="s">
        <v>1205</v>
      </c>
      <c r="C392" s="1">
        <v>56</v>
      </c>
      <c r="D392" s="1" t="s">
        <v>9</v>
      </c>
      <c r="E392" s="1" t="s">
        <v>1206</v>
      </c>
      <c r="F392" s="1" t="s">
        <v>288</v>
      </c>
      <c r="G392" s="1" t="s">
        <v>12</v>
      </c>
      <c r="H392" s="1" t="s">
        <v>31</v>
      </c>
    </row>
    <row r="393" spans="1:8" x14ac:dyDescent="0.3">
      <c r="A393" s="1" t="s">
        <v>1207</v>
      </c>
      <c r="B393" s="1" t="s">
        <v>1208</v>
      </c>
      <c r="C393" s="1">
        <v>40</v>
      </c>
      <c r="D393" s="1" t="s">
        <v>16</v>
      </c>
      <c r="E393" s="1" t="s">
        <v>1209</v>
      </c>
      <c r="F393" s="1" t="s">
        <v>35</v>
      </c>
      <c r="G393" s="1" t="s">
        <v>12</v>
      </c>
      <c r="H393" s="1" t="s">
        <v>26</v>
      </c>
    </row>
    <row r="394" spans="1:8" x14ac:dyDescent="0.3">
      <c r="A394" s="1" t="s">
        <v>1210</v>
      </c>
      <c r="B394" s="1" t="s">
        <v>1211</v>
      </c>
      <c r="C394" s="1">
        <v>46</v>
      </c>
      <c r="D394" s="1" t="s">
        <v>9</v>
      </c>
      <c r="E394" s="1" t="s">
        <v>1212</v>
      </c>
      <c r="F394" s="1" t="s">
        <v>113</v>
      </c>
      <c r="G394" s="1" t="s">
        <v>12</v>
      </c>
      <c r="H394" s="1" t="s">
        <v>13</v>
      </c>
    </row>
    <row r="395" spans="1:8" x14ac:dyDescent="0.3">
      <c r="A395" s="1" t="s">
        <v>1213</v>
      </c>
      <c r="B395" s="1" t="s">
        <v>1214</v>
      </c>
      <c r="C395" s="1">
        <v>46</v>
      </c>
      <c r="D395" s="1" t="s">
        <v>9</v>
      </c>
      <c r="E395" s="1" t="s">
        <v>1215</v>
      </c>
      <c r="F395" s="1" t="s">
        <v>117</v>
      </c>
      <c r="G395" s="1" t="s">
        <v>12</v>
      </c>
      <c r="H395" s="1" t="s">
        <v>26</v>
      </c>
    </row>
    <row r="396" spans="1:8" x14ac:dyDescent="0.3">
      <c r="A396" s="1" t="s">
        <v>1216</v>
      </c>
      <c r="B396" s="1" t="s">
        <v>1217</v>
      </c>
      <c r="C396" s="1">
        <v>43</v>
      </c>
      <c r="D396" s="1" t="s">
        <v>16</v>
      </c>
      <c r="E396" s="1" t="s">
        <v>1218</v>
      </c>
      <c r="F396" s="1" t="s">
        <v>166</v>
      </c>
      <c r="G396" s="1" t="s">
        <v>12</v>
      </c>
      <c r="H396" s="1" t="s">
        <v>26</v>
      </c>
    </row>
    <row r="397" spans="1:8" x14ac:dyDescent="0.3">
      <c r="A397" s="1" t="s">
        <v>1219</v>
      </c>
      <c r="B397" s="1" t="s">
        <v>1220</v>
      </c>
      <c r="C397" s="1">
        <v>50</v>
      </c>
      <c r="D397" s="1" t="s">
        <v>9</v>
      </c>
      <c r="E397" s="1" t="s">
        <v>1221</v>
      </c>
      <c r="F397" s="1" t="s">
        <v>62</v>
      </c>
      <c r="G397" s="1" t="s">
        <v>12</v>
      </c>
      <c r="H397" s="1" t="s">
        <v>13</v>
      </c>
    </row>
    <row r="398" spans="1:8" x14ac:dyDescent="0.3">
      <c r="A398" s="1" t="s">
        <v>1222</v>
      </c>
      <c r="B398" s="1" t="s">
        <v>1223</v>
      </c>
      <c r="C398" s="1">
        <v>25</v>
      </c>
      <c r="D398" s="1" t="s">
        <v>16</v>
      </c>
      <c r="E398" s="1" t="s">
        <v>1224</v>
      </c>
      <c r="F398" s="1" t="s">
        <v>58</v>
      </c>
      <c r="G398" s="1" t="s">
        <v>12</v>
      </c>
      <c r="H398" s="1" t="s">
        <v>31</v>
      </c>
    </row>
    <row r="399" spans="1:8" x14ac:dyDescent="0.3">
      <c r="A399" s="1" t="s">
        <v>1225</v>
      </c>
      <c r="B399" s="1" t="s">
        <v>3949</v>
      </c>
      <c r="C399" s="1">
        <v>62</v>
      </c>
      <c r="D399" s="1" t="s">
        <v>16</v>
      </c>
      <c r="E399" s="1" t="s">
        <v>123</v>
      </c>
      <c r="F399" s="1" t="s">
        <v>62</v>
      </c>
      <c r="G399" s="1" t="s">
        <v>12</v>
      </c>
      <c r="H399" s="1" t="s">
        <v>19</v>
      </c>
    </row>
    <row r="400" spans="1:8" x14ac:dyDescent="0.3">
      <c r="A400" s="1" t="s">
        <v>1226</v>
      </c>
      <c r="B400" s="1" t="s">
        <v>1227</v>
      </c>
      <c r="C400" s="1">
        <v>54</v>
      </c>
      <c r="D400" s="1" t="s">
        <v>9</v>
      </c>
      <c r="E400" s="1" t="s">
        <v>1228</v>
      </c>
      <c r="F400" s="1" t="s">
        <v>47</v>
      </c>
      <c r="G400" s="1" t="s">
        <v>12</v>
      </c>
      <c r="H400" s="1" t="s">
        <v>26</v>
      </c>
    </row>
    <row r="401" spans="1:8" x14ac:dyDescent="0.3">
      <c r="A401" s="1" t="s">
        <v>1229</v>
      </c>
      <c r="B401" s="1" t="s">
        <v>1230</v>
      </c>
      <c r="C401" s="1">
        <v>27</v>
      </c>
      <c r="D401" s="1" t="s">
        <v>9</v>
      </c>
      <c r="E401" s="1" t="s">
        <v>1231</v>
      </c>
      <c r="F401" s="1" t="s">
        <v>429</v>
      </c>
      <c r="G401" s="1" t="s">
        <v>12</v>
      </c>
      <c r="H401" s="1" t="s">
        <v>26</v>
      </c>
    </row>
    <row r="402" spans="1:8" x14ac:dyDescent="0.3">
      <c r="A402" s="1" t="s">
        <v>1232</v>
      </c>
      <c r="B402" s="1" t="s">
        <v>1233</v>
      </c>
      <c r="C402" s="1">
        <v>57</v>
      </c>
      <c r="D402" s="1" t="s">
        <v>16</v>
      </c>
      <c r="E402" s="1" t="s">
        <v>1234</v>
      </c>
      <c r="F402" s="1" t="s">
        <v>96</v>
      </c>
      <c r="G402" s="1" t="s">
        <v>12</v>
      </c>
      <c r="H402" s="1" t="s">
        <v>19</v>
      </c>
    </row>
    <row r="403" spans="1:8" x14ac:dyDescent="0.3">
      <c r="A403" s="1" t="s">
        <v>1235</v>
      </c>
      <c r="B403" s="1" t="s">
        <v>1236</v>
      </c>
      <c r="C403" s="1">
        <v>51</v>
      </c>
      <c r="D403" s="1" t="s">
        <v>16</v>
      </c>
      <c r="E403" s="1" t="s">
        <v>1237</v>
      </c>
      <c r="F403" s="1" t="s">
        <v>181</v>
      </c>
      <c r="G403" s="1" t="s">
        <v>12</v>
      </c>
      <c r="H403" s="1" t="s">
        <v>19</v>
      </c>
    </row>
    <row r="404" spans="1:8" x14ac:dyDescent="0.3">
      <c r="A404" s="1" t="s">
        <v>1238</v>
      </c>
      <c r="B404" s="1" t="s">
        <v>1239</v>
      </c>
      <c r="C404" s="1">
        <v>31</v>
      </c>
      <c r="D404" s="1" t="s">
        <v>9</v>
      </c>
      <c r="E404" s="1" t="s">
        <v>80</v>
      </c>
      <c r="F404" s="1" t="s">
        <v>309</v>
      </c>
      <c r="G404" s="1" t="s">
        <v>12</v>
      </c>
      <c r="H404" s="1" t="s">
        <v>26</v>
      </c>
    </row>
    <row r="405" spans="1:8" x14ac:dyDescent="0.3">
      <c r="A405" s="1" t="s">
        <v>1240</v>
      </c>
      <c r="B405" s="1" t="s">
        <v>1241</v>
      </c>
      <c r="C405" s="1">
        <v>34</v>
      </c>
      <c r="D405" s="1" t="s">
        <v>9</v>
      </c>
      <c r="E405" s="1" t="s">
        <v>1242</v>
      </c>
      <c r="F405" s="1" t="s">
        <v>323</v>
      </c>
      <c r="G405" s="1" t="s">
        <v>12</v>
      </c>
      <c r="H405" s="1" t="s">
        <v>26</v>
      </c>
    </row>
    <row r="406" spans="1:8" x14ac:dyDescent="0.3">
      <c r="A406" s="1" t="s">
        <v>1243</v>
      </c>
      <c r="B406" s="1" t="s">
        <v>1244</v>
      </c>
      <c r="C406" s="1">
        <v>22</v>
      </c>
      <c r="D406" s="1" t="s">
        <v>16</v>
      </c>
      <c r="E406" s="1" t="s">
        <v>1245</v>
      </c>
      <c r="F406" s="1" t="s">
        <v>288</v>
      </c>
      <c r="G406" s="1" t="s">
        <v>12</v>
      </c>
      <c r="H406" s="1" t="s">
        <v>31</v>
      </c>
    </row>
    <row r="407" spans="1:8" x14ac:dyDescent="0.3">
      <c r="A407" s="1" t="s">
        <v>1246</v>
      </c>
      <c r="B407" s="1" t="s">
        <v>1247</v>
      </c>
      <c r="C407" s="1">
        <v>18</v>
      </c>
      <c r="D407" s="1" t="s">
        <v>16</v>
      </c>
      <c r="E407" s="1" t="s">
        <v>1248</v>
      </c>
      <c r="F407" s="1" t="s">
        <v>323</v>
      </c>
      <c r="G407" s="1" t="s">
        <v>12</v>
      </c>
      <c r="H407" s="1" t="s">
        <v>13</v>
      </c>
    </row>
    <row r="408" spans="1:8" x14ac:dyDescent="0.3">
      <c r="A408" s="1" t="s">
        <v>1249</v>
      </c>
      <c r="B408" s="1" t="s">
        <v>1250</v>
      </c>
      <c r="C408" s="1">
        <v>23</v>
      </c>
      <c r="D408" s="1" t="s">
        <v>16</v>
      </c>
      <c r="E408" s="1" t="s">
        <v>1251</v>
      </c>
      <c r="F408" s="1" t="s">
        <v>319</v>
      </c>
      <c r="G408" s="1" t="s">
        <v>12</v>
      </c>
      <c r="H408" s="1" t="s">
        <v>13</v>
      </c>
    </row>
    <row r="409" spans="1:8" x14ac:dyDescent="0.3">
      <c r="A409" s="1" t="s">
        <v>1252</v>
      </c>
      <c r="B409" s="1" t="s">
        <v>1253</v>
      </c>
      <c r="C409" s="1">
        <v>33</v>
      </c>
      <c r="D409" s="1" t="s">
        <v>9</v>
      </c>
      <c r="E409" s="1" t="s">
        <v>1254</v>
      </c>
      <c r="F409" s="1" t="s">
        <v>139</v>
      </c>
      <c r="G409" s="1" t="s">
        <v>12</v>
      </c>
      <c r="H409" s="1" t="s">
        <v>13</v>
      </c>
    </row>
    <row r="410" spans="1:8" x14ac:dyDescent="0.3">
      <c r="A410" s="1" t="s">
        <v>1255</v>
      </c>
      <c r="B410" s="1" t="s">
        <v>1256</v>
      </c>
      <c r="C410" s="1">
        <v>36</v>
      </c>
      <c r="D410" s="1" t="s">
        <v>9</v>
      </c>
      <c r="E410" s="1" t="s">
        <v>1257</v>
      </c>
      <c r="F410" s="1" t="s">
        <v>88</v>
      </c>
      <c r="G410" s="1" t="s">
        <v>12</v>
      </c>
      <c r="H410" s="1" t="s">
        <v>13</v>
      </c>
    </row>
    <row r="411" spans="1:8" x14ac:dyDescent="0.3">
      <c r="A411" s="1" t="s">
        <v>1258</v>
      </c>
      <c r="B411" s="1" t="s">
        <v>1259</v>
      </c>
      <c r="C411" s="1">
        <v>55</v>
      </c>
      <c r="D411" s="1" t="s">
        <v>9</v>
      </c>
      <c r="E411" s="1" t="s">
        <v>1260</v>
      </c>
      <c r="F411" s="1" t="s">
        <v>838</v>
      </c>
      <c r="G411" s="1" t="s">
        <v>12</v>
      </c>
      <c r="H411" s="1" t="s">
        <v>13</v>
      </c>
    </row>
    <row r="412" spans="1:8" x14ac:dyDescent="0.3">
      <c r="A412" s="1" t="s">
        <v>1261</v>
      </c>
      <c r="B412" s="1" t="s">
        <v>1262</v>
      </c>
      <c r="C412" s="1">
        <v>48</v>
      </c>
      <c r="D412" s="1" t="s">
        <v>16</v>
      </c>
      <c r="E412" s="1" t="s">
        <v>1263</v>
      </c>
      <c r="F412" s="1" t="s">
        <v>88</v>
      </c>
      <c r="G412" s="1" t="s">
        <v>12</v>
      </c>
      <c r="H412" s="1" t="s">
        <v>26</v>
      </c>
    </row>
    <row r="413" spans="1:8" x14ac:dyDescent="0.3">
      <c r="A413" s="1" t="s">
        <v>1264</v>
      </c>
      <c r="B413" s="1" t="s">
        <v>1265</v>
      </c>
      <c r="C413" s="1">
        <v>63</v>
      </c>
      <c r="D413" s="1" t="s">
        <v>9</v>
      </c>
      <c r="E413" s="1" t="s">
        <v>1266</v>
      </c>
      <c r="F413" s="1" t="s">
        <v>25</v>
      </c>
      <c r="G413" s="1" t="s">
        <v>12</v>
      </c>
      <c r="H413" s="1" t="s">
        <v>31</v>
      </c>
    </row>
    <row r="414" spans="1:8" x14ac:dyDescent="0.3">
      <c r="A414" s="1" t="s">
        <v>1267</v>
      </c>
      <c r="B414" s="1" t="s">
        <v>1268</v>
      </c>
      <c r="C414" s="1">
        <v>23</v>
      </c>
      <c r="D414" s="1" t="s">
        <v>16</v>
      </c>
      <c r="E414" s="1" t="s">
        <v>201</v>
      </c>
      <c r="F414" s="1" t="s">
        <v>155</v>
      </c>
      <c r="G414" s="1" t="s">
        <v>12</v>
      </c>
      <c r="H414" s="1" t="s">
        <v>13</v>
      </c>
    </row>
    <row r="415" spans="1:8" x14ac:dyDescent="0.3">
      <c r="A415" s="1" t="s">
        <v>1269</v>
      </c>
      <c r="B415" s="1" t="s">
        <v>1270</v>
      </c>
      <c r="C415" s="1">
        <v>59</v>
      </c>
      <c r="D415" s="1" t="s">
        <v>16</v>
      </c>
      <c r="E415" s="1" t="s">
        <v>1271</v>
      </c>
      <c r="F415" s="1" t="s">
        <v>106</v>
      </c>
      <c r="G415" s="1" t="s">
        <v>12</v>
      </c>
      <c r="H415" s="1" t="s">
        <v>26</v>
      </c>
    </row>
    <row r="416" spans="1:8" x14ac:dyDescent="0.3">
      <c r="A416" s="1" t="s">
        <v>1272</v>
      </c>
      <c r="B416" s="1" t="s">
        <v>1273</v>
      </c>
      <c r="C416" s="1">
        <v>35</v>
      </c>
      <c r="D416" s="1" t="s">
        <v>16</v>
      </c>
      <c r="E416" s="1" t="s">
        <v>1274</v>
      </c>
      <c r="F416" s="1" t="s">
        <v>113</v>
      </c>
      <c r="G416" s="1" t="s">
        <v>12</v>
      </c>
      <c r="H416" s="1" t="s">
        <v>13</v>
      </c>
    </row>
    <row r="417" spans="1:8" x14ac:dyDescent="0.3">
      <c r="A417" s="1" t="s">
        <v>1275</v>
      </c>
      <c r="B417" s="1" t="s">
        <v>1276</v>
      </c>
      <c r="C417" s="1">
        <v>26</v>
      </c>
      <c r="D417" s="1" t="s">
        <v>16</v>
      </c>
      <c r="E417" s="1" t="s">
        <v>1277</v>
      </c>
      <c r="F417" s="1" t="s">
        <v>162</v>
      </c>
      <c r="G417" s="1" t="s">
        <v>12</v>
      </c>
      <c r="H417" s="1" t="s">
        <v>31</v>
      </c>
    </row>
    <row r="418" spans="1:8" x14ac:dyDescent="0.3">
      <c r="A418" s="1" t="s">
        <v>1278</v>
      </c>
      <c r="B418" s="1" t="s">
        <v>1279</v>
      </c>
      <c r="C418" s="1">
        <v>46</v>
      </c>
      <c r="D418" s="1" t="s">
        <v>9</v>
      </c>
      <c r="E418" s="1" t="s">
        <v>1280</v>
      </c>
      <c r="F418" s="1" t="s">
        <v>319</v>
      </c>
      <c r="G418" s="1" t="s">
        <v>12</v>
      </c>
      <c r="H418" s="1" t="s">
        <v>19</v>
      </c>
    </row>
    <row r="419" spans="1:8" x14ac:dyDescent="0.3">
      <c r="A419" s="1" t="s">
        <v>1281</v>
      </c>
      <c r="B419" s="1" t="s">
        <v>1282</v>
      </c>
      <c r="C419" s="1">
        <v>64</v>
      </c>
      <c r="D419" s="1" t="s">
        <v>16</v>
      </c>
      <c r="E419" s="1" t="s">
        <v>1283</v>
      </c>
      <c r="F419" s="1" t="s">
        <v>11</v>
      </c>
      <c r="G419" s="1" t="s">
        <v>12</v>
      </c>
      <c r="H419" s="1" t="s">
        <v>26</v>
      </c>
    </row>
    <row r="420" spans="1:8" x14ac:dyDescent="0.3">
      <c r="A420" s="1" t="s">
        <v>1284</v>
      </c>
      <c r="B420" s="1" t="s">
        <v>1285</v>
      </c>
      <c r="C420" s="1">
        <v>60</v>
      </c>
      <c r="D420" s="1" t="s">
        <v>16</v>
      </c>
      <c r="E420" s="1" t="s">
        <v>1286</v>
      </c>
      <c r="F420" s="1" t="s">
        <v>47</v>
      </c>
      <c r="G420" s="1" t="s">
        <v>12</v>
      </c>
      <c r="H420" s="1" t="s">
        <v>31</v>
      </c>
    </row>
    <row r="421" spans="1:8" x14ac:dyDescent="0.3">
      <c r="A421" s="1" t="s">
        <v>1287</v>
      </c>
      <c r="B421" s="1" t="s">
        <v>1288</v>
      </c>
      <c r="C421" s="1">
        <v>33</v>
      </c>
      <c r="D421" s="1" t="s">
        <v>9</v>
      </c>
      <c r="E421" s="1" t="s">
        <v>1289</v>
      </c>
      <c r="F421" s="1" t="s">
        <v>309</v>
      </c>
      <c r="G421" s="1" t="s">
        <v>12</v>
      </c>
      <c r="H421" s="1" t="s">
        <v>13</v>
      </c>
    </row>
    <row r="422" spans="1:8" x14ac:dyDescent="0.3">
      <c r="A422" s="1" t="s">
        <v>1290</v>
      </c>
      <c r="B422" s="1" t="s">
        <v>3950</v>
      </c>
      <c r="C422" s="1">
        <v>60</v>
      </c>
      <c r="D422" s="1" t="s">
        <v>9</v>
      </c>
      <c r="E422" s="1" t="s">
        <v>1291</v>
      </c>
      <c r="F422" s="1" t="s">
        <v>11</v>
      </c>
      <c r="G422" s="1" t="s">
        <v>12</v>
      </c>
      <c r="H422" s="1" t="s">
        <v>26</v>
      </c>
    </row>
    <row r="423" spans="1:8" x14ac:dyDescent="0.3">
      <c r="A423" s="1" t="s">
        <v>1292</v>
      </c>
      <c r="B423" s="1" t="s">
        <v>1293</v>
      </c>
      <c r="C423" s="1">
        <v>45</v>
      </c>
      <c r="D423" s="1" t="s">
        <v>16</v>
      </c>
      <c r="E423" s="1" t="s">
        <v>1294</v>
      </c>
      <c r="F423" s="1" t="s">
        <v>74</v>
      </c>
      <c r="G423" s="1" t="s">
        <v>12</v>
      </c>
      <c r="H423" s="1" t="s">
        <v>19</v>
      </c>
    </row>
    <row r="424" spans="1:8" x14ac:dyDescent="0.3">
      <c r="A424" s="1" t="s">
        <v>1295</v>
      </c>
      <c r="B424" s="1" t="s">
        <v>3951</v>
      </c>
      <c r="C424" s="1">
        <v>42</v>
      </c>
      <c r="D424" s="1" t="s">
        <v>16</v>
      </c>
      <c r="E424" s="1" t="s">
        <v>1296</v>
      </c>
      <c r="F424" s="1" t="s">
        <v>62</v>
      </c>
      <c r="G424" s="1" t="s">
        <v>12</v>
      </c>
      <c r="H424" s="1" t="s">
        <v>19</v>
      </c>
    </row>
    <row r="425" spans="1:8" x14ac:dyDescent="0.3">
      <c r="A425" s="1" t="s">
        <v>1297</v>
      </c>
      <c r="B425" s="1" t="s">
        <v>1298</v>
      </c>
      <c r="C425" s="1">
        <v>35</v>
      </c>
      <c r="D425" s="1" t="s">
        <v>9</v>
      </c>
      <c r="E425" s="1" t="s">
        <v>1299</v>
      </c>
      <c r="F425" s="1" t="s">
        <v>62</v>
      </c>
      <c r="G425" s="1" t="s">
        <v>12</v>
      </c>
      <c r="H425" s="1" t="s">
        <v>31</v>
      </c>
    </row>
    <row r="426" spans="1:8" x14ac:dyDescent="0.3">
      <c r="A426" s="1" t="s">
        <v>1300</v>
      </c>
      <c r="B426" s="1" t="s">
        <v>1301</v>
      </c>
      <c r="C426" s="1">
        <v>53</v>
      </c>
      <c r="D426" s="1" t="s">
        <v>9</v>
      </c>
      <c r="E426" s="1" t="s">
        <v>1302</v>
      </c>
      <c r="F426" s="1" t="s">
        <v>11</v>
      </c>
      <c r="G426" s="1" t="s">
        <v>12</v>
      </c>
      <c r="H426" s="1" t="s">
        <v>26</v>
      </c>
    </row>
    <row r="427" spans="1:8" x14ac:dyDescent="0.3">
      <c r="A427" s="1" t="s">
        <v>1303</v>
      </c>
      <c r="B427" s="1" t="s">
        <v>1304</v>
      </c>
      <c r="C427" s="1">
        <v>40</v>
      </c>
      <c r="D427" s="1" t="s">
        <v>9</v>
      </c>
      <c r="E427" s="1" t="s">
        <v>1305</v>
      </c>
      <c r="F427" s="1" t="s">
        <v>117</v>
      </c>
      <c r="G427" s="1" t="s">
        <v>12</v>
      </c>
      <c r="H427" s="1" t="s">
        <v>26</v>
      </c>
    </row>
    <row r="428" spans="1:8" x14ac:dyDescent="0.3">
      <c r="A428" s="1" t="s">
        <v>1306</v>
      </c>
      <c r="B428" s="1" t="s">
        <v>1307</v>
      </c>
      <c r="C428" s="1">
        <v>28</v>
      </c>
      <c r="D428" s="1" t="s">
        <v>9</v>
      </c>
      <c r="E428" s="1" t="s">
        <v>1308</v>
      </c>
      <c r="F428" s="1" t="s">
        <v>11</v>
      </c>
      <c r="G428" s="1" t="s">
        <v>12</v>
      </c>
      <c r="H428" s="1" t="s">
        <v>19</v>
      </c>
    </row>
    <row r="429" spans="1:8" x14ac:dyDescent="0.3">
      <c r="A429" s="1" t="s">
        <v>1309</v>
      </c>
      <c r="B429" s="1" t="s">
        <v>1310</v>
      </c>
      <c r="C429" s="1">
        <v>18</v>
      </c>
      <c r="D429" s="1" t="s">
        <v>16</v>
      </c>
      <c r="E429" s="1" t="s">
        <v>1311</v>
      </c>
      <c r="F429" s="1" t="s">
        <v>429</v>
      </c>
      <c r="G429" s="1" t="s">
        <v>12</v>
      </c>
      <c r="H429" s="1" t="s">
        <v>13</v>
      </c>
    </row>
    <row r="430" spans="1:8" x14ac:dyDescent="0.3">
      <c r="A430" s="1" t="s">
        <v>1312</v>
      </c>
      <c r="B430" s="1" t="s">
        <v>1313</v>
      </c>
      <c r="C430" s="1">
        <v>27</v>
      </c>
      <c r="D430" s="1" t="s">
        <v>16</v>
      </c>
      <c r="E430" s="1" t="s">
        <v>1314</v>
      </c>
      <c r="F430" s="1" t="s">
        <v>323</v>
      </c>
      <c r="G430" s="1" t="s">
        <v>12</v>
      </c>
      <c r="H430" s="1" t="s">
        <v>26</v>
      </c>
    </row>
    <row r="431" spans="1:8" x14ac:dyDescent="0.3">
      <c r="A431" s="1" t="s">
        <v>1315</v>
      </c>
      <c r="B431" s="1" t="s">
        <v>1316</v>
      </c>
      <c r="C431" s="1">
        <v>43</v>
      </c>
      <c r="D431" s="1" t="s">
        <v>9</v>
      </c>
      <c r="E431" s="1" t="s">
        <v>1317</v>
      </c>
      <c r="F431" s="1" t="s">
        <v>106</v>
      </c>
      <c r="G431" s="1" t="s">
        <v>12</v>
      </c>
      <c r="H431" s="1" t="s">
        <v>19</v>
      </c>
    </row>
    <row r="432" spans="1:8" x14ac:dyDescent="0.3">
      <c r="A432" s="1" t="s">
        <v>1318</v>
      </c>
      <c r="B432" s="1" t="s">
        <v>1319</v>
      </c>
      <c r="C432" s="1">
        <v>36</v>
      </c>
      <c r="D432" s="1" t="s">
        <v>16</v>
      </c>
      <c r="E432" s="1" t="s">
        <v>1320</v>
      </c>
      <c r="F432" s="1" t="s">
        <v>88</v>
      </c>
      <c r="G432" s="1" t="s">
        <v>12</v>
      </c>
      <c r="H432" s="1" t="s">
        <v>13</v>
      </c>
    </row>
    <row r="433" spans="1:8" x14ac:dyDescent="0.3">
      <c r="A433" s="1" t="s">
        <v>1321</v>
      </c>
      <c r="B433" s="1" t="s">
        <v>1322</v>
      </c>
      <c r="C433" s="1">
        <v>27</v>
      </c>
      <c r="D433" s="1" t="s">
        <v>9</v>
      </c>
      <c r="E433" s="1" t="s">
        <v>1323</v>
      </c>
      <c r="F433" s="1" t="s">
        <v>30</v>
      </c>
      <c r="G433" s="1" t="s">
        <v>12</v>
      </c>
      <c r="H433" s="1" t="s">
        <v>19</v>
      </c>
    </row>
    <row r="434" spans="1:8" x14ac:dyDescent="0.3">
      <c r="A434" s="1" t="s">
        <v>1324</v>
      </c>
      <c r="B434" s="1" t="s">
        <v>1325</v>
      </c>
      <c r="C434" s="1">
        <v>37</v>
      </c>
      <c r="D434" s="1" t="s">
        <v>9</v>
      </c>
      <c r="E434" s="1" t="s">
        <v>1326</v>
      </c>
      <c r="F434" s="1" t="s">
        <v>88</v>
      </c>
      <c r="G434" s="1" t="s">
        <v>12</v>
      </c>
      <c r="H434" s="1" t="s">
        <v>26</v>
      </c>
    </row>
    <row r="435" spans="1:8" x14ac:dyDescent="0.3">
      <c r="A435" s="1" t="s">
        <v>1327</v>
      </c>
      <c r="B435" s="1" t="s">
        <v>1328</v>
      </c>
      <c r="C435" s="1">
        <v>51</v>
      </c>
      <c r="D435" s="1" t="s">
        <v>16</v>
      </c>
      <c r="E435" s="1" t="s">
        <v>1329</v>
      </c>
      <c r="F435" s="1" t="s">
        <v>58</v>
      </c>
      <c r="G435" s="1" t="s">
        <v>12</v>
      </c>
      <c r="H435" s="1" t="s">
        <v>31</v>
      </c>
    </row>
    <row r="436" spans="1:8" x14ac:dyDescent="0.3">
      <c r="A436" s="1" t="s">
        <v>1330</v>
      </c>
      <c r="B436" s="1" t="s">
        <v>1331</v>
      </c>
      <c r="C436" s="1">
        <v>48</v>
      </c>
      <c r="D436" s="1" t="s">
        <v>16</v>
      </c>
      <c r="E436" s="1" t="s">
        <v>1332</v>
      </c>
      <c r="F436" s="1" t="s">
        <v>251</v>
      </c>
      <c r="G436" s="1" t="s">
        <v>12</v>
      </c>
      <c r="H436" s="1" t="s">
        <v>13</v>
      </c>
    </row>
    <row r="437" spans="1:8" x14ac:dyDescent="0.3">
      <c r="A437" s="1" t="s">
        <v>1333</v>
      </c>
      <c r="B437" s="1" t="s">
        <v>1334</v>
      </c>
      <c r="C437" s="1">
        <v>37</v>
      </c>
      <c r="D437" s="1" t="s">
        <v>16</v>
      </c>
      <c r="E437" s="1" t="s">
        <v>1335</v>
      </c>
      <c r="F437" s="1" t="s">
        <v>106</v>
      </c>
      <c r="G437" s="1" t="s">
        <v>12</v>
      </c>
      <c r="H437" s="1" t="s">
        <v>31</v>
      </c>
    </row>
    <row r="438" spans="1:8" x14ac:dyDescent="0.3">
      <c r="A438" s="1" t="s">
        <v>1336</v>
      </c>
      <c r="B438" s="1" t="s">
        <v>1337</v>
      </c>
      <c r="C438" s="1">
        <v>61</v>
      </c>
      <c r="D438" s="1" t="s">
        <v>9</v>
      </c>
      <c r="E438" s="1" t="s">
        <v>1338</v>
      </c>
      <c r="F438" s="1" t="s">
        <v>39</v>
      </c>
      <c r="G438" s="1" t="s">
        <v>12</v>
      </c>
      <c r="H438" s="1" t="s">
        <v>13</v>
      </c>
    </row>
    <row r="439" spans="1:8" x14ac:dyDescent="0.3">
      <c r="A439" s="1" t="s">
        <v>1339</v>
      </c>
      <c r="B439" s="1" t="s">
        <v>1340</v>
      </c>
      <c r="C439" s="1">
        <v>47</v>
      </c>
      <c r="D439" s="1" t="s">
        <v>16</v>
      </c>
      <c r="E439" s="1" t="s">
        <v>591</v>
      </c>
      <c r="F439" s="1" t="s">
        <v>47</v>
      </c>
      <c r="G439" s="1" t="s">
        <v>12</v>
      </c>
      <c r="H439" s="1" t="s">
        <v>19</v>
      </c>
    </row>
    <row r="440" spans="1:8" x14ac:dyDescent="0.3">
      <c r="A440" s="1" t="s">
        <v>1341</v>
      </c>
      <c r="B440" s="1" t="s">
        <v>1342</v>
      </c>
      <c r="C440" s="1">
        <v>59</v>
      </c>
      <c r="D440" s="1" t="s">
        <v>16</v>
      </c>
      <c r="E440" s="1" t="s">
        <v>1343</v>
      </c>
      <c r="F440" s="1" t="s">
        <v>234</v>
      </c>
      <c r="G440" s="1" t="s">
        <v>12</v>
      </c>
      <c r="H440" s="1" t="s">
        <v>19</v>
      </c>
    </row>
    <row r="441" spans="1:8" x14ac:dyDescent="0.3">
      <c r="A441" s="1" t="s">
        <v>1344</v>
      </c>
      <c r="B441" s="1" t="s">
        <v>1345</v>
      </c>
      <c r="C441" s="1">
        <v>53</v>
      </c>
      <c r="D441" s="1" t="s">
        <v>9</v>
      </c>
      <c r="E441" s="1" t="s">
        <v>922</v>
      </c>
      <c r="F441" s="1" t="s">
        <v>155</v>
      </c>
      <c r="G441" s="1" t="s">
        <v>12</v>
      </c>
      <c r="H441" s="1" t="s">
        <v>31</v>
      </c>
    </row>
    <row r="442" spans="1:8" x14ac:dyDescent="0.3">
      <c r="A442" s="1" t="s">
        <v>1346</v>
      </c>
      <c r="B442" s="1" t="s">
        <v>1347</v>
      </c>
      <c r="C442" s="1">
        <v>60</v>
      </c>
      <c r="D442" s="1" t="s">
        <v>9</v>
      </c>
      <c r="E442" s="1" t="s">
        <v>1348</v>
      </c>
      <c r="F442" s="1" t="s">
        <v>18</v>
      </c>
      <c r="G442" s="1" t="s">
        <v>12</v>
      </c>
      <c r="H442" s="1" t="s">
        <v>31</v>
      </c>
    </row>
    <row r="443" spans="1:8" x14ac:dyDescent="0.3">
      <c r="A443" s="1" t="s">
        <v>1349</v>
      </c>
      <c r="B443" s="1" t="s">
        <v>1350</v>
      </c>
      <c r="C443" s="1">
        <v>31</v>
      </c>
      <c r="D443" s="1" t="s">
        <v>9</v>
      </c>
      <c r="E443" s="1" t="s">
        <v>1351</v>
      </c>
      <c r="F443" s="1" t="s">
        <v>319</v>
      </c>
      <c r="G443" s="1" t="s">
        <v>12</v>
      </c>
      <c r="H443" s="1" t="s">
        <v>31</v>
      </c>
    </row>
    <row r="444" spans="1:8" x14ac:dyDescent="0.3">
      <c r="A444" s="1" t="s">
        <v>1352</v>
      </c>
      <c r="B444" s="1" t="s">
        <v>1353</v>
      </c>
      <c r="C444" s="1">
        <v>42</v>
      </c>
      <c r="D444" s="1" t="s">
        <v>16</v>
      </c>
      <c r="E444" s="1" t="s">
        <v>1354</v>
      </c>
      <c r="F444" s="1" t="s">
        <v>35</v>
      </c>
      <c r="G444" s="1" t="s">
        <v>12</v>
      </c>
      <c r="H444" s="1" t="s">
        <v>26</v>
      </c>
    </row>
    <row r="445" spans="1:8" x14ac:dyDescent="0.3">
      <c r="A445" s="1" t="s">
        <v>1355</v>
      </c>
      <c r="B445" s="1" t="s">
        <v>1356</v>
      </c>
      <c r="C445" s="1">
        <v>51</v>
      </c>
      <c r="D445" s="1" t="s">
        <v>9</v>
      </c>
      <c r="E445" s="1" t="s">
        <v>1357</v>
      </c>
      <c r="F445" s="1" t="s">
        <v>354</v>
      </c>
      <c r="G445" s="1" t="s">
        <v>12</v>
      </c>
      <c r="H445" s="1" t="s">
        <v>31</v>
      </c>
    </row>
    <row r="446" spans="1:8" x14ac:dyDescent="0.3">
      <c r="A446" s="1" t="s">
        <v>1358</v>
      </c>
      <c r="B446" s="1" t="s">
        <v>1359</v>
      </c>
      <c r="C446" s="1">
        <v>19</v>
      </c>
      <c r="D446" s="1" t="s">
        <v>9</v>
      </c>
      <c r="E446" s="1" t="s">
        <v>1360</v>
      </c>
      <c r="F446" s="1" t="s">
        <v>838</v>
      </c>
      <c r="G446" s="1" t="s">
        <v>12</v>
      </c>
      <c r="H446" s="1" t="s">
        <v>13</v>
      </c>
    </row>
    <row r="447" spans="1:8" x14ac:dyDescent="0.3">
      <c r="A447" s="1" t="s">
        <v>1361</v>
      </c>
      <c r="B447" s="1" t="s">
        <v>1362</v>
      </c>
      <c r="C447" s="1">
        <v>41</v>
      </c>
      <c r="D447" s="1" t="s">
        <v>16</v>
      </c>
      <c r="E447" s="1" t="s">
        <v>1363</v>
      </c>
      <c r="F447" s="1" t="s">
        <v>284</v>
      </c>
      <c r="G447" s="1" t="s">
        <v>12</v>
      </c>
      <c r="H447" s="1" t="s">
        <v>19</v>
      </c>
    </row>
    <row r="448" spans="1:8" x14ac:dyDescent="0.3">
      <c r="A448" s="1" t="s">
        <v>1364</v>
      </c>
      <c r="B448" s="1" t="s">
        <v>1365</v>
      </c>
      <c r="C448" s="1">
        <v>35</v>
      </c>
      <c r="D448" s="1" t="s">
        <v>9</v>
      </c>
      <c r="E448" s="1" t="s">
        <v>1366</v>
      </c>
      <c r="F448" s="1" t="s">
        <v>96</v>
      </c>
      <c r="G448" s="1" t="s">
        <v>12</v>
      </c>
      <c r="H448" s="1" t="s">
        <v>31</v>
      </c>
    </row>
    <row r="449" spans="1:8" x14ac:dyDescent="0.3">
      <c r="A449" s="1" t="s">
        <v>1367</v>
      </c>
      <c r="B449" s="1" t="s">
        <v>1368</v>
      </c>
      <c r="C449" s="1">
        <v>45</v>
      </c>
      <c r="D449" s="1" t="s">
        <v>9</v>
      </c>
      <c r="E449" s="1" t="s">
        <v>1369</v>
      </c>
      <c r="F449" s="1" t="s">
        <v>11</v>
      </c>
      <c r="G449" s="1" t="s">
        <v>12</v>
      </c>
      <c r="H449" s="1" t="s">
        <v>13</v>
      </c>
    </row>
    <row r="450" spans="1:8" x14ac:dyDescent="0.3">
      <c r="A450" s="1" t="s">
        <v>1370</v>
      </c>
      <c r="B450" s="1" t="s">
        <v>1371</v>
      </c>
      <c r="C450" s="1">
        <v>64</v>
      </c>
      <c r="D450" s="1" t="s">
        <v>16</v>
      </c>
      <c r="E450" s="1" t="s">
        <v>1372</v>
      </c>
      <c r="F450" s="1" t="s">
        <v>838</v>
      </c>
      <c r="G450" s="1" t="s">
        <v>12</v>
      </c>
      <c r="H450" s="1" t="s">
        <v>26</v>
      </c>
    </row>
    <row r="451" spans="1:8" x14ac:dyDescent="0.3">
      <c r="A451" s="1" t="s">
        <v>1373</v>
      </c>
      <c r="B451" s="1" t="s">
        <v>1374</v>
      </c>
      <c r="C451" s="1">
        <v>29</v>
      </c>
      <c r="D451" s="1" t="s">
        <v>9</v>
      </c>
      <c r="E451" s="1" t="s">
        <v>1375</v>
      </c>
      <c r="F451" s="1" t="s">
        <v>25</v>
      </c>
      <c r="G451" s="1" t="s">
        <v>12</v>
      </c>
      <c r="H451" s="1" t="s">
        <v>26</v>
      </c>
    </row>
    <row r="452" spans="1:8" x14ac:dyDescent="0.3">
      <c r="A452" s="1" t="s">
        <v>1376</v>
      </c>
      <c r="B452" s="1" t="s">
        <v>1377</v>
      </c>
      <c r="C452" s="1">
        <v>59</v>
      </c>
      <c r="D452" s="1" t="s">
        <v>9</v>
      </c>
      <c r="E452" s="1" t="s">
        <v>1378</v>
      </c>
      <c r="F452" s="1" t="s">
        <v>70</v>
      </c>
      <c r="G452" s="1" t="s">
        <v>12</v>
      </c>
      <c r="H452" s="1" t="s">
        <v>26</v>
      </c>
    </row>
    <row r="453" spans="1:8" x14ac:dyDescent="0.3">
      <c r="A453" s="1" t="s">
        <v>1379</v>
      </c>
      <c r="B453" s="1" t="s">
        <v>1380</v>
      </c>
      <c r="C453" s="1">
        <v>46</v>
      </c>
      <c r="D453" s="1" t="s">
        <v>9</v>
      </c>
      <c r="E453" s="1" t="s">
        <v>559</v>
      </c>
      <c r="F453" s="1" t="s">
        <v>230</v>
      </c>
      <c r="G453" s="1" t="s">
        <v>12</v>
      </c>
      <c r="H453" s="1" t="s">
        <v>13</v>
      </c>
    </row>
    <row r="454" spans="1:8" x14ac:dyDescent="0.3">
      <c r="A454" s="1" t="s">
        <v>1381</v>
      </c>
      <c r="B454" s="1" t="s">
        <v>1382</v>
      </c>
      <c r="C454" s="1">
        <v>60</v>
      </c>
      <c r="D454" s="1" t="s">
        <v>16</v>
      </c>
      <c r="E454" s="1" t="s">
        <v>1383</v>
      </c>
      <c r="F454" s="1" t="s">
        <v>309</v>
      </c>
      <c r="G454" s="1" t="s">
        <v>12</v>
      </c>
      <c r="H454" s="1" t="s">
        <v>26</v>
      </c>
    </row>
    <row r="455" spans="1:8" x14ac:dyDescent="0.3">
      <c r="A455" s="1" t="s">
        <v>1384</v>
      </c>
      <c r="B455" s="1" t="s">
        <v>1385</v>
      </c>
      <c r="C455" s="1">
        <v>62</v>
      </c>
      <c r="D455" s="1" t="s">
        <v>16</v>
      </c>
      <c r="E455" s="1" t="s">
        <v>1386</v>
      </c>
      <c r="F455" s="1" t="s">
        <v>99</v>
      </c>
      <c r="G455" s="1" t="s">
        <v>12</v>
      </c>
      <c r="H455" s="1" t="s">
        <v>19</v>
      </c>
    </row>
    <row r="456" spans="1:8" x14ac:dyDescent="0.3">
      <c r="A456" s="1" t="s">
        <v>1387</v>
      </c>
      <c r="B456" s="1" t="s">
        <v>1388</v>
      </c>
      <c r="C456" s="1">
        <v>60</v>
      </c>
      <c r="D456" s="1" t="s">
        <v>9</v>
      </c>
      <c r="E456" s="1" t="s">
        <v>129</v>
      </c>
      <c r="F456" s="1" t="s">
        <v>96</v>
      </c>
      <c r="G456" s="1" t="s">
        <v>12</v>
      </c>
      <c r="H456" s="1" t="s">
        <v>13</v>
      </c>
    </row>
    <row r="457" spans="1:8" x14ac:dyDescent="0.3">
      <c r="A457" s="1" t="s">
        <v>1389</v>
      </c>
      <c r="B457" s="1" t="s">
        <v>1390</v>
      </c>
      <c r="C457" s="1">
        <v>54</v>
      </c>
      <c r="D457" s="1" t="s">
        <v>9</v>
      </c>
      <c r="E457" s="1" t="s">
        <v>1391</v>
      </c>
      <c r="F457" s="1" t="s">
        <v>191</v>
      </c>
      <c r="G457" s="1" t="s">
        <v>12</v>
      </c>
      <c r="H457" s="1" t="s">
        <v>13</v>
      </c>
    </row>
    <row r="458" spans="1:8" x14ac:dyDescent="0.3">
      <c r="A458" s="1" t="s">
        <v>1392</v>
      </c>
      <c r="B458" s="1" t="s">
        <v>1393</v>
      </c>
      <c r="C458" s="1">
        <v>59</v>
      </c>
      <c r="D458" s="1" t="s">
        <v>16</v>
      </c>
      <c r="E458" s="1" t="s">
        <v>1394</v>
      </c>
      <c r="F458" s="1" t="s">
        <v>288</v>
      </c>
      <c r="G458" s="1" t="s">
        <v>12</v>
      </c>
      <c r="H458" s="1" t="s">
        <v>13</v>
      </c>
    </row>
    <row r="459" spans="1:8" x14ac:dyDescent="0.3">
      <c r="A459" s="1" t="s">
        <v>1395</v>
      </c>
      <c r="B459" s="1" t="s">
        <v>1396</v>
      </c>
      <c r="C459" s="1">
        <v>59</v>
      </c>
      <c r="D459" s="1" t="s">
        <v>9</v>
      </c>
      <c r="E459" s="1" t="s">
        <v>1397</v>
      </c>
      <c r="F459" s="1" t="s">
        <v>582</v>
      </c>
      <c r="G459" s="1" t="s">
        <v>12</v>
      </c>
      <c r="H459" s="1" t="s">
        <v>19</v>
      </c>
    </row>
    <row r="460" spans="1:8" x14ac:dyDescent="0.3">
      <c r="A460" s="1" t="s">
        <v>1398</v>
      </c>
      <c r="B460" s="1" t="s">
        <v>1399</v>
      </c>
      <c r="C460" s="1">
        <v>62</v>
      </c>
      <c r="D460" s="1" t="s">
        <v>16</v>
      </c>
      <c r="E460" s="1" t="s">
        <v>1400</v>
      </c>
      <c r="F460" s="1" t="s">
        <v>51</v>
      </c>
      <c r="G460" s="1" t="s">
        <v>12</v>
      </c>
      <c r="H460" s="1" t="s">
        <v>31</v>
      </c>
    </row>
    <row r="461" spans="1:8" x14ac:dyDescent="0.3">
      <c r="A461" s="1" t="s">
        <v>1401</v>
      </c>
      <c r="B461" s="1" t="s">
        <v>673</v>
      </c>
      <c r="C461" s="1">
        <v>29</v>
      </c>
      <c r="D461" s="1" t="s">
        <v>16</v>
      </c>
      <c r="E461" s="1" t="s">
        <v>1402</v>
      </c>
      <c r="F461" s="1" t="s">
        <v>312</v>
      </c>
      <c r="G461" s="1" t="s">
        <v>12</v>
      </c>
      <c r="H461" s="1" t="s">
        <v>13</v>
      </c>
    </row>
    <row r="462" spans="1:8" x14ac:dyDescent="0.3">
      <c r="A462" s="1" t="s">
        <v>1403</v>
      </c>
      <c r="B462" s="1" t="s">
        <v>1404</v>
      </c>
      <c r="C462" s="1">
        <v>35</v>
      </c>
      <c r="D462" s="1" t="s">
        <v>9</v>
      </c>
      <c r="E462" s="1" t="s">
        <v>1405</v>
      </c>
      <c r="F462" s="1" t="s">
        <v>264</v>
      </c>
      <c r="G462" s="1" t="s">
        <v>12</v>
      </c>
      <c r="H462" s="1" t="s">
        <v>13</v>
      </c>
    </row>
    <row r="463" spans="1:8" x14ac:dyDescent="0.3">
      <c r="A463" s="1" t="s">
        <v>1406</v>
      </c>
      <c r="B463" s="1" t="s">
        <v>1407</v>
      </c>
      <c r="C463" s="1">
        <v>60</v>
      </c>
      <c r="D463" s="1" t="s">
        <v>16</v>
      </c>
      <c r="E463" s="1" t="s">
        <v>1408</v>
      </c>
      <c r="F463" s="1" t="s">
        <v>62</v>
      </c>
      <c r="G463" s="1" t="s">
        <v>12</v>
      </c>
      <c r="H463" s="1" t="s">
        <v>31</v>
      </c>
    </row>
    <row r="464" spans="1:8" x14ac:dyDescent="0.3">
      <c r="A464" s="1" t="s">
        <v>1409</v>
      </c>
      <c r="B464" s="1" t="s">
        <v>1410</v>
      </c>
      <c r="C464" s="1">
        <v>34</v>
      </c>
      <c r="D464" s="1" t="s">
        <v>16</v>
      </c>
      <c r="E464" s="1" t="s">
        <v>1411</v>
      </c>
      <c r="F464" s="1" t="s">
        <v>43</v>
      </c>
      <c r="G464" s="1" t="s">
        <v>12</v>
      </c>
      <c r="H464" s="1" t="s">
        <v>31</v>
      </c>
    </row>
    <row r="465" spans="1:8" x14ac:dyDescent="0.3">
      <c r="A465" s="1" t="s">
        <v>1412</v>
      </c>
      <c r="B465" s="1" t="s">
        <v>1413</v>
      </c>
      <c r="C465" s="1">
        <v>36</v>
      </c>
      <c r="D465" s="1" t="s">
        <v>16</v>
      </c>
      <c r="E465" s="1" t="s">
        <v>1414</v>
      </c>
      <c r="F465" s="1" t="s">
        <v>166</v>
      </c>
      <c r="G465" s="1" t="s">
        <v>12</v>
      </c>
      <c r="H465" s="1" t="s">
        <v>26</v>
      </c>
    </row>
    <row r="466" spans="1:8" x14ac:dyDescent="0.3">
      <c r="A466" s="1" t="s">
        <v>1415</v>
      </c>
      <c r="B466" s="1" t="s">
        <v>1416</v>
      </c>
      <c r="C466" s="1">
        <v>45</v>
      </c>
      <c r="D466" s="1" t="s">
        <v>16</v>
      </c>
      <c r="E466" s="1" t="s">
        <v>1417</v>
      </c>
      <c r="F466" s="1" t="s">
        <v>74</v>
      </c>
      <c r="G466" s="1" t="s">
        <v>12</v>
      </c>
      <c r="H466" s="1" t="s">
        <v>19</v>
      </c>
    </row>
    <row r="467" spans="1:8" x14ac:dyDescent="0.3">
      <c r="A467" s="1" t="s">
        <v>1418</v>
      </c>
      <c r="B467" s="1" t="s">
        <v>1419</v>
      </c>
      <c r="C467" s="1">
        <v>28</v>
      </c>
      <c r="D467" s="1" t="s">
        <v>16</v>
      </c>
      <c r="E467" s="1" t="s">
        <v>1420</v>
      </c>
      <c r="F467" s="1" t="s">
        <v>11</v>
      </c>
      <c r="G467" s="1" t="s">
        <v>12</v>
      </c>
      <c r="H467" s="1" t="s">
        <v>31</v>
      </c>
    </row>
    <row r="468" spans="1:8" x14ac:dyDescent="0.3">
      <c r="A468" s="1" t="s">
        <v>1421</v>
      </c>
      <c r="B468" s="1" t="s">
        <v>1422</v>
      </c>
      <c r="C468" s="1">
        <v>18</v>
      </c>
      <c r="D468" s="1" t="s">
        <v>9</v>
      </c>
      <c r="E468" s="1" t="s">
        <v>1423</v>
      </c>
      <c r="F468" s="1" t="s">
        <v>198</v>
      </c>
      <c r="G468" s="1" t="s">
        <v>12</v>
      </c>
      <c r="H468" s="1" t="s">
        <v>31</v>
      </c>
    </row>
    <row r="469" spans="1:8" x14ac:dyDescent="0.3">
      <c r="A469" s="1" t="s">
        <v>1424</v>
      </c>
      <c r="B469" s="1" t="s">
        <v>1425</v>
      </c>
      <c r="C469" s="1">
        <v>63</v>
      </c>
      <c r="D469" s="1" t="s">
        <v>16</v>
      </c>
      <c r="E469" s="1" t="s">
        <v>1426</v>
      </c>
      <c r="F469" s="1" t="s">
        <v>170</v>
      </c>
      <c r="G469" s="1" t="s">
        <v>12</v>
      </c>
      <c r="H469" s="1" t="s">
        <v>13</v>
      </c>
    </row>
    <row r="470" spans="1:8" x14ac:dyDescent="0.3">
      <c r="A470" s="1" t="s">
        <v>1427</v>
      </c>
      <c r="B470" s="1" t="s">
        <v>1428</v>
      </c>
      <c r="C470" s="1">
        <v>45</v>
      </c>
      <c r="D470" s="1" t="s">
        <v>9</v>
      </c>
      <c r="E470" s="1" t="s">
        <v>1429</v>
      </c>
      <c r="F470" s="1" t="s">
        <v>170</v>
      </c>
      <c r="G470" s="1" t="s">
        <v>12</v>
      </c>
      <c r="H470" s="1" t="s">
        <v>26</v>
      </c>
    </row>
    <row r="471" spans="1:8" x14ac:dyDescent="0.3">
      <c r="A471" s="1" t="s">
        <v>1430</v>
      </c>
      <c r="B471" s="1" t="s">
        <v>1431</v>
      </c>
      <c r="C471" s="1">
        <v>19</v>
      </c>
      <c r="D471" s="1" t="s">
        <v>9</v>
      </c>
      <c r="E471" s="1" t="s">
        <v>1432</v>
      </c>
      <c r="F471" s="1" t="s">
        <v>117</v>
      </c>
      <c r="G471" s="1" t="s">
        <v>12</v>
      </c>
      <c r="H471" s="1" t="s">
        <v>13</v>
      </c>
    </row>
    <row r="472" spans="1:8" x14ac:dyDescent="0.3">
      <c r="A472" s="1" t="s">
        <v>1433</v>
      </c>
      <c r="B472" s="1" t="s">
        <v>1434</v>
      </c>
      <c r="C472" s="1">
        <v>21</v>
      </c>
      <c r="D472" s="1" t="s">
        <v>16</v>
      </c>
      <c r="E472" s="1" t="s">
        <v>1435</v>
      </c>
      <c r="F472" s="1" t="s">
        <v>47</v>
      </c>
      <c r="G472" s="1" t="s">
        <v>12</v>
      </c>
      <c r="H472" s="1" t="s">
        <v>13</v>
      </c>
    </row>
    <row r="473" spans="1:8" x14ac:dyDescent="0.3">
      <c r="A473" s="1" t="s">
        <v>1436</v>
      </c>
      <c r="B473" s="1" t="s">
        <v>1437</v>
      </c>
      <c r="C473" s="1">
        <v>42</v>
      </c>
      <c r="D473" s="1" t="s">
        <v>9</v>
      </c>
      <c r="E473" s="1" t="s">
        <v>1438</v>
      </c>
      <c r="F473" s="1" t="s">
        <v>66</v>
      </c>
      <c r="G473" s="1" t="s">
        <v>12</v>
      </c>
      <c r="H473" s="1" t="s">
        <v>19</v>
      </c>
    </row>
    <row r="474" spans="1:8" x14ac:dyDescent="0.3">
      <c r="A474" s="1" t="s">
        <v>1439</v>
      </c>
      <c r="B474" s="1" t="s">
        <v>1440</v>
      </c>
      <c r="C474" s="1">
        <v>42</v>
      </c>
      <c r="D474" s="1" t="s">
        <v>9</v>
      </c>
      <c r="E474" s="1" t="s">
        <v>1441</v>
      </c>
      <c r="F474" s="1" t="s">
        <v>709</v>
      </c>
      <c r="G474" s="1" t="s">
        <v>12</v>
      </c>
      <c r="H474" s="1" t="s">
        <v>31</v>
      </c>
    </row>
    <row r="475" spans="1:8" x14ac:dyDescent="0.3">
      <c r="A475" s="1" t="s">
        <v>1442</v>
      </c>
      <c r="B475" s="1" t="s">
        <v>1443</v>
      </c>
      <c r="C475" s="1">
        <v>53</v>
      </c>
      <c r="D475" s="1" t="s">
        <v>9</v>
      </c>
      <c r="E475" s="1" t="s">
        <v>1444</v>
      </c>
      <c r="F475" s="1" t="s">
        <v>319</v>
      </c>
      <c r="G475" s="1" t="s">
        <v>12</v>
      </c>
      <c r="H475" s="1" t="s">
        <v>26</v>
      </c>
    </row>
    <row r="476" spans="1:8" x14ac:dyDescent="0.3">
      <c r="A476" s="1" t="s">
        <v>1445</v>
      </c>
      <c r="B476" s="1" t="s">
        <v>1446</v>
      </c>
      <c r="C476" s="1">
        <v>32</v>
      </c>
      <c r="D476" s="1" t="s">
        <v>16</v>
      </c>
      <c r="E476" s="1" t="s">
        <v>1447</v>
      </c>
      <c r="F476" s="1" t="s">
        <v>39</v>
      </c>
      <c r="G476" s="1" t="s">
        <v>12</v>
      </c>
      <c r="H476" s="1" t="s">
        <v>19</v>
      </c>
    </row>
    <row r="477" spans="1:8" x14ac:dyDescent="0.3">
      <c r="A477" s="1" t="s">
        <v>1448</v>
      </c>
      <c r="B477" s="1" t="s">
        <v>1449</v>
      </c>
      <c r="C477" s="1">
        <v>18</v>
      </c>
      <c r="D477" s="1" t="s">
        <v>16</v>
      </c>
      <c r="E477" s="1" t="s">
        <v>390</v>
      </c>
      <c r="F477" s="1" t="s">
        <v>170</v>
      </c>
      <c r="G477" s="1" t="s">
        <v>12</v>
      </c>
      <c r="H477" s="1" t="s">
        <v>19</v>
      </c>
    </row>
    <row r="478" spans="1:8" x14ac:dyDescent="0.3">
      <c r="A478" s="1" t="s">
        <v>1450</v>
      </c>
      <c r="B478" s="1" t="s">
        <v>1451</v>
      </c>
      <c r="C478" s="1">
        <v>33</v>
      </c>
      <c r="D478" s="1" t="s">
        <v>16</v>
      </c>
      <c r="E478" s="1" t="s">
        <v>1452</v>
      </c>
      <c r="F478" s="1" t="s">
        <v>96</v>
      </c>
      <c r="G478" s="1" t="s">
        <v>12</v>
      </c>
      <c r="H478" s="1" t="s">
        <v>13</v>
      </c>
    </row>
    <row r="479" spans="1:8" x14ac:dyDescent="0.3">
      <c r="A479" s="1" t="s">
        <v>1453</v>
      </c>
      <c r="B479" s="1" t="s">
        <v>1454</v>
      </c>
      <c r="C479" s="1">
        <v>41</v>
      </c>
      <c r="D479" s="1" t="s">
        <v>16</v>
      </c>
      <c r="E479" s="1" t="s">
        <v>1455</v>
      </c>
      <c r="F479" s="1" t="s">
        <v>62</v>
      </c>
      <c r="G479" s="1" t="s">
        <v>12</v>
      </c>
      <c r="H479" s="1" t="s">
        <v>19</v>
      </c>
    </row>
    <row r="480" spans="1:8" x14ac:dyDescent="0.3">
      <c r="A480" s="1" t="s">
        <v>1456</v>
      </c>
      <c r="B480" s="1" t="s">
        <v>3952</v>
      </c>
      <c r="C480" s="1">
        <v>59</v>
      </c>
      <c r="D480" s="1" t="s">
        <v>9</v>
      </c>
      <c r="E480" s="1" t="s">
        <v>1457</v>
      </c>
      <c r="F480" s="1" t="s">
        <v>39</v>
      </c>
      <c r="G480" s="1" t="s">
        <v>12</v>
      </c>
      <c r="H480" s="1" t="s">
        <v>13</v>
      </c>
    </row>
    <row r="481" spans="1:8" x14ac:dyDescent="0.3">
      <c r="A481" s="1" t="s">
        <v>1458</v>
      </c>
      <c r="B481" s="1" t="s">
        <v>1459</v>
      </c>
      <c r="C481" s="1">
        <v>40</v>
      </c>
      <c r="D481" s="1" t="s">
        <v>9</v>
      </c>
      <c r="E481" s="1" t="s">
        <v>1460</v>
      </c>
      <c r="F481" s="1" t="s">
        <v>43</v>
      </c>
      <c r="G481" s="1" t="s">
        <v>12</v>
      </c>
      <c r="H481" s="1" t="s">
        <v>26</v>
      </c>
    </row>
    <row r="482" spans="1:8" x14ac:dyDescent="0.3">
      <c r="A482" s="1" t="s">
        <v>1461</v>
      </c>
      <c r="B482" s="1" t="s">
        <v>1462</v>
      </c>
      <c r="C482" s="1">
        <v>33</v>
      </c>
      <c r="D482" s="1" t="s">
        <v>9</v>
      </c>
      <c r="E482" s="1" t="s">
        <v>1463</v>
      </c>
      <c r="F482" s="1" t="s">
        <v>247</v>
      </c>
      <c r="G482" s="1" t="s">
        <v>12</v>
      </c>
      <c r="H482" s="1" t="s">
        <v>26</v>
      </c>
    </row>
    <row r="483" spans="1:8" x14ac:dyDescent="0.3">
      <c r="A483" s="1" t="s">
        <v>1464</v>
      </c>
      <c r="B483" s="1" t="s">
        <v>1465</v>
      </c>
      <c r="C483" s="1">
        <v>21</v>
      </c>
      <c r="D483" s="1" t="s">
        <v>9</v>
      </c>
      <c r="E483" s="1" t="s">
        <v>1466</v>
      </c>
      <c r="F483" s="1" t="s">
        <v>81</v>
      </c>
      <c r="G483" s="1" t="s">
        <v>12</v>
      </c>
      <c r="H483" s="1" t="s">
        <v>13</v>
      </c>
    </row>
    <row r="484" spans="1:8" x14ac:dyDescent="0.3">
      <c r="A484" s="1" t="s">
        <v>1467</v>
      </c>
      <c r="B484" s="1" t="s">
        <v>1468</v>
      </c>
      <c r="C484" s="1">
        <v>26</v>
      </c>
      <c r="D484" s="1" t="s">
        <v>9</v>
      </c>
      <c r="E484" s="1" t="s">
        <v>1469</v>
      </c>
      <c r="F484" s="1" t="s">
        <v>582</v>
      </c>
      <c r="G484" s="1" t="s">
        <v>12</v>
      </c>
      <c r="H484" s="1" t="s">
        <v>19</v>
      </c>
    </row>
    <row r="485" spans="1:8" x14ac:dyDescent="0.3">
      <c r="A485" s="1" t="s">
        <v>1470</v>
      </c>
      <c r="B485" s="1" t="s">
        <v>1259</v>
      </c>
      <c r="C485" s="1">
        <v>48</v>
      </c>
      <c r="D485" s="1" t="s">
        <v>9</v>
      </c>
      <c r="E485" s="1" t="s">
        <v>1471</v>
      </c>
      <c r="F485" s="1" t="s">
        <v>181</v>
      </c>
      <c r="G485" s="1" t="s">
        <v>12</v>
      </c>
      <c r="H485" s="1" t="s">
        <v>13</v>
      </c>
    </row>
    <row r="486" spans="1:8" x14ac:dyDescent="0.3">
      <c r="A486" s="1" t="s">
        <v>1472</v>
      </c>
      <c r="B486" s="1" t="s">
        <v>1473</v>
      </c>
      <c r="C486" s="1">
        <v>32</v>
      </c>
      <c r="D486" s="1" t="s">
        <v>9</v>
      </c>
      <c r="E486" s="1" t="s">
        <v>1474</v>
      </c>
      <c r="F486" s="1" t="s">
        <v>709</v>
      </c>
      <c r="G486" s="1" t="s">
        <v>12</v>
      </c>
      <c r="H486" s="1" t="s">
        <v>26</v>
      </c>
    </row>
    <row r="487" spans="1:8" x14ac:dyDescent="0.3">
      <c r="A487" s="1" t="s">
        <v>1475</v>
      </c>
      <c r="B487" s="1" t="s">
        <v>1476</v>
      </c>
      <c r="C487" s="1">
        <v>46</v>
      </c>
      <c r="D487" s="1" t="s">
        <v>16</v>
      </c>
      <c r="E487" s="1" t="s">
        <v>1477</v>
      </c>
      <c r="F487" s="1" t="s">
        <v>284</v>
      </c>
      <c r="G487" s="1" t="s">
        <v>12</v>
      </c>
      <c r="H487" s="1" t="s">
        <v>26</v>
      </c>
    </row>
    <row r="488" spans="1:8" x14ac:dyDescent="0.3">
      <c r="A488" s="1" t="s">
        <v>1478</v>
      </c>
      <c r="B488" s="1" t="s">
        <v>1479</v>
      </c>
      <c r="C488" s="1">
        <v>22</v>
      </c>
      <c r="D488" s="1" t="s">
        <v>16</v>
      </c>
      <c r="E488" s="1" t="s">
        <v>1480</v>
      </c>
      <c r="F488" s="1" t="s">
        <v>170</v>
      </c>
      <c r="G488" s="1" t="s">
        <v>12</v>
      </c>
      <c r="H488" s="1" t="s">
        <v>26</v>
      </c>
    </row>
    <row r="489" spans="1:8" x14ac:dyDescent="0.3">
      <c r="A489" s="1" t="s">
        <v>1481</v>
      </c>
      <c r="B489" s="1" t="s">
        <v>1482</v>
      </c>
      <c r="C489" s="1">
        <v>36</v>
      </c>
      <c r="D489" s="1" t="s">
        <v>16</v>
      </c>
      <c r="E489" s="1" t="s">
        <v>1483</v>
      </c>
      <c r="F489" s="1" t="s">
        <v>117</v>
      </c>
      <c r="G489" s="1" t="s">
        <v>12</v>
      </c>
      <c r="H489" s="1" t="s">
        <v>19</v>
      </c>
    </row>
    <row r="490" spans="1:8" x14ac:dyDescent="0.3">
      <c r="A490" s="1" t="s">
        <v>1484</v>
      </c>
      <c r="B490" s="1" t="s">
        <v>1485</v>
      </c>
      <c r="C490" s="1">
        <v>23</v>
      </c>
      <c r="D490" s="1" t="s">
        <v>16</v>
      </c>
      <c r="E490" s="1" t="s">
        <v>1486</v>
      </c>
      <c r="F490" s="1" t="s">
        <v>30</v>
      </c>
      <c r="G490" s="1" t="s">
        <v>12</v>
      </c>
      <c r="H490" s="1" t="s">
        <v>19</v>
      </c>
    </row>
    <row r="491" spans="1:8" x14ac:dyDescent="0.3">
      <c r="A491" s="1" t="s">
        <v>1487</v>
      </c>
      <c r="B491" s="1" t="s">
        <v>1488</v>
      </c>
      <c r="C491" s="1">
        <v>42</v>
      </c>
      <c r="D491" s="1" t="s">
        <v>16</v>
      </c>
      <c r="E491" s="1" t="s">
        <v>1489</v>
      </c>
      <c r="F491" s="1" t="s">
        <v>251</v>
      </c>
      <c r="G491" s="1" t="s">
        <v>12</v>
      </c>
      <c r="H491" s="1" t="s">
        <v>31</v>
      </c>
    </row>
    <row r="492" spans="1:8" x14ac:dyDescent="0.3">
      <c r="A492" s="1" t="s">
        <v>1490</v>
      </c>
      <c r="B492" s="1" t="s">
        <v>1491</v>
      </c>
      <c r="C492" s="1">
        <v>23</v>
      </c>
      <c r="D492" s="1" t="s">
        <v>9</v>
      </c>
      <c r="E492" s="1" t="s">
        <v>1492</v>
      </c>
      <c r="F492" s="1" t="s">
        <v>139</v>
      </c>
      <c r="G492" s="1" t="s">
        <v>12</v>
      </c>
      <c r="H492" s="1" t="s">
        <v>19</v>
      </c>
    </row>
    <row r="493" spans="1:8" x14ac:dyDescent="0.3">
      <c r="A493" s="1" t="s">
        <v>1493</v>
      </c>
      <c r="B493" s="1" t="s">
        <v>1494</v>
      </c>
      <c r="C493" s="1">
        <v>52</v>
      </c>
      <c r="D493" s="1" t="s">
        <v>16</v>
      </c>
      <c r="E493" s="1" t="s">
        <v>1495</v>
      </c>
      <c r="F493" s="1" t="s">
        <v>39</v>
      </c>
      <c r="G493" s="1" t="s">
        <v>12</v>
      </c>
      <c r="H493" s="1" t="s">
        <v>13</v>
      </c>
    </row>
    <row r="494" spans="1:8" x14ac:dyDescent="0.3">
      <c r="A494" s="1" t="s">
        <v>1496</v>
      </c>
      <c r="B494" s="1" t="s">
        <v>1497</v>
      </c>
      <c r="C494" s="1">
        <v>59</v>
      </c>
      <c r="D494" s="1" t="s">
        <v>16</v>
      </c>
      <c r="E494" s="1" t="s">
        <v>1498</v>
      </c>
      <c r="F494" s="1" t="s">
        <v>247</v>
      </c>
      <c r="G494" s="1" t="s">
        <v>12</v>
      </c>
      <c r="H494" s="1" t="s">
        <v>19</v>
      </c>
    </row>
    <row r="495" spans="1:8" x14ac:dyDescent="0.3">
      <c r="A495" s="1" t="s">
        <v>1499</v>
      </c>
      <c r="B495" s="1" t="s">
        <v>1500</v>
      </c>
      <c r="C495" s="1">
        <v>28</v>
      </c>
      <c r="D495" s="1" t="s">
        <v>9</v>
      </c>
      <c r="E495" s="1" t="s">
        <v>84</v>
      </c>
      <c r="F495" s="1" t="s">
        <v>22</v>
      </c>
      <c r="G495" s="1" t="s">
        <v>12</v>
      </c>
      <c r="H495" s="1" t="s">
        <v>31</v>
      </c>
    </row>
    <row r="496" spans="1:8" x14ac:dyDescent="0.3">
      <c r="A496" s="1" t="s">
        <v>1501</v>
      </c>
      <c r="B496" s="1" t="s">
        <v>1502</v>
      </c>
      <c r="C496" s="1">
        <v>21</v>
      </c>
      <c r="D496" s="1" t="s">
        <v>9</v>
      </c>
      <c r="E496" s="1" t="s">
        <v>1503</v>
      </c>
      <c r="F496" s="1" t="s">
        <v>354</v>
      </c>
      <c r="G496" s="1" t="s">
        <v>12</v>
      </c>
      <c r="H496" s="1" t="s">
        <v>13</v>
      </c>
    </row>
    <row r="497" spans="1:8" x14ac:dyDescent="0.3">
      <c r="A497" s="1" t="s">
        <v>1504</v>
      </c>
      <c r="B497" s="1" t="s">
        <v>1505</v>
      </c>
      <c r="C497" s="1">
        <v>23</v>
      </c>
      <c r="D497" s="1" t="s">
        <v>16</v>
      </c>
      <c r="E497" s="1" t="s">
        <v>1506</v>
      </c>
      <c r="F497" s="1" t="s">
        <v>92</v>
      </c>
      <c r="G497" s="1" t="s">
        <v>12</v>
      </c>
      <c r="H497" s="1" t="s">
        <v>26</v>
      </c>
    </row>
    <row r="498" spans="1:8" x14ac:dyDescent="0.3">
      <c r="A498" s="1" t="s">
        <v>1507</v>
      </c>
      <c r="B498" s="1" t="s">
        <v>1508</v>
      </c>
      <c r="C498" s="1">
        <v>56</v>
      </c>
      <c r="D498" s="1" t="s">
        <v>9</v>
      </c>
      <c r="E498" s="1" t="s">
        <v>1509</v>
      </c>
      <c r="F498" s="1" t="s">
        <v>25</v>
      </c>
      <c r="G498" s="1" t="s">
        <v>12</v>
      </c>
      <c r="H498" s="1" t="s">
        <v>26</v>
      </c>
    </row>
    <row r="499" spans="1:8" x14ac:dyDescent="0.3">
      <c r="A499" s="1" t="s">
        <v>1510</v>
      </c>
      <c r="B499" s="1" t="s">
        <v>1511</v>
      </c>
      <c r="C499" s="1">
        <v>47</v>
      </c>
      <c r="D499" s="1" t="s">
        <v>16</v>
      </c>
      <c r="E499" s="1" t="s">
        <v>1512</v>
      </c>
      <c r="F499" s="1" t="s">
        <v>58</v>
      </c>
      <c r="G499" s="1" t="s">
        <v>12</v>
      </c>
      <c r="H499" s="1" t="s">
        <v>13</v>
      </c>
    </row>
    <row r="500" spans="1:8" x14ac:dyDescent="0.3">
      <c r="A500" s="1" t="s">
        <v>1513</v>
      </c>
      <c r="B500" s="1" t="s">
        <v>1514</v>
      </c>
      <c r="C500" s="1">
        <v>35</v>
      </c>
      <c r="D500" s="1" t="s">
        <v>9</v>
      </c>
      <c r="E500" s="1" t="s">
        <v>1515</v>
      </c>
      <c r="F500" s="1" t="s">
        <v>230</v>
      </c>
      <c r="G500" s="1" t="s">
        <v>12</v>
      </c>
      <c r="H500" s="1" t="s">
        <v>31</v>
      </c>
    </row>
    <row r="501" spans="1:8" x14ac:dyDescent="0.3">
      <c r="A501" s="1" t="s">
        <v>1516</v>
      </c>
      <c r="B501" s="1" t="s">
        <v>1517</v>
      </c>
      <c r="C501" s="1">
        <v>27</v>
      </c>
      <c r="D501" s="1" t="s">
        <v>16</v>
      </c>
      <c r="E501" s="1" t="s">
        <v>1518</v>
      </c>
      <c r="F501" s="1" t="s">
        <v>35</v>
      </c>
      <c r="G501" s="1" t="s">
        <v>12</v>
      </c>
      <c r="H501" s="1" t="s">
        <v>19</v>
      </c>
    </row>
  </sheetData>
  <autoFilter ref="A1:G501" xr:uid="{2A247F3F-8C42-4449-A4BB-AC54D314B56C}"/>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1"/>
  <sheetViews>
    <sheetView topLeftCell="A76" workbookViewId="0">
      <selection activeCell="J5" sqref="J5"/>
    </sheetView>
  </sheetViews>
  <sheetFormatPr defaultRowHeight="14.4" x14ac:dyDescent="0.3"/>
  <cols>
    <col min="1" max="1" width="15.109375" customWidth="1"/>
    <col min="2" max="2" width="36.44140625" customWidth="1"/>
    <col min="3" max="3" width="16.88671875" customWidth="1"/>
    <col min="4" max="4" width="22" customWidth="1"/>
    <col min="5" max="5" width="25.33203125" customWidth="1"/>
    <col min="6" max="6" width="14.5546875" style="3" bestFit="1" customWidth="1"/>
    <col min="7" max="7" width="8.88671875" style="2"/>
  </cols>
  <sheetData>
    <row r="1" spans="1:7" x14ac:dyDescent="0.3">
      <c r="A1" s="9" t="s">
        <v>1519</v>
      </c>
      <c r="B1" s="9" t="s">
        <v>1520</v>
      </c>
      <c r="C1" s="9" t="s">
        <v>1521</v>
      </c>
      <c r="D1" s="9" t="s">
        <v>1522</v>
      </c>
      <c r="E1" s="9" t="s">
        <v>1523</v>
      </c>
      <c r="F1" s="14" t="s">
        <v>3958</v>
      </c>
      <c r="G1" s="15" t="s">
        <v>1524</v>
      </c>
    </row>
    <row r="2" spans="1:7" x14ac:dyDescent="0.3">
      <c r="A2" t="s">
        <v>1525</v>
      </c>
      <c r="B2" t="s">
        <v>3808</v>
      </c>
      <c r="C2" t="s">
        <v>1545</v>
      </c>
      <c r="D2" t="s">
        <v>3809</v>
      </c>
      <c r="E2" t="s">
        <v>1527</v>
      </c>
      <c r="F2" s="3">
        <v>112.42</v>
      </c>
      <c r="G2" s="2">
        <v>416</v>
      </c>
    </row>
    <row r="3" spans="1:7" x14ac:dyDescent="0.3">
      <c r="A3" t="s">
        <v>1528</v>
      </c>
      <c r="B3" t="s">
        <v>3810</v>
      </c>
      <c r="C3" t="s">
        <v>1529</v>
      </c>
      <c r="D3" t="s">
        <v>3811</v>
      </c>
      <c r="E3" t="s">
        <v>1530</v>
      </c>
      <c r="F3" s="3">
        <v>342.56</v>
      </c>
      <c r="G3" s="2">
        <v>181</v>
      </c>
    </row>
    <row r="4" spans="1:7" x14ac:dyDescent="0.3">
      <c r="A4" t="s">
        <v>1531</v>
      </c>
      <c r="B4" t="s">
        <v>3812</v>
      </c>
      <c r="C4" t="s">
        <v>1529</v>
      </c>
      <c r="D4" t="s">
        <v>3813</v>
      </c>
      <c r="E4" t="s">
        <v>1532</v>
      </c>
      <c r="F4" s="3">
        <v>296.82666666666665</v>
      </c>
      <c r="G4" s="2">
        <v>352</v>
      </c>
    </row>
    <row r="5" spans="1:7" x14ac:dyDescent="0.3">
      <c r="A5" t="s">
        <v>1533</v>
      </c>
      <c r="B5" t="s">
        <v>3814</v>
      </c>
      <c r="C5" t="s">
        <v>1529</v>
      </c>
      <c r="D5" t="s">
        <v>3813</v>
      </c>
      <c r="E5" t="s">
        <v>1534</v>
      </c>
      <c r="F5" s="3">
        <v>364.67</v>
      </c>
      <c r="G5" s="2">
        <v>452</v>
      </c>
    </row>
    <row r="6" spans="1:7" x14ac:dyDescent="0.3">
      <c r="A6" t="s">
        <v>1535</v>
      </c>
      <c r="B6" t="s">
        <v>3815</v>
      </c>
      <c r="C6" t="s">
        <v>1529</v>
      </c>
      <c r="D6" t="s">
        <v>3816</v>
      </c>
      <c r="E6" t="s">
        <v>1536</v>
      </c>
      <c r="F6" s="3">
        <v>306.45999999999998</v>
      </c>
      <c r="G6" s="2">
        <v>487</v>
      </c>
    </row>
    <row r="7" spans="1:7" x14ac:dyDescent="0.3">
      <c r="A7" t="s">
        <v>1537</v>
      </c>
      <c r="B7" t="s">
        <v>3817</v>
      </c>
      <c r="C7" t="s">
        <v>1529</v>
      </c>
      <c r="D7" t="s">
        <v>3818</v>
      </c>
      <c r="E7" t="s">
        <v>1538</v>
      </c>
      <c r="F7" s="3">
        <v>261</v>
      </c>
      <c r="G7" s="2">
        <v>59</v>
      </c>
    </row>
    <row r="8" spans="1:7" x14ac:dyDescent="0.3">
      <c r="A8" t="s">
        <v>1539</v>
      </c>
      <c r="B8" t="s">
        <v>3819</v>
      </c>
      <c r="C8" t="s">
        <v>1540</v>
      </c>
      <c r="D8" t="s">
        <v>3820</v>
      </c>
      <c r="E8" t="s">
        <v>1541</v>
      </c>
      <c r="F8" s="3">
        <v>312.8</v>
      </c>
      <c r="G8" s="2">
        <v>350</v>
      </c>
    </row>
    <row r="9" spans="1:7" x14ac:dyDescent="0.3">
      <c r="A9" t="s">
        <v>1542</v>
      </c>
      <c r="B9" t="s">
        <v>3821</v>
      </c>
      <c r="C9" t="s">
        <v>1526</v>
      </c>
      <c r="D9" t="s">
        <v>3822</v>
      </c>
      <c r="E9" t="s">
        <v>1543</v>
      </c>
      <c r="F9" s="3">
        <v>218.86</v>
      </c>
      <c r="G9" s="2">
        <v>170</v>
      </c>
    </row>
    <row r="10" spans="1:7" x14ac:dyDescent="0.3">
      <c r="A10" t="s">
        <v>1544</v>
      </c>
      <c r="B10" t="s">
        <v>3823</v>
      </c>
      <c r="C10" t="s">
        <v>1545</v>
      </c>
      <c r="D10" t="s">
        <v>3824</v>
      </c>
      <c r="E10" t="s">
        <v>1546</v>
      </c>
      <c r="F10" s="3">
        <v>439.07</v>
      </c>
      <c r="G10" s="2">
        <v>142</v>
      </c>
    </row>
    <row r="11" spans="1:7" x14ac:dyDescent="0.3">
      <c r="A11" t="s">
        <v>1547</v>
      </c>
      <c r="B11" t="s">
        <v>3825</v>
      </c>
      <c r="C11" t="s">
        <v>1548</v>
      </c>
      <c r="D11" t="s">
        <v>3826</v>
      </c>
      <c r="E11" t="s">
        <v>1549</v>
      </c>
      <c r="F11" s="3">
        <v>495.72</v>
      </c>
      <c r="G11" s="2">
        <v>323</v>
      </c>
    </row>
    <row r="12" spans="1:7" x14ac:dyDescent="0.3">
      <c r="A12" t="s">
        <v>1550</v>
      </c>
      <c r="B12" t="s">
        <v>3827</v>
      </c>
      <c r="C12" t="s">
        <v>1526</v>
      </c>
      <c r="D12" t="s">
        <v>3828</v>
      </c>
      <c r="E12" t="s">
        <v>1551</v>
      </c>
      <c r="F12" s="3">
        <v>298.86</v>
      </c>
      <c r="G12" s="2">
        <v>308</v>
      </c>
    </row>
    <row r="13" spans="1:7" x14ac:dyDescent="0.3">
      <c r="A13" t="s">
        <v>1552</v>
      </c>
      <c r="B13" t="s">
        <v>3829</v>
      </c>
      <c r="C13" t="s">
        <v>1545</v>
      </c>
      <c r="D13" t="s">
        <v>3818</v>
      </c>
      <c r="E13" t="s">
        <v>1553</v>
      </c>
      <c r="F13" s="3">
        <v>449.4</v>
      </c>
    </row>
    <row r="14" spans="1:7" x14ac:dyDescent="0.3">
      <c r="A14" t="s">
        <v>1554</v>
      </c>
      <c r="B14" t="s">
        <v>3830</v>
      </c>
      <c r="C14" t="s">
        <v>1540</v>
      </c>
      <c r="D14" t="s">
        <v>3831</v>
      </c>
      <c r="E14" t="s">
        <v>1555</v>
      </c>
      <c r="F14" s="3">
        <v>115.82</v>
      </c>
      <c r="G14" s="2">
        <v>460</v>
      </c>
    </row>
    <row r="15" spans="1:7" x14ac:dyDescent="0.3">
      <c r="A15" t="s">
        <v>1556</v>
      </c>
      <c r="B15" t="s">
        <v>3832</v>
      </c>
      <c r="C15" t="s">
        <v>1545</v>
      </c>
      <c r="D15" t="s">
        <v>3818</v>
      </c>
      <c r="E15" t="s">
        <v>1557</v>
      </c>
      <c r="F15" s="3">
        <v>242.23</v>
      </c>
      <c r="G15" s="2">
        <v>453</v>
      </c>
    </row>
    <row r="16" spans="1:7" x14ac:dyDescent="0.3">
      <c r="A16" t="s">
        <v>1558</v>
      </c>
      <c r="B16" t="s">
        <v>3833</v>
      </c>
      <c r="C16" t="s">
        <v>1526</v>
      </c>
      <c r="D16" t="s">
        <v>3834</v>
      </c>
      <c r="E16" t="s">
        <v>1559</v>
      </c>
      <c r="F16" s="3">
        <v>48.01</v>
      </c>
      <c r="G16" s="2">
        <v>439</v>
      </c>
    </row>
    <row r="17" spans="1:7" x14ac:dyDescent="0.3">
      <c r="A17" t="s">
        <v>1560</v>
      </c>
      <c r="B17" t="s">
        <v>3835</v>
      </c>
      <c r="C17" t="s">
        <v>1545</v>
      </c>
      <c r="D17" t="s">
        <v>3836</v>
      </c>
      <c r="E17" t="s">
        <v>1561</v>
      </c>
      <c r="F17" s="3">
        <v>465.34</v>
      </c>
      <c r="G17" s="2">
        <v>301</v>
      </c>
    </row>
    <row r="18" spans="1:7" x14ac:dyDescent="0.3">
      <c r="A18" t="s">
        <v>1562</v>
      </c>
      <c r="B18" t="s">
        <v>3837</v>
      </c>
      <c r="C18" t="s">
        <v>1540</v>
      </c>
      <c r="D18" t="s">
        <v>3838</v>
      </c>
      <c r="E18" t="s">
        <v>1563</v>
      </c>
      <c r="F18" s="3">
        <v>337.42</v>
      </c>
      <c r="G18" s="2">
        <v>256</v>
      </c>
    </row>
    <row r="19" spans="1:7" x14ac:dyDescent="0.3">
      <c r="A19" t="s">
        <v>1564</v>
      </c>
      <c r="B19" t="s">
        <v>3839</v>
      </c>
      <c r="C19" t="s">
        <v>1548</v>
      </c>
      <c r="D19" t="s">
        <v>3818</v>
      </c>
      <c r="E19" t="s">
        <v>1565</v>
      </c>
      <c r="F19" s="3">
        <v>144.53</v>
      </c>
      <c r="G19" s="2">
        <v>367</v>
      </c>
    </row>
    <row r="20" spans="1:7" x14ac:dyDescent="0.3">
      <c r="A20" t="s">
        <v>1566</v>
      </c>
      <c r="B20" t="s">
        <v>3840</v>
      </c>
      <c r="C20" t="s">
        <v>1529</v>
      </c>
      <c r="D20" t="s">
        <v>3816</v>
      </c>
      <c r="E20" t="s">
        <v>1567</v>
      </c>
      <c r="F20" s="3">
        <v>303.74666666666667</v>
      </c>
      <c r="G20" s="2">
        <v>343</v>
      </c>
    </row>
    <row r="21" spans="1:7" x14ac:dyDescent="0.3">
      <c r="A21" t="s">
        <v>1568</v>
      </c>
      <c r="B21" t="s">
        <v>3841</v>
      </c>
      <c r="C21" t="s">
        <v>1548</v>
      </c>
      <c r="D21" t="s">
        <v>3842</v>
      </c>
      <c r="E21" t="s">
        <v>1569</v>
      </c>
      <c r="F21" s="3">
        <v>21.34</v>
      </c>
      <c r="G21" s="2">
        <v>65</v>
      </c>
    </row>
    <row r="22" spans="1:7" x14ac:dyDescent="0.3">
      <c r="A22" t="s">
        <v>1570</v>
      </c>
      <c r="B22" t="s">
        <v>3843</v>
      </c>
      <c r="C22" t="s">
        <v>1548</v>
      </c>
      <c r="D22" t="s">
        <v>3818</v>
      </c>
      <c r="E22" t="s">
        <v>1571</v>
      </c>
      <c r="F22" s="3">
        <v>131.51</v>
      </c>
    </row>
    <row r="23" spans="1:7" x14ac:dyDescent="0.3">
      <c r="A23" t="s">
        <v>1572</v>
      </c>
      <c r="B23" t="s">
        <v>3844</v>
      </c>
      <c r="C23" t="s">
        <v>1526</v>
      </c>
      <c r="D23" t="s">
        <v>3845</v>
      </c>
      <c r="E23" t="s">
        <v>1573</v>
      </c>
      <c r="F23" s="3">
        <v>123.46</v>
      </c>
      <c r="G23" s="2">
        <v>76</v>
      </c>
    </row>
    <row r="24" spans="1:7" x14ac:dyDescent="0.3">
      <c r="A24" t="s">
        <v>1574</v>
      </c>
      <c r="B24" t="s">
        <v>3846</v>
      </c>
      <c r="C24" t="s">
        <v>1548</v>
      </c>
      <c r="D24" t="s">
        <v>3842</v>
      </c>
      <c r="E24" t="s">
        <v>1575</v>
      </c>
      <c r="F24" s="3">
        <v>484.62</v>
      </c>
      <c r="G24" s="2">
        <v>432</v>
      </c>
    </row>
    <row r="25" spans="1:7" x14ac:dyDescent="0.3">
      <c r="A25" t="s">
        <v>1576</v>
      </c>
      <c r="B25" t="s">
        <v>3847</v>
      </c>
      <c r="C25" t="s">
        <v>1529</v>
      </c>
      <c r="D25" t="s">
        <v>3811</v>
      </c>
      <c r="E25" t="s">
        <v>1577</v>
      </c>
      <c r="F25" s="3">
        <v>282.995</v>
      </c>
      <c r="G25" s="2">
        <v>360</v>
      </c>
    </row>
    <row r="26" spans="1:7" x14ac:dyDescent="0.3">
      <c r="A26" t="s">
        <v>1578</v>
      </c>
      <c r="B26" t="s">
        <v>3848</v>
      </c>
      <c r="C26" t="s">
        <v>1548</v>
      </c>
      <c r="D26" t="s">
        <v>3849</v>
      </c>
      <c r="E26" t="s">
        <v>1579</v>
      </c>
      <c r="F26" s="3">
        <v>166.06</v>
      </c>
      <c r="G26" s="2">
        <v>340</v>
      </c>
    </row>
    <row r="27" spans="1:7" x14ac:dyDescent="0.3">
      <c r="A27" t="s">
        <v>1580</v>
      </c>
      <c r="B27" t="s">
        <v>3850</v>
      </c>
      <c r="C27" t="s">
        <v>1529</v>
      </c>
      <c r="D27" t="s">
        <v>3818</v>
      </c>
      <c r="E27" t="s">
        <v>1581</v>
      </c>
      <c r="F27" s="3">
        <v>174.02</v>
      </c>
      <c r="G27" s="2">
        <v>268</v>
      </c>
    </row>
    <row r="28" spans="1:7" x14ac:dyDescent="0.3">
      <c r="A28" t="s">
        <v>1582</v>
      </c>
      <c r="B28" t="s">
        <v>3851</v>
      </c>
      <c r="C28" t="s">
        <v>1545</v>
      </c>
      <c r="D28" t="s">
        <v>3824</v>
      </c>
      <c r="E28" t="s">
        <v>1583</v>
      </c>
      <c r="F28" s="3">
        <v>322.41000000000003</v>
      </c>
      <c r="G28" s="2">
        <v>213</v>
      </c>
    </row>
    <row r="29" spans="1:7" x14ac:dyDescent="0.3">
      <c r="A29" t="s">
        <v>1584</v>
      </c>
      <c r="B29" t="s">
        <v>3852</v>
      </c>
      <c r="C29" t="s">
        <v>1526</v>
      </c>
      <c r="D29" t="s">
        <v>3834</v>
      </c>
      <c r="E29" t="s">
        <v>1585</v>
      </c>
      <c r="F29" s="3">
        <v>219.12333333333333</v>
      </c>
      <c r="G29" s="2">
        <v>378</v>
      </c>
    </row>
    <row r="30" spans="1:7" x14ac:dyDescent="0.3">
      <c r="A30" t="s">
        <v>1586</v>
      </c>
      <c r="B30" t="s">
        <v>3853</v>
      </c>
      <c r="C30" t="s">
        <v>1548</v>
      </c>
      <c r="D30" t="s">
        <v>3818</v>
      </c>
      <c r="E30" t="s">
        <v>1587</v>
      </c>
      <c r="F30" s="3">
        <v>38.76</v>
      </c>
      <c r="G30" s="2">
        <v>137</v>
      </c>
    </row>
    <row r="31" spans="1:7" x14ac:dyDescent="0.3">
      <c r="A31" t="s">
        <v>1588</v>
      </c>
      <c r="B31" t="s">
        <v>3854</v>
      </c>
      <c r="C31" t="s">
        <v>1526</v>
      </c>
      <c r="D31" t="s">
        <v>3834</v>
      </c>
      <c r="E31" t="s">
        <v>1589</v>
      </c>
      <c r="F31" s="3">
        <v>218.48</v>
      </c>
      <c r="G31" s="2">
        <v>276</v>
      </c>
    </row>
    <row r="32" spans="1:7" x14ac:dyDescent="0.3">
      <c r="A32" t="s">
        <v>1590</v>
      </c>
      <c r="B32" t="s">
        <v>3855</v>
      </c>
      <c r="C32" t="s">
        <v>1526</v>
      </c>
      <c r="D32" t="s">
        <v>3828</v>
      </c>
      <c r="E32" t="s">
        <v>1591</v>
      </c>
      <c r="F32" s="3">
        <v>19.52</v>
      </c>
      <c r="G32" s="2">
        <v>57</v>
      </c>
    </row>
    <row r="33" spans="1:7" x14ac:dyDescent="0.3">
      <c r="A33" t="s">
        <v>1592</v>
      </c>
      <c r="B33" t="s">
        <v>3856</v>
      </c>
      <c r="C33" t="s">
        <v>1548</v>
      </c>
      <c r="D33" t="s">
        <v>3857</v>
      </c>
      <c r="E33" t="s">
        <v>1593</v>
      </c>
      <c r="F33" s="3">
        <v>204.39</v>
      </c>
      <c r="G33" s="2">
        <v>281</v>
      </c>
    </row>
    <row r="34" spans="1:7" x14ac:dyDescent="0.3">
      <c r="A34" t="s">
        <v>1594</v>
      </c>
      <c r="B34" t="s">
        <v>3858</v>
      </c>
      <c r="C34" t="s">
        <v>1540</v>
      </c>
      <c r="D34" t="s">
        <v>3820</v>
      </c>
      <c r="E34" t="s">
        <v>1595</v>
      </c>
      <c r="F34" s="3">
        <v>283.83</v>
      </c>
      <c r="G34" s="2">
        <v>244</v>
      </c>
    </row>
    <row r="35" spans="1:7" x14ac:dyDescent="0.3">
      <c r="A35" t="s">
        <v>1596</v>
      </c>
      <c r="B35" t="s">
        <v>3859</v>
      </c>
      <c r="C35" t="s">
        <v>1526</v>
      </c>
      <c r="D35" t="s">
        <v>3834</v>
      </c>
      <c r="E35" t="s">
        <v>1597</v>
      </c>
      <c r="F35" s="3">
        <v>179.77</v>
      </c>
      <c r="G35" s="2">
        <v>305</v>
      </c>
    </row>
    <row r="36" spans="1:7" x14ac:dyDescent="0.3">
      <c r="A36" t="s">
        <v>1598</v>
      </c>
      <c r="B36" t="s">
        <v>3860</v>
      </c>
      <c r="C36" t="s">
        <v>1545</v>
      </c>
      <c r="D36" t="s">
        <v>3809</v>
      </c>
      <c r="E36" t="s">
        <v>1599</v>
      </c>
      <c r="F36" s="3">
        <v>419.28</v>
      </c>
      <c r="G36" s="2">
        <v>86</v>
      </c>
    </row>
    <row r="37" spans="1:7" x14ac:dyDescent="0.3">
      <c r="A37" t="s">
        <v>1600</v>
      </c>
      <c r="B37" t="s">
        <v>3861</v>
      </c>
      <c r="C37" t="s">
        <v>1526</v>
      </c>
      <c r="D37" t="s">
        <v>3822</v>
      </c>
      <c r="E37" t="s">
        <v>1601</v>
      </c>
      <c r="F37" s="3">
        <v>382.22</v>
      </c>
      <c r="G37" s="2">
        <v>329</v>
      </c>
    </row>
    <row r="38" spans="1:7" x14ac:dyDescent="0.3">
      <c r="A38" t="s">
        <v>1602</v>
      </c>
      <c r="B38" t="s">
        <v>3862</v>
      </c>
      <c r="C38" t="s">
        <v>1529</v>
      </c>
      <c r="D38" t="s">
        <v>3811</v>
      </c>
      <c r="E38" t="s">
        <v>1603</v>
      </c>
      <c r="F38" s="3">
        <v>223.43</v>
      </c>
      <c r="G38" s="2">
        <v>154</v>
      </c>
    </row>
    <row r="39" spans="1:7" x14ac:dyDescent="0.3">
      <c r="A39" t="s">
        <v>1604</v>
      </c>
      <c r="B39" t="s">
        <v>3863</v>
      </c>
      <c r="C39" t="s">
        <v>1529</v>
      </c>
      <c r="D39" t="s">
        <v>3864</v>
      </c>
      <c r="E39" t="s">
        <v>1605</v>
      </c>
      <c r="F39" s="3">
        <v>353.47</v>
      </c>
      <c r="G39" s="2">
        <v>214</v>
      </c>
    </row>
    <row r="40" spans="1:7" x14ac:dyDescent="0.3">
      <c r="A40" t="s">
        <v>1606</v>
      </c>
      <c r="B40" t="s">
        <v>3865</v>
      </c>
      <c r="C40" t="s">
        <v>1548</v>
      </c>
      <c r="D40" t="s">
        <v>3849</v>
      </c>
      <c r="E40" t="s">
        <v>1607</v>
      </c>
      <c r="F40" s="3">
        <v>135.61000000000001</v>
      </c>
      <c r="G40" s="2">
        <v>394</v>
      </c>
    </row>
    <row r="41" spans="1:7" x14ac:dyDescent="0.3">
      <c r="A41" t="s">
        <v>1608</v>
      </c>
      <c r="B41" t="s">
        <v>3866</v>
      </c>
      <c r="C41" t="s">
        <v>1545</v>
      </c>
      <c r="D41" t="s">
        <v>3867</v>
      </c>
      <c r="E41" t="s">
        <v>1609</v>
      </c>
      <c r="F41" s="3">
        <v>326.06</v>
      </c>
      <c r="G41" s="2">
        <v>301</v>
      </c>
    </row>
    <row r="42" spans="1:7" x14ac:dyDescent="0.3">
      <c r="A42" t="s">
        <v>1610</v>
      </c>
      <c r="B42" t="s">
        <v>3868</v>
      </c>
      <c r="C42" t="s">
        <v>1545</v>
      </c>
      <c r="D42" t="s">
        <v>3824</v>
      </c>
      <c r="E42" t="s">
        <v>1611</v>
      </c>
      <c r="F42" s="3">
        <v>38.520000000000003</v>
      </c>
      <c r="G42" s="2">
        <v>378</v>
      </c>
    </row>
    <row r="43" spans="1:7" x14ac:dyDescent="0.3">
      <c r="A43" t="s">
        <v>1612</v>
      </c>
      <c r="B43" t="s">
        <v>3869</v>
      </c>
      <c r="C43" t="s">
        <v>1548</v>
      </c>
      <c r="D43" t="s">
        <v>3826</v>
      </c>
      <c r="E43" t="s">
        <v>1613</v>
      </c>
      <c r="F43" s="3">
        <v>313.26</v>
      </c>
      <c r="G43" s="2">
        <v>369</v>
      </c>
    </row>
    <row r="44" spans="1:7" x14ac:dyDescent="0.3">
      <c r="A44" t="s">
        <v>1614</v>
      </c>
      <c r="B44" t="s">
        <v>3870</v>
      </c>
      <c r="C44" t="s">
        <v>1545</v>
      </c>
      <c r="D44" t="s">
        <v>3818</v>
      </c>
      <c r="E44" t="s">
        <v>1615</v>
      </c>
      <c r="F44" s="3">
        <v>450.71</v>
      </c>
      <c r="G44" s="2">
        <v>389</v>
      </c>
    </row>
    <row r="45" spans="1:7" x14ac:dyDescent="0.3">
      <c r="A45" t="s">
        <v>1616</v>
      </c>
      <c r="B45" t="s">
        <v>3871</v>
      </c>
      <c r="C45" t="s">
        <v>1545</v>
      </c>
      <c r="D45" t="s">
        <v>3809</v>
      </c>
      <c r="E45" t="s">
        <v>1617</v>
      </c>
      <c r="F45" s="3">
        <v>253.33</v>
      </c>
      <c r="G45" s="2">
        <v>266</v>
      </c>
    </row>
    <row r="46" spans="1:7" x14ac:dyDescent="0.3">
      <c r="A46" t="s">
        <v>1618</v>
      </c>
      <c r="B46" t="s">
        <v>3872</v>
      </c>
      <c r="C46" t="s">
        <v>1548</v>
      </c>
      <c r="D46" t="s">
        <v>3826</v>
      </c>
      <c r="E46" t="s">
        <v>1619</v>
      </c>
      <c r="F46" s="3">
        <v>167.12</v>
      </c>
      <c r="G46" s="2">
        <v>316</v>
      </c>
    </row>
    <row r="47" spans="1:7" x14ac:dyDescent="0.3">
      <c r="A47" t="s">
        <v>1620</v>
      </c>
      <c r="B47" t="s">
        <v>3873</v>
      </c>
      <c r="C47" t="s">
        <v>1548</v>
      </c>
      <c r="D47" t="s">
        <v>3857</v>
      </c>
      <c r="E47" t="s">
        <v>1621</v>
      </c>
      <c r="F47" s="3">
        <v>318.91000000000003</v>
      </c>
      <c r="G47" s="2">
        <v>114</v>
      </c>
    </row>
    <row r="48" spans="1:7" x14ac:dyDescent="0.3">
      <c r="A48" t="s">
        <v>1622</v>
      </c>
      <c r="B48" t="s">
        <v>3874</v>
      </c>
      <c r="C48" t="s">
        <v>1529</v>
      </c>
      <c r="D48" t="s">
        <v>3813</v>
      </c>
      <c r="E48" t="s">
        <v>1623</v>
      </c>
      <c r="F48" s="3">
        <v>167.34</v>
      </c>
      <c r="G48" s="2">
        <v>296</v>
      </c>
    </row>
    <row r="49" spans="1:7" x14ac:dyDescent="0.3">
      <c r="A49" t="s">
        <v>1624</v>
      </c>
      <c r="B49" t="s">
        <v>3875</v>
      </c>
      <c r="C49" t="s">
        <v>1540</v>
      </c>
      <c r="D49" t="s">
        <v>3876</v>
      </c>
      <c r="E49" t="s">
        <v>1625</v>
      </c>
      <c r="F49" s="3">
        <v>241.07499999999999</v>
      </c>
      <c r="G49" s="2">
        <v>431</v>
      </c>
    </row>
    <row r="50" spans="1:7" x14ac:dyDescent="0.3">
      <c r="A50" t="s">
        <v>1626</v>
      </c>
      <c r="B50" t="s">
        <v>3877</v>
      </c>
      <c r="C50" t="s">
        <v>1545</v>
      </c>
      <c r="D50" t="s">
        <v>3818</v>
      </c>
      <c r="E50" t="s">
        <v>1627</v>
      </c>
      <c r="F50" s="3">
        <v>177.98</v>
      </c>
      <c r="G50" s="2">
        <v>103</v>
      </c>
    </row>
    <row r="51" spans="1:7" x14ac:dyDescent="0.3">
      <c r="A51" t="s">
        <v>1628</v>
      </c>
      <c r="B51" t="s">
        <v>3878</v>
      </c>
      <c r="C51" t="s">
        <v>1540</v>
      </c>
      <c r="D51" t="s">
        <v>3879</v>
      </c>
      <c r="E51" t="s">
        <v>1629</v>
      </c>
      <c r="F51" s="3">
        <v>43.29</v>
      </c>
      <c r="G51" s="2">
        <v>267</v>
      </c>
    </row>
    <row r="52" spans="1:7" x14ac:dyDescent="0.3">
      <c r="A52" t="s">
        <v>1630</v>
      </c>
      <c r="B52" t="s">
        <v>3880</v>
      </c>
      <c r="C52" t="s">
        <v>1548</v>
      </c>
      <c r="D52" t="s">
        <v>3826</v>
      </c>
      <c r="E52" t="s">
        <v>1631</v>
      </c>
      <c r="F52" s="3">
        <v>190.29</v>
      </c>
      <c r="G52" s="2">
        <v>260</v>
      </c>
    </row>
    <row r="53" spans="1:7" x14ac:dyDescent="0.3">
      <c r="A53" t="s">
        <v>1632</v>
      </c>
      <c r="B53" t="s">
        <v>3881</v>
      </c>
      <c r="C53" t="s">
        <v>1545</v>
      </c>
      <c r="D53" t="s">
        <v>3818</v>
      </c>
      <c r="E53" t="s">
        <v>1633</v>
      </c>
      <c r="F53" s="3">
        <v>88.49</v>
      </c>
      <c r="G53" s="2">
        <v>246</v>
      </c>
    </row>
    <row r="54" spans="1:7" x14ac:dyDescent="0.3">
      <c r="A54" t="s">
        <v>1634</v>
      </c>
      <c r="B54" t="s">
        <v>3882</v>
      </c>
      <c r="C54" t="s">
        <v>1548</v>
      </c>
      <c r="D54" t="s">
        <v>3857</v>
      </c>
      <c r="E54" t="s">
        <v>1635</v>
      </c>
      <c r="F54" s="3">
        <v>212.26</v>
      </c>
      <c r="G54" s="2">
        <v>82</v>
      </c>
    </row>
    <row r="55" spans="1:7" x14ac:dyDescent="0.3">
      <c r="A55" t="s">
        <v>1636</v>
      </c>
      <c r="B55" t="s">
        <v>3883</v>
      </c>
      <c r="C55" t="s">
        <v>1529</v>
      </c>
      <c r="D55" t="s">
        <v>3816</v>
      </c>
      <c r="E55" t="s">
        <v>1637</v>
      </c>
      <c r="F55" s="3">
        <v>386.56</v>
      </c>
      <c r="G55" s="2">
        <v>125</v>
      </c>
    </row>
    <row r="56" spans="1:7" x14ac:dyDescent="0.3">
      <c r="A56" t="s">
        <v>1638</v>
      </c>
      <c r="B56" t="s">
        <v>3884</v>
      </c>
      <c r="C56" t="s">
        <v>1548</v>
      </c>
      <c r="D56" t="s">
        <v>3818</v>
      </c>
      <c r="E56" t="s">
        <v>1639</v>
      </c>
      <c r="F56" s="3">
        <v>434.84</v>
      </c>
      <c r="G56" s="2">
        <v>185</v>
      </c>
    </row>
    <row r="57" spans="1:7" x14ac:dyDescent="0.3">
      <c r="A57" t="s">
        <v>1640</v>
      </c>
      <c r="B57" t="s">
        <v>3885</v>
      </c>
      <c r="C57" t="s">
        <v>1526</v>
      </c>
      <c r="D57" t="s">
        <v>3834</v>
      </c>
      <c r="E57" t="s">
        <v>1641</v>
      </c>
      <c r="F57" s="3">
        <v>81.75</v>
      </c>
    </row>
    <row r="58" spans="1:7" x14ac:dyDescent="0.3">
      <c r="A58" t="s">
        <v>1642</v>
      </c>
      <c r="B58" t="s">
        <v>3886</v>
      </c>
      <c r="C58" t="s">
        <v>1526</v>
      </c>
      <c r="D58" t="s">
        <v>3834</v>
      </c>
      <c r="E58" t="s">
        <v>1643</v>
      </c>
      <c r="F58" s="3">
        <v>461.47</v>
      </c>
      <c r="G58" s="2">
        <v>190</v>
      </c>
    </row>
    <row r="59" spans="1:7" x14ac:dyDescent="0.3">
      <c r="A59" t="s">
        <v>1644</v>
      </c>
      <c r="B59" t="s">
        <v>3887</v>
      </c>
      <c r="C59" t="s">
        <v>1548</v>
      </c>
      <c r="D59" t="s">
        <v>3826</v>
      </c>
      <c r="E59" t="s">
        <v>1645</v>
      </c>
      <c r="F59" s="3">
        <v>30.62</v>
      </c>
      <c r="G59" s="2">
        <v>138</v>
      </c>
    </row>
    <row r="60" spans="1:7" x14ac:dyDescent="0.3">
      <c r="A60" t="s">
        <v>1646</v>
      </c>
      <c r="B60" t="s">
        <v>3888</v>
      </c>
      <c r="C60" t="s">
        <v>1529</v>
      </c>
      <c r="D60" t="s">
        <v>3818</v>
      </c>
      <c r="E60" t="s">
        <v>1647</v>
      </c>
      <c r="F60" s="3">
        <v>113.83</v>
      </c>
      <c r="G60" s="2">
        <v>485</v>
      </c>
    </row>
    <row r="61" spans="1:7" x14ac:dyDescent="0.3">
      <c r="A61" t="s">
        <v>1648</v>
      </c>
      <c r="B61" t="s">
        <v>3889</v>
      </c>
      <c r="C61" t="s">
        <v>1540</v>
      </c>
      <c r="D61" t="s">
        <v>3831</v>
      </c>
      <c r="E61" t="s">
        <v>1649</v>
      </c>
      <c r="F61" s="3">
        <v>17.309999999999999</v>
      </c>
      <c r="G61" s="2">
        <v>399</v>
      </c>
    </row>
    <row r="62" spans="1:7" x14ac:dyDescent="0.3">
      <c r="A62" t="s">
        <v>1650</v>
      </c>
      <c r="B62" t="s">
        <v>3890</v>
      </c>
      <c r="C62" t="s">
        <v>1540</v>
      </c>
      <c r="D62" t="s">
        <v>3879</v>
      </c>
      <c r="E62" t="s">
        <v>1651</v>
      </c>
      <c r="F62" s="3">
        <v>482.75</v>
      </c>
      <c r="G62" s="2">
        <v>444</v>
      </c>
    </row>
    <row r="63" spans="1:7" x14ac:dyDescent="0.3">
      <c r="A63" t="s">
        <v>1652</v>
      </c>
      <c r="B63" t="s">
        <v>3891</v>
      </c>
      <c r="C63" t="s">
        <v>1548</v>
      </c>
      <c r="D63" t="s">
        <v>3842</v>
      </c>
      <c r="E63" t="s">
        <v>1653</v>
      </c>
      <c r="F63" s="3">
        <v>103.45</v>
      </c>
      <c r="G63" s="2">
        <v>465</v>
      </c>
    </row>
    <row r="64" spans="1:7" x14ac:dyDescent="0.3">
      <c r="A64" t="s">
        <v>1654</v>
      </c>
      <c r="B64" t="s">
        <v>3892</v>
      </c>
      <c r="C64" t="s">
        <v>1545</v>
      </c>
      <c r="D64" t="s">
        <v>3809</v>
      </c>
      <c r="E64" t="s">
        <v>1655</v>
      </c>
      <c r="F64" s="3">
        <v>86.42</v>
      </c>
      <c r="G64" s="2">
        <v>222</v>
      </c>
    </row>
    <row r="65" spans="1:7" x14ac:dyDescent="0.3">
      <c r="A65" t="s">
        <v>1656</v>
      </c>
      <c r="B65" t="s">
        <v>3893</v>
      </c>
      <c r="C65" t="s">
        <v>1540</v>
      </c>
      <c r="D65" t="s">
        <v>3820</v>
      </c>
      <c r="E65" t="s">
        <v>1657</v>
      </c>
      <c r="F65" s="3">
        <v>266.86</v>
      </c>
      <c r="G65" s="2">
        <v>458</v>
      </c>
    </row>
    <row r="66" spans="1:7" x14ac:dyDescent="0.3">
      <c r="A66" t="s">
        <v>1658</v>
      </c>
      <c r="B66" t="s">
        <v>3894</v>
      </c>
      <c r="C66" t="s">
        <v>1540</v>
      </c>
      <c r="D66" t="s">
        <v>3876</v>
      </c>
      <c r="E66" t="s">
        <v>1659</v>
      </c>
      <c r="F66" s="3">
        <v>299.11</v>
      </c>
      <c r="G66" s="2">
        <v>118</v>
      </c>
    </row>
    <row r="67" spans="1:7" x14ac:dyDescent="0.3">
      <c r="A67" t="s">
        <v>1660</v>
      </c>
      <c r="B67" t="s">
        <v>3895</v>
      </c>
      <c r="C67" t="s">
        <v>1548</v>
      </c>
      <c r="D67" t="s">
        <v>3826</v>
      </c>
      <c r="E67" t="s">
        <v>1661</v>
      </c>
      <c r="F67" s="3">
        <v>240.63</v>
      </c>
      <c r="G67" s="2">
        <v>423</v>
      </c>
    </row>
    <row r="68" spans="1:7" x14ac:dyDescent="0.3">
      <c r="A68" t="s">
        <v>1662</v>
      </c>
      <c r="B68" t="s">
        <v>3896</v>
      </c>
      <c r="C68" t="s">
        <v>1540</v>
      </c>
      <c r="D68" t="s">
        <v>3831</v>
      </c>
      <c r="E68" t="s">
        <v>1663</v>
      </c>
      <c r="F68" s="3">
        <v>340.39</v>
      </c>
      <c r="G68" s="2">
        <v>177</v>
      </c>
    </row>
    <row r="69" spans="1:7" x14ac:dyDescent="0.3">
      <c r="A69" t="s">
        <v>1664</v>
      </c>
      <c r="B69" t="s">
        <v>3897</v>
      </c>
      <c r="C69" t="s">
        <v>1545</v>
      </c>
      <c r="D69" t="s">
        <v>3818</v>
      </c>
      <c r="E69" t="s">
        <v>1665</v>
      </c>
      <c r="F69" s="3">
        <v>349.17</v>
      </c>
      <c r="G69" s="2">
        <v>476</v>
      </c>
    </row>
    <row r="70" spans="1:7" x14ac:dyDescent="0.3">
      <c r="A70" t="s">
        <v>1666</v>
      </c>
      <c r="B70" t="s">
        <v>3898</v>
      </c>
      <c r="C70" t="s">
        <v>1526</v>
      </c>
      <c r="D70" t="s">
        <v>3899</v>
      </c>
      <c r="E70" t="s">
        <v>1667</v>
      </c>
      <c r="F70" s="3">
        <v>243.7</v>
      </c>
      <c r="G70" s="2">
        <v>130</v>
      </c>
    </row>
    <row r="71" spans="1:7" x14ac:dyDescent="0.3">
      <c r="A71" t="s">
        <v>1668</v>
      </c>
      <c r="B71" t="s">
        <v>3900</v>
      </c>
      <c r="C71" t="s">
        <v>1529</v>
      </c>
      <c r="D71" t="s">
        <v>3816</v>
      </c>
      <c r="E71" t="s">
        <v>1669</v>
      </c>
      <c r="F71" s="3">
        <v>218.22</v>
      </c>
      <c r="G71" s="2">
        <v>224</v>
      </c>
    </row>
    <row r="72" spans="1:7" x14ac:dyDescent="0.3">
      <c r="A72" t="s">
        <v>1670</v>
      </c>
      <c r="B72" t="s">
        <v>3901</v>
      </c>
      <c r="C72" t="s">
        <v>1526</v>
      </c>
      <c r="D72" t="s">
        <v>3845</v>
      </c>
      <c r="E72" t="s">
        <v>1671</v>
      </c>
      <c r="F72" s="3">
        <v>138.05000000000001</v>
      </c>
      <c r="G72" s="2">
        <v>89</v>
      </c>
    </row>
    <row r="73" spans="1:7" x14ac:dyDescent="0.3">
      <c r="A73" t="s">
        <v>1672</v>
      </c>
      <c r="B73" t="s">
        <v>3902</v>
      </c>
      <c r="C73" t="s">
        <v>1540</v>
      </c>
      <c r="D73" t="s">
        <v>3831</v>
      </c>
      <c r="E73" t="s">
        <v>1673</v>
      </c>
      <c r="F73" s="3">
        <v>214.32</v>
      </c>
      <c r="G73" s="2">
        <v>383</v>
      </c>
    </row>
    <row r="74" spans="1:7" x14ac:dyDescent="0.3">
      <c r="A74" t="s">
        <v>1674</v>
      </c>
      <c r="B74" t="s">
        <v>3903</v>
      </c>
      <c r="C74" t="s">
        <v>1548</v>
      </c>
      <c r="D74" t="s">
        <v>3826</v>
      </c>
      <c r="E74" t="s">
        <v>1675</v>
      </c>
      <c r="F74" s="3">
        <v>477.61</v>
      </c>
      <c r="G74" s="2">
        <v>300</v>
      </c>
    </row>
    <row r="75" spans="1:7" x14ac:dyDescent="0.3">
      <c r="A75" t="s">
        <v>1676</v>
      </c>
      <c r="B75" t="s">
        <v>3904</v>
      </c>
      <c r="C75" t="s">
        <v>1548</v>
      </c>
      <c r="D75" t="s">
        <v>3857</v>
      </c>
      <c r="E75" t="s">
        <v>1677</v>
      </c>
      <c r="F75" s="3">
        <v>107.06</v>
      </c>
      <c r="G75" s="2">
        <v>359</v>
      </c>
    </row>
    <row r="76" spans="1:7" x14ac:dyDescent="0.3">
      <c r="A76" t="s">
        <v>1678</v>
      </c>
      <c r="B76" t="s">
        <v>3905</v>
      </c>
      <c r="C76" t="s">
        <v>1545</v>
      </c>
      <c r="D76" t="s">
        <v>3824</v>
      </c>
      <c r="E76" t="s">
        <v>1679</v>
      </c>
      <c r="F76" s="3">
        <v>403.71</v>
      </c>
      <c r="G76" s="2">
        <v>159</v>
      </c>
    </row>
    <row r="77" spans="1:7" x14ac:dyDescent="0.3">
      <c r="A77" t="s">
        <v>1680</v>
      </c>
      <c r="B77" t="s">
        <v>3906</v>
      </c>
      <c r="C77" t="s">
        <v>1529</v>
      </c>
      <c r="D77" t="s">
        <v>3864</v>
      </c>
      <c r="E77" t="s">
        <v>1681</v>
      </c>
      <c r="F77" s="3">
        <v>158.13999999999999</v>
      </c>
      <c r="G77" s="2">
        <v>82</v>
      </c>
    </row>
    <row r="78" spans="1:7" x14ac:dyDescent="0.3">
      <c r="A78" t="s">
        <v>1682</v>
      </c>
      <c r="B78" t="s">
        <v>3907</v>
      </c>
      <c r="C78" t="s">
        <v>1545</v>
      </c>
      <c r="D78" t="s">
        <v>3809</v>
      </c>
      <c r="E78" t="s">
        <v>1683</v>
      </c>
      <c r="F78" s="3">
        <v>392.89</v>
      </c>
      <c r="G78" s="2">
        <v>320</v>
      </c>
    </row>
    <row r="79" spans="1:7" x14ac:dyDescent="0.3">
      <c r="A79" t="s">
        <v>1684</v>
      </c>
      <c r="B79" t="s">
        <v>3908</v>
      </c>
      <c r="C79" t="s">
        <v>1545</v>
      </c>
      <c r="D79" t="s">
        <v>3836</v>
      </c>
      <c r="E79" t="s">
        <v>1685</v>
      </c>
      <c r="F79" s="3">
        <v>480.9</v>
      </c>
      <c r="G79" s="2">
        <v>104</v>
      </c>
    </row>
    <row r="80" spans="1:7" x14ac:dyDescent="0.3">
      <c r="A80" t="s">
        <v>1686</v>
      </c>
      <c r="B80" t="s">
        <v>3909</v>
      </c>
      <c r="C80" t="s">
        <v>1526</v>
      </c>
      <c r="D80" t="s">
        <v>3834</v>
      </c>
      <c r="E80" t="s">
        <v>1687</v>
      </c>
      <c r="F80" s="3">
        <v>325.26</v>
      </c>
      <c r="G80" s="2">
        <v>400</v>
      </c>
    </row>
    <row r="81" spans="1:7" x14ac:dyDescent="0.3">
      <c r="A81" t="s">
        <v>1688</v>
      </c>
      <c r="B81" t="s">
        <v>3910</v>
      </c>
      <c r="C81" t="s">
        <v>1526</v>
      </c>
      <c r="D81" t="s">
        <v>3822</v>
      </c>
      <c r="E81" t="s">
        <v>1689</v>
      </c>
      <c r="F81" s="3">
        <v>228.53</v>
      </c>
      <c r="G81" s="2">
        <v>469</v>
      </c>
    </row>
    <row r="82" spans="1:7" x14ac:dyDescent="0.3">
      <c r="A82" t="s">
        <v>1690</v>
      </c>
      <c r="B82" t="s">
        <v>3911</v>
      </c>
      <c r="C82" t="s">
        <v>1526</v>
      </c>
      <c r="D82" t="s">
        <v>3828</v>
      </c>
      <c r="E82" t="s">
        <v>1691</v>
      </c>
      <c r="F82" s="3">
        <v>143.43</v>
      </c>
      <c r="G82" s="2">
        <v>58</v>
      </c>
    </row>
    <row r="83" spans="1:7" x14ac:dyDescent="0.3">
      <c r="A83" t="s">
        <v>1692</v>
      </c>
      <c r="B83" t="s">
        <v>3912</v>
      </c>
      <c r="C83" t="s">
        <v>1548</v>
      </c>
      <c r="D83" t="s">
        <v>3842</v>
      </c>
      <c r="E83" t="s">
        <v>1693</v>
      </c>
      <c r="F83" s="3">
        <v>285.54000000000002</v>
      </c>
      <c r="G83" s="2">
        <v>358</v>
      </c>
    </row>
    <row r="84" spans="1:7" x14ac:dyDescent="0.3">
      <c r="A84" t="s">
        <v>1694</v>
      </c>
      <c r="B84" t="s">
        <v>3913</v>
      </c>
      <c r="C84" t="s">
        <v>1548</v>
      </c>
      <c r="D84" t="s">
        <v>3826</v>
      </c>
      <c r="E84" t="s">
        <v>1695</v>
      </c>
      <c r="F84" s="3">
        <v>152.91999999999999</v>
      </c>
      <c r="G84" s="2">
        <v>281</v>
      </c>
    </row>
    <row r="85" spans="1:7" x14ac:dyDescent="0.3">
      <c r="A85" t="s">
        <v>1696</v>
      </c>
      <c r="B85" t="s">
        <v>3914</v>
      </c>
      <c r="C85" t="s">
        <v>1540</v>
      </c>
      <c r="D85" t="s">
        <v>3820</v>
      </c>
      <c r="E85" t="s">
        <v>1697</v>
      </c>
      <c r="F85" s="3">
        <v>305.49</v>
      </c>
      <c r="G85" s="2">
        <v>159</v>
      </c>
    </row>
    <row r="86" spans="1:7" x14ac:dyDescent="0.3">
      <c r="A86" t="s">
        <v>1698</v>
      </c>
      <c r="B86" t="s">
        <v>3915</v>
      </c>
      <c r="C86" t="s">
        <v>1526</v>
      </c>
      <c r="D86" t="s">
        <v>3899</v>
      </c>
      <c r="E86" t="s">
        <v>1699</v>
      </c>
      <c r="F86" s="3">
        <v>388.46</v>
      </c>
      <c r="G86" s="2">
        <v>208</v>
      </c>
    </row>
    <row r="87" spans="1:7" x14ac:dyDescent="0.3">
      <c r="A87" t="s">
        <v>1700</v>
      </c>
      <c r="B87" t="s">
        <v>3916</v>
      </c>
      <c r="C87" t="s">
        <v>1529</v>
      </c>
      <c r="D87" t="s">
        <v>3818</v>
      </c>
      <c r="E87" t="s">
        <v>1701</v>
      </c>
      <c r="F87" s="3">
        <v>119.57</v>
      </c>
      <c r="G87" s="2">
        <v>210</v>
      </c>
    </row>
    <row r="88" spans="1:7" x14ac:dyDescent="0.3">
      <c r="A88" t="s">
        <v>1702</v>
      </c>
      <c r="B88" t="s">
        <v>3917</v>
      </c>
      <c r="C88" t="s">
        <v>1526</v>
      </c>
      <c r="D88" t="s">
        <v>3828</v>
      </c>
      <c r="E88" t="s">
        <v>1703</v>
      </c>
      <c r="F88" s="3">
        <v>176.07</v>
      </c>
      <c r="G88" s="2">
        <v>82</v>
      </c>
    </row>
    <row r="89" spans="1:7" x14ac:dyDescent="0.3">
      <c r="A89" t="s">
        <v>1704</v>
      </c>
      <c r="B89" t="s">
        <v>3918</v>
      </c>
      <c r="C89" t="s">
        <v>1526</v>
      </c>
      <c r="D89" t="s">
        <v>3822</v>
      </c>
      <c r="E89" t="s">
        <v>1705</v>
      </c>
      <c r="F89" s="3">
        <v>371.38</v>
      </c>
      <c r="G89" s="2">
        <v>220</v>
      </c>
    </row>
    <row r="90" spans="1:7" x14ac:dyDescent="0.3">
      <c r="A90" t="s">
        <v>1706</v>
      </c>
      <c r="B90" t="s">
        <v>3919</v>
      </c>
      <c r="C90" t="s">
        <v>1548</v>
      </c>
      <c r="D90" t="s">
        <v>3818</v>
      </c>
      <c r="E90" t="s">
        <v>1707</v>
      </c>
      <c r="F90" s="3">
        <v>131.24</v>
      </c>
      <c r="G90" s="2">
        <v>232</v>
      </c>
    </row>
    <row r="91" spans="1:7" x14ac:dyDescent="0.3">
      <c r="A91" t="s">
        <v>1708</v>
      </c>
      <c r="B91" t="s">
        <v>3920</v>
      </c>
      <c r="C91" t="s">
        <v>1540</v>
      </c>
      <c r="D91" t="s">
        <v>3876</v>
      </c>
      <c r="E91" t="s">
        <v>1709</v>
      </c>
      <c r="F91" s="3">
        <v>183.04</v>
      </c>
      <c r="G91" s="2">
        <v>457</v>
      </c>
    </row>
    <row r="92" spans="1:7" x14ac:dyDescent="0.3">
      <c r="A92" t="s">
        <v>1710</v>
      </c>
      <c r="B92" t="s">
        <v>3921</v>
      </c>
      <c r="C92" t="s">
        <v>1545</v>
      </c>
      <c r="D92" t="s">
        <v>3818</v>
      </c>
      <c r="E92" t="s">
        <v>1711</v>
      </c>
      <c r="F92" s="3">
        <v>340.14</v>
      </c>
      <c r="G92" s="2">
        <v>361</v>
      </c>
    </row>
    <row r="93" spans="1:7" x14ac:dyDescent="0.3">
      <c r="A93" t="s">
        <v>1712</v>
      </c>
      <c r="B93" t="s">
        <v>3922</v>
      </c>
      <c r="C93" t="s">
        <v>1529</v>
      </c>
      <c r="D93" t="s">
        <v>3864</v>
      </c>
      <c r="E93" t="s">
        <v>1713</v>
      </c>
      <c r="F93" s="3">
        <v>438.25</v>
      </c>
      <c r="G93" s="2">
        <v>496</v>
      </c>
    </row>
    <row r="94" spans="1:7" x14ac:dyDescent="0.3">
      <c r="A94" t="s">
        <v>1714</v>
      </c>
      <c r="B94" t="s">
        <v>3923</v>
      </c>
      <c r="C94" t="s">
        <v>1526</v>
      </c>
      <c r="D94" t="s">
        <v>3836</v>
      </c>
      <c r="E94" t="s">
        <v>1715</v>
      </c>
      <c r="F94" s="3">
        <v>447.43</v>
      </c>
      <c r="G94" s="2">
        <v>191</v>
      </c>
    </row>
    <row r="95" spans="1:7" x14ac:dyDescent="0.3">
      <c r="A95" t="s">
        <v>1716</v>
      </c>
      <c r="B95" t="s">
        <v>3924</v>
      </c>
      <c r="C95" t="s">
        <v>1545</v>
      </c>
      <c r="D95" t="s">
        <v>3809</v>
      </c>
      <c r="E95" t="s">
        <v>1717</v>
      </c>
      <c r="F95" s="3">
        <v>377.52</v>
      </c>
      <c r="G95" s="2">
        <v>485</v>
      </c>
    </row>
    <row r="96" spans="1:7" x14ac:dyDescent="0.3">
      <c r="A96" t="s">
        <v>1718</v>
      </c>
      <c r="B96" t="s">
        <v>3925</v>
      </c>
      <c r="C96" t="s">
        <v>1540</v>
      </c>
      <c r="D96" t="s">
        <v>3820</v>
      </c>
      <c r="E96" t="s">
        <v>1719</v>
      </c>
      <c r="F96" s="3">
        <v>358.47</v>
      </c>
      <c r="G96" s="2">
        <v>213</v>
      </c>
    </row>
    <row r="97" spans="1:7" x14ac:dyDescent="0.3">
      <c r="A97" t="s">
        <v>1720</v>
      </c>
      <c r="B97" t="s">
        <v>3926</v>
      </c>
      <c r="C97" t="s">
        <v>1548</v>
      </c>
      <c r="D97" t="s">
        <v>3818</v>
      </c>
      <c r="E97" t="s">
        <v>1721</v>
      </c>
      <c r="F97" s="3">
        <v>60.65</v>
      </c>
      <c r="G97" s="2">
        <v>75</v>
      </c>
    </row>
    <row r="98" spans="1:7" x14ac:dyDescent="0.3">
      <c r="A98" t="s">
        <v>1722</v>
      </c>
      <c r="B98" t="s">
        <v>3927</v>
      </c>
      <c r="C98" t="s">
        <v>1529</v>
      </c>
      <c r="D98" t="s">
        <v>3813</v>
      </c>
      <c r="E98" t="s">
        <v>1723</v>
      </c>
      <c r="F98" s="3">
        <v>358.47</v>
      </c>
      <c r="G98" s="2">
        <v>143</v>
      </c>
    </row>
    <row r="99" spans="1:7" x14ac:dyDescent="0.3">
      <c r="A99" t="s">
        <v>1724</v>
      </c>
      <c r="B99" t="s">
        <v>3928</v>
      </c>
      <c r="C99" t="s">
        <v>1548</v>
      </c>
      <c r="D99" t="s">
        <v>3857</v>
      </c>
      <c r="E99" t="s">
        <v>1725</v>
      </c>
      <c r="F99" s="3">
        <v>245.98</v>
      </c>
      <c r="G99" s="2">
        <v>471</v>
      </c>
    </row>
    <row r="100" spans="1:7" x14ac:dyDescent="0.3">
      <c r="A100" t="s">
        <v>1726</v>
      </c>
      <c r="B100" t="s">
        <v>3929</v>
      </c>
      <c r="C100" t="s">
        <v>1545</v>
      </c>
      <c r="D100" t="s">
        <v>3824</v>
      </c>
      <c r="E100" t="s">
        <v>1727</v>
      </c>
      <c r="F100" s="3">
        <v>431.67</v>
      </c>
      <c r="G100" s="2">
        <v>73</v>
      </c>
    </row>
    <row r="101" spans="1:7" x14ac:dyDescent="0.3">
      <c r="A101" t="s">
        <v>1728</v>
      </c>
      <c r="B101" t="s">
        <v>3930</v>
      </c>
      <c r="C101" t="s">
        <v>1526</v>
      </c>
      <c r="D101" t="s">
        <v>3828</v>
      </c>
      <c r="E101" t="s">
        <v>1729</v>
      </c>
      <c r="F101" s="3">
        <v>201.41</v>
      </c>
      <c r="G101" s="2">
        <v>146</v>
      </c>
    </row>
  </sheetData>
  <autoFilter ref="A1:G1" xr:uid="{00000000-0001-0000-0100-000000000000}"/>
  <conditionalFormatting sqref="A1:A1048576">
    <cfRule type="duplicateValues" dxfId="0" priority="1"/>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1"/>
  <sheetViews>
    <sheetView workbookViewId="0">
      <selection activeCell="B2" sqref="B2"/>
    </sheetView>
  </sheetViews>
  <sheetFormatPr defaultRowHeight="14.4" x14ac:dyDescent="0.3"/>
  <cols>
    <col min="2" max="2" width="29.109375" bestFit="1" customWidth="1"/>
    <col min="3" max="3" width="17.5546875" customWidth="1"/>
    <col min="4" max="4" width="19.77734375" customWidth="1"/>
    <col min="5" max="5" width="10.5546875" bestFit="1" customWidth="1"/>
  </cols>
  <sheetData>
    <row r="1" spans="1:5" x14ac:dyDescent="0.3">
      <c r="A1" s="9" t="s">
        <v>1730</v>
      </c>
      <c r="B1" s="9" t="s">
        <v>1731</v>
      </c>
      <c r="C1" s="9" t="s">
        <v>1732</v>
      </c>
      <c r="D1" s="9" t="s">
        <v>4</v>
      </c>
      <c r="E1" s="9" t="s">
        <v>1733</v>
      </c>
    </row>
    <row r="2" spans="1:5" x14ac:dyDescent="0.3">
      <c r="A2" s="8" t="s">
        <v>1734</v>
      </c>
      <c r="B2" s="8" t="s">
        <v>1735</v>
      </c>
      <c r="C2" s="8" t="s">
        <v>1736</v>
      </c>
      <c r="D2" s="8" t="s">
        <v>1737</v>
      </c>
      <c r="E2" s="8" t="s">
        <v>1738</v>
      </c>
    </row>
    <row r="3" spans="1:5" x14ac:dyDescent="0.3">
      <c r="A3" s="8" t="s">
        <v>1739</v>
      </c>
      <c r="B3" s="8" t="s">
        <v>1740</v>
      </c>
      <c r="C3" s="8" t="s">
        <v>1741</v>
      </c>
      <c r="D3" s="8" t="s">
        <v>1742</v>
      </c>
      <c r="E3" s="8" t="s">
        <v>1738</v>
      </c>
    </row>
    <row r="4" spans="1:5" x14ac:dyDescent="0.3">
      <c r="A4" s="8" t="s">
        <v>1743</v>
      </c>
      <c r="B4" s="8" t="s">
        <v>1744</v>
      </c>
      <c r="C4" s="8" t="s">
        <v>1745</v>
      </c>
      <c r="D4" s="8" t="s">
        <v>1746</v>
      </c>
      <c r="E4" s="8" t="s">
        <v>1747</v>
      </c>
    </row>
    <row r="5" spans="1:5" x14ac:dyDescent="0.3">
      <c r="A5" s="8" t="s">
        <v>1748</v>
      </c>
      <c r="B5" s="8" t="s">
        <v>1749</v>
      </c>
      <c r="C5" s="8" t="s">
        <v>1741</v>
      </c>
      <c r="D5" s="8" t="s">
        <v>1750</v>
      </c>
      <c r="E5" s="8" t="s">
        <v>1747</v>
      </c>
    </row>
    <row r="6" spans="1:5" x14ac:dyDescent="0.3">
      <c r="A6" s="8" t="s">
        <v>1751</v>
      </c>
      <c r="B6" s="8" t="s">
        <v>1752</v>
      </c>
      <c r="C6" s="8" t="s">
        <v>1745</v>
      </c>
      <c r="D6" s="8" t="s">
        <v>1753</v>
      </c>
      <c r="E6" s="8" t="s">
        <v>1754</v>
      </c>
    </row>
    <row r="7" spans="1:5" x14ac:dyDescent="0.3">
      <c r="A7" s="8" t="s">
        <v>1755</v>
      </c>
      <c r="B7" s="8" t="s">
        <v>1756</v>
      </c>
      <c r="C7" s="8" t="s">
        <v>1741</v>
      </c>
      <c r="D7" s="8" t="s">
        <v>1757</v>
      </c>
      <c r="E7" s="8" t="s">
        <v>1747</v>
      </c>
    </row>
    <row r="8" spans="1:5" x14ac:dyDescent="0.3">
      <c r="A8" s="8" t="s">
        <v>1758</v>
      </c>
      <c r="B8" s="8" t="s">
        <v>1759</v>
      </c>
      <c r="C8" s="8" t="s">
        <v>1736</v>
      </c>
      <c r="D8" s="8" t="s">
        <v>1760</v>
      </c>
      <c r="E8" s="8" t="s">
        <v>1754</v>
      </c>
    </row>
    <row r="9" spans="1:5" x14ac:dyDescent="0.3">
      <c r="A9" s="8" t="s">
        <v>1761</v>
      </c>
      <c r="B9" s="8" t="s">
        <v>1762</v>
      </c>
      <c r="C9" s="8" t="s">
        <v>1745</v>
      </c>
      <c r="D9" s="8" t="s">
        <v>1763</v>
      </c>
      <c r="E9" s="8" t="s">
        <v>1754</v>
      </c>
    </row>
    <row r="10" spans="1:5" x14ac:dyDescent="0.3">
      <c r="A10" s="8" t="s">
        <v>1764</v>
      </c>
      <c r="B10" s="8" t="s">
        <v>1765</v>
      </c>
      <c r="C10" s="8" t="s">
        <v>1766</v>
      </c>
      <c r="D10" s="8" t="s">
        <v>1767</v>
      </c>
      <c r="E10" s="8" t="s">
        <v>1754</v>
      </c>
    </row>
    <row r="11" spans="1:5" x14ac:dyDescent="0.3">
      <c r="A11" s="8" t="s">
        <v>1768</v>
      </c>
      <c r="B11" s="8" t="s">
        <v>1769</v>
      </c>
      <c r="C11" s="8" t="s">
        <v>1745</v>
      </c>
      <c r="D11" s="8" t="s">
        <v>1770</v>
      </c>
      <c r="E11" s="8" t="s">
        <v>1738</v>
      </c>
    </row>
    <row r="12" spans="1:5" x14ac:dyDescent="0.3">
      <c r="A12" s="8" t="s">
        <v>1771</v>
      </c>
      <c r="B12" s="8" t="s">
        <v>1772</v>
      </c>
      <c r="C12" s="8" t="s">
        <v>1736</v>
      </c>
      <c r="D12" s="8" t="s">
        <v>1773</v>
      </c>
      <c r="E12" s="8" t="s">
        <v>1754</v>
      </c>
    </row>
    <row r="13" spans="1:5" x14ac:dyDescent="0.3">
      <c r="A13" s="8" t="s">
        <v>1774</v>
      </c>
      <c r="B13" s="8" t="s">
        <v>1775</v>
      </c>
      <c r="C13" s="8" t="s">
        <v>1745</v>
      </c>
      <c r="D13" s="8" t="s">
        <v>390</v>
      </c>
      <c r="E13" s="8" t="s">
        <v>1754</v>
      </c>
    </row>
    <row r="14" spans="1:5" x14ac:dyDescent="0.3">
      <c r="A14" s="8" t="s">
        <v>1776</v>
      </c>
      <c r="B14" s="8" t="s">
        <v>1777</v>
      </c>
      <c r="C14" s="8" t="s">
        <v>1741</v>
      </c>
      <c r="D14" s="8" t="s">
        <v>1778</v>
      </c>
      <c r="E14" s="8" t="s">
        <v>1754</v>
      </c>
    </row>
    <row r="15" spans="1:5" x14ac:dyDescent="0.3">
      <c r="A15" s="8" t="s">
        <v>1779</v>
      </c>
      <c r="B15" s="8" t="s">
        <v>1780</v>
      </c>
      <c r="C15" s="8" t="s">
        <v>1736</v>
      </c>
      <c r="D15" s="8" t="s">
        <v>129</v>
      </c>
      <c r="E15" s="8" t="s">
        <v>1738</v>
      </c>
    </row>
    <row r="16" spans="1:5" x14ac:dyDescent="0.3">
      <c r="A16" s="8" t="s">
        <v>1781</v>
      </c>
      <c r="B16" s="8" t="s">
        <v>1782</v>
      </c>
      <c r="C16" s="8" t="s">
        <v>1745</v>
      </c>
      <c r="D16" s="8" t="s">
        <v>204</v>
      </c>
      <c r="E16" s="8" t="s">
        <v>1747</v>
      </c>
    </row>
    <row r="17" spans="1:5" x14ac:dyDescent="0.3">
      <c r="A17" s="8" t="s">
        <v>1783</v>
      </c>
      <c r="B17" s="8" t="s">
        <v>1784</v>
      </c>
      <c r="C17" s="8" t="s">
        <v>1741</v>
      </c>
      <c r="D17" s="8" t="s">
        <v>1785</v>
      </c>
      <c r="E17" s="8" t="s">
        <v>1738</v>
      </c>
    </row>
    <row r="18" spans="1:5" x14ac:dyDescent="0.3">
      <c r="A18" s="8" t="s">
        <v>1786</v>
      </c>
      <c r="B18" s="8" t="s">
        <v>1787</v>
      </c>
      <c r="C18" s="8" t="s">
        <v>1766</v>
      </c>
      <c r="D18" s="8" t="s">
        <v>1788</v>
      </c>
      <c r="E18" s="8" t="s">
        <v>1738</v>
      </c>
    </row>
    <row r="19" spans="1:5" x14ac:dyDescent="0.3">
      <c r="A19" s="8" t="s">
        <v>1789</v>
      </c>
      <c r="B19" s="8" t="s">
        <v>1790</v>
      </c>
      <c r="C19" s="8" t="s">
        <v>1741</v>
      </c>
      <c r="D19" s="8" t="s">
        <v>1791</v>
      </c>
      <c r="E19" s="8" t="s">
        <v>1738</v>
      </c>
    </row>
    <row r="20" spans="1:5" x14ac:dyDescent="0.3">
      <c r="A20" s="8" t="s">
        <v>1792</v>
      </c>
      <c r="B20" s="8" t="s">
        <v>1793</v>
      </c>
      <c r="C20" s="8" t="s">
        <v>1736</v>
      </c>
      <c r="D20" s="8" t="s">
        <v>1794</v>
      </c>
      <c r="E20" s="8" t="s">
        <v>1738</v>
      </c>
    </row>
    <row r="21" spans="1:5" x14ac:dyDescent="0.3">
      <c r="A21" s="8" t="s">
        <v>1795</v>
      </c>
      <c r="B21" s="8" t="s">
        <v>1796</v>
      </c>
      <c r="C21" s="8" t="s">
        <v>1736</v>
      </c>
      <c r="D21" s="8" t="s">
        <v>1797</v>
      </c>
      <c r="E21" s="8" t="s">
        <v>1754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2001"/>
  <sheetViews>
    <sheetView workbookViewId="0">
      <selection activeCell="D6" sqref="D6"/>
    </sheetView>
  </sheetViews>
  <sheetFormatPr defaultRowHeight="14.4" x14ac:dyDescent="0.3"/>
  <cols>
    <col min="2" max="2" width="16.44140625" style="5" customWidth="1"/>
    <col min="3" max="3" width="16.33203125" bestFit="1" customWidth="1"/>
    <col min="4" max="4" width="14.88671875" bestFit="1" customWidth="1"/>
    <col min="5" max="5" width="12.6640625" bestFit="1" customWidth="1"/>
    <col min="6" max="6" width="12.77734375" bestFit="1" customWidth="1"/>
    <col min="7" max="7" width="14.109375" bestFit="1" customWidth="1"/>
    <col min="8" max="8" width="12.77734375" bestFit="1" customWidth="1"/>
    <col min="9" max="9" width="13.77734375" bestFit="1" customWidth="1"/>
    <col min="10" max="10" width="21" style="17" hidden="1" customWidth="1"/>
    <col min="11" max="11" width="16.109375" bestFit="1" customWidth="1"/>
    <col min="12" max="12" width="21.88671875" bestFit="1" customWidth="1"/>
    <col min="13" max="13" width="16.109375" bestFit="1" customWidth="1"/>
    <col min="14" max="14" width="21" style="22" bestFit="1" customWidth="1"/>
  </cols>
  <sheetData>
    <row r="1" spans="1:14" x14ac:dyDescent="0.3">
      <c r="A1" s="9" t="s">
        <v>1798</v>
      </c>
      <c r="B1" s="12" t="s">
        <v>1799</v>
      </c>
      <c r="C1" s="9" t="s">
        <v>0</v>
      </c>
      <c r="D1" s="9" t="s">
        <v>1519</v>
      </c>
      <c r="E1" s="9" t="s">
        <v>1730</v>
      </c>
      <c r="F1" s="9" t="s">
        <v>1800</v>
      </c>
      <c r="G1" s="9" t="s">
        <v>1801</v>
      </c>
      <c r="H1" s="9" t="s">
        <v>1802</v>
      </c>
      <c r="I1" s="9" t="s">
        <v>1803</v>
      </c>
      <c r="J1" s="35" t="s">
        <v>3981</v>
      </c>
      <c r="K1" s="9" t="s">
        <v>3980</v>
      </c>
      <c r="L1" s="9" t="s">
        <v>3982</v>
      </c>
      <c r="M1" s="9" t="s">
        <v>3983</v>
      </c>
      <c r="N1" s="21" t="s">
        <v>3981</v>
      </c>
    </row>
    <row r="2" spans="1:14" x14ac:dyDescent="0.3">
      <c r="A2" t="s">
        <v>2068</v>
      </c>
      <c r="B2" s="4">
        <v>45742</v>
      </c>
      <c r="C2" t="s">
        <v>1036</v>
      </c>
      <c r="D2" t="s">
        <v>1525</v>
      </c>
      <c r="E2" t="s">
        <v>1764</v>
      </c>
      <c r="F2">
        <v>4</v>
      </c>
      <c r="G2">
        <v>849.21</v>
      </c>
      <c r="H2">
        <v>7.0000000000000007E-2</v>
      </c>
      <c r="I2" t="s">
        <v>1805</v>
      </c>
      <c r="J2" s="17">
        <v>3159.0612000000001</v>
      </c>
      <c r="K2">
        <f t="shared" ref="K2:K65" si="0">IF(ISBLANK(F2),J2/(G2*(1-H2)),F2)</f>
        <v>4</v>
      </c>
      <c r="L2">
        <f t="shared" ref="L2:L65" si="1">IF(ISBLANK(G2),J2/(F2*(1-H2)),G2)</f>
        <v>849.21</v>
      </c>
      <c r="M2">
        <f t="shared" ref="M2:M65" si="2">IF(ISBLANK(H2),1-(J2/(L2*F2)),H2)</f>
        <v>7.0000000000000007E-2</v>
      </c>
      <c r="N2" s="22">
        <f t="shared" ref="N2:N65" si="3">IF(ISBLANK(J2),F2*G2*(1-H2),J2)</f>
        <v>3159.0612000000001</v>
      </c>
    </row>
    <row r="3" spans="1:14" x14ac:dyDescent="0.3">
      <c r="A3" t="s">
        <v>2233</v>
      </c>
      <c r="B3" s="4">
        <v>45462</v>
      </c>
      <c r="C3" t="s">
        <v>573</v>
      </c>
      <c r="D3" t="s">
        <v>1525</v>
      </c>
      <c r="E3" t="s">
        <v>1786</v>
      </c>
      <c r="F3">
        <v>4</v>
      </c>
      <c r="G3">
        <v>897.93</v>
      </c>
      <c r="H3">
        <v>0.05</v>
      </c>
      <c r="I3" t="s">
        <v>1810</v>
      </c>
      <c r="J3" s="17">
        <v>3412.134</v>
      </c>
      <c r="K3">
        <f t="shared" si="0"/>
        <v>4</v>
      </c>
      <c r="L3">
        <f t="shared" si="1"/>
        <v>897.93</v>
      </c>
      <c r="M3">
        <f t="shared" si="2"/>
        <v>0.05</v>
      </c>
      <c r="N3" s="22">
        <f t="shared" si="3"/>
        <v>3412.134</v>
      </c>
    </row>
    <row r="4" spans="1:14" x14ac:dyDescent="0.3">
      <c r="A4" t="s">
        <v>2321</v>
      </c>
      <c r="B4" s="4">
        <v>45312</v>
      </c>
      <c r="C4" t="s">
        <v>439</v>
      </c>
      <c r="D4" t="s">
        <v>1525</v>
      </c>
      <c r="E4" t="s">
        <v>1761</v>
      </c>
      <c r="F4">
        <v>4</v>
      </c>
      <c r="G4">
        <v>191.65</v>
      </c>
      <c r="H4">
        <v>0.19</v>
      </c>
      <c r="I4" t="s">
        <v>1807</v>
      </c>
      <c r="J4" s="17">
        <v>620.94600000000003</v>
      </c>
      <c r="K4">
        <f t="shared" si="0"/>
        <v>4</v>
      </c>
      <c r="L4">
        <f t="shared" si="1"/>
        <v>191.65</v>
      </c>
      <c r="M4">
        <f t="shared" si="2"/>
        <v>0.19</v>
      </c>
      <c r="N4" s="22">
        <f t="shared" si="3"/>
        <v>620.94600000000003</v>
      </c>
    </row>
    <row r="5" spans="1:14" x14ac:dyDescent="0.3">
      <c r="A5" t="s">
        <v>2811</v>
      </c>
      <c r="B5" s="4">
        <v>45834</v>
      </c>
      <c r="C5" t="s">
        <v>939</v>
      </c>
      <c r="D5" t="s">
        <v>1525</v>
      </c>
      <c r="E5" t="s">
        <v>1789</v>
      </c>
      <c r="F5">
        <v>1</v>
      </c>
      <c r="G5">
        <v>522.69000000000005</v>
      </c>
      <c r="H5">
        <v>0.06</v>
      </c>
      <c r="I5" t="s">
        <v>1810</v>
      </c>
      <c r="J5" s="17">
        <v>491.32860000000011</v>
      </c>
      <c r="K5">
        <f t="shared" si="0"/>
        <v>1</v>
      </c>
      <c r="L5">
        <f t="shared" si="1"/>
        <v>522.69000000000005</v>
      </c>
      <c r="M5">
        <f t="shared" si="2"/>
        <v>0.06</v>
      </c>
      <c r="N5" s="22">
        <f t="shared" si="3"/>
        <v>491.32860000000011</v>
      </c>
    </row>
    <row r="6" spans="1:14" x14ac:dyDescent="0.3">
      <c r="A6" t="s">
        <v>2904</v>
      </c>
      <c r="B6" s="4">
        <v>45596</v>
      </c>
      <c r="C6" t="s">
        <v>258</v>
      </c>
      <c r="D6" t="s">
        <v>1525</v>
      </c>
      <c r="E6" t="s">
        <v>1748</v>
      </c>
      <c r="F6">
        <v>2</v>
      </c>
      <c r="G6">
        <v>374.42</v>
      </c>
      <c r="H6">
        <v>0.21</v>
      </c>
      <c r="I6" t="s">
        <v>1810</v>
      </c>
      <c r="J6" s="17">
        <v>591.58360000000005</v>
      </c>
      <c r="K6">
        <f t="shared" si="0"/>
        <v>2</v>
      </c>
      <c r="L6">
        <f t="shared" si="1"/>
        <v>374.42</v>
      </c>
      <c r="M6">
        <f t="shared" si="2"/>
        <v>0.21</v>
      </c>
      <c r="N6" s="22">
        <f t="shared" si="3"/>
        <v>591.58360000000005</v>
      </c>
    </row>
    <row r="7" spans="1:14" x14ac:dyDescent="0.3">
      <c r="A7" t="s">
        <v>2928</v>
      </c>
      <c r="B7" s="4">
        <v>45579</v>
      </c>
      <c r="C7" t="s">
        <v>995</v>
      </c>
      <c r="D7" t="s">
        <v>1525</v>
      </c>
      <c r="E7" t="s">
        <v>1751</v>
      </c>
      <c r="F7">
        <v>3</v>
      </c>
      <c r="G7">
        <v>819.93</v>
      </c>
      <c r="H7">
        <v>0.08</v>
      </c>
      <c r="I7" t="s">
        <v>1807</v>
      </c>
      <c r="J7" s="17">
        <v>2263.0068000000001</v>
      </c>
      <c r="K7">
        <f t="shared" si="0"/>
        <v>3</v>
      </c>
      <c r="L7">
        <f t="shared" si="1"/>
        <v>819.93</v>
      </c>
      <c r="M7">
        <f t="shared" si="2"/>
        <v>0.08</v>
      </c>
      <c r="N7" s="22">
        <f t="shared" si="3"/>
        <v>2263.0068000000001</v>
      </c>
    </row>
    <row r="8" spans="1:14" x14ac:dyDescent="0.3">
      <c r="A8" t="s">
        <v>2933</v>
      </c>
      <c r="B8" s="4">
        <v>45653</v>
      </c>
      <c r="C8" t="s">
        <v>1171</v>
      </c>
      <c r="D8" t="s">
        <v>1525</v>
      </c>
      <c r="E8" t="s">
        <v>1789</v>
      </c>
      <c r="F8">
        <v>3</v>
      </c>
      <c r="G8">
        <v>241.64</v>
      </c>
      <c r="H8">
        <v>0.28999999999999998</v>
      </c>
      <c r="I8" t="s">
        <v>1807</v>
      </c>
      <c r="J8" s="17">
        <v>514.69319999999993</v>
      </c>
      <c r="K8">
        <f t="shared" si="0"/>
        <v>3</v>
      </c>
      <c r="L8">
        <f t="shared" si="1"/>
        <v>241.64</v>
      </c>
      <c r="M8">
        <f t="shared" si="2"/>
        <v>0.28999999999999998</v>
      </c>
      <c r="N8" s="22">
        <f t="shared" si="3"/>
        <v>514.69319999999993</v>
      </c>
    </row>
    <row r="9" spans="1:14" x14ac:dyDescent="0.3">
      <c r="A9" t="s">
        <v>2997</v>
      </c>
      <c r="B9" s="4">
        <v>45468</v>
      </c>
      <c r="C9" t="s">
        <v>1355</v>
      </c>
      <c r="D9" t="s">
        <v>1525</v>
      </c>
      <c r="E9" t="s">
        <v>1768</v>
      </c>
      <c r="F9">
        <v>2</v>
      </c>
      <c r="G9">
        <v>540.48</v>
      </c>
      <c r="H9">
        <v>0.28999999999999998</v>
      </c>
      <c r="I9" t="s">
        <v>1805</v>
      </c>
      <c r="J9" s="17">
        <v>767.48159999999996</v>
      </c>
      <c r="K9">
        <f t="shared" si="0"/>
        <v>2</v>
      </c>
      <c r="L9">
        <f t="shared" si="1"/>
        <v>540.48</v>
      </c>
      <c r="M9">
        <f t="shared" si="2"/>
        <v>0.28999999999999998</v>
      </c>
      <c r="N9" s="22">
        <f t="shared" si="3"/>
        <v>767.48159999999996</v>
      </c>
    </row>
    <row r="10" spans="1:14" x14ac:dyDescent="0.3">
      <c r="A10" t="s">
        <v>3084</v>
      </c>
      <c r="B10" s="4">
        <v>45524</v>
      </c>
      <c r="C10" t="s">
        <v>23</v>
      </c>
      <c r="D10" t="s">
        <v>1525</v>
      </c>
      <c r="E10" t="s">
        <v>1781</v>
      </c>
      <c r="F10">
        <v>1</v>
      </c>
      <c r="G10">
        <v>449.6</v>
      </c>
      <c r="H10">
        <v>0.01</v>
      </c>
      <c r="I10" t="s">
        <v>1807</v>
      </c>
      <c r="J10" s="17">
        <v>445.10399999999998</v>
      </c>
      <c r="K10">
        <f t="shared" si="0"/>
        <v>1</v>
      </c>
      <c r="L10">
        <f t="shared" si="1"/>
        <v>449.6</v>
      </c>
      <c r="M10">
        <f t="shared" si="2"/>
        <v>0.01</v>
      </c>
      <c r="N10" s="22">
        <f t="shared" si="3"/>
        <v>445.10399999999998</v>
      </c>
    </row>
    <row r="11" spans="1:14" x14ac:dyDescent="0.3">
      <c r="A11" t="s">
        <v>3093</v>
      </c>
      <c r="B11" s="4">
        <v>45810</v>
      </c>
      <c r="C11" t="s">
        <v>1129</v>
      </c>
      <c r="D11" t="s">
        <v>1525</v>
      </c>
      <c r="E11" t="s">
        <v>1786</v>
      </c>
      <c r="F11">
        <v>3</v>
      </c>
      <c r="G11">
        <v>279.45</v>
      </c>
      <c r="H11">
        <v>0.15</v>
      </c>
      <c r="I11" t="s">
        <v>1810</v>
      </c>
      <c r="J11" s="17">
        <v>712.59749999999985</v>
      </c>
      <c r="K11">
        <f t="shared" si="0"/>
        <v>3</v>
      </c>
      <c r="L11">
        <f t="shared" si="1"/>
        <v>279.45</v>
      </c>
      <c r="M11">
        <f t="shared" si="2"/>
        <v>0.15</v>
      </c>
      <c r="N11" s="22">
        <f t="shared" si="3"/>
        <v>712.59749999999985</v>
      </c>
    </row>
    <row r="12" spans="1:14" x14ac:dyDescent="0.3">
      <c r="A12" t="s">
        <v>3121</v>
      </c>
      <c r="B12" s="4">
        <v>45523</v>
      </c>
      <c r="C12" t="s">
        <v>44</v>
      </c>
      <c r="D12" t="s">
        <v>1525</v>
      </c>
      <c r="E12" t="s">
        <v>1768</v>
      </c>
      <c r="F12">
        <v>2</v>
      </c>
      <c r="G12">
        <v>943.8</v>
      </c>
      <c r="H12">
        <v>0.06</v>
      </c>
      <c r="I12" t="s">
        <v>1805</v>
      </c>
      <c r="J12" s="17">
        <v>1774.3440000000001</v>
      </c>
      <c r="K12">
        <f t="shared" si="0"/>
        <v>2</v>
      </c>
      <c r="L12">
        <f t="shared" si="1"/>
        <v>943.8</v>
      </c>
      <c r="M12">
        <f t="shared" si="2"/>
        <v>0.06</v>
      </c>
      <c r="N12" s="22">
        <f t="shared" si="3"/>
        <v>1774.3440000000001</v>
      </c>
    </row>
    <row r="13" spans="1:14" x14ac:dyDescent="0.3">
      <c r="A13" t="s">
        <v>3434</v>
      </c>
      <c r="B13" s="4">
        <v>45885</v>
      </c>
      <c r="C13" t="s">
        <v>491</v>
      </c>
      <c r="D13" t="s">
        <v>1525</v>
      </c>
      <c r="E13" t="s">
        <v>1786</v>
      </c>
      <c r="F13">
        <v>3</v>
      </c>
      <c r="G13">
        <v>60.26</v>
      </c>
      <c r="H13">
        <v>0.04</v>
      </c>
      <c r="I13" t="s">
        <v>1805</v>
      </c>
      <c r="J13" s="17">
        <v>173.5488</v>
      </c>
      <c r="K13">
        <f t="shared" si="0"/>
        <v>3</v>
      </c>
      <c r="L13">
        <f t="shared" si="1"/>
        <v>60.26</v>
      </c>
      <c r="M13">
        <f t="shared" si="2"/>
        <v>0.04</v>
      </c>
      <c r="N13" s="22">
        <f t="shared" si="3"/>
        <v>173.5488</v>
      </c>
    </row>
    <row r="14" spans="1:14" x14ac:dyDescent="0.3">
      <c r="A14" t="s">
        <v>3505</v>
      </c>
      <c r="B14" s="4">
        <v>45542</v>
      </c>
      <c r="C14" t="s">
        <v>1278</v>
      </c>
      <c r="D14" t="s">
        <v>1525</v>
      </c>
      <c r="E14" t="s">
        <v>1783</v>
      </c>
      <c r="F14">
        <v>3</v>
      </c>
      <c r="G14">
        <v>407.39</v>
      </c>
      <c r="H14">
        <v>0.08</v>
      </c>
      <c r="I14" t="s">
        <v>1807</v>
      </c>
      <c r="J14" s="17">
        <v>1124.3964000000001</v>
      </c>
      <c r="K14">
        <f t="shared" si="0"/>
        <v>3</v>
      </c>
      <c r="L14">
        <f t="shared" si="1"/>
        <v>407.39</v>
      </c>
      <c r="M14">
        <f t="shared" si="2"/>
        <v>0.08</v>
      </c>
      <c r="N14" s="22">
        <f t="shared" si="3"/>
        <v>1124.3964000000001</v>
      </c>
    </row>
    <row r="15" spans="1:14" x14ac:dyDescent="0.3">
      <c r="A15" t="s">
        <v>3527</v>
      </c>
      <c r="B15" s="4">
        <v>45624</v>
      </c>
      <c r="C15" t="s">
        <v>1324</v>
      </c>
      <c r="D15" t="s">
        <v>1525</v>
      </c>
      <c r="E15" t="s">
        <v>1795</v>
      </c>
      <c r="F15">
        <v>1</v>
      </c>
      <c r="G15">
        <v>458.97</v>
      </c>
      <c r="H15">
        <v>0.1</v>
      </c>
      <c r="I15" t="s">
        <v>1807</v>
      </c>
      <c r="J15" s="17">
        <v>413.07299999999998</v>
      </c>
      <c r="K15">
        <f t="shared" si="0"/>
        <v>1</v>
      </c>
      <c r="L15">
        <f t="shared" si="1"/>
        <v>458.97</v>
      </c>
      <c r="M15">
        <f t="shared" si="2"/>
        <v>0.1</v>
      </c>
      <c r="N15" s="22">
        <f t="shared" si="3"/>
        <v>413.07299999999998</v>
      </c>
    </row>
    <row r="16" spans="1:14" x14ac:dyDescent="0.3">
      <c r="A16" t="s">
        <v>3650</v>
      </c>
      <c r="B16" s="4">
        <v>45379</v>
      </c>
      <c r="C16" t="s">
        <v>497</v>
      </c>
      <c r="D16" t="s">
        <v>1525</v>
      </c>
      <c r="E16" t="s">
        <v>1748</v>
      </c>
      <c r="F16">
        <v>1</v>
      </c>
      <c r="G16">
        <v>140.24</v>
      </c>
      <c r="H16">
        <v>0.27</v>
      </c>
      <c r="I16" t="s">
        <v>1805</v>
      </c>
      <c r="J16" s="17">
        <v>102.37520000000001</v>
      </c>
      <c r="K16">
        <f t="shared" si="0"/>
        <v>1</v>
      </c>
      <c r="L16">
        <f t="shared" si="1"/>
        <v>140.24</v>
      </c>
      <c r="M16">
        <f t="shared" si="2"/>
        <v>0.27</v>
      </c>
      <c r="N16" s="22">
        <f t="shared" si="3"/>
        <v>102.37520000000001</v>
      </c>
    </row>
    <row r="17" spans="1:14" x14ac:dyDescent="0.3">
      <c r="A17" t="s">
        <v>3677</v>
      </c>
      <c r="B17" s="4">
        <v>45659</v>
      </c>
      <c r="C17" t="s">
        <v>936</v>
      </c>
      <c r="D17" t="s">
        <v>1525</v>
      </c>
      <c r="E17" t="s">
        <v>1789</v>
      </c>
      <c r="F17">
        <v>2</v>
      </c>
      <c r="G17">
        <v>310.33</v>
      </c>
      <c r="H17">
        <v>0.26</v>
      </c>
      <c r="I17" t="s">
        <v>1805</v>
      </c>
      <c r="J17" s="17">
        <v>459.28840000000002</v>
      </c>
      <c r="K17">
        <f t="shared" si="0"/>
        <v>2</v>
      </c>
      <c r="L17">
        <f t="shared" si="1"/>
        <v>310.33</v>
      </c>
      <c r="M17">
        <f t="shared" si="2"/>
        <v>0.26</v>
      </c>
      <c r="N17" s="22">
        <f t="shared" si="3"/>
        <v>459.28840000000002</v>
      </c>
    </row>
    <row r="18" spans="1:14" x14ac:dyDescent="0.3">
      <c r="A18" t="s">
        <v>1894</v>
      </c>
      <c r="B18" s="4">
        <v>45755</v>
      </c>
      <c r="C18" t="s">
        <v>1018</v>
      </c>
      <c r="D18" t="s">
        <v>1528</v>
      </c>
      <c r="E18" t="s">
        <v>1771</v>
      </c>
      <c r="F18">
        <v>3</v>
      </c>
      <c r="G18">
        <v>964.39</v>
      </c>
      <c r="H18">
        <v>0.04</v>
      </c>
      <c r="I18" t="s">
        <v>1805</v>
      </c>
      <c r="J18" s="17">
        <v>2777.4432000000002</v>
      </c>
      <c r="K18">
        <f t="shared" si="0"/>
        <v>3</v>
      </c>
      <c r="L18">
        <f t="shared" si="1"/>
        <v>964.39</v>
      </c>
      <c r="M18">
        <f t="shared" si="2"/>
        <v>0.04</v>
      </c>
      <c r="N18" s="22">
        <f t="shared" si="3"/>
        <v>2777.4432000000002</v>
      </c>
    </row>
    <row r="19" spans="1:14" x14ac:dyDescent="0.3">
      <c r="A19" t="s">
        <v>1936</v>
      </c>
      <c r="B19" s="4">
        <v>45723</v>
      </c>
      <c r="C19" t="s">
        <v>983</v>
      </c>
      <c r="D19" t="s">
        <v>1528</v>
      </c>
      <c r="E19" t="s">
        <v>1786</v>
      </c>
      <c r="F19">
        <v>1</v>
      </c>
      <c r="G19">
        <v>783.25</v>
      </c>
      <c r="H19">
        <v>0.3</v>
      </c>
      <c r="I19" t="s">
        <v>1805</v>
      </c>
      <c r="J19" s="17">
        <v>548.27499999999998</v>
      </c>
      <c r="K19">
        <f t="shared" si="0"/>
        <v>1</v>
      </c>
      <c r="L19">
        <f t="shared" si="1"/>
        <v>783.25</v>
      </c>
      <c r="M19">
        <f t="shared" si="2"/>
        <v>0.3</v>
      </c>
      <c r="N19" s="22">
        <f t="shared" si="3"/>
        <v>548.27499999999998</v>
      </c>
    </row>
    <row r="20" spans="1:14" x14ac:dyDescent="0.3">
      <c r="A20" t="s">
        <v>2062</v>
      </c>
      <c r="B20" s="4">
        <v>45746</v>
      </c>
      <c r="C20" t="s">
        <v>171</v>
      </c>
      <c r="D20" t="s">
        <v>1528</v>
      </c>
      <c r="E20" t="s">
        <v>1768</v>
      </c>
      <c r="F20">
        <v>3</v>
      </c>
      <c r="G20">
        <v>546.96</v>
      </c>
      <c r="H20">
        <v>0.19</v>
      </c>
      <c r="I20" t="s">
        <v>1805</v>
      </c>
      <c r="J20" s="17">
        <v>1329.1128000000001</v>
      </c>
      <c r="K20">
        <f t="shared" si="0"/>
        <v>3</v>
      </c>
      <c r="L20">
        <f t="shared" si="1"/>
        <v>546.96</v>
      </c>
      <c r="M20">
        <f t="shared" si="2"/>
        <v>0.19</v>
      </c>
      <c r="N20" s="22">
        <f t="shared" si="3"/>
        <v>1329.1128000000001</v>
      </c>
    </row>
    <row r="21" spans="1:14" x14ac:dyDescent="0.3">
      <c r="A21" t="s">
        <v>2369</v>
      </c>
      <c r="B21" s="4">
        <v>45715</v>
      </c>
      <c r="C21" t="s">
        <v>110</v>
      </c>
      <c r="D21" t="s">
        <v>1528</v>
      </c>
      <c r="E21" t="s">
        <v>1743</v>
      </c>
      <c r="F21">
        <v>4</v>
      </c>
      <c r="G21">
        <v>204.8</v>
      </c>
      <c r="H21">
        <v>0.03</v>
      </c>
      <c r="I21" t="s">
        <v>1807</v>
      </c>
      <c r="J21" s="17">
        <v>794.62400000000002</v>
      </c>
      <c r="K21">
        <f t="shared" si="0"/>
        <v>4</v>
      </c>
      <c r="L21">
        <f t="shared" si="1"/>
        <v>204.8</v>
      </c>
      <c r="M21">
        <f t="shared" si="2"/>
        <v>0.03</v>
      </c>
      <c r="N21" s="22">
        <f t="shared" si="3"/>
        <v>794.62400000000002</v>
      </c>
    </row>
    <row r="22" spans="1:14" x14ac:dyDescent="0.3">
      <c r="A22" t="s">
        <v>2482</v>
      </c>
      <c r="B22" s="4">
        <v>45859</v>
      </c>
      <c r="C22" t="s">
        <v>211</v>
      </c>
      <c r="D22" t="s">
        <v>1528</v>
      </c>
      <c r="E22" t="s">
        <v>1758</v>
      </c>
      <c r="F22">
        <v>4</v>
      </c>
      <c r="G22">
        <v>845.58</v>
      </c>
      <c r="H22">
        <v>0.06</v>
      </c>
      <c r="I22" t="s">
        <v>1807</v>
      </c>
      <c r="J22" s="17">
        <v>3179.3807999999999</v>
      </c>
      <c r="K22">
        <f t="shared" si="0"/>
        <v>4</v>
      </c>
      <c r="L22">
        <f t="shared" si="1"/>
        <v>845.58</v>
      </c>
      <c r="M22">
        <f t="shared" si="2"/>
        <v>0.06</v>
      </c>
      <c r="N22" s="22">
        <f t="shared" si="3"/>
        <v>3179.3807999999999</v>
      </c>
    </row>
    <row r="23" spans="1:14" x14ac:dyDescent="0.3">
      <c r="A23" t="s">
        <v>2792</v>
      </c>
      <c r="B23" s="4">
        <v>45758</v>
      </c>
      <c r="C23" t="s">
        <v>205</v>
      </c>
      <c r="D23" t="s">
        <v>1528</v>
      </c>
      <c r="E23" t="s">
        <v>1774</v>
      </c>
      <c r="F23">
        <v>4</v>
      </c>
      <c r="G23">
        <v>880.26</v>
      </c>
      <c r="H23">
        <v>0.11</v>
      </c>
      <c r="I23" t="s">
        <v>1810</v>
      </c>
      <c r="J23" s="17">
        <v>3133.7256000000002</v>
      </c>
      <c r="K23">
        <f t="shared" si="0"/>
        <v>4</v>
      </c>
      <c r="L23">
        <f t="shared" si="1"/>
        <v>880.26</v>
      </c>
      <c r="M23">
        <f t="shared" si="2"/>
        <v>0.11</v>
      </c>
      <c r="N23" s="22">
        <f t="shared" si="3"/>
        <v>3133.7256000000002</v>
      </c>
    </row>
    <row r="24" spans="1:14" x14ac:dyDescent="0.3">
      <c r="A24" t="s">
        <v>3042</v>
      </c>
      <c r="B24" s="4">
        <v>45489</v>
      </c>
      <c r="C24" t="s">
        <v>1427</v>
      </c>
      <c r="D24" t="s">
        <v>1528</v>
      </c>
      <c r="E24" t="s">
        <v>1783</v>
      </c>
      <c r="F24">
        <v>3</v>
      </c>
      <c r="G24">
        <v>402.3</v>
      </c>
      <c r="H24">
        <v>0.21</v>
      </c>
      <c r="I24" t="s">
        <v>1807</v>
      </c>
      <c r="J24" s="17">
        <v>953.45100000000014</v>
      </c>
      <c r="K24">
        <f t="shared" si="0"/>
        <v>3</v>
      </c>
      <c r="L24">
        <f t="shared" si="1"/>
        <v>402.3</v>
      </c>
      <c r="M24">
        <f t="shared" si="2"/>
        <v>0.21</v>
      </c>
      <c r="N24" s="22">
        <f t="shared" si="3"/>
        <v>953.45100000000014</v>
      </c>
    </row>
    <row r="25" spans="1:14" x14ac:dyDescent="0.3">
      <c r="A25" t="s">
        <v>3350</v>
      </c>
      <c r="B25" s="4">
        <v>45326</v>
      </c>
      <c r="C25" t="s">
        <v>1100</v>
      </c>
      <c r="D25" t="s">
        <v>1528</v>
      </c>
      <c r="E25" t="s">
        <v>1774</v>
      </c>
      <c r="F25">
        <v>3</v>
      </c>
      <c r="G25">
        <v>305</v>
      </c>
      <c r="H25">
        <v>0.01</v>
      </c>
      <c r="I25" t="s">
        <v>1810</v>
      </c>
      <c r="J25" s="17">
        <v>905.85</v>
      </c>
      <c r="K25">
        <f t="shared" si="0"/>
        <v>3</v>
      </c>
      <c r="L25">
        <f t="shared" si="1"/>
        <v>305</v>
      </c>
      <c r="M25">
        <f t="shared" si="2"/>
        <v>0.01</v>
      </c>
      <c r="N25" s="22">
        <f t="shared" si="3"/>
        <v>905.85</v>
      </c>
    </row>
    <row r="26" spans="1:14" x14ac:dyDescent="0.3">
      <c r="A26" t="s">
        <v>3374</v>
      </c>
      <c r="B26" s="4">
        <v>45374</v>
      </c>
      <c r="C26" t="s">
        <v>687</v>
      </c>
      <c r="D26" t="s">
        <v>1528</v>
      </c>
      <c r="E26" t="s">
        <v>1748</v>
      </c>
      <c r="F26">
        <v>1</v>
      </c>
      <c r="G26">
        <v>94.26</v>
      </c>
      <c r="H26">
        <v>0.18</v>
      </c>
      <c r="I26" t="s">
        <v>1807</v>
      </c>
      <c r="J26" s="17">
        <v>77.293200000000013</v>
      </c>
      <c r="K26">
        <f t="shared" si="0"/>
        <v>1</v>
      </c>
      <c r="L26">
        <f t="shared" si="1"/>
        <v>94.26</v>
      </c>
      <c r="M26">
        <f t="shared" si="2"/>
        <v>0.18</v>
      </c>
      <c r="N26" s="22">
        <f t="shared" si="3"/>
        <v>77.293200000000013</v>
      </c>
    </row>
    <row r="27" spans="1:14" x14ac:dyDescent="0.3">
      <c r="A27" t="s">
        <v>3433</v>
      </c>
      <c r="B27" s="4">
        <v>45382</v>
      </c>
      <c r="C27" t="s">
        <v>595</v>
      </c>
      <c r="D27" t="s">
        <v>1528</v>
      </c>
      <c r="E27" t="s">
        <v>1783</v>
      </c>
      <c r="F27">
        <v>2</v>
      </c>
      <c r="G27">
        <v>462.93</v>
      </c>
      <c r="H27">
        <v>0.17</v>
      </c>
      <c r="I27" t="s">
        <v>1807</v>
      </c>
      <c r="J27" s="17">
        <v>768.46379999999999</v>
      </c>
      <c r="K27">
        <f t="shared" si="0"/>
        <v>2</v>
      </c>
      <c r="L27">
        <f t="shared" si="1"/>
        <v>462.93</v>
      </c>
      <c r="M27">
        <f t="shared" si="2"/>
        <v>0.17</v>
      </c>
      <c r="N27" s="22">
        <f t="shared" si="3"/>
        <v>768.46379999999999</v>
      </c>
    </row>
    <row r="28" spans="1:14" x14ac:dyDescent="0.3">
      <c r="A28" t="s">
        <v>3519</v>
      </c>
      <c r="B28" s="4">
        <v>45548</v>
      </c>
      <c r="C28" t="s">
        <v>275</v>
      </c>
      <c r="D28" t="s">
        <v>1528</v>
      </c>
      <c r="E28" t="s">
        <v>1786</v>
      </c>
      <c r="F28">
        <v>2</v>
      </c>
      <c r="G28">
        <v>508.52</v>
      </c>
      <c r="H28">
        <v>0.11</v>
      </c>
      <c r="I28" t="s">
        <v>1810</v>
      </c>
      <c r="J28" s="17">
        <v>905.16559999999993</v>
      </c>
      <c r="K28">
        <f t="shared" si="0"/>
        <v>2</v>
      </c>
      <c r="L28">
        <f t="shared" si="1"/>
        <v>508.52</v>
      </c>
      <c r="M28">
        <f t="shared" si="2"/>
        <v>0.11</v>
      </c>
      <c r="N28" s="22">
        <f t="shared" si="3"/>
        <v>905.16559999999993</v>
      </c>
    </row>
    <row r="29" spans="1:14" x14ac:dyDescent="0.3">
      <c r="A29" t="s">
        <v>3536</v>
      </c>
      <c r="B29" s="4">
        <v>45296</v>
      </c>
      <c r="C29" t="s">
        <v>917</v>
      </c>
      <c r="D29" t="s">
        <v>1528</v>
      </c>
      <c r="E29" t="s">
        <v>1781</v>
      </c>
      <c r="F29">
        <v>4</v>
      </c>
      <c r="G29">
        <v>146.12</v>
      </c>
      <c r="H29">
        <v>0.12</v>
      </c>
      <c r="I29" t="s">
        <v>1810</v>
      </c>
      <c r="J29" s="17">
        <v>514.3424</v>
      </c>
      <c r="K29">
        <f t="shared" si="0"/>
        <v>4</v>
      </c>
      <c r="L29">
        <f t="shared" si="1"/>
        <v>146.12</v>
      </c>
      <c r="M29">
        <f t="shared" si="2"/>
        <v>0.12</v>
      </c>
      <c r="N29" s="22">
        <f t="shared" si="3"/>
        <v>514.3424</v>
      </c>
    </row>
    <row r="30" spans="1:14" x14ac:dyDescent="0.3">
      <c r="A30" t="s">
        <v>3659</v>
      </c>
      <c r="B30" s="4">
        <v>45635</v>
      </c>
      <c r="C30" t="s">
        <v>1147</v>
      </c>
      <c r="D30" t="s">
        <v>1528</v>
      </c>
      <c r="E30" t="s">
        <v>1743</v>
      </c>
      <c r="F30">
        <v>3</v>
      </c>
      <c r="G30">
        <v>268.95</v>
      </c>
      <c r="H30">
        <v>0.04</v>
      </c>
      <c r="I30" t="s">
        <v>1807</v>
      </c>
      <c r="J30" s="17">
        <v>774.57599999999991</v>
      </c>
      <c r="K30">
        <f t="shared" si="0"/>
        <v>3</v>
      </c>
      <c r="L30">
        <f t="shared" si="1"/>
        <v>268.95</v>
      </c>
      <c r="M30">
        <f t="shared" si="2"/>
        <v>0.04</v>
      </c>
      <c r="N30" s="22">
        <f t="shared" si="3"/>
        <v>774.57599999999991</v>
      </c>
    </row>
    <row r="31" spans="1:14" x14ac:dyDescent="0.3">
      <c r="A31" t="s">
        <v>3694</v>
      </c>
      <c r="B31" s="4">
        <v>45797</v>
      </c>
      <c r="C31" t="s">
        <v>1092</v>
      </c>
      <c r="D31" t="s">
        <v>1528</v>
      </c>
      <c r="E31" t="s">
        <v>1748</v>
      </c>
      <c r="F31">
        <v>2</v>
      </c>
      <c r="G31">
        <v>99.04</v>
      </c>
      <c r="H31">
        <v>0.26</v>
      </c>
      <c r="I31" t="s">
        <v>1810</v>
      </c>
      <c r="J31" s="17">
        <v>146.57919999999999</v>
      </c>
      <c r="K31">
        <f t="shared" si="0"/>
        <v>2</v>
      </c>
      <c r="L31">
        <f t="shared" si="1"/>
        <v>99.04</v>
      </c>
      <c r="M31">
        <f t="shared" si="2"/>
        <v>0.26</v>
      </c>
      <c r="N31" s="22">
        <f t="shared" si="3"/>
        <v>146.57919999999999</v>
      </c>
    </row>
    <row r="32" spans="1:14" x14ac:dyDescent="0.3">
      <c r="A32" t="s">
        <v>3707</v>
      </c>
      <c r="B32" s="4">
        <v>45329</v>
      </c>
      <c r="C32" t="s">
        <v>917</v>
      </c>
      <c r="D32" t="s">
        <v>1528</v>
      </c>
      <c r="E32" t="s">
        <v>1776</v>
      </c>
      <c r="F32">
        <v>2</v>
      </c>
      <c r="G32">
        <v>237.59</v>
      </c>
      <c r="H32">
        <v>0.12</v>
      </c>
      <c r="I32" t="s">
        <v>1805</v>
      </c>
      <c r="J32" s="17">
        <v>418.15839999999997</v>
      </c>
      <c r="K32">
        <f t="shared" si="0"/>
        <v>2</v>
      </c>
      <c r="L32">
        <f t="shared" si="1"/>
        <v>237.59</v>
      </c>
      <c r="M32">
        <f t="shared" si="2"/>
        <v>0.12</v>
      </c>
      <c r="N32" s="22">
        <f t="shared" si="3"/>
        <v>418.15839999999997</v>
      </c>
    </row>
    <row r="33" spans="1:14" x14ac:dyDescent="0.3">
      <c r="A33" t="s">
        <v>1844</v>
      </c>
      <c r="B33" s="4">
        <v>45329</v>
      </c>
      <c r="C33" t="s">
        <v>1496</v>
      </c>
      <c r="D33" t="s">
        <v>1550</v>
      </c>
      <c r="E33" t="s">
        <v>1789</v>
      </c>
      <c r="F33">
        <v>3</v>
      </c>
      <c r="G33">
        <v>121.76</v>
      </c>
      <c r="H33">
        <v>0.27</v>
      </c>
      <c r="I33" t="s">
        <v>1807</v>
      </c>
      <c r="J33" s="17">
        <v>266.65440000000001</v>
      </c>
      <c r="K33">
        <f t="shared" si="0"/>
        <v>3</v>
      </c>
      <c r="L33">
        <f t="shared" si="1"/>
        <v>121.76</v>
      </c>
      <c r="M33">
        <f t="shared" si="2"/>
        <v>0.27</v>
      </c>
      <c r="N33" s="22">
        <f t="shared" si="3"/>
        <v>266.65440000000001</v>
      </c>
    </row>
    <row r="34" spans="1:14" x14ac:dyDescent="0.3">
      <c r="A34" t="s">
        <v>1972</v>
      </c>
      <c r="B34" s="4">
        <v>45508</v>
      </c>
      <c r="C34" t="s">
        <v>265</v>
      </c>
      <c r="D34" t="s">
        <v>1550</v>
      </c>
      <c r="E34" t="s">
        <v>1789</v>
      </c>
      <c r="F34">
        <v>3</v>
      </c>
      <c r="G34">
        <v>707.95</v>
      </c>
      <c r="H34">
        <v>0.18</v>
      </c>
      <c r="I34" t="s">
        <v>1807</v>
      </c>
      <c r="J34" s="17">
        <v>1741.557</v>
      </c>
      <c r="K34">
        <f t="shared" si="0"/>
        <v>3</v>
      </c>
      <c r="L34">
        <f t="shared" si="1"/>
        <v>707.95</v>
      </c>
      <c r="M34">
        <f t="shared" si="2"/>
        <v>0.18</v>
      </c>
      <c r="N34" s="22">
        <f t="shared" si="3"/>
        <v>1741.557</v>
      </c>
    </row>
    <row r="35" spans="1:14" x14ac:dyDescent="0.3">
      <c r="A35" t="s">
        <v>2081</v>
      </c>
      <c r="B35" s="4">
        <v>45316</v>
      </c>
      <c r="C35" t="s">
        <v>1327</v>
      </c>
      <c r="D35" t="s">
        <v>1550</v>
      </c>
      <c r="E35" t="s">
        <v>1739</v>
      </c>
      <c r="F35">
        <v>1</v>
      </c>
      <c r="G35">
        <v>406.79</v>
      </c>
      <c r="H35">
        <v>0.03</v>
      </c>
      <c r="I35" t="s">
        <v>1810</v>
      </c>
      <c r="J35" s="17">
        <v>394.58629999999999</v>
      </c>
      <c r="K35">
        <f t="shared" si="0"/>
        <v>1</v>
      </c>
      <c r="L35">
        <f t="shared" si="1"/>
        <v>406.79</v>
      </c>
      <c r="M35">
        <f t="shared" si="2"/>
        <v>0.03</v>
      </c>
      <c r="N35" s="22">
        <f t="shared" si="3"/>
        <v>394.58629999999999</v>
      </c>
    </row>
    <row r="36" spans="1:14" x14ac:dyDescent="0.3">
      <c r="A36" t="s">
        <v>2145</v>
      </c>
      <c r="B36" s="4">
        <v>45465</v>
      </c>
      <c r="C36" t="s">
        <v>436</v>
      </c>
      <c r="D36" t="s">
        <v>1550</v>
      </c>
      <c r="E36" t="s">
        <v>1783</v>
      </c>
      <c r="F36">
        <v>2</v>
      </c>
      <c r="G36">
        <v>188.25</v>
      </c>
      <c r="H36">
        <v>0.08</v>
      </c>
      <c r="I36" t="s">
        <v>1807</v>
      </c>
      <c r="J36" s="17">
        <v>346.38</v>
      </c>
      <c r="K36">
        <f t="shared" si="0"/>
        <v>2</v>
      </c>
      <c r="L36">
        <f t="shared" si="1"/>
        <v>188.25</v>
      </c>
      <c r="M36">
        <f t="shared" si="2"/>
        <v>0.08</v>
      </c>
      <c r="N36" s="22">
        <f t="shared" si="3"/>
        <v>346.38</v>
      </c>
    </row>
    <row r="37" spans="1:14" x14ac:dyDescent="0.3">
      <c r="A37" t="s">
        <v>2308</v>
      </c>
      <c r="B37" s="4">
        <v>45617</v>
      </c>
      <c r="C37" t="s">
        <v>539</v>
      </c>
      <c r="D37" t="s">
        <v>1550</v>
      </c>
      <c r="E37" t="s">
        <v>1755</v>
      </c>
      <c r="F37">
        <v>4</v>
      </c>
      <c r="G37">
        <v>168.55</v>
      </c>
      <c r="H37">
        <v>0.15</v>
      </c>
      <c r="I37" t="s">
        <v>1807</v>
      </c>
      <c r="J37" s="17">
        <v>573.07000000000005</v>
      </c>
      <c r="K37">
        <f t="shared" si="0"/>
        <v>4</v>
      </c>
      <c r="L37">
        <f t="shared" si="1"/>
        <v>168.55</v>
      </c>
      <c r="M37">
        <f t="shared" si="2"/>
        <v>0.15</v>
      </c>
      <c r="N37" s="22">
        <f t="shared" si="3"/>
        <v>573.07000000000005</v>
      </c>
    </row>
    <row r="38" spans="1:14" x14ac:dyDescent="0.3">
      <c r="A38" t="s">
        <v>2335</v>
      </c>
      <c r="B38" s="4">
        <v>45457</v>
      </c>
      <c r="C38" t="s">
        <v>327</v>
      </c>
      <c r="D38" t="s">
        <v>1550</v>
      </c>
      <c r="E38" t="s">
        <v>1774</v>
      </c>
      <c r="F38">
        <v>1</v>
      </c>
      <c r="G38">
        <v>57.94</v>
      </c>
      <c r="H38">
        <v>0.13</v>
      </c>
      <c r="I38" t="s">
        <v>1807</v>
      </c>
      <c r="J38" s="17">
        <v>50.407799999999988</v>
      </c>
      <c r="K38">
        <f t="shared" si="0"/>
        <v>1</v>
      </c>
      <c r="L38">
        <f t="shared" si="1"/>
        <v>57.94</v>
      </c>
      <c r="M38">
        <f t="shared" si="2"/>
        <v>0.13</v>
      </c>
      <c r="N38" s="22">
        <f t="shared" si="3"/>
        <v>50.407799999999988</v>
      </c>
    </row>
    <row r="39" spans="1:14" x14ac:dyDescent="0.3">
      <c r="A39" t="s">
        <v>2353</v>
      </c>
      <c r="B39" s="4">
        <v>45695</v>
      </c>
      <c r="C39" t="s">
        <v>1168</v>
      </c>
      <c r="D39" t="s">
        <v>1550</v>
      </c>
      <c r="E39" t="s">
        <v>1758</v>
      </c>
      <c r="F39">
        <v>3</v>
      </c>
      <c r="G39">
        <v>370.93</v>
      </c>
      <c r="H39">
        <v>0</v>
      </c>
      <c r="I39" t="s">
        <v>1805</v>
      </c>
      <c r="J39" s="17">
        <v>1112.79</v>
      </c>
      <c r="K39">
        <f t="shared" si="0"/>
        <v>3</v>
      </c>
      <c r="L39">
        <f t="shared" si="1"/>
        <v>370.93</v>
      </c>
      <c r="M39">
        <f t="shared" si="2"/>
        <v>0</v>
      </c>
      <c r="N39" s="22">
        <f t="shared" si="3"/>
        <v>1112.79</v>
      </c>
    </row>
    <row r="40" spans="1:14" x14ac:dyDescent="0.3">
      <c r="A40" t="s">
        <v>2415</v>
      </c>
      <c r="B40" s="4">
        <v>45662</v>
      </c>
      <c r="C40" t="s">
        <v>989</v>
      </c>
      <c r="D40" t="s">
        <v>1550</v>
      </c>
      <c r="E40" t="s">
        <v>1781</v>
      </c>
      <c r="F40">
        <v>1</v>
      </c>
      <c r="G40">
        <v>874.59</v>
      </c>
      <c r="H40">
        <v>0.28999999999999998</v>
      </c>
      <c r="I40" t="s">
        <v>1807</v>
      </c>
      <c r="J40" s="17">
        <v>620.95889999999997</v>
      </c>
      <c r="K40">
        <f t="shared" si="0"/>
        <v>1</v>
      </c>
      <c r="L40">
        <f t="shared" si="1"/>
        <v>874.59</v>
      </c>
      <c r="M40">
        <f t="shared" si="2"/>
        <v>0.28999999999999998</v>
      </c>
      <c r="N40" s="22">
        <f t="shared" si="3"/>
        <v>620.95889999999997</v>
      </c>
    </row>
    <row r="41" spans="1:14" x14ac:dyDescent="0.3">
      <c r="A41" t="s">
        <v>2578</v>
      </c>
      <c r="B41" s="4">
        <v>45752</v>
      </c>
      <c r="C41" t="s">
        <v>785</v>
      </c>
      <c r="D41" t="s">
        <v>1550</v>
      </c>
      <c r="E41" t="s">
        <v>1751</v>
      </c>
      <c r="F41">
        <v>1</v>
      </c>
      <c r="G41">
        <v>768.25</v>
      </c>
      <c r="H41">
        <v>0.18</v>
      </c>
      <c r="I41" t="s">
        <v>1805</v>
      </c>
      <c r="J41" s="17">
        <v>629.96500000000003</v>
      </c>
      <c r="K41">
        <f t="shared" si="0"/>
        <v>1</v>
      </c>
      <c r="L41">
        <f t="shared" si="1"/>
        <v>768.25</v>
      </c>
      <c r="M41">
        <f t="shared" si="2"/>
        <v>0.18</v>
      </c>
      <c r="N41" s="22">
        <f t="shared" si="3"/>
        <v>629.96500000000003</v>
      </c>
    </row>
    <row r="42" spans="1:14" x14ac:dyDescent="0.3">
      <c r="A42" t="s">
        <v>2644</v>
      </c>
      <c r="B42" s="4">
        <v>45336</v>
      </c>
      <c r="C42" t="s">
        <v>292</v>
      </c>
      <c r="D42" t="s">
        <v>1550</v>
      </c>
      <c r="E42" t="s">
        <v>1776</v>
      </c>
      <c r="F42">
        <v>3</v>
      </c>
      <c r="G42">
        <v>240.27</v>
      </c>
      <c r="H42">
        <v>0.15</v>
      </c>
      <c r="I42" t="s">
        <v>1807</v>
      </c>
      <c r="J42" s="17">
        <v>612.68850000000009</v>
      </c>
      <c r="K42">
        <f t="shared" si="0"/>
        <v>3</v>
      </c>
      <c r="L42">
        <f t="shared" si="1"/>
        <v>240.27</v>
      </c>
      <c r="M42">
        <f t="shared" si="2"/>
        <v>0.15</v>
      </c>
      <c r="N42" s="22">
        <f t="shared" si="3"/>
        <v>612.68850000000009</v>
      </c>
    </row>
    <row r="43" spans="1:14" x14ac:dyDescent="0.3">
      <c r="A43" t="s">
        <v>2781</v>
      </c>
      <c r="B43" s="4">
        <v>45667</v>
      </c>
      <c r="C43" t="s">
        <v>1358</v>
      </c>
      <c r="D43" t="s">
        <v>1550</v>
      </c>
      <c r="E43" t="s">
        <v>1758</v>
      </c>
      <c r="F43">
        <v>4</v>
      </c>
      <c r="G43">
        <v>599.85</v>
      </c>
      <c r="H43">
        <v>0.25</v>
      </c>
      <c r="I43" t="s">
        <v>1805</v>
      </c>
      <c r="J43" s="17">
        <v>1799.55</v>
      </c>
      <c r="K43">
        <f t="shared" si="0"/>
        <v>4</v>
      </c>
      <c r="L43">
        <f t="shared" si="1"/>
        <v>599.85</v>
      </c>
      <c r="M43">
        <f t="shared" si="2"/>
        <v>0.25</v>
      </c>
      <c r="N43" s="22">
        <f t="shared" si="3"/>
        <v>1799.55</v>
      </c>
    </row>
    <row r="44" spans="1:14" x14ac:dyDescent="0.3">
      <c r="A44" t="s">
        <v>2864</v>
      </c>
      <c r="B44" s="4">
        <v>45873</v>
      </c>
      <c r="C44" t="s">
        <v>244</v>
      </c>
      <c r="D44" t="s">
        <v>1550</v>
      </c>
      <c r="E44" t="s">
        <v>1748</v>
      </c>
      <c r="F44">
        <v>3</v>
      </c>
      <c r="G44">
        <v>900.63</v>
      </c>
      <c r="H44">
        <v>0.11</v>
      </c>
      <c r="I44" t="s">
        <v>1810</v>
      </c>
      <c r="J44" s="17">
        <v>2404.6821</v>
      </c>
      <c r="K44">
        <f t="shared" si="0"/>
        <v>3</v>
      </c>
      <c r="L44">
        <f t="shared" si="1"/>
        <v>900.63</v>
      </c>
      <c r="M44">
        <f t="shared" si="2"/>
        <v>0.11</v>
      </c>
      <c r="N44" s="22">
        <f t="shared" si="3"/>
        <v>2404.6821</v>
      </c>
    </row>
    <row r="45" spans="1:14" x14ac:dyDescent="0.3">
      <c r="A45" t="s">
        <v>3030</v>
      </c>
      <c r="B45" s="4">
        <v>45416</v>
      </c>
      <c r="C45" t="s">
        <v>530</v>
      </c>
      <c r="D45" t="s">
        <v>1550</v>
      </c>
      <c r="E45" t="s">
        <v>1761</v>
      </c>
      <c r="F45">
        <v>1</v>
      </c>
      <c r="G45">
        <v>457.33</v>
      </c>
      <c r="H45">
        <v>0.27</v>
      </c>
      <c r="I45" t="s">
        <v>1805</v>
      </c>
      <c r="J45" s="17">
        <v>333.85090000000002</v>
      </c>
      <c r="K45">
        <f t="shared" si="0"/>
        <v>1</v>
      </c>
      <c r="L45">
        <f t="shared" si="1"/>
        <v>457.33</v>
      </c>
      <c r="M45">
        <f t="shared" si="2"/>
        <v>0.27</v>
      </c>
      <c r="N45" s="22">
        <f t="shared" si="3"/>
        <v>333.85090000000002</v>
      </c>
    </row>
    <row r="46" spans="1:14" x14ac:dyDescent="0.3">
      <c r="A46" t="s">
        <v>3189</v>
      </c>
      <c r="B46" s="4">
        <v>45374</v>
      </c>
      <c r="C46" t="s">
        <v>1295</v>
      </c>
      <c r="D46" t="s">
        <v>1550</v>
      </c>
      <c r="E46" t="s">
        <v>1786</v>
      </c>
      <c r="F46">
        <v>2</v>
      </c>
      <c r="G46">
        <v>700.27</v>
      </c>
      <c r="H46">
        <v>0.16</v>
      </c>
      <c r="I46" t="s">
        <v>1805</v>
      </c>
      <c r="J46" s="17">
        <v>1176.4536000000001</v>
      </c>
      <c r="K46">
        <f t="shared" si="0"/>
        <v>2</v>
      </c>
      <c r="L46">
        <f t="shared" si="1"/>
        <v>700.27</v>
      </c>
      <c r="M46">
        <f t="shared" si="2"/>
        <v>0.16</v>
      </c>
      <c r="N46" s="22">
        <f t="shared" si="3"/>
        <v>1176.4536000000001</v>
      </c>
    </row>
    <row r="47" spans="1:14" x14ac:dyDescent="0.3">
      <c r="A47" t="s">
        <v>3256</v>
      </c>
      <c r="B47" s="4">
        <v>45494</v>
      </c>
      <c r="C47" t="s">
        <v>710</v>
      </c>
      <c r="D47" t="s">
        <v>1550</v>
      </c>
      <c r="E47" t="s">
        <v>1761</v>
      </c>
      <c r="F47">
        <v>2</v>
      </c>
      <c r="G47">
        <v>164.23</v>
      </c>
      <c r="H47">
        <v>0.17</v>
      </c>
      <c r="I47" t="s">
        <v>1805</v>
      </c>
      <c r="J47" s="17">
        <v>272.62180000000001</v>
      </c>
      <c r="K47">
        <f t="shared" si="0"/>
        <v>2</v>
      </c>
      <c r="L47">
        <f t="shared" si="1"/>
        <v>164.23</v>
      </c>
      <c r="M47">
        <f t="shared" si="2"/>
        <v>0.17</v>
      </c>
      <c r="N47" s="22">
        <f t="shared" si="3"/>
        <v>272.62180000000001</v>
      </c>
    </row>
    <row r="48" spans="1:14" x14ac:dyDescent="0.3">
      <c r="A48" t="s">
        <v>3283</v>
      </c>
      <c r="B48" s="4">
        <v>45567</v>
      </c>
      <c r="C48" t="s">
        <v>450</v>
      </c>
      <c r="D48" t="s">
        <v>1550</v>
      </c>
      <c r="E48" t="s">
        <v>1776</v>
      </c>
      <c r="F48">
        <v>4</v>
      </c>
      <c r="G48">
        <v>228.98</v>
      </c>
      <c r="H48">
        <v>0.22</v>
      </c>
      <c r="I48" t="s">
        <v>1807</v>
      </c>
      <c r="J48" s="17">
        <v>714.41759999999999</v>
      </c>
      <c r="K48">
        <f t="shared" si="0"/>
        <v>4</v>
      </c>
      <c r="L48">
        <f t="shared" si="1"/>
        <v>228.98</v>
      </c>
      <c r="M48">
        <f t="shared" si="2"/>
        <v>0.22</v>
      </c>
      <c r="N48" s="22">
        <f t="shared" si="3"/>
        <v>714.41759999999999</v>
      </c>
    </row>
    <row r="49" spans="1:14" x14ac:dyDescent="0.3">
      <c r="A49" t="s">
        <v>3301</v>
      </c>
      <c r="B49" s="4">
        <v>45251</v>
      </c>
      <c r="C49" t="s">
        <v>731</v>
      </c>
      <c r="D49" t="s">
        <v>1550</v>
      </c>
      <c r="E49" t="s">
        <v>1783</v>
      </c>
      <c r="F49">
        <v>4</v>
      </c>
      <c r="G49">
        <v>316.18</v>
      </c>
      <c r="H49">
        <v>0.12</v>
      </c>
      <c r="I49" t="s">
        <v>1805</v>
      </c>
      <c r="J49" s="17">
        <v>1112.9536000000001</v>
      </c>
      <c r="K49">
        <f t="shared" si="0"/>
        <v>4</v>
      </c>
      <c r="L49">
        <f t="shared" si="1"/>
        <v>316.18</v>
      </c>
      <c r="M49">
        <f t="shared" si="2"/>
        <v>0.12</v>
      </c>
      <c r="N49" s="22">
        <f t="shared" si="3"/>
        <v>1112.9536000000001</v>
      </c>
    </row>
    <row r="50" spans="1:14" x14ac:dyDescent="0.3">
      <c r="A50" t="s">
        <v>3410</v>
      </c>
      <c r="B50" s="4">
        <v>45224</v>
      </c>
      <c r="C50" t="s">
        <v>414</v>
      </c>
      <c r="D50" t="s">
        <v>1550</v>
      </c>
      <c r="E50" t="s">
        <v>1792</v>
      </c>
      <c r="F50">
        <v>2</v>
      </c>
      <c r="G50">
        <v>635.39</v>
      </c>
      <c r="H50">
        <v>0.28999999999999998</v>
      </c>
      <c r="I50" t="s">
        <v>1810</v>
      </c>
      <c r="J50" s="17">
        <v>902.25379999999996</v>
      </c>
      <c r="K50">
        <f t="shared" si="0"/>
        <v>2</v>
      </c>
      <c r="L50">
        <f t="shared" si="1"/>
        <v>635.39</v>
      </c>
      <c r="M50">
        <f t="shared" si="2"/>
        <v>0.28999999999999998</v>
      </c>
      <c r="N50" s="22">
        <f t="shared" si="3"/>
        <v>902.25379999999996</v>
      </c>
    </row>
    <row r="51" spans="1:14" x14ac:dyDescent="0.3">
      <c r="A51" t="s">
        <v>3467</v>
      </c>
      <c r="B51" s="4">
        <v>45310</v>
      </c>
      <c r="C51" t="s">
        <v>1018</v>
      </c>
      <c r="D51" t="s">
        <v>1550</v>
      </c>
      <c r="E51" t="s">
        <v>1786</v>
      </c>
      <c r="F51">
        <v>2</v>
      </c>
      <c r="G51">
        <v>848.87</v>
      </c>
      <c r="H51">
        <v>0.09</v>
      </c>
      <c r="I51" t="s">
        <v>1810</v>
      </c>
      <c r="J51" s="17">
        <v>1544.9434000000001</v>
      </c>
      <c r="K51">
        <f t="shared" si="0"/>
        <v>2</v>
      </c>
      <c r="L51">
        <f t="shared" si="1"/>
        <v>848.87</v>
      </c>
      <c r="M51">
        <f t="shared" si="2"/>
        <v>0.09</v>
      </c>
      <c r="N51" s="22">
        <f t="shared" si="3"/>
        <v>1544.9434000000001</v>
      </c>
    </row>
    <row r="52" spans="1:14" x14ac:dyDescent="0.3">
      <c r="A52" t="s">
        <v>3502</v>
      </c>
      <c r="B52" s="4">
        <v>45850</v>
      </c>
      <c r="C52" t="s">
        <v>298</v>
      </c>
      <c r="D52" t="s">
        <v>1550</v>
      </c>
      <c r="E52" t="s">
        <v>1761</v>
      </c>
      <c r="F52">
        <v>1</v>
      </c>
      <c r="G52">
        <v>66.86</v>
      </c>
      <c r="H52">
        <v>0.22</v>
      </c>
      <c r="I52" t="s">
        <v>1810</v>
      </c>
      <c r="J52" s="17">
        <v>52.150799999999997</v>
      </c>
      <c r="K52">
        <f t="shared" si="0"/>
        <v>1</v>
      </c>
      <c r="L52">
        <f t="shared" si="1"/>
        <v>66.86</v>
      </c>
      <c r="M52">
        <f t="shared" si="2"/>
        <v>0.22</v>
      </c>
      <c r="N52" s="22">
        <f t="shared" si="3"/>
        <v>52.150799999999997</v>
      </c>
    </row>
    <row r="53" spans="1:14" x14ac:dyDescent="0.3">
      <c r="A53" t="s">
        <v>3586</v>
      </c>
      <c r="B53" s="4">
        <v>45863</v>
      </c>
      <c r="C53" t="s">
        <v>1153</v>
      </c>
      <c r="D53" t="s">
        <v>1550</v>
      </c>
      <c r="E53" t="s">
        <v>1761</v>
      </c>
      <c r="F53">
        <v>4</v>
      </c>
      <c r="G53">
        <v>499.02</v>
      </c>
      <c r="H53">
        <v>0.06</v>
      </c>
      <c r="I53" t="s">
        <v>1805</v>
      </c>
      <c r="J53" s="17">
        <v>1876.3152</v>
      </c>
      <c r="K53">
        <f t="shared" si="0"/>
        <v>4</v>
      </c>
      <c r="L53">
        <f t="shared" si="1"/>
        <v>499.02</v>
      </c>
      <c r="M53">
        <f t="shared" si="2"/>
        <v>0.06</v>
      </c>
      <c r="N53" s="22">
        <f t="shared" si="3"/>
        <v>1876.3152</v>
      </c>
    </row>
    <row r="54" spans="1:14" x14ac:dyDescent="0.3">
      <c r="A54" t="s">
        <v>1960</v>
      </c>
      <c r="B54" s="4">
        <v>45579</v>
      </c>
      <c r="C54" t="s">
        <v>980</v>
      </c>
      <c r="D54" t="s">
        <v>1552</v>
      </c>
      <c r="E54" t="s">
        <v>1795</v>
      </c>
      <c r="F54">
        <v>3</v>
      </c>
      <c r="G54">
        <v>591.98</v>
      </c>
      <c r="H54">
        <v>0.16</v>
      </c>
      <c r="I54" t="s">
        <v>1805</v>
      </c>
      <c r="J54" s="17">
        <v>1491.7896000000001</v>
      </c>
      <c r="K54">
        <f t="shared" si="0"/>
        <v>3</v>
      </c>
      <c r="L54">
        <f t="shared" si="1"/>
        <v>591.98</v>
      </c>
      <c r="M54">
        <f t="shared" si="2"/>
        <v>0.16</v>
      </c>
      <c r="N54" s="22">
        <f t="shared" si="3"/>
        <v>1491.7896000000001</v>
      </c>
    </row>
    <row r="55" spans="1:14" x14ac:dyDescent="0.3">
      <c r="A55" t="s">
        <v>2089</v>
      </c>
      <c r="B55" s="4">
        <v>45829</v>
      </c>
      <c r="C55" t="s">
        <v>829</v>
      </c>
      <c r="D55" t="s">
        <v>1552</v>
      </c>
      <c r="E55" t="s">
        <v>1779</v>
      </c>
      <c r="F55">
        <v>3</v>
      </c>
      <c r="G55">
        <v>697.13</v>
      </c>
      <c r="H55">
        <v>0.25</v>
      </c>
      <c r="I55" t="s">
        <v>1810</v>
      </c>
      <c r="J55" s="17">
        <v>1568.5425</v>
      </c>
      <c r="K55">
        <f t="shared" si="0"/>
        <v>3</v>
      </c>
      <c r="L55">
        <f t="shared" si="1"/>
        <v>697.13</v>
      </c>
      <c r="M55">
        <f t="shared" si="2"/>
        <v>0.25</v>
      </c>
      <c r="N55" s="22">
        <f t="shared" si="3"/>
        <v>1568.5425</v>
      </c>
    </row>
    <row r="56" spans="1:14" x14ac:dyDescent="0.3">
      <c r="A56" t="s">
        <v>2148</v>
      </c>
      <c r="B56" s="4">
        <v>45727</v>
      </c>
      <c r="C56" t="s">
        <v>500</v>
      </c>
      <c r="D56" t="s">
        <v>1552</v>
      </c>
      <c r="E56" t="s">
        <v>1783</v>
      </c>
      <c r="F56">
        <v>3</v>
      </c>
      <c r="G56">
        <v>121.64</v>
      </c>
      <c r="H56">
        <v>7.0000000000000007E-2</v>
      </c>
      <c r="I56" t="s">
        <v>1807</v>
      </c>
      <c r="J56" s="17">
        <v>339.37560000000002</v>
      </c>
      <c r="K56">
        <f t="shared" si="0"/>
        <v>3</v>
      </c>
      <c r="L56">
        <f t="shared" si="1"/>
        <v>121.64</v>
      </c>
      <c r="M56">
        <f t="shared" si="2"/>
        <v>7.0000000000000007E-2</v>
      </c>
      <c r="N56" s="22">
        <f t="shared" si="3"/>
        <v>339.37560000000002</v>
      </c>
    </row>
    <row r="57" spans="1:14" x14ac:dyDescent="0.3">
      <c r="A57" t="s">
        <v>2249</v>
      </c>
      <c r="B57" s="4">
        <v>45929</v>
      </c>
      <c r="C57" t="s">
        <v>1039</v>
      </c>
      <c r="D57" t="s">
        <v>1552</v>
      </c>
      <c r="E57" t="s">
        <v>1783</v>
      </c>
      <c r="F57">
        <v>2</v>
      </c>
      <c r="G57">
        <v>298.01</v>
      </c>
      <c r="H57">
        <v>0.05</v>
      </c>
      <c r="I57" t="s">
        <v>1805</v>
      </c>
      <c r="J57" s="17">
        <v>566.21899999999994</v>
      </c>
      <c r="K57">
        <f t="shared" si="0"/>
        <v>2</v>
      </c>
      <c r="L57">
        <f t="shared" si="1"/>
        <v>298.01</v>
      </c>
      <c r="M57">
        <f t="shared" si="2"/>
        <v>0.05</v>
      </c>
      <c r="N57" s="22">
        <f t="shared" si="3"/>
        <v>566.21899999999994</v>
      </c>
    </row>
    <row r="58" spans="1:14" x14ac:dyDescent="0.3">
      <c r="A58" t="s">
        <v>2368</v>
      </c>
      <c r="B58" s="4">
        <v>45459</v>
      </c>
      <c r="C58" t="s">
        <v>595</v>
      </c>
      <c r="D58" t="s">
        <v>1552</v>
      </c>
      <c r="E58" t="s">
        <v>1789</v>
      </c>
      <c r="F58">
        <v>2</v>
      </c>
      <c r="G58">
        <v>813.01</v>
      </c>
      <c r="H58">
        <v>0.06</v>
      </c>
      <c r="I58" t="s">
        <v>1807</v>
      </c>
      <c r="J58" s="17">
        <v>1528.4588000000001</v>
      </c>
      <c r="K58">
        <f t="shared" si="0"/>
        <v>2</v>
      </c>
      <c r="L58">
        <f t="shared" si="1"/>
        <v>813.01</v>
      </c>
      <c r="M58">
        <f t="shared" si="2"/>
        <v>0.06</v>
      </c>
      <c r="N58" s="22">
        <f t="shared" si="3"/>
        <v>1528.4588000000001</v>
      </c>
    </row>
    <row r="59" spans="1:14" x14ac:dyDescent="0.3">
      <c r="A59" t="s">
        <v>2445</v>
      </c>
      <c r="B59" s="4">
        <v>45338</v>
      </c>
      <c r="C59" t="s">
        <v>1204</v>
      </c>
      <c r="D59" t="s">
        <v>1552</v>
      </c>
      <c r="E59" t="s">
        <v>1734</v>
      </c>
      <c r="F59">
        <v>1</v>
      </c>
      <c r="G59">
        <v>362.93</v>
      </c>
      <c r="H59">
        <v>0.27</v>
      </c>
      <c r="I59" t="s">
        <v>1805</v>
      </c>
      <c r="J59" s="17">
        <v>264.93889999999999</v>
      </c>
      <c r="K59">
        <f t="shared" si="0"/>
        <v>1</v>
      </c>
      <c r="L59">
        <f t="shared" si="1"/>
        <v>362.93</v>
      </c>
      <c r="M59">
        <f t="shared" si="2"/>
        <v>0.27</v>
      </c>
      <c r="N59" s="22">
        <f t="shared" si="3"/>
        <v>264.93889999999999</v>
      </c>
    </row>
    <row r="60" spans="1:14" x14ac:dyDescent="0.3">
      <c r="A60" t="s">
        <v>2446</v>
      </c>
      <c r="B60" s="4">
        <v>45373</v>
      </c>
      <c r="C60" t="s">
        <v>1045</v>
      </c>
      <c r="D60" t="s">
        <v>1552</v>
      </c>
      <c r="E60" t="s">
        <v>1783</v>
      </c>
      <c r="F60">
        <v>4</v>
      </c>
      <c r="G60">
        <v>369.22</v>
      </c>
      <c r="H60">
        <v>0.18</v>
      </c>
      <c r="I60" t="s">
        <v>1810</v>
      </c>
      <c r="J60" s="17">
        <v>1211.0416</v>
      </c>
      <c r="K60">
        <f t="shared" si="0"/>
        <v>4</v>
      </c>
      <c r="L60">
        <f t="shared" si="1"/>
        <v>369.22</v>
      </c>
      <c r="M60">
        <f t="shared" si="2"/>
        <v>0.18</v>
      </c>
      <c r="N60" s="22">
        <f t="shared" si="3"/>
        <v>1211.0416</v>
      </c>
    </row>
    <row r="61" spans="1:14" x14ac:dyDescent="0.3">
      <c r="A61" t="s">
        <v>2631</v>
      </c>
      <c r="B61" s="4">
        <v>45841</v>
      </c>
      <c r="C61" t="s">
        <v>192</v>
      </c>
      <c r="D61" t="s">
        <v>1552</v>
      </c>
      <c r="E61" t="s">
        <v>1751</v>
      </c>
      <c r="F61">
        <v>4</v>
      </c>
      <c r="G61">
        <v>780.07</v>
      </c>
      <c r="H61">
        <v>0.03</v>
      </c>
      <c r="I61" t="s">
        <v>1805</v>
      </c>
      <c r="J61" s="17">
        <v>3026.6716000000001</v>
      </c>
      <c r="K61">
        <f t="shared" si="0"/>
        <v>4</v>
      </c>
      <c r="L61">
        <f t="shared" si="1"/>
        <v>780.07</v>
      </c>
      <c r="M61">
        <f t="shared" si="2"/>
        <v>0.03</v>
      </c>
      <c r="N61" s="22">
        <f t="shared" si="3"/>
        <v>3026.6716000000001</v>
      </c>
    </row>
    <row r="62" spans="1:14" x14ac:dyDescent="0.3">
      <c r="A62" t="s">
        <v>2899</v>
      </c>
      <c r="B62" s="4">
        <v>45578</v>
      </c>
      <c r="C62" t="s">
        <v>856</v>
      </c>
      <c r="D62" t="s">
        <v>1552</v>
      </c>
      <c r="E62" t="s">
        <v>1783</v>
      </c>
      <c r="F62">
        <v>4</v>
      </c>
      <c r="G62">
        <v>632.24</v>
      </c>
      <c r="H62">
        <v>0.25</v>
      </c>
      <c r="I62" t="s">
        <v>1807</v>
      </c>
      <c r="J62" s="17">
        <v>1896.72</v>
      </c>
      <c r="K62">
        <f t="shared" si="0"/>
        <v>4</v>
      </c>
      <c r="L62">
        <f t="shared" si="1"/>
        <v>632.24</v>
      </c>
      <c r="M62">
        <f t="shared" si="2"/>
        <v>0.25</v>
      </c>
      <c r="N62" s="22">
        <f t="shared" si="3"/>
        <v>1896.72</v>
      </c>
    </row>
    <row r="63" spans="1:14" x14ac:dyDescent="0.3">
      <c r="A63" t="s">
        <v>2978</v>
      </c>
      <c r="B63" s="4">
        <v>45308</v>
      </c>
      <c r="C63" t="s">
        <v>199</v>
      </c>
      <c r="D63" t="s">
        <v>1552</v>
      </c>
      <c r="E63" t="s">
        <v>1748</v>
      </c>
      <c r="F63">
        <v>1</v>
      </c>
      <c r="G63">
        <v>499.46</v>
      </c>
      <c r="H63">
        <v>0.1</v>
      </c>
      <c r="I63" t="s">
        <v>1805</v>
      </c>
      <c r="J63" s="17">
        <v>449.51400000000001</v>
      </c>
      <c r="K63">
        <f t="shared" si="0"/>
        <v>1</v>
      </c>
      <c r="L63">
        <f t="shared" si="1"/>
        <v>499.46</v>
      </c>
      <c r="M63">
        <f t="shared" si="2"/>
        <v>0.1</v>
      </c>
      <c r="N63" s="22">
        <f t="shared" si="3"/>
        <v>449.51400000000001</v>
      </c>
    </row>
    <row r="64" spans="1:14" x14ac:dyDescent="0.3">
      <c r="A64" t="s">
        <v>3156</v>
      </c>
      <c r="B64" s="4">
        <v>45373</v>
      </c>
      <c r="C64" t="s">
        <v>238</v>
      </c>
      <c r="D64" t="s">
        <v>1552</v>
      </c>
      <c r="E64" t="s">
        <v>1779</v>
      </c>
      <c r="F64">
        <v>4</v>
      </c>
      <c r="G64">
        <v>898.58</v>
      </c>
      <c r="H64">
        <v>0.16</v>
      </c>
      <c r="I64" t="s">
        <v>1807</v>
      </c>
      <c r="J64" s="17">
        <v>3019.2287999999999</v>
      </c>
      <c r="K64">
        <f t="shared" si="0"/>
        <v>4</v>
      </c>
      <c r="L64">
        <f t="shared" si="1"/>
        <v>898.58</v>
      </c>
      <c r="M64">
        <f t="shared" si="2"/>
        <v>0.16</v>
      </c>
      <c r="N64" s="22">
        <f t="shared" si="3"/>
        <v>3019.2287999999999</v>
      </c>
    </row>
    <row r="65" spans="1:14" x14ac:dyDescent="0.3">
      <c r="A65" t="s">
        <v>3183</v>
      </c>
      <c r="B65" s="4">
        <v>45803</v>
      </c>
      <c r="C65" t="s">
        <v>565</v>
      </c>
      <c r="D65" t="s">
        <v>1552</v>
      </c>
      <c r="E65" t="s">
        <v>1758</v>
      </c>
      <c r="F65">
        <v>1</v>
      </c>
      <c r="G65">
        <v>56.59</v>
      </c>
      <c r="H65">
        <v>0.15</v>
      </c>
      <c r="I65" t="s">
        <v>1807</v>
      </c>
      <c r="J65" s="17">
        <v>48.101500000000001</v>
      </c>
      <c r="K65">
        <f t="shared" si="0"/>
        <v>1</v>
      </c>
      <c r="L65">
        <f t="shared" si="1"/>
        <v>56.59</v>
      </c>
      <c r="M65">
        <f t="shared" si="2"/>
        <v>0.15</v>
      </c>
      <c r="N65" s="22">
        <f t="shared" si="3"/>
        <v>48.101500000000001</v>
      </c>
    </row>
    <row r="66" spans="1:14" x14ac:dyDescent="0.3">
      <c r="A66" t="s">
        <v>3194</v>
      </c>
      <c r="B66" s="4">
        <v>45373</v>
      </c>
      <c r="C66" t="s">
        <v>476</v>
      </c>
      <c r="D66" t="s">
        <v>1552</v>
      </c>
      <c r="E66" t="s">
        <v>1748</v>
      </c>
      <c r="F66">
        <v>3</v>
      </c>
      <c r="G66">
        <v>250.14</v>
      </c>
      <c r="H66">
        <v>0.23</v>
      </c>
      <c r="I66" t="s">
        <v>1807</v>
      </c>
      <c r="J66" s="17">
        <v>577.82339999999999</v>
      </c>
      <c r="K66">
        <f t="shared" ref="K66:K129" si="4">IF(ISBLANK(F66),J66/(G66*(1-H66)),F66)</f>
        <v>3</v>
      </c>
      <c r="L66">
        <f t="shared" ref="L66:L129" si="5">IF(ISBLANK(G66),J66/(F66*(1-H66)),G66)</f>
        <v>250.14</v>
      </c>
      <c r="M66">
        <f t="shared" ref="M66:M129" si="6">IF(ISBLANK(H66),1-(J66/(L66*F66)),H66)</f>
        <v>0.23</v>
      </c>
      <c r="N66" s="22">
        <f t="shared" ref="N66:N129" si="7">IF(ISBLANK(J66),F66*G66*(1-H66),J66)</f>
        <v>577.82339999999999</v>
      </c>
    </row>
    <row r="67" spans="1:14" x14ac:dyDescent="0.3">
      <c r="A67" t="s">
        <v>3342</v>
      </c>
      <c r="B67" s="4">
        <v>45781</v>
      </c>
      <c r="C67" t="s">
        <v>152</v>
      </c>
      <c r="D67" t="s">
        <v>1552</v>
      </c>
      <c r="E67" t="s">
        <v>1786</v>
      </c>
      <c r="F67">
        <v>3</v>
      </c>
      <c r="G67">
        <v>866.78</v>
      </c>
      <c r="H67">
        <v>0.27</v>
      </c>
      <c r="I67" t="s">
        <v>1807</v>
      </c>
      <c r="J67" s="17">
        <v>1898.2482</v>
      </c>
      <c r="K67">
        <f t="shared" si="4"/>
        <v>3</v>
      </c>
      <c r="L67">
        <f t="shared" si="5"/>
        <v>866.78</v>
      </c>
      <c r="M67">
        <f t="shared" si="6"/>
        <v>0.27</v>
      </c>
      <c r="N67" s="22">
        <f t="shared" si="7"/>
        <v>1898.2482</v>
      </c>
    </row>
    <row r="68" spans="1:14" x14ac:dyDescent="0.3">
      <c r="A68" t="s">
        <v>3501</v>
      </c>
      <c r="B68" s="4">
        <v>45490</v>
      </c>
      <c r="C68" t="s">
        <v>1327</v>
      </c>
      <c r="D68" t="s">
        <v>1552</v>
      </c>
      <c r="E68" t="s">
        <v>1761</v>
      </c>
      <c r="F68">
        <v>3</v>
      </c>
      <c r="G68">
        <v>110.99</v>
      </c>
      <c r="H68">
        <v>0.21</v>
      </c>
      <c r="I68" t="s">
        <v>1805</v>
      </c>
      <c r="J68" s="17">
        <v>263.04629999999997</v>
      </c>
      <c r="K68">
        <f t="shared" si="4"/>
        <v>3</v>
      </c>
      <c r="L68">
        <f t="shared" si="5"/>
        <v>110.99</v>
      </c>
      <c r="M68">
        <f t="shared" si="6"/>
        <v>0.21</v>
      </c>
      <c r="N68" s="22">
        <f t="shared" si="7"/>
        <v>263.04629999999997</v>
      </c>
    </row>
    <row r="69" spans="1:14" x14ac:dyDescent="0.3">
      <c r="A69" t="s">
        <v>3561</v>
      </c>
      <c r="B69" s="4">
        <v>45797</v>
      </c>
      <c r="C69" t="s">
        <v>568</v>
      </c>
      <c r="D69" t="s">
        <v>1552</v>
      </c>
      <c r="E69" t="s">
        <v>1776</v>
      </c>
      <c r="F69">
        <v>1</v>
      </c>
      <c r="G69">
        <v>470.18</v>
      </c>
      <c r="H69">
        <v>0.19</v>
      </c>
      <c r="I69" t="s">
        <v>1807</v>
      </c>
      <c r="J69" s="17">
        <v>380.84580000000011</v>
      </c>
      <c r="K69">
        <f t="shared" si="4"/>
        <v>1</v>
      </c>
      <c r="L69">
        <f t="shared" si="5"/>
        <v>470.18</v>
      </c>
      <c r="M69">
        <f t="shared" si="6"/>
        <v>0.19</v>
      </c>
      <c r="N69" s="22">
        <f t="shared" si="7"/>
        <v>380.84580000000011</v>
      </c>
    </row>
    <row r="70" spans="1:14" x14ac:dyDescent="0.3">
      <c r="A70" t="s">
        <v>3635</v>
      </c>
      <c r="B70" s="4">
        <v>45395</v>
      </c>
      <c r="C70" t="s">
        <v>348</v>
      </c>
      <c r="D70" t="s">
        <v>1552</v>
      </c>
      <c r="E70" t="s">
        <v>1755</v>
      </c>
      <c r="F70">
        <v>3</v>
      </c>
      <c r="G70">
        <v>596</v>
      </c>
      <c r="H70">
        <v>0.28000000000000003</v>
      </c>
      <c r="I70" t="s">
        <v>1810</v>
      </c>
      <c r="J70" s="17">
        <v>1287.3599999999999</v>
      </c>
      <c r="K70">
        <f t="shared" si="4"/>
        <v>3</v>
      </c>
      <c r="L70">
        <f t="shared" si="5"/>
        <v>596</v>
      </c>
      <c r="M70">
        <f t="shared" si="6"/>
        <v>0.28000000000000003</v>
      </c>
      <c r="N70" s="22">
        <f t="shared" si="7"/>
        <v>1287.3599999999999</v>
      </c>
    </row>
    <row r="71" spans="1:14" x14ac:dyDescent="0.3">
      <c r="A71" t="s">
        <v>3672</v>
      </c>
      <c r="B71" s="4">
        <v>45720</v>
      </c>
      <c r="C71" t="s">
        <v>1461</v>
      </c>
      <c r="D71" t="s">
        <v>1552</v>
      </c>
      <c r="E71" t="s">
        <v>1739</v>
      </c>
      <c r="F71">
        <v>4</v>
      </c>
      <c r="G71">
        <v>972.14</v>
      </c>
      <c r="H71">
        <v>0.25</v>
      </c>
      <c r="I71" t="s">
        <v>1805</v>
      </c>
      <c r="J71" s="17">
        <v>2916.42</v>
      </c>
      <c r="K71">
        <f t="shared" si="4"/>
        <v>4</v>
      </c>
      <c r="L71">
        <f t="shared" si="5"/>
        <v>972.14</v>
      </c>
      <c r="M71">
        <f t="shared" si="6"/>
        <v>0.25</v>
      </c>
      <c r="N71" s="22">
        <f t="shared" si="7"/>
        <v>2916.42</v>
      </c>
    </row>
    <row r="72" spans="1:14" x14ac:dyDescent="0.3">
      <c r="A72" t="s">
        <v>3675</v>
      </c>
      <c r="B72" s="4">
        <v>45722</v>
      </c>
      <c r="C72" t="s">
        <v>456</v>
      </c>
      <c r="D72" t="s">
        <v>1552</v>
      </c>
      <c r="E72" t="s">
        <v>1789</v>
      </c>
      <c r="F72">
        <v>4</v>
      </c>
      <c r="G72">
        <v>838.7</v>
      </c>
      <c r="H72">
        <v>0.21</v>
      </c>
      <c r="I72" t="s">
        <v>1810</v>
      </c>
      <c r="J72" s="17">
        <v>2650.2919999999999</v>
      </c>
      <c r="K72">
        <f t="shared" si="4"/>
        <v>4</v>
      </c>
      <c r="L72">
        <f t="shared" si="5"/>
        <v>838.7</v>
      </c>
      <c r="M72">
        <f t="shared" si="6"/>
        <v>0.21</v>
      </c>
      <c r="N72" s="22">
        <f t="shared" si="7"/>
        <v>2650.2919999999999</v>
      </c>
    </row>
    <row r="73" spans="1:14" x14ac:dyDescent="0.3">
      <c r="A73" t="s">
        <v>1830</v>
      </c>
      <c r="B73" s="4">
        <v>45466</v>
      </c>
      <c r="C73" t="s">
        <v>1138</v>
      </c>
      <c r="D73" t="s">
        <v>1554</v>
      </c>
      <c r="E73" t="s">
        <v>1764</v>
      </c>
      <c r="F73">
        <v>1</v>
      </c>
      <c r="G73">
        <v>719.28</v>
      </c>
      <c r="H73">
        <v>0.08</v>
      </c>
      <c r="I73" t="s">
        <v>1805</v>
      </c>
      <c r="J73" s="17">
        <v>661.73760000000004</v>
      </c>
      <c r="K73">
        <f t="shared" si="4"/>
        <v>1</v>
      </c>
      <c r="L73">
        <f t="shared" si="5"/>
        <v>719.28</v>
      </c>
      <c r="M73">
        <f t="shared" si="6"/>
        <v>0.08</v>
      </c>
      <c r="N73" s="22">
        <f t="shared" si="7"/>
        <v>661.73760000000004</v>
      </c>
    </row>
    <row r="74" spans="1:14" x14ac:dyDescent="0.3">
      <c r="A74" t="s">
        <v>1840</v>
      </c>
      <c r="B74" s="4">
        <v>45620</v>
      </c>
      <c r="C74" t="s">
        <v>1384</v>
      </c>
      <c r="D74" t="s">
        <v>1554</v>
      </c>
      <c r="E74" t="s">
        <v>1758</v>
      </c>
      <c r="F74">
        <v>2</v>
      </c>
      <c r="G74">
        <v>717.31</v>
      </c>
      <c r="H74">
        <v>0.15</v>
      </c>
      <c r="I74" t="s">
        <v>1805</v>
      </c>
      <c r="J74" s="17">
        <v>1219.4269999999999</v>
      </c>
      <c r="K74">
        <f t="shared" si="4"/>
        <v>2</v>
      </c>
      <c r="L74">
        <f t="shared" si="5"/>
        <v>717.31</v>
      </c>
      <c r="M74">
        <f t="shared" si="6"/>
        <v>0.15</v>
      </c>
      <c r="N74" s="22">
        <f t="shared" si="7"/>
        <v>1219.4269999999999</v>
      </c>
    </row>
    <row r="75" spans="1:14" x14ac:dyDescent="0.3">
      <c r="A75" t="s">
        <v>1874</v>
      </c>
      <c r="B75" s="4">
        <v>45255</v>
      </c>
      <c r="C75" t="s">
        <v>1470</v>
      </c>
      <c r="D75" t="s">
        <v>1554</v>
      </c>
      <c r="E75" t="s">
        <v>1743</v>
      </c>
      <c r="F75">
        <v>1</v>
      </c>
      <c r="G75">
        <v>989.17</v>
      </c>
      <c r="H75">
        <v>0.2</v>
      </c>
      <c r="I75" t="s">
        <v>1807</v>
      </c>
      <c r="J75" s="17">
        <v>791.33600000000001</v>
      </c>
      <c r="K75">
        <f t="shared" si="4"/>
        <v>1</v>
      </c>
      <c r="L75">
        <f t="shared" si="5"/>
        <v>989.17</v>
      </c>
      <c r="M75">
        <f t="shared" si="6"/>
        <v>0.2</v>
      </c>
      <c r="N75" s="22">
        <f t="shared" si="7"/>
        <v>791.33600000000001</v>
      </c>
    </row>
    <row r="76" spans="1:14" x14ac:dyDescent="0.3">
      <c r="A76" t="s">
        <v>2107</v>
      </c>
      <c r="B76" s="4">
        <v>45268</v>
      </c>
      <c r="C76" t="s">
        <v>642</v>
      </c>
      <c r="D76" t="s">
        <v>1554</v>
      </c>
      <c r="E76" t="s">
        <v>1783</v>
      </c>
      <c r="F76">
        <v>4</v>
      </c>
      <c r="G76">
        <v>889.47</v>
      </c>
      <c r="H76">
        <v>0.24</v>
      </c>
      <c r="I76" t="s">
        <v>1805</v>
      </c>
      <c r="J76" s="17">
        <v>2703.9888000000001</v>
      </c>
      <c r="K76">
        <f t="shared" si="4"/>
        <v>4</v>
      </c>
      <c r="L76">
        <f t="shared" si="5"/>
        <v>889.47</v>
      </c>
      <c r="M76">
        <f t="shared" si="6"/>
        <v>0.24</v>
      </c>
      <c r="N76" s="22">
        <f t="shared" si="7"/>
        <v>2703.9888000000001</v>
      </c>
    </row>
    <row r="77" spans="1:14" x14ac:dyDescent="0.3">
      <c r="A77" t="s">
        <v>2158</v>
      </c>
      <c r="B77" s="4">
        <v>45621</v>
      </c>
      <c r="C77" t="s">
        <v>690</v>
      </c>
      <c r="D77" t="s">
        <v>1554</v>
      </c>
      <c r="E77" t="s">
        <v>1792</v>
      </c>
      <c r="F77">
        <v>3</v>
      </c>
      <c r="G77">
        <v>877.71</v>
      </c>
      <c r="H77">
        <v>0.12</v>
      </c>
      <c r="I77" t="s">
        <v>1807</v>
      </c>
      <c r="J77" s="17">
        <v>2317.1543999999999</v>
      </c>
      <c r="K77">
        <f t="shared" si="4"/>
        <v>3</v>
      </c>
      <c r="L77">
        <f t="shared" si="5"/>
        <v>877.71</v>
      </c>
      <c r="M77">
        <f t="shared" si="6"/>
        <v>0.12</v>
      </c>
      <c r="N77" s="22">
        <f t="shared" si="7"/>
        <v>2317.1543999999999</v>
      </c>
    </row>
    <row r="78" spans="1:14" x14ac:dyDescent="0.3">
      <c r="A78" t="s">
        <v>2355</v>
      </c>
      <c r="B78" s="4">
        <v>45295</v>
      </c>
      <c r="C78" t="s">
        <v>420</v>
      </c>
      <c r="D78" t="s">
        <v>1554</v>
      </c>
      <c r="E78" t="s">
        <v>1783</v>
      </c>
      <c r="F78">
        <v>2</v>
      </c>
      <c r="G78">
        <v>562.97</v>
      </c>
      <c r="H78">
        <v>0.2</v>
      </c>
      <c r="I78" t="s">
        <v>1805</v>
      </c>
      <c r="J78" s="17">
        <v>900.75200000000007</v>
      </c>
      <c r="K78">
        <f t="shared" si="4"/>
        <v>2</v>
      </c>
      <c r="L78">
        <f t="shared" si="5"/>
        <v>562.97</v>
      </c>
      <c r="M78">
        <f t="shared" si="6"/>
        <v>0.2</v>
      </c>
      <c r="N78" s="22">
        <f t="shared" si="7"/>
        <v>900.75200000000007</v>
      </c>
    </row>
    <row r="79" spans="1:14" x14ac:dyDescent="0.3">
      <c r="A79" t="s">
        <v>2422</v>
      </c>
      <c r="B79" s="4">
        <v>45524</v>
      </c>
      <c r="C79" t="s">
        <v>729</v>
      </c>
      <c r="D79" t="s">
        <v>1554</v>
      </c>
      <c r="E79" t="s">
        <v>1792</v>
      </c>
      <c r="F79">
        <v>4</v>
      </c>
      <c r="G79">
        <v>705.64</v>
      </c>
      <c r="H79">
        <v>0.11</v>
      </c>
      <c r="I79" t="s">
        <v>1807</v>
      </c>
      <c r="J79" s="17">
        <v>2512.0783999999999</v>
      </c>
      <c r="K79">
        <f t="shared" si="4"/>
        <v>4</v>
      </c>
      <c r="L79">
        <f t="shared" si="5"/>
        <v>705.64</v>
      </c>
      <c r="M79">
        <f t="shared" si="6"/>
        <v>0.11</v>
      </c>
      <c r="N79" s="22">
        <f t="shared" si="7"/>
        <v>2512.0783999999999</v>
      </c>
    </row>
    <row r="80" spans="1:14" x14ac:dyDescent="0.3">
      <c r="A80" t="s">
        <v>2432</v>
      </c>
      <c r="B80" s="4">
        <v>45517</v>
      </c>
      <c r="C80" t="s">
        <v>456</v>
      </c>
      <c r="D80" t="s">
        <v>1554</v>
      </c>
      <c r="E80" t="s">
        <v>1758</v>
      </c>
      <c r="F80">
        <v>2</v>
      </c>
      <c r="G80">
        <v>179.64</v>
      </c>
      <c r="H80">
        <v>0.1</v>
      </c>
      <c r="I80" t="s">
        <v>1807</v>
      </c>
      <c r="J80" s="17">
        <v>323.35199999999998</v>
      </c>
      <c r="K80">
        <f t="shared" si="4"/>
        <v>2</v>
      </c>
      <c r="L80">
        <f t="shared" si="5"/>
        <v>179.64</v>
      </c>
      <c r="M80">
        <f t="shared" si="6"/>
        <v>0.1</v>
      </c>
      <c r="N80" s="22">
        <f t="shared" si="7"/>
        <v>323.35199999999998</v>
      </c>
    </row>
    <row r="81" spans="1:14" x14ac:dyDescent="0.3">
      <c r="A81" t="s">
        <v>2977</v>
      </c>
      <c r="B81" s="4">
        <v>45900</v>
      </c>
      <c r="C81" t="s">
        <v>1066</v>
      </c>
      <c r="D81" t="s">
        <v>1554</v>
      </c>
      <c r="E81" t="s">
        <v>1781</v>
      </c>
      <c r="F81">
        <v>1</v>
      </c>
      <c r="G81">
        <v>424.83</v>
      </c>
      <c r="H81">
        <v>0.05</v>
      </c>
      <c r="I81" t="s">
        <v>1810</v>
      </c>
      <c r="J81" s="17">
        <v>403.58850000000001</v>
      </c>
      <c r="K81">
        <f t="shared" si="4"/>
        <v>1</v>
      </c>
      <c r="L81">
        <f t="shared" si="5"/>
        <v>424.83</v>
      </c>
      <c r="M81">
        <f t="shared" si="6"/>
        <v>0.05</v>
      </c>
      <c r="N81" s="22">
        <f t="shared" si="7"/>
        <v>403.58850000000001</v>
      </c>
    </row>
    <row r="82" spans="1:14" x14ac:dyDescent="0.3">
      <c r="A82" t="s">
        <v>3094</v>
      </c>
      <c r="B82" s="4">
        <v>45645</v>
      </c>
      <c r="C82" t="s">
        <v>842</v>
      </c>
      <c r="D82" t="s">
        <v>1554</v>
      </c>
      <c r="E82" t="s">
        <v>1764</v>
      </c>
      <c r="F82">
        <v>3</v>
      </c>
      <c r="G82">
        <v>906.99</v>
      </c>
      <c r="H82">
        <v>0.26</v>
      </c>
      <c r="I82" t="s">
        <v>1810</v>
      </c>
      <c r="J82" s="17">
        <v>2013.5178000000001</v>
      </c>
      <c r="K82">
        <f t="shared" si="4"/>
        <v>3</v>
      </c>
      <c r="L82">
        <f t="shared" si="5"/>
        <v>906.99</v>
      </c>
      <c r="M82">
        <f t="shared" si="6"/>
        <v>0.26</v>
      </c>
      <c r="N82" s="22">
        <f t="shared" si="7"/>
        <v>2013.5178000000001</v>
      </c>
    </row>
    <row r="83" spans="1:14" x14ac:dyDescent="0.3">
      <c r="A83" t="s">
        <v>3279</v>
      </c>
      <c r="B83" s="4">
        <v>45288</v>
      </c>
      <c r="C83" t="s">
        <v>832</v>
      </c>
      <c r="D83" t="s">
        <v>1554</v>
      </c>
      <c r="E83" t="s">
        <v>1792</v>
      </c>
      <c r="F83">
        <v>4</v>
      </c>
      <c r="G83">
        <v>700.98</v>
      </c>
      <c r="H83">
        <v>0.12</v>
      </c>
      <c r="I83" t="s">
        <v>1807</v>
      </c>
      <c r="J83" s="17">
        <v>2467.4495999999999</v>
      </c>
      <c r="K83">
        <f t="shared" si="4"/>
        <v>4</v>
      </c>
      <c r="L83">
        <f t="shared" si="5"/>
        <v>700.98</v>
      </c>
      <c r="M83">
        <f t="shared" si="6"/>
        <v>0.12</v>
      </c>
      <c r="N83" s="22">
        <f t="shared" si="7"/>
        <v>2467.4495999999999</v>
      </c>
    </row>
    <row r="84" spans="1:14" x14ac:dyDescent="0.3">
      <c r="A84" t="s">
        <v>3366</v>
      </c>
      <c r="B84" s="4">
        <v>45539</v>
      </c>
      <c r="C84" t="s">
        <v>1103</v>
      </c>
      <c r="D84" t="s">
        <v>1554</v>
      </c>
      <c r="E84" t="s">
        <v>1792</v>
      </c>
      <c r="F84">
        <v>1</v>
      </c>
      <c r="G84">
        <v>548.15</v>
      </c>
      <c r="H84">
        <v>0.11</v>
      </c>
      <c r="I84" t="s">
        <v>1805</v>
      </c>
      <c r="J84" s="17">
        <v>487.8535</v>
      </c>
      <c r="K84">
        <f t="shared" si="4"/>
        <v>1</v>
      </c>
      <c r="L84">
        <f t="shared" si="5"/>
        <v>548.15</v>
      </c>
      <c r="M84">
        <f t="shared" si="6"/>
        <v>0.11</v>
      </c>
      <c r="N84" s="22">
        <f t="shared" si="7"/>
        <v>487.8535</v>
      </c>
    </row>
    <row r="85" spans="1:14" x14ac:dyDescent="0.3">
      <c r="A85" t="s">
        <v>3522</v>
      </c>
      <c r="B85" s="4">
        <v>45823</v>
      </c>
      <c r="C85" t="s">
        <v>1327</v>
      </c>
      <c r="D85" t="s">
        <v>1554</v>
      </c>
      <c r="E85" t="s">
        <v>1739</v>
      </c>
      <c r="F85">
        <v>1</v>
      </c>
      <c r="G85">
        <v>120.83</v>
      </c>
      <c r="H85">
        <v>0.08</v>
      </c>
      <c r="I85" t="s">
        <v>1805</v>
      </c>
      <c r="J85" s="17">
        <v>111.1636</v>
      </c>
      <c r="K85">
        <f t="shared" si="4"/>
        <v>1</v>
      </c>
      <c r="L85">
        <f t="shared" si="5"/>
        <v>120.83</v>
      </c>
      <c r="M85">
        <f t="shared" si="6"/>
        <v>0.08</v>
      </c>
      <c r="N85" s="22">
        <f t="shared" si="7"/>
        <v>111.1636</v>
      </c>
    </row>
    <row r="86" spans="1:14" x14ac:dyDescent="0.3">
      <c r="A86" t="s">
        <v>3534</v>
      </c>
      <c r="B86" s="4">
        <v>45214</v>
      </c>
      <c r="C86" t="s">
        <v>100</v>
      </c>
      <c r="D86" t="s">
        <v>1554</v>
      </c>
      <c r="E86" t="s">
        <v>1734</v>
      </c>
      <c r="F86">
        <v>1</v>
      </c>
      <c r="G86">
        <v>145.47999999999999</v>
      </c>
      <c r="H86">
        <v>0.1</v>
      </c>
      <c r="I86" t="s">
        <v>1810</v>
      </c>
      <c r="J86" s="17">
        <v>130.93199999999999</v>
      </c>
      <c r="K86">
        <f t="shared" si="4"/>
        <v>1</v>
      </c>
      <c r="L86">
        <f t="shared" si="5"/>
        <v>145.47999999999999</v>
      </c>
      <c r="M86">
        <f t="shared" si="6"/>
        <v>0.1</v>
      </c>
      <c r="N86" s="22">
        <f t="shared" si="7"/>
        <v>130.93199999999999</v>
      </c>
    </row>
    <row r="87" spans="1:14" x14ac:dyDescent="0.3">
      <c r="A87" t="s">
        <v>3540</v>
      </c>
      <c r="B87" s="4">
        <v>45862</v>
      </c>
      <c r="C87" t="s">
        <v>23</v>
      </c>
      <c r="D87" t="s">
        <v>1554</v>
      </c>
      <c r="E87" t="s">
        <v>1768</v>
      </c>
      <c r="F87">
        <v>1</v>
      </c>
      <c r="G87">
        <v>437.65</v>
      </c>
      <c r="H87">
        <v>0.02</v>
      </c>
      <c r="I87" t="s">
        <v>1807</v>
      </c>
      <c r="J87" s="17">
        <v>428.89699999999999</v>
      </c>
      <c r="K87">
        <f t="shared" si="4"/>
        <v>1</v>
      </c>
      <c r="L87">
        <f t="shared" si="5"/>
        <v>437.65</v>
      </c>
      <c r="M87">
        <f t="shared" si="6"/>
        <v>0.02</v>
      </c>
      <c r="N87" s="22">
        <f t="shared" si="7"/>
        <v>428.89699999999999</v>
      </c>
    </row>
    <row r="88" spans="1:14" x14ac:dyDescent="0.3">
      <c r="A88" t="s">
        <v>3559</v>
      </c>
      <c r="B88" s="4">
        <v>45886</v>
      </c>
      <c r="C88" t="s">
        <v>192</v>
      </c>
      <c r="D88" t="s">
        <v>1554</v>
      </c>
      <c r="E88" t="s">
        <v>1751</v>
      </c>
      <c r="F88">
        <v>4</v>
      </c>
      <c r="G88">
        <v>676.14</v>
      </c>
      <c r="H88">
        <v>0.11</v>
      </c>
      <c r="I88" t="s">
        <v>1810</v>
      </c>
      <c r="J88" s="17">
        <v>2407.0583999999999</v>
      </c>
      <c r="K88">
        <f t="shared" si="4"/>
        <v>4</v>
      </c>
      <c r="L88">
        <f t="shared" si="5"/>
        <v>676.14</v>
      </c>
      <c r="M88">
        <f t="shared" si="6"/>
        <v>0.11</v>
      </c>
      <c r="N88" s="22">
        <f t="shared" si="7"/>
        <v>2407.0583999999999</v>
      </c>
    </row>
    <row r="89" spans="1:14" x14ac:dyDescent="0.3">
      <c r="A89" t="s">
        <v>3621</v>
      </c>
      <c r="B89" s="4">
        <v>45832</v>
      </c>
      <c r="C89" t="s">
        <v>397</v>
      </c>
      <c r="D89" t="s">
        <v>1554</v>
      </c>
      <c r="E89" t="s">
        <v>1734</v>
      </c>
      <c r="F89">
        <v>1</v>
      </c>
      <c r="G89">
        <v>281.83</v>
      </c>
      <c r="H89">
        <v>0.16</v>
      </c>
      <c r="I89" t="s">
        <v>1810</v>
      </c>
      <c r="J89" s="17">
        <v>236.7372</v>
      </c>
      <c r="K89">
        <f t="shared" si="4"/>
        <v>1</v>
      </c>
      <c r="L89">
        <f t="shared" si="5"/>
        <v>281.83</v>
      </c>
      <c r="M89">
        <f t="shared" si="6"/>
        <v>0.16</v>
      </c>
      <c r="N89" s="22">
        <f t="shared" si="7"/>
        <v>236.7372</v>
      </c>
    </row>
    <row r="90" spans="1:14" x14ac:dyDescent="0.3">
      <c r="A90" t="s">
        <v>3724</v>
      </c>
      <c r="B90" s="4">
        <v>45661</v>
      </c>
      <c r="C90" t="s">
        <v>1421</v>
      </c>
      <c r="D90" t="s">
        <v>1554</v>
      </c>
      <c r="E90" t="s">
        <v>1734</v>
      </c>
      <c r="F90">
        <v>2</v>
      </c>
      <c r="G90">
        <v>687.35</v>
      </c>
      <c r="H90">
        <v>0.2</v>
      </c>
      <c r="I90" t="s">
        <v>1810</v>
      </c>
      <c r="J90" s="17">
        <v>1099.76</v>
      </c>
      <c r="K90">
        <f t="shared" si="4"/>
        <v>2</v>
      </c>
      <c r="L90">
        <f t="shared" si="5"/>
        <v>687.35</v>
      </c>
      <c r="M90">
        <f t="shared" si="6"/>
        <v>0.2</v>
      </c>
      <c r="N90" s="22">
        <f t="shared" si="7"/>
        <v>1099.76</v>
      </c>
    </row>
    <row r="91" spans="1:14" x14ac:dyDescent="0.3">
      <c r="A91" t="s">
        <v>3775</v>
      </c>
      <c r="B91" s="4">
        <v>45665</v>
      </c>
      <c r="C91" t="s">
        <v>93</v>
      </c>
      <c r="D91" t="s">
        <v>1554</v>
      </c>
      <c r="E91" t="s">
        <v>1771</v>
      </c>
      <c r="F91">
        <v>3</v>
      </c>
      <c r="G91">
        <v>195.31</v>
      </c>
      <c r="H91">
        <v>0.13</v>
      </c>
      <c r="I91" t="s">
        <v>1810</v>
      </c>
      <c r="J91" s="17">
        <v>509.75909999999999</v>
      </c>
      <c r="K91">
        <f t="shared" si="4"/>
        <v>3</v>
      </c>
      <c r="L91">
        <f t="shared" si="5"/>
        <v>195.31</v>
      </c>
      <c r="M91">
        <f t="shared" si="6"/>
        <v>0.13</v>
      </c>
      <c r="N91" s="22">
        <f t="shared" si="7"/>
        <v>509.75909999999999</v>
      </c>
    </row>
    <row r="92" spans="1:14" x14ac:dyDescent="0.3">
      <c r="A92" t="s">
        <v>1835</v>
      </c>
      <c r="B92" s="4">
        <v>45923</v>
      </c>
      <c r="C92" t="s">
        <v>494</v>
      </c>
      <c r="D92" t="s">
        <v>1556</v>
      </c>
      <c r="E92" t="s">
        <v>1743</v>
      </c>
      <c r="F92">
        <v>2</v>
      </c>
      <c r="G92">
        <v>74.209999999999994</v>
      </c>
      <c r="H92">
        <v>0.11</v>
      </c>
      <c r="I92" t="s">
        <v>1807</v>
      </c>
      <c r="J92" s="17">
        <v>132.09379999999999</v>
      </c>
      <c r="K92">
        <f t="shared" si="4"/>
        <v>2</v>
      </c>
      <c r="L92">
        <f t="shared" si="5"/>
        <v>74.209999999999994</v>
      </c>
      <c r="M92">
        <f t="shared" si="6"/>
        <v>0.11</v>
      </c>
      <c r="N92" s="22">
        <f t="shared" si="7"/>
        <v>132.09379999999999</v>
      </c>
    </row>
    <row r="93" spans="1:14" x14ac:dyDescent="0.3">
      <c r="A93" t="s">
        <v>1876</v>
      </c>
      <c r="B93" s="4">
        <v>45897</v>
      </c>
      <c r="C93" t="s">
        <v>1297</v>
      </c>
      <c r="D93" t="s">
        <v>1556</v>
      </c>
      <c r="E93" t="s">
        <v>1786</v>
      </c>
      <c r="F93">
        <v>4</v>
      </c>
      <c r="G93">
        <v>561.24</v>
      </c>
      <c r="H93">
        <v>0.24</v>
      </c>
      <c r="I93" t="s">
        <v>1805</v>
      </c>
      <c r="J93" s="17">
        <v>1706.1695999999999</v>
      </c>
      <c r="K93">
        <f t="shared" si="4"/>
        <v>4</v>
      </c>
      <c r="L93">
        <f t="shared" si="5"/>
        <v>561.24</v>
      </c>
      <c r="M93">
        <f t="shared" si="6"/>
        <v>0.24</v>
      </c>
      <c r="N93" s="22">
        <f t="shared" si="7"/>
        <v>1706.1695999999999</v>
      </c>
    </row>
    <row r="94" spans="1:14" x14ac:dyDescent="0.3">
      <c r="A94" t="s">
        <v>1958</v>
      </c>
      <c r="B94" s="4">
        <v>45594</v>
      </c>
      <c r="C94" t="s">
        <v>97</v>
      </c>
      <c r="D94" t="s">
        <v>1556</v>
      </c>
      <c r="E94" t="s">
        <v>1764</v>
      </c>
      <c r="F94">
        <v>4</v>
      </c>
      <c r="G94">
        <v>535.4</v>
      </c>
      <c r="H94">
        <v>0.26</v>
      </c>
      <c r="I94" t="s">
        <v>1807</v>
      </c>
      <c r="J94" s="17">
        <v>1584.7840000000001</v>
      </c>
      <c r="K94">
        <f t="shared" si="4"/>
        <v>4</v>
      </c>
      <c r="L94">
        <f t="shared" si="5"/>
        <v>535.4</v>
      </c>
      <c r="M94">
        <f t="shared" si="6"/>
        <v>0.26</v>
      </c>
      <c r="N94" s="22">
        <f t="shared" si="7"/>
        <v>1584.7840000000001</v>
      </c>
    </row>
    <row r="95" spans="1:14" x14ac:dyDescent="0.3">
      <c r="A95" t="s">
        <v>2133</v>
      </c>
      <c r="B95" s="4">
        <v>45924</v>
      </c>
      <c r="C95" t="s">
        <v>610</v>
      </c>
      <c r="D95" t="s">
        <v>1556</v>
      </c>
      <c r="E95" t="s">
        <v>1739</v>
      </c>
      <c r="F95">
        <v>2</v>
      </c>
      <c r="G95">
        <v>610.37</v>
      </c>
      <c r="H95">
        <v>0.1</v>
      </c>
      <c r="I95" t="s">
        <v>1807</v>
      </c>
      <c r="J95" s="17">
        <v>1098.6659999999999</v>
      </c>
      <c r="K95">
        <f t="shared" si="4"/>
        <v>2</v>
      </c>
      <c r="L95">
        <f t="shared" si="5"/>
        <v>610.37</v>
      </c>
      <c r="M95">
        <f t="shared" si="6"/>
        <v>0.1</v>
      </c>
      <c r="N95" s="22">
        <f t="shared" si="7"/>
        <v>1098.6659999999999</v>
      </c>
    </row>
    <row r="96" spans="1:14" x14ac:dyDescent="0.3">
      <c r="A96" t="s">
        <v>2229</v>
      </c>
      <c r="B96" s="4">
        <v>45853</v>
      </c>
      <c r="C96" t="s">
        <v>1051</v>
      </c>
      <c r="D96" t="s">
        <v>1556</v>
      </c>
      <c r="E96" t="s">
        <v>1783</v>
      </c>
      <c r="F96">
        <v>1</v>
      </c>
      <c r="G96">
        <v>206.45</v>
      </c>
      <c r="H96">
        <v>0.15</v>
      </c>
      <c r="I96" t="s">
        <v>1807</v>
      </c>
      <c r="J96" s="17">
        <v>175.48249999999999</v>
      </c>
      <c r="K96">
        <f t="shared" si="4"/>
        <v>1</v>
      </c>
      <c r="L96">
        <f t="shared" si="5"/>
        <v>206.45</v>
      </c>
      <c r="M96">
        <f t="shared" si="6"/>
        <v>0.15</v>
      </c>
      <c r="N96" s="22">
        <f t="shared" si="7"/>
        <v>175.48249999999999</v>
      </c>
    </row>
    <row r="97" spans="1:14" x14ac:dyDescent="0.3">
      <c r="A97" t="s">
        <v>2314</v>
      </c>
      <c r="B97" s="4">
        <v>45346</v>
      </c>
      <c r="C97" t="s">
        <v>684</v>
      </c>
      <c r="D97" t="s">
        <v>1556</v>
      </c>
      <c r="E97" t="s">
        <v>1743</v>
      </c>
      <c r="F97">
        <v>4</v>
      </c>
      <c r="G97">
        <v>284.24</v>
      </c>
      <c r="H97">
        <v>0.09</v>
      </c>
      <c r="I97" t="s">
        <v>1805</v>
      </c>
      <c r="J97" s="17">
        <v>1034.6335999999999</v>
      </c>
      <c r="K97">
        <f t="shared" si="4"/>
        <v>4</v>
      </c>
      <c r="L97">
        <f t="shared" si="5"/>
        <v>284.24</v>
      </c>
      <c r="M97">
        <f t="shared" si="6"/>
        <v>0.09</v>
      </c>
      <c r="N97" s="22">
        <f t="shared" si="7"/>
        <v>1034.6335999999999</v>
      </c>
    </row>
    <row r="98" spans="1:14" x14ac:dyDescent="0.3">
      <c r="A98" t="s">
        <v>2365</v>
      </c>
      <c r="B98" s="4">
        <v>45840</v>
      </c>
      <c r="C98" t="s">
        <v>367</v>
      </c>
      <c r="D98" t="s">
        <v>1556</v>
      </c>
      <c r="E98" t="s">
        <v>1779</v>
      </c>
      <c r="F98">
        <v>4</v>
      </c>
      <c r="G98">
        <v>539.48</v>
      </c>
      <c r="H98">
        <v>0.28000000000000003</v>
      </c>
      <c r="I98" t="s">
        <v>1810</v>
      </c>
      <c r="J98" s="17">
        <v>1553.7023999999999</v>
      </c>
      <c r="K98">
        <f t="shared" si="4"/>
        <v>4</v>
      </c>
      <c r="L98">
        <f t="shared" si="5"/>
        <v>539.48</v>
      </c>
      <c r="M98">
        <f t="shared" si="6"/>
        <v>0.28000000000000003</v>
      </c>
      <c r="N98" s="22">
        <f t="shared" si="7"/>
        <v>1553.7023999999999</v>
      </c>
    </row>
    <row r="99" spans="1:14" x14ac:dyDescent="0.3">
      <c r="A99" t="s">
        <v>2464</v>
      </c>
      <c r="B99" s="4">
        <v>45633</v>
      </c>
      <c r="C99" t="s">
        <v>67</v>
      </c>
      <c r="D99" t="s">
        <v>1556</v>
      </c>
      <c r="E99" t="s">
        <v>1748</v>
      </c>
      <c r="F99">
        <v>3</v>
      </c>
      <c r="G99">
        <v>706.87</v>
      </c>
      <c r="H99">
        <v>0.27</v>
      </c>
      <c r="I99" t="s">
        <v>1805</v>
      </c>
      <c r="J99" s="17">
        <v>1548.0453</v>
      </c>
      <c r="K99">
        <f t="shared" si="4"/>
        <v>3</v>
      </c>
      <c r="L99">
        <f t="shared" si="5"/>
        <v>706.87</v>
      </c>
      <c r="M99">
        <f t="shared" si="6"/>
        <v>0.27</v>
      </c>
      <c r="N99" s="22">
        <f t="shared" si="7"/>
        <v>1548.0453</v>
      </c>
    </row>
    <row r="100" spans="1:14" x14ac:dyDescent="0.3">
      <c r="A100" t="s">
        <v>2659</v>
      </c>
      <c r="B100" s="4">
        <v>45700</v>
      </c>
      <c r="C100" t="s">
        <v>820</v>
      </c>
      <c r="D100" t="s">
        <v>1556</v>
      </c>
      <c r="E100" t="s">
        <v>1792</v>
      </c>
      <c r="F100">
        <v>4</v>
      </c>
      <c r="G100">
        <v>266.98</v>
      </c>
      <c r="H100">
        <v>0.16</v>
      </c>
      <c r="I100" t="s">
        <v>1805</v>
      </c>
      <c r="J100" s="17">
        <v>897.05280000000005</v>
      </c>
      <c r="K100">
        <f t="shared" si="4"/>
        <v>4</v>
      </c>
      <c r="L100">
        <f t="shared" si="5"/>
        <v>266.98</v>
      </c>
      <c r="M100">
        <f t="shared" si="6"/>
        <v>0.16</v>
      </c>
      <c r="N100" s="22">
        <f t="shared" si="7"/>
        <v>897.05280000000005</v>
      </c>
    </row>
    <row r="101" spans="1:14" x14ac:dyDescent="0.3">
      <c r="A101" t="s">
        <v>2676</v>
      </c>
      <c r="B101" s="4">
        <v>45260</v>
      </c>
      <c r="C101" t="s">
        <v>879</v>
      </c>
      <c r="D101" t="s">
        <v>1556</v>
      </c>
      <c r="E101" t="s">
        <v>1764</v>
      </c>
      <c r="F101">
        <v>1</v>
      </c>
      <c r="G101">
        <v>139.29</v>
      </c>
      <c r="H101">
        <v>0</v>
      </c>
      <c r="I101" t="s">
        <v>1805</v>
      </c>
      <c r="J101" s="17">
        <v>139.29</v>
      </c>
      <c r="K101">
        <f t="shared" si="4"/>
        <v>1</v>
      </c>
      <c r="L101">
        <f t="shared" si="5"/>
        <v>139.29</v>
      </c>
      <c r="M101">
        <f t="shared" si="6"/>
        <v>0</v>
      </c>
      <c r="N101" s="22">
        <f t="shared" si="7"/>
        <v>139.29</v>
      </c>
    </row>
    <row r="102" spans="1:14" x14ac:dyDescent="0.3">
      <c r="A102" t="s">
        <v>2725</v>
      </c>
      <c r="B102" s="4">
        <v>45807</v>
      </c>
      <c r="C102" t="s">
        <v>252</v>
      </c>
      <c r="D102" t="s">
        <v>1556</v>
      </c>
      <c r="E102" t="s">
        <v>1748</v>
      </c>
      <c r="F102">
        <v>2</v>
      </c>
      <c r="G102">
        <v>183.85</v>
      </c>
      <c r="H102">
        <v>0.14000000000000001</v>
      </c>
      <c r="I102" t="s">
        <v>1807</v>
      </c>
      <c r="J102" s="17">
        <v>316.22199999999998</v>
      </c>
      <c r="K102">
        <f t="shared" si="4"/>
        <v>2</v>
      </c>
      <c r="L102">
        <f t="shared" si="5"/>
        <v>183.85</v>
      </c>
      <c r="M102">
        <f t="shared" si="6"/>
        <v>0.14000000000000001</v>
      </c>
      <c r="N102" s="22">
        <f t="shared" si="7"/>
        <v>316.22199999999998</v>
      </c>
    </row>
    <row r="103" spans="1:14" x14ac:dyDescent="0.3">
      <c r="A103" t="s">
        <v>2742</v>
      </c>
      <c r="B103" s="4">
        <v>45235</v>
      </c>
      <c r="C103" t="s">
        <v>409</v>
      </c>
      <c r="D103" t="s">
        <v>1556</v>
      </c>
      <c r="E103" t="s">
        <v>1783</v>
      </c>
      <c r="F103">
        <v>2</v>
      </c>
      <c r="G103">
        <v>65.44</v>
      </c>
      <c r="H103">
        <v>0.05</v>
      </c>
      <c r="I103" t="s">
        <v>1807</v>
      </c>
      <c r="J103" s="17">
        <v>124.336</v>
      </c>
      <c r="K103">
        <f t="shared" si="4"/>
        <v>2</v>
      </c>
      <c r="L103">
        <f t="shared" si="5"/>
        <v>65.44</v>
      </c>
      <c r="M103">
        <f t="shared" si="6"/>
        <v>0.05</v>
      </c>
      <c r="N103" s="22">
        <f t="shared" si="7"/>
        <v>124.336</v>
      </c>
    </row>
    <row r="104" spans="1:14" x14ac:dyDescent="0.3">
      <c r="A104" t="s">
        <v>2923</v>
      </c>
      <c r="B104" s="4">
        <v>45219</v>
      </c>
      <c r="C104" t="s">
        <v>470</v>
      </c>
      <c r="D104" t="s">
        <v>1556</v>
      </c>
      <c r="E104" t="s">
        <v>1764</v>
      </c>
      <c r="F104">
        <v>3</v>
      </c>
      <c r="G104">
        <v>278.38</v>
      </c>
      <c r="H104">
        <v>0.03</v>
      </c>
      <c r="I104" t="s">
        <v>1805</v>
      </c>
      <c r="J104" s="17">
        <v>810.08579999999995</v>
      </c>
      <c r="K104">
        <f t="shared" si="4"/>
        <v>3</v>
      </c>
      <c r="L104">
        <f t="shared" si="5"/>
        <v>278.38</v>
      </c>
      <c r="M104">
        <f t="shared" si="6"/>
        <v>0.03</v>
      </c>
      <c r="N104" s="22">
        <f t="shared" si="7"/>
        <v>810.08579999999995</v>
      </c>
    </row>
    <row r="105" spans="1:14" x14ac:dyDescent="0.3">
      <c r="A105" t="s">
        <v>3023</v>
      </c>
      <c r="B105" s="4">
        <v>45281</v>
      </c>
      <c r="C105" t="s">
        <v>351</v>
      </c>
      <c r="D105" t="s">
        <v>1556</v>
      </c>
      <c r="E105" t="s">
        <v>1795</v>
      </c>
      <c r="F105">
        <v>2</v>
      </c>
      <c r="G105">
        <v>889.04</v>
      </c>
      <c r="H105">
        <v>0.23</v>
      </c>
      <c r="I105" t="s">
        <v>1805</v>
      </c>
      <c r="J105" s="17">
        <v>1369.1215999999999</v>
      </c>
      <c r="K105">
        <f t="shared" si="4"/>
        <v>2</v>
      </c>
      <c r="L105">
        <f t="shared" si="5"/>
        <v>889.04</v>
      </c>
      <c r="M105">
        <f t="shared" si="6"/>
        <v>0.23</v>
      </c>
      <c r="N105" s="22">
        <f t="shared" si="7"/>
        <v>1369.1215999999999</v>
      </c>
    </row>
    <row r="106" spans="1:14" x14ac:dyDescent="0.3">
      <c r="A106" t="s">
        <v>3215</v>
      </c>
      <c r="B106" s="4">
        <v>45679</v>
      </c>
      <c r="C106" t="s">
        <v>456</v>
      </c>
      <c r="D106" t="s">
        <v>1556</v>
      </c>
      <c r="E106" t="s">
        <v>1743</v>
      </c>
      <c r="F106">
        <v>1</v>
      </c>
      <c r="G106">
        <v>908.5</v>
      </c>
      <c r="H106">
        <v>0.2</v>
      </c>
      <c r="I106" t="s">
        <v>1810</v>
      </c>
      <c r="J106" s="17">
        <v>726.80000000000007</v>
      </c>
      <c r="K106">
        <f t="shared" si="4"/>
        <v>1</v>
      </c>
      <c r="L106">
        <f t="shared" si="5"/>
        <v>908.5</v>
      </c>
      <c r="M106">
        <f t="shared" si="6"/>
        <v>0.2</v>
      </c>
      <c r="N106" s="22">
        <f t="shared" si="7"/>
        <v>726.80000000000007</v>
      </c>
    </row>
    <row r="107" spans="1:14" x14ac:dyDescent="0.3">
      <c r="A107" t="s">
        <v>3231</v>
      </c>
      <c r="B107" s="4">
        <v>45664</v>
      </c>
      <c r="C107" t="s">
        <v>40</v>
      </c>
      <c r="D107" t="s">
        <v>1556</v>
      </c>
      <c r="E107" t="s">
        <v>1792</v>
      </c>
      <c r="F107">
        <v>1</v>
      </c>
      <c r="G107">
        <v>350.58</v>
      </c>
      <c r="H107">
        <v>0.03</v>
      </c>
      <c r="I107" t="s">
        <v>1810</v>
      </c>
      <c r="J107" s="17">
        <v>340.06259999999997</v>
      </c>
      <c r="K107">
        <f t="shared" si="4"/>
        <v>1</v>
      </c>
      <c r="L107">
        <f t="shared" si="5"/>
        <v>350.58</v>
      </c>
      <c r="M107">
        <f t="shared" si="6"/>
        <v>0.03</v>
      </c>
      <c r="N107" s="22">
        <f t="shared" si="7"/>
        <v>340.06259999999997</v>
      </c>
    </row>
    <row r="108" spans="1:14" x14ac:dyDescent="0.3">
      <c r="A108" t="s">
        <v>3265</v>
      </c>
      <c r="B108" s="4">
        <v>45448</v>
      </c>
      <c r="C108" t="s">
        <v>1453</v>
      </c>
      <c r="D108" t="s">
        <v>1556</v>
      </c>
      <c r="E108" t="s">
        <v>1768</v>
      </c>
      <c r="F108">
        <v>3</v>
      </c>
      <c r="G108">
        <v>769.06</v>
      </c>
      <c r="H108">
        <v>0.23</v>
      </c>
      <c r="I108" t="s">
        <v>1810</v>
      </c>
      <c r="J108" s="17">
        <v>1776.5286000000001</v>
      </c>
      <c r="K108">
        <f t="shared" si="4"/>
        <v>3</v>
      </c>
      <c r="L108">
        <f t="shared" si="5"/>
        <v>769.06</v>
      </c>
      <c r="M108">
        <f t="shared" si="6"/>
        <v>0.23</v>
      </c>
      <c r="N108" s="22">
        <f t="shared" si="7"/>
        <v>1776.5286000000001</v>
      </c>
    </row>
    <row r="109" spans="1:14" x14ac:dyDescent="0.3">
      <c r="A109" t="s">
        <v>3268</v>
      </c>
      <c r="B109" s="4">
        <v>45723</v>
      </c>
      <c r="C109" t="s">
        <v>1246</v>
      </c>
      <c r="D109" t="s">
        <v>1556</v>
      </c>
      <c r="E109" t="s">
        <v>1771</v>
      </c>
      <c r="F109">
        <v>1</v>
      </c>
      <c r="G109">
        <v>120.57</v>
      </c>
      <c r="H109">
        <v>0.06</v>
      </c>
      <c r="I109" t="s">
        <v>1807</v>
      </c>
      <c r="J109" s="17">
        <v>113.33580000000001</v>
      </c>
      <c r="K109">
        <f t="shared" si="4"/>
        <v>1</v>
      </c>
      <c r="L109">
        <f t="shared" si="5"/>
        <v>120.57</v>
      </c>
      <c r="M109">
        <f t="shared" si="6"/>
        <v>0.06</v>
      </c>
      <c r="N109" s="22">
        <f t="shared" si="7"/>
        <v>113.33580000000001</v>
      </c>
    </row>
    <row r="110" spans="1:14" x14ac:dyDescent="0.3">
      <c r="A110" t="s">
        <v>3302</v>
      </c>
      <c r="B110" s="4">
        <v>45555</v>
      </c>
      <c r="C110" t="s">
        <v>40</v>
      </c>
      <c r="D110" t="s">
        <v>1556</v>
      </c>
      <c r="E110" t="s">
        <v>1748</v>
      </c>
      <c r="F110">
        <v>3</v>
      </c>
      <c r="G110">
        <v>162.16999999999999</v>
      </c>
      <c r="H110">
        <v>0.15</v>
      </c>
      <c r="I110" t="s">
        <v>1807</v>
      </c>
      <c r="J110" s="17">
        <v>413.5335</v>
      </c>
      <c r="K110">
        <f t="shared" si="4"/>
        <v>3</v>
      </c>
      <c r="L110">
        <f t="shared" si="5"/>
        <v>162.16999999999999</v>
      </c>
      <c r="M110">
        <f t="shared" si="6"/>
        <v>0.15</v>
      </c>
      <c r="N110" s="22">
        <f t="shared" si="7"/>
        <v>413.5335</v>
      </c>
    </row>
    <row r="111" spans="1:14" x14ac:dyDescent="0.3">
      <c r="A111" t="s">
        <v>3493</v>
      </c>
      <c r="B111" s="4">
        <v>45761</v>
      </c>
      <c r="C111" t="s">
        <v>1100</v>
      </c>
      <c r="D111" t="s">
        <v>1556</v>
      </c>
      <c r="E111" t="s">
        <v>1781</v>
      </c>
      <c r="F111">
        <v>2</v>
      </c>
      <c r="G111">
        <v>859.47</v>
      </c>
      <c r="H111">
        <v>0.01</v>
      </c>
      <c r="I111" t="s">
        <v>1805</v>
      </c>
      <c r="J111" s="17">
        <v>1701.7506000000001</v>
      </c>
      <c r="K111">
        <f t="shared" si="4"/>
        <v>2</v>
      </c>
      <c r="L111">
        <f t="shared" si="5"/>
        <v>859.47</v>
      </c>
      <c r="M111">
        <f t="shared" si="6"/>
        <v>0.01</v>
      </c>
      <c r="N111" s="22">
        <f t="shared" si="7"/>
        <v>1701.7506000000001</v>
      </c>
    </row>
    <row r="112" spans="1:14" x14ac:dyDescent="0.3">
      <c r="A112" t="s">
        <v>3574</v>
      </c>
      <c r="B112" s="4">
        <v>45544</v>
      </c>
      <c r="C112" t="s">
        <v>800</v>
      </c>
      <c r="D112" t="s">
        <v>1556</v>
      </c>
      <c r="E112" t="s">
        <v>1786</v>
      </c>
      <c r="F112">
        <v>2</v>
      </c>
      <c r="G112">
        <v>330.59</v>
      </c>
      <c r="H112">
        <v>0.14000000000000001</v>
      </c>
      <c r="I112" t="s">
        <v>1805</v>
      </c>
      <c r="J112" s="17">
        <v>568.61479999999995</v>
      </c>
      <c r="K112">
        <f t="shared" si="4"/>
        <v>2</v>
      </c>
      <c r="L112">
        <f t="shared" si="5"/>
        <v>330.59</v>
      </c>
      <c r="M112">
        <f t="shared" si="6"/>
        <v>0.14000000000000001</v>
      </c>
      <c r="N112" s="22">
        <f t="shared" si="7"/>
        <v>568.61479999999995</v>
      </c>
    </row>
    <row r="113" spans="1:14" x14ac:dyDescent="0.3">
      <c r="A113" t="s">
        <v>3703</v>
      </c>
      <c r="B113" s="4">
        <v>45780</v>
      </c>
      <c r="C113" t="s">
        <v>1330</v>
      </c>
      <c r="D113" t="s">
        <v>1556</v>
      </c>
      <c r="E113" t="s">
        <v>1764</v>
      </c>
      <c r="F113">
        <v>4</v>
      </c>
      <c r="G113">
        <v>729.31</v>
      </c>
      <c r="H113">
        <v>0.03</v>
      </c>
      <c r="I113" t="s">
        <v>1805</v>
      </c>
      <c r="J113" s="17">
        <v>2829.7228</v>
      </c>
      <c r="K113">
        <f t="shared" si="4"/>
        <v>4</v>
      </c>
      <c r="L113">
        <f t="shared" si="5"/>
        <v>729.31</v>
      </c>
      <c r="M113">
        <f t="shared" si="6"/>
        <v>0.03</v>
      </c>
      <c r="N113" s="22">
        <f t="shared" si="7"/>
        <v>2829.7228</v>
      </c>
    </row>
    <row r="114" spans="1:14" x14ac:dyDescent="0.3">
      <c r="A114" t="s">
        <v>1931</v>
      </c>
      <c r="B114" s="4">
        <v>45777</v>
      </c>
      <c r="C114" t="s">
        <v>310</v>
      </c>
      <c r="D114" t="s">
        <v>1558</v>
      </c>
      <c r="E114" t="s">
        <v>1748</v>
      </c>
      <c r="F114">
        <v>2</v>
      </c>
      <c r="G114">
        <v>44.35</v>
      </c>
      <c r="H114">
        <v>0.2</v>
      </c>
      <c r="I114" t="s">
        <v>1810</v>
      </c>
      <c r="J114" s="17">
        <v>70.960000000000008</v>
      </c>
      <c r="K114">
        <f t="shared" si="4"/>
        <v>2</v>
      </c>
      <c r="L114">
        <f t="shared" si="5"/>
        <v>44.35</v>
      </c>
      <c r="M114">
        <f t="shared" si="6"/>
        <v>0.2</v>
      </c>
      <c r="N114" s="22">
        <f t="shared" si="7"/>
        <v>70.960000000000008</v>
      </c>
    </row>
    <row r="115" spans="1:14" x14ac:dyDescent="0.3">
      <c r="A115" t="s">
        <v>2022</v>
      </c>
      <c r="B115" s="4">
        <v>45356</v>
      </c>
      <c r="C115" t="s">
        <v>1355</v>
      </c>
      <c r="D115" t="s">
        <v>1558</v>
      </c>
      <c r="E115" t="s">
        <v>1768</v>
      </c>
      <c r="F115">
        <v>3</v>
      </c>
      <c r="G115">
        <v>318.43</v>
      </c>
      <c r="H115">
        <v>0.05</v>
      </c>
      <c r="I115" t="s">
        <v>1805</v>
      </c>
      <c r="J115" s="17">
        <v>907.52549999999997</v>
      </c>
      <c r="K115">
        <f t="shared" si="4"/>
        <v>3</v>
      </c>
      <c r="L115">
        <f t="shared" si="5"/>
        <v>318.43</v>
      </c>
      <c r="M115">
        <f t="shared" si="6"/>
        <v>0.05</v>
      </c>
      <c r="N115" s="22">
        <f t="shared" si="7"/>
        <v>907.52549999999997</v>
      </c>
    </row>
    <row r="116" spans="1:14" x14ac:dyDescent="0.3">
      <c r="A116" t="s">
        <v>2051</v>
      </c>
      <c r="B116" s="4">
        <v>45780</v>
      </c>
      <c r="C116" t="s">
        <v>648</v>
      </c>
      <c r="D116" t="s">
        <v>1558</v>
      </c>
      <c r="E116" t="s">
        <v>1734</v>
      </c>
      <c r="F116">
        <v>4</v>
      </c>
      <c r="G116">
        <v>452.67</v>
      </c>
      <c r="H116">
        <v>0.28000000000000003</v>
      </c>
      <c r="I116" t="s">
        <v>1807</v>
      </c>
      <c r="J116" s="17">
        <v>1303.6895999999999</v>
      </c>
      <c r="K116">
        <f t="shared" si="4"/>
        <v>4</v>
      </c>
      <c r="L116">
        <f t="shared" si="5"/>
        <v>452.67</v>
      </c>
      <c r="M116">
        <f t="shared" si="6"/>
        <v>0.28000000000000003</v>
      </c>
      <c r="N116" s="22">
        <f t="shared" si="7"/>
        <v>1303.6895999999999</v>
      </c>
    </row>
    <row r="117" spans="1:14" x14ac:dyDescent="0.3">
      <c r="A117" t="s">
        <v>2209</v>
      </c>
      <c r="B117" s="4">
        <v>45817</v>
      </c>
      <c r="C117" t="s">
        <v>928</v>
      </c>
      <c r="D117" t="s">
        <v>1558</v>
      </c>
      <c r="E117" t="s">
        <v>1771</v>
      </c>
      <c r="F117">
        <v>1</v>
      </c>
      <c r="G117">
        <v>753.39</v>
      </c>
      <c r="H117">
        <v>0.04</v>
      </c>
      <c r="I117" t="s">
        <v>1810</v>
      </c>
      <c r="J117" s="17">
        <v>723.25439999999992</v>
      </c>
      <c r="K117">
        <f t="shared" si="4"/>
        <v>1</v>
      </c>
      <c r="L117">
        <f t="shared" si="5"/>
        <v>753.39</v>
      </c>
      <c r="M117">
        <f t="shared" si="6"/>
        <v>0.04</v>
      </c>
      <c r="N117" s="22">
        <f t="shared" si="7"/>
        <v>723.25439999999992</v>
      </c>
    </row>
    <row r="118" spans="1:14" x14ac:dyDescent="0.3">
      <c r="A118" t="s">
        <v>2411</v>
      </c>
      <c r="B118" s="4">
        <v>45635</v>
      </c>
      <c r="C118" t="s">
        <v>1412</v>
      </c>
      <c r="D118" t="s">
        <v>1558</v>
      </c>
      <c r="E118" t="s">
        <v>1781</v>
      </c>
      <c r="F118">
        <v>3</v>
      </c>
      <c r="G118">
        <v>970.89</v>
      </c>
      <c r="H118">
        <v>0.11</v>
      </c>
      <c r="I118" t="s">
        <v>1810</v>
      </c>
      <c r="J118" s="17">
        <v>2592.2763</v>
      </c>
      <c r="K118">
        <f t="shared" si="4"/>
        <v>3</v>
      </c>
      <c r="L118">
        <f t="shared" si="5"/>
        <v>970.89</v>
      </c>
      <c r="M118">
        <f t="shared" si="6"/>
        <v>0.11</v>
      </c>
      <c r="N118" s="22">
        <f t="shared" si="7"/>
        <v>2592.2763</v>
      </c>
    </row>
    <row r="119" spans="1:14" x14ac:dyDescent="0.3">
      <c r="A119" t="s">
        <v>2752</v>
      </c>
      <c r="B119" s="4">
        <v>45567</v>
      </c>
      <c r="C119" t="s">
        <v>244</v>
      </c>
      <c r="D119" t="s">
        <v>1558</v>
      </c>
      <c r="E119" t="s">
        <v>1783</v>
      </c>
      <c r="F119">
        <v>4</v>
      </c>
      <c r="G119">
        <v>973.9</v>
      </c>
      <c r="H119">
        <v>0.02</v>
      </c>
      <c r="I119" t="s">
        <v>1810</v>
      </c>
      <c r="J119" s="17">
        <v>3817.6880000000001</v>
      </c>
      <c r="K119">
        <f t="shared" si="4"/>
        <v>4</v>
      </c>
      <c r="L119">
        <f t="shared" si="5"/>
        <v>973.9</v>
      </c>
      <c r="M119">
        <f t="shared" si="6"/>
        <v>0.02</v>
      </c>
      <c r="N119" s="22">
        <f t="shared" si="7"/>
        <v>3817.6880000000001</v>
      </c>
    </row>
    <row r="120" spans="1:14" x14ac:dyDescent="0.3">
      <c r="A120" t="s">
        <v>3085</v>
      </c>
      <c r="B120" s="4">
        <v>45481</v>
      </c>
      <c r="C120" t="s">
        <v>1089</v>
      </c>
      <c r="D120" t="s">
        <v>1558</v>
      </c>
      <c r="E120" t="s">
        <v>1734</v>
      </c>
      <c r="F120">
        <v>2</v>
      </c>
      <c r="G120">
        <v>779.29</v>
      </c>
      <c r="H120">
        <v>0.12</v>
      </c>
      <c r="I120" t="s">
        <v>1810</v>
      </c>
      <c r="J120" s="17">
        <v>1371.5504000000001</v>
      </c>
      <c r="K120">
        <f t="shared" si="4"/>
        <v>2</v>
      </c>
      <c r="L120">
        <f t="shared" si="5"/>
        <v>779.29</v>
      </c>
      <c r="M120">
        <f t="shared" si="6"/>
        <v>0.12</v>
      </c>
      <c r="N120" s="22">
        <f t="shared" si="7"/>
        <v>1371.5504000000001</v>
      </c>
    </row>
    <row r="121" spans="1:14" x14ac:dyDescent="0.3">
      <c r="A121" t="s">
        <v>3165</v>
      </c>
      <c r="B121" s="4">
        <v>45258</v>
      </c>
      <c r="C121" t="s">
        <v>420</v>
      </c>
      <c r="D121" t="s">
        <v>1558</v>
      </c>
      <c r="E121" t="s">
        <v>1758</v>
      </c>
      <c r="F121">
        <v>2</v>
      </c>
      <c r="G121">
        <v>629.73</v>
      </c>
      <c r="H121">
        <v>7.0000000000000007E-2</v>
      </c>
      <c r="I121" t="s">
        <v>1807</v>
      </c>
      <c r="J121" s="17">
        <v>1171.2978000000001</v>
      </c>
      <c r="K121">
        <f t="shared" si="4"/>
        <v>2</v>
      </c>
      <c r="L121">
        <f t="shared" si="5"/>
        <v>629.73</v>
      </c>
      <c r="M121">
        <f t="shared" si="6"/>
        <v>7.0000000000000007E-2</v>
      </c>
      <c r="N121" s="22">
        <f t="shared" si="7"/>
        <v>1171.2978000000001</v>
      </c>
    </row>
    <row r="122" spans="1:14" x14ac:dyDescent="0.3">
      <c r="A122" t="s">
        <v>3235</v>
      </c>
      <c r="B122" s="4">
        <v>45753</v>
      </c>
      <c r="C122" t="s">
        <v>634</v>
      </c>
      <c r="D122" t="s">
        <v>1558</v>
      </c>
      <c r="E122" t="s">
        <v>1771</v>
      </c>
      <c r="F122">
        <v>3</v>
      </c>
      <c r="G122">
        <v>696.74</v>
      </c>
      <c r="H122">
        <v>0.13</v>
      </c>
      <c r="I122" t="s">
        <v>1810</v>
      </c>
      <c r="J122" s="17">
        <v>1818.4914000000001</v>
      </c>
      <c r="K122">
        <f t="shared" si="4"/>
        <v>3</v>
      </c>
      <c r="L122">
        <f t="shared" si="5"/>
        <v>696.74</v>
      </c>
      <c r="M122">
        <f t="shared" si="6"/>
        <v>0.13</v>
      </c>
      <c r="N122" s="22">
        <f t="shared" si="7"/>
        <v>1818.4914000000001</v>
      </c>
    </row>
    <row r="123" spans="1:14" x14ac:dyDescent="0.3">
      <c r="A123" t="s">
        <v>3372</v>
      </c>
      <c r="B123" s="4">
        <v>45943</v>
      </c>
      <c r="C123" t="s">
        <v>1162</v>
      </c>
      <c r="D123" t="s">
        <v>1558</v>
      </c>
      <c r="E123" t="s">
        <v>1771</v>
      </c>
      <c r="F123">
        <v>2</v>
      </c>
      <c r="G123">
        <v>675.65</v>
      </c>
      <c r="H123">
        <v>0.2</v>
      </c>
      <c r="I123" t="s">
        <v>1810</v>
      </c>
      <c r="J123" s="17">
        <v>1081.04</v>
      </c>
      <c r="K123">
        <f t="shared" si="4"/>
        <v>2</v>
      </c>
      <c r="L123">
        <f t="shared" si="5"/>
        <v>675.65</v>
      </c>
      <c r="M123">
        <f t="shared" si="6"/>
        <v>0.2</v>
      </c>
      <c r="N123" s="22">
        <f t="shared" si="7"/>
        <v>1081.04</v>
      </c>
    </row>
    <row r="124" spans="1:14" x14ac:dyDescent="0.3">
      <c r="A124" t="s">
        <v>3447</v>
      </c>
      <c r="B124" s="4">
        <v>45496</v>
      </c>
      <c r="C124" t="s">
        <v>568</v>
      </c>
      <c r="D124" t="s">
        <v>1558</v>
      </c>
      <c r="E124" t="s">
        <v>1761</v>
      </c>
      <c r="F124">
        <v>2</v>
      </c>
      <c r="G124">
        <v>44.65</v>
      </c>
      <c r="H124">
        <v>0.03</v>
      </c>
      <c r="I124" t="s">
        <v>1807</v>
      </c>
      <c r="J124" s="17">
        <v>86.620999999999995</v>
      </c>
      <c r="K124">
        <f t="shared" si="4"/>
        <v>2</v>
      </c>
      <c r="L124">
        <f t="shared" si="5"/>
        <v>44.65</v>
      </c>
      <c r="M124">
        <f t="shared" si="6"/>
        <v>0.03</v>
      </c>
      <c r="N124" s="22">
        <f t="shared" si="7"/>
        <v>86.620999999999995</v>
      </c>
    </row>
    <row r="125" spans="1:14" x14ac:dyDescent="0.3">
      <c r="A125" t="s">
        <v>3449</v>
      </c>
      <c r="B125" s="4">
        <v>45301</v>
      </c>
      <c r="C125" t="s">
        <v>962</v>
      </c>
      <c r="D125" t="s">
        <v>1558</v>
      </c>
      <c r="E125" t="s">
        <v>1776</v>
      </c>
      <c r="F125">
        <v>2</v>
      </c>
      <c r="G125">
        <v>403.2</v>
      </c>
      <c r="H125">
        <v>0.21</v>
      </c>
      <c r="I125" t="s">
        <v>1807</v>
      </c>
      <c r="J125" s="17">
        <v>637.05600000000004</v>
      </c>
      <c r="K125">
        <f t="shared" si="4"/>
        <v>2</v>
      </c>
      <c r="L125">
        <f t="shared" si="5"/>
        <v>403.2</v>
      </c>
      <c r="M125">
        <f t="shared" si="6"/>
        <v>0.21</v>
      </c>
      <c r="N125" s="22">
        <f t="shared" si="7"/>
        <v>637.05600000000004</v>
      </c>
    </row>
    <row r="126" spans="1:14" x14ac:dyDescent="0.3">
      <c r="A126" t="s">
        <v>3476</v>
      </c>
      <c r="B126" s="4">
        <v>45862</v>
      </c>
      <c r="C126" t="s">
        <v>195</v>
      </c>
      <c r="D126" t="s">
        <v>1558</v>
      </c>
      <c r="E126" t="s">
        <v>1743</v>
      </c>
      <c r="F126">
        <v>2</v>
      </c>
      <c r="G126">
        <v>414.86</v>
      </c>
      <c r="H126">
        <v>0.23</v>
      </c>
      <c r="I126" t="s">
        <v>1805</v>
      </c>
      <c r="J126" s="17">
        <v>638.88440000000003</v>
      </c>
      <c r="K126">
        <f t="shared" si="4"/>
        <v>2</v>
      </c>
      <c r="L126">
        <f t="shared" si="5"/>
        <v>414.86</v>
      </c>
      <c r="M126">
        <f t="shared" si="6"/>
        <v>0.23</v>
      </c>
      <c r="N126" s="22">
        <f t="shared" si="7"/>
        <v>638.88440000000003</v>
      </c>
    </row>
    <row r="127" spans="1:14" x14ac:dyDescent="0.3">
      <c r="A127" t="s">
        <v>3566</v>
      </c>
      <c r="B127" s="4">
        <v>45448</v>
      </c>
      <c r="C127" t="s">
        <v>63</v>
      </c>
      <c r="D127" t="s">
        <v>1558</v>
      </c>
      <c r="E127" t="s">
        <v>1789</v>
      </c>
      <c r="F127">
        <v>4</v>
      </c>
      <c r="G127">
        <v>839.74</v>
      </c>
      <c r="H127">
        <v>0.13</v>
      </c>
      <c r="I127" t="s">
        <v>1807</v>
      </c>
      <c r="J127" s="17">
        <v>2922.2952</v>
      </c>
      <c r="K127">
        <f t="shared" si="4"/>
        <v>4</v>
      </c>
      <c r="L127">
        <f t="shared" si="5"/>
        <v>839.74</v>
      </c>
      <c r="M127">
        <f t="shared" si="6"/>
        <v>0.13</v>
      </c>
      <c r="N127" s="22">
        <f t="shared" si="7"/>
        <v>2922.2952</v>
      </c>
    </row>
    <row r="128" spans="1:14" x14ac:dyDescent="0.3">
      <c r="A128" t="s">
        <v>3702</v>
      </c>
      <c r="B128" s="4">
        <v>45423</v>
      </c>
      <c r="C128" t="s">
        <v>103</v>
      </c>
      <c r="D128" t="s">
        <v>1558</v>
      </c>
      <c r="E128" t="s">
        <v>1739</v>
      </c>
      <c r="F128">
        <v>2</v>
      </c>
      <c r="G128">
        <v>660.27</v>
      </c>
      <c r="H128">
        <v>0.01</v>
      </c>
      <c r="I128" t="s">
        <v>1807</v>
      </c>
      <c r="J128" s="17">
        <v>1307.3345999999999</v>
      </c>
      <c r="K128">
        <f t="shared" si="4"/>
        <v>2</v>
      </c>
      <c r="L128">
        <f t="shared" si="5"/>
        <v>660.27</v>
      </c>
      <c r="M128">
        <f t="shared" si="6"/>
        <v>0.01</v>
      </c>
      <c r="N128" s="22">
        <f t="shared" si="7"/>
        <v>1307.3345999999999</v>
      </c>
    </row>
    <row r="129" spans="1:14" x14ac:dyDescent="0.3">
      <c r="A129" t="s">
        <v>3733</v>
      </c>
      <c r="B129" s="4">
        <v>45907</v>
      </c>
      <c r="C129" t="s">
        <v>110</v>
      </c>
      <c r="D129" t="s">
        <v>1558</v>
      </c>
      <c r="E129" t="s">
        <v>1755</v>
      </c>
      <c r="F129">
        <v>4</v>
      </c>
      <c r="G129">
        <v>94.48</v>
      </c>
      <c r="H129">
        <v>0.06</v>
      </c>
      <c r="I129" t="s">
        <v>1810</v>
      </c>
      <c r="J129" s="17">
        <v>355.2448</v>
      </c>
      <c r="K129">
        <f t="shared" si="4"/>
        <v>4</v>
      </c>
      <c r="L129">
        <f t="shared" si="5"/>
        <v>94.48</v>
      </c>
      <c r="M129">
        <f t="shared" si="6"/>
        <v>0.06</v>
      </c>
      <c r="N129" s="22">
        <f t="shared" si="7"/>
        <v>355.2448</v>
      </c>
    </row>
    <row r="130" spans="1:14" x14ac:dyDescent="0.3">
      <c r="A130" t="s">
        <v>3780</v>
      </c>
      <c r="B130" s="4">
        <v>45256</v>
      </c>
      <c r="C130" t="s">
        <v>515</v>
      </c>
      <c r="D130" t="s">
        <v>1558</v>
      </c>
      <c r="E130" t="s">
        <v>1776</v>
      </c>
      <c r="F130">
        <v>1</v>
      </c>
      <c r="G130">
        <v>68.209999999999994</v>
      </c>
      <c r="H130">
        <v>0.05</v>
      </c>
      <c r="I130" t="s">
        <v>1807</v>
      </c>
      <c r="J130" s="17">
        <v>64.799499999999995</v>
      </c>
      <c r="K130">
        <f t="shared" ref="K130:K193" si="8">IF(ISBLANK(F130),J130/(G130*(1-H130)),F130)</f>
        <v>1</v>
      </c>
      <c r="L130">
        <f t="shared" ref="L130:L193" si="9">IF(ISBLANK(G130),J130/(F130*(1-H130)),G130)</f>
        <v>68.209999999999994</v>
      </c>
      <c r="M130">
        <f t="shared" ref="M130:M193" si="10">IF(ISBLANK(H130),1-(J130/(L130*F130)),H130)</f>
        <v>0.05</v>
      </c>
      <c r="N130" s="22">
        <f t="shared" ref="N130:N193" si="11">IF(ISBLANK(J130),F130*G130*(1-H130),J130)</f>
        <v>64.799499999999995</v>
      </c>
    </row>
    <row r="131" spans="1:14" x14ac:dyDescent="0.3">
      <c r="A131" t="s">
        <v>3787</v>
      </c>
      <c r="B131" s="4">
        <v>45644</v>
      </c>
      <c r="C131" t="s">
        <v>873</v>
      </c>
      <c r="D131" t="s">
        <v>1558</v>
      </c>
      <c r="E131" t="s">
        <v>1751</v>
      </c>
      <c r="F131">
        <v>2</v>
      </c>
      <c r="G131">
        <v>353.74</v>
      </c>
      <c r="H131">
        <v>0.01</v>
      </c>
      <c r="I131" t="s">
        <v>1805</v>
      </c>
      <c r="J131" s="17">
        <v>700.40520000000004</v>
      </c>
      <c r="K131">
        <f t="shared" si="8"/>
        <v>2</v>
      </c>
      <c r="L131">
        <f t="shared" si="9"/>
        <v>353.74</v>
      </c>
      <c r="M131">
        <f t="shared" si="10"/>
        <v>0.01</v>
      </c>
      <c r="N131" s="22">
        <f t="shared" si="11"/>
        <v>700.40520000000004</v>
      </c>
    </row>
    <row r="132" spans="1:14" x14ac:dyDescent="0.3">
      <c r="A132" t="s">
        <v>1812</v>
      </c>
      <c r="B132" s="4">
        <v>45499</v>
      </c>
      <c r="C132" t="s">
        <v>400</v>
      </c>
      <c r="D132" t="s">
        <v>1560</v>
      </c>
      <c r="E132" t="s">
        <v>1761</v>
      </c>
      <c r="F132">
        <v>3</v>
      </c>
      <c r="G132">
        <v>147.01</v>
      </c>
      <c r="H132">
        <v>0.19</v>
      </c>
      <c r="I132" t="s">
        <v>1810</v>
      </c>
      <c r="J132" s="17">
        <v>357.23430000000002</v>
      </c>
      <c r="K132">
        <f t="shared" si="8"/>
        <v>3</v>
      </c>
      <c r="L132">
        <f t="shared" si="9"/>
        <v>147.01</v>
      </c>
      <c r="M132">
        <f t="shared" si="10"/>
        <v>0.19</v>
      </c>
      <c r="N132" s="22">
        <f t="shared" si="11"/>
        <v>357.23430000000002</v>
      </c>
    </row>
    <row r="133" spans="1:14" x14ac:dyDescent="0.3">
      <c r="A133" t="s">
        <v>1865</v>
      </c>
      <c r="B133" s="4">
        <v>45633</v>
      </c>
      <c r="C133" t="s">
        <v>1243</v>
      </c>
      <c r="D133" t="s">
        <v>1560</v>
      </c>
      <c r="E133" t="s">
        <v>1761</v>
      </c>
      <c r="F133">
        <v>4</v>
      </c>
      <c r="G133">
        <v>733.42</v>
      </c>
      <c r="I133" t="s">
        <v>1807</v>
      </c>
      <c r="J133" s="17">
        <v>2552.3015999999998</v>
      </c>
      <c r="K133">
        <f t="shared" si="8"/>
        <v>4</v>
      </c>
      <c r="L133">
        <f t="shared" si="9"/>
        <v>733.42</v>
      </c>
      <c r="M133">
        <f t="shared" si="10"/>
        <v>0.13</v>
      </c>
      <c r="N133" s="22">
        <f t="shared" si="11"/>
        <v>2552.3015999999998</v>
      </c>
    </row>
    <row r="134" spans="1:14" x14ac:dyDescent="0.3">
      <c r="A134" t="s">
        <v>2024</v>
      </c>
      <c r="B134" s="4">
        <v>45219</v>
      </c>
      <c r="C134" t="s">
        <v>842</v>
      </c>
      <c r="D134" t="s">
        <v>1560</v>
      </c>
      <c r="E134" t="s">
        <v>1795</v>
      </c>
      <c r="F134">
        <v>1</v>
      </c>
      <c r="G134">
        <v>332.82</v>
      </c>
      <c r="H134">
        <v>0.14000000000000001</v>
      </c>
      <c r="I134" t="s">
        <v>1807</v>
      </c>
      <c r="J134" s="17">
        <v>286.22519999999997</v>
      </c>
      <c r="K134">
        <f t="shared" si="8"/>
        <v>1</v>
      </c>
      <c r="L134">
        <f t="shared" si="9"/>
        <v>332.82</v>
      </c>
      <c r="M134">
        <f t="shared" si="10"/>
        <v>0.14000000000000001</v>
      </c>
      <c r="N134" s="22">
        <f t="shared" si="11"/>
        <v>286.22519999999997</v>
      </c>
    </row>
    <row r="135" spans="1:14" x14ac:dyDescent="0.3">
      <c r="A135" t="s">
        <v>2045</v>
      </c>
      <c r="B135" s="4">
        <v>45253</v>
      </c>
      <c r="C135" t="s">
        <v>456</v>
      </c>
      <c r="D135" t="s">
        <v>1560</v>
      </c>
      <c r="E135" t="s">
        <v>1755</v>
      </c>
      <c r="F135">
        <v>1</v>
      </c>
      <c r="G135">
        <v>594.44000000000005</v>
      </c>
      <c r="H135">
        <v>0.21</v>
      </c>
      <c r="I135" t="s">
        <v>1805</v>
      </c>
      <c r="J135" s="17">
        <v>469.60759999999999</v>
      </c>
      <c r="K135">
        <f t="shared" si="8"/>
        <v>1</v>
      </c>
      <c r="L135">
        <f t="shared" si="9"/>
        <v>594.44000000000005</v>
      </c>
      <c r="M135">
        <f t="shared" si="10"/>
        <v>0.21</v>
      </c>
      <c r="N135" s="22">
        <f t="shared" si="11"/>
        <v>469.60759999999999</v>
      </c>
    </row>
    <row r="136" spans="1:14" x14ac:dyDescent="0.3">
      <c r="A136" t="s">
        <v>2154</v>
      </c>
      <c r="B136" s="4">
        <v>45541</v>
      </c>
      <c r="C136" t="s">
        <v>202</v>
      </c>
      <c r="D136" t="s">
        <v>1560</v>
      </c>
      <c r="E136" t="s">
        <v>1783</v>
      </c>
      <c r="F136">
        <v>2</v>
      </c>
      <c r="G136">
        <v>280.37</v>
      </c>
      <c r="H136">
        <v>0.22</v>
      </c>
      <c r="I136" t="s">
        <v>1810</v>
      </c>
      <c r="J136" s="17">
        <v>437.37720000000002</v>
      </c>
      <c r="K136">
        <f t="shared" si="8"/>
        <v>2</v>
      </c>
      <c r="L136">
        <f t="shared" si="9"/>
        <v>280.37</v>
      </c>
      <c r="M136">
        <f t="shared" si="10"/>
        <v>0.22</v>
      </c>
      <c r="N136" s="22">
        <f t="shared" si="11"/>
        <v>437.37720000000002</v>
      </c>
    </row>
    <row r="137" spans="1:14" x14ac:dyDescent="0.3">
      <c r="A137" t="s">
        <v>2162</v>
      </c>
      <c r="B137" s="4">
        <v>45304</v>
      </c>
      <c r="C137" t="s">
        <v>767</v>
      </c>
      <c r="D137" t="s">
        <v>1560</v>
      </c>
      <c r="E137" t="s">
        <v>1783</v>
      </c>
      <c r="F137">
        <v>2</v>
      </c>
      <c r="G137">
        <v>899.27</v>
      </c>
      <c r="H137">
        <v>0.17</v>
      </c>
      <c r="I137" t="s">
        <v>1805</v>
      </c>
      <c r="J137" s="17">
        <v>1492.7882</v>
      </c>
      <c r="K137">
        <f t="shared" si="8"/>
        <v>2</v>
      </c>
      <c r="L137">
        <f t="shared" si="9"/>
        <v>899.27</v>
      </c>
      <c r="M137">
        <f t="shared" si="10"/>
        <v>0.17</v>
      </c>
      <c r="N137" s="22">
        <f t="shared" si="11"/>
        <v>1492.7882</v>
      </c>
    </row>
    <row r="138" spans="1:14" x14ac:dyDescent="0.3">
      <c r="A138" t="s">
        <v>2216</v>
      </c>
      <c r="B138" s="4">
        <v>45837</v>
      </c>
      <c r="C138" t="s">
        <v>1018</v>
      </c>
      <c r="D138" t="s">
        <v>1560</v>
      </c>
      <c r="E138" t="s">
        <v>1786</v>
      </c>
      <c r="F138">
        <v>4</v>
      </c>
      <c r="G138">
        <v>370.63</v>
      </c>
      <c r="H138">
        <v>0.08</v>
      </c>
      <c r="I138" t="s">
        <v>1805</v>
      </c>
      <c r="J138" s="17">
        <v>1363.9184</v>
      </c>
      <c r="K138">
        <f t="shared" si="8"/>
        <v>4</v>
      </c>
      <c r="L138">
        <f t="shared" si="9"/>
        <v>370.63</v>
      </c>
      <c r="M138">
        <f t="shared" si="10"/>
        <v>0.08</v>
      </c>
      <c r="N138" s="22">
        <f t="shared" si="11"/>
        <v>1363.9184</v>
      </c>
    </row>
    <row r="139" spans="1:14" x14ac:dyDescent="0.3">
      <c r="A139" t="s">
        <v>2286</v>
      </c>
      <c r="B139" s="4">
        <v>45574</v>
      </c>
      <c r="C139" t="s">
        <v>1373</v>
      </c>
      <c r="D139" t="s">
        <v>1560</v>
      </c>
      <c r="E139" t="s">
        <v>1768</v>
      </c>
      <c r="F139">
        <v>3</v>
      </c>
      <c r="G139">
        <v>635.13</v>
      </c>
      <c r="H139">
        <v>0.09</v>
      </c>
      <c r="I139" t="s">
        <v>1807</v>
      </c>
      <c r="J139" s="17">
        <v>1733.9049</v>
      </c>
      <c r="K139">
        <f t="shared" si="8"/>
        <v>3</v>
      </c>
      <c r="L139">
        <f t="shared" si="9"/>
        <v>635.13</v>
      </c>
      <c r="M139">
        <f t="shared" si="10"/>
        <v>0.09</v>
      </c>
      <c r="N139" s="22">
        <f t="shared" si="11"/>
        <v>1733.9049</v>
      </c>
    </row>
    <row r="140" spans="1:14" x14ac:dyDescent="0.3">
      <c r="A140" t="s">
        <v>2416</v>
      </c>
      <c r="B140" s="4">
        <v>45921</v>
      </c>
      <c r="C140" t="s">
        <v>1433</v>
      </c>
      <c r="D140" t="s">
        <v>1560</v>
      </c>
      <c r="E140" t="s">
        <v>1739</v>
      </c>
      <c r="F140">
        <v>4</v>
      </c>
      <c r="G140">
        <v>479.11</v>
      </c>
      <c r="H140">
        <v>0.24</v>
      </c>
      <c r="I140" t="s">
        <v>1807</v>
      </c>
      <c r="J140" s="17">
        <v>1456.4944</v>
      </c>
      <c r="K140">
        <f t="shared" si="8"/>
        <v>4</v>
      </c>
      <c r="L140">
        <f t="shared" si="9"/>
        <v>479.11</v>
      </c>
      <c r="M140">
        <f t="shared" si="10"/>
        <v>0.24</v>
      </c>
      <c r="N140" s="22">
        <f t="shared" si="11"/>
        <v>1456.4944</v>
      </c>
    </row>
    <row r="141" spans="1:14" x14ac:dyDescent="0.3">
      <c r="A141" t="s">
        <v>2465</v>
      </c>
      <c r="B141" s="4">
        <v>45629</v>
      </c>
      <c r="C141" t="s">
        <v>205</v>
      </c>
      <c r="D141" t="s">
        <v>1560</v>
      </c>
      <c r="E141" t="s">
        <v>1758</v>
      </c>
      <c r="F141">
        <v>2</v>
      </c>
      <c r="G141">
        <v>884.48</v>
      </c>
      <c r="H141">
        <v>0</v>
      </c>
      <c r="I141" t="s">
        <v>1810</v>
      </c>
      <c r="J141" s="17">
        <v>1768.96</v>
      </c>
      <c r="K141">
        <f t="shared" si="8"/>
        <v>2</v>
      </c>
      <c r="L141">
        <f t="shared" si="9"/>
        <v>884.48</v>
      </c>
      <c r="M141">
        <f t="shared" si="10"/>
        <v>0</v>
      </c>
      <c r="N141" s="22">
        <f t="shared" si="11"/>
        <v>1768.96</v>
      </c>
    </row>
    <row r="142" spans="1:14" x14ac:dyDescent="0.3">
      <c r="A142" t="s">
        <v>2504</v>
      </c>
      <c r="B142" s="4">
        <v>45832</v>
      </c>
      <c r="C142" t="s">
        <v>467</v>
      </c>
      <c r="D142" t="s">
        <v>1560</v>
      </c>
      <c r="E142" t="s">
        <v>1792</v>
      </c>
      <c r="F142">
        <v>2</v>
      </c>
      <c r="G142">
        <v>669.12</v>
      </c>
      <c r="H142">
        <v>0.22</v>
      </c>
      <c r="I142" t="s">
        <v>1805</v>
      </c>
      <c r="J142" s="17">
        <v>1043.8271999999999</v>
      </c>
      <c r="K142">
        <f t="shared" si="8"/>
        <v>2</v>
      </c>
      <c r="L142">
        <f t="shared" si="9"/>
        <v>669.12</v>
      </c>
      <c r="M142">
        <f t="shared" si="10"/>
        <v>0.22</v>
      </c>
      <c r="N142" s="22">
        <f t="shared" si="11"/>
        <v>1043.8271999999999</v>
      </c>
    </row>
    <row r="143" spans="1:14" x14ac:dyDescent="0.3">
      <c r="A143" t="s">
        <v>2510</v>
      </c>
      <c r="B143" s="4">
        <v>45429</v>
      </c>
      <c r="C143" t="s">
        <v>637</v>
      </c>
      <c r="D143" t="s">
        <v>1560</v>
      </c>
      <c r="E143" t="s">
        <v>1786</v>
      </c>
      <c r="F143">
        <v>3</v>
      </c>
      <c r="G143">
        <v>262.69</v>
      </c>
      <c r="H143">
        <v>0.04</v>
      </c>
      <c r="I143" t="s">
        <v>1807</v>
      </c>
      <c r="J143" s="17">
        <v>756.54719999999986</v>
      </c>
      <c r="K143">
        <f t="shared" si="8"/>
        <v>3</v>
      </c>
      <c r="L143">
        <f t="shared" si="9"/>
        <v>262.69</v>
      </c>
      <c r="M143">
        <f t="shared" si="10"/>
        <v>0.04</v>
      </c>
      <c r="N143" s="22">
        <f t="shared" si="11"/>
        <v>756.54719999999986</v>
      </c>
    </row>
    <row r="144" spans="1:14" x14ac:dyDescent="0.3">
      <c r="A144" t="s">
        <v>2529</v>
      </c>
      <c r="B144" s="4">
        <v>45379</v>
      </c>
      <c r="C144" t="s">
        <v>767</v>
      </c>
      <c r="D144" t="s">
        <v>1560</v>
      </c>
      <c r="E144" t="s">
        <v>1781</v>
      </c>
      <c r="F144">
        <v>1</v>
      </c>
      <c r="G144">
        <v>31.36</v>
      </c>
      <c r="H144">
        <v>0.21</v>
      </c>
      <c r="I144" t="s">
        <v>1810</v>
      </c>
      <c r="J144" s="17">
        <v>24.7744</v>
      </c>
      <c r="K144">
        <f t="shared" si="8"/>
        <v>1</v>
      </c>
      <c r="L144">
        <f t="shared" si="9"/>
        <v>31.36</v>
      </c>
      <c r="M144">
        <f t="shared" si="10"/>
        <v>0.21</v>
      </c>
      <c r="N144" s="22">
        <f t="shared" si="11"/>
        <v>24.7744</v>
      </c>
    </row>
    <row r="145" spans="1:14" x14ac:dyDescent="0.3">
      <c r="A145" t="s">
        <v>2721</v>
      </c>
      <c r="B145" s="4">
        <v>45308</v>
      </c>
      <c r="C145" t="s">
        <v>152</v>
      </c>
      <c r="D145" t="s">
        <v>1560</v>
      </c>
      <c r="E145" t="s">
        <v>1795</v>
      </c>
      <c r="F145">
        <v>3</v>
      </c>
      <c r="G145">
        <v>620.12</v>
      </c>
      <c r="H145">
        <v>0.06</v>
      </c>
      <c r="I145" t="s">
        <v>1805</v>
      </c>
      <c r="J145" s="17">
        <v>1748.7384</v>
      </c>
      <c r="K145">
        <f t="shared" si="8"/>
        <v>3</v>
      </c>
      <c r="L145">
        <f t="shared" si="9"/>
        <v>620.12</v>
      </c>
      <c r="M145">
        <f t="shared" si="10"/>
        <v>0.06</v>
      </c>
      <c r="N145" s="22">
        <f t="shared" si="11"/>
        <v>1748.7384</v>
      </c>
    </row>
    <row r="146" spans="1:14" x14ac:dyDescent="0.3">
      <c r="A146" t="s">
        <v>2857</v>
      </c>
      <c r="B146" s="4">
        <v>45878</v>
      </c>
      <c r="C146" t="s">
        <v>412</v>
      </c>
      <c r="D146" t="s">
        <v>1560</v>
      </c>
      <c r="E146" t="s">
        <v>1795</v>
      </c>
      <c r="F146">
        <v>1</v>
      </c>
      <c r="G146">
        <v>151.66</v>
      </c>
      <c r="H146">
        <v>0.16</v>
      </c>
      <c r="I146" t="s">
        <v>1810</v>
      </c>
      <c r="J146" s="17">
        <v>127.3944</v>
      </c>
      <c r="K146">
        <f t="shared" si="8"/>
        <v>1</v>
      </c>
      <c r="L146">
        <f t="shared" si="9"/>
        <v>151.66</v>
      </c>
      <c r="M146">
        <f t="shared" si="10"/>
        <v>0.16</v>
      </c>
      <c r="N146" s="22">
        <f t="shared" si="11"/>
        <v>127.3944</v>
      </c>
    </row>
    <row r="147" spans="1:14" x14ac:dyDescent="0.3">
      <c r="A147" t="s">
        <v>2905</v>
      </c>
      <c r="B147" s="4">
        <v>45869</v>
      </c>
      <c r="C147" t="s">
        <v>1464</v>
      </c>
      <c r="D147" t="s">
        <v>1560</v>
      </c>
      <c r="E147" t="s">
        <v>1783</v>
      </c>
      <c r="F147">
        <v>3</v>
      </c>
      <c r="G147">
        <v>248.43</v>
      </c>
      <c r="H147">
        <v>0.24</v>
      </c>
      <c r="I147" t="s">
        <v>1810</v>
      </c>
      <c r="J147" s="17">
        <v>566.42039999999997</v>
      </c>
      <c r="K147">
        <f t="shared" si="8"/>
        <v>3</v>
      </c>
      <c r="L147">
        <f t="shared" si="9"/>
        <v>248.43</v>
      </c>
      <c r="M147">
        <f t="shared" si="10"/>
        <v>0.24</v>
      </c>
      <c r="N147" s="22">
        <f t="shared" si="11"/>
        <v>566.42039999999997</v>
      </c>
    </row>
    <row r="148" spans="1:14" x14ac:dyDescent="0.3">
      <c r="A148" t="s">
        <v>2909</v>
      </c>
      <c r="B148" s="4">
        <v>45842</v>
      </c>
      <c r="C148" t="s">
        <v>473</v>
      </c>
      <c r="D148" t="s">
        <v>1560</v>
      </c>
      <c r="E148" t="s">
        <v>1748</v>
      </c>
      <c r="F148">
        <v>4</v>
      </c>
      <c r="G148">
        <v>243.92</v>
      </c>
      <c r="H148">
        <v>0.02</v>
      </c>
      <c r="I148" t="s">
        <v>1807</v>
      </c>
      <c r="J148" s="17">
        <v>956.16639999999995</v>
      </c>
      <c r="K148">
        <f t="shared" si="8"/>
        <v>4</v>
      </c>
      <c r="L148">
        <f t="shared" si="9"/>
        <v>243.92</v>
      </c>
      <c r="M148">
        <f t="shared" si="10"/>
        <v>0.02</v>
      </c>
      <c r="N148" s="22">
        <f t="shared" si="11"/>
        <v>956.16639999999995</v>
      </c>
    </row>
    <row r="149" spans="1:14" x14ac:dyDescent="0.3">
      <c r="A149" t="s">
        <v>2912</v>
      </c>
      <c r="B149" s="4">
        <v>45228</v>
      </c>
      <c r="C149" t="s">
        <v>1183</v>
      </c>
      <c r="D149" t="s">
        <v>1560</v>
      </c>
      <c r="E149" t="s">
        <v>1748</v>
      </c>
      <c r="F149">
        <v>4</v>
      </c>
      <c r="G149">
        <v>921.83</v>
      </c>
      <c r="H149">
        <v>0.27</v>
      </c>
      <c r="I149" t="s">
        <v>1805</v>
      </c>
      <c r="J149" s="17">
        <v>2691.7435999999998</v>
      </c>
      <c r="K149">
        <f t="shared" si="8"/>
        <v>4</v>
      </c>
      <c r="L149">
        <f t="shared" si="9"/>
        <v>921.83</v>
      </c>
      <c r="M149">
        <f t="shared" si="10"/>
        <v>0.27</v>
      </c>
      <c r="N149" s="22">
        <f t="shared" si="11"/>
        <v>2691.7435999999998</v>
      </c>
    </row>
    <row r="150" spans="1:14" x14ac:dyDescent="0.3">
      <c r="A150" t="s">
        <v>2955</v>
      </c>
      <c r="B150" s="4">
        <v>45569</v>
      </c>
      <c r="C150" t="s">
        <v>453</v>
      </c>
      <c r="D150" t="s">
        <v>1560</v>
      </c>
      <c r="E150" t="s">
        <v>1758</v>
      </c>
      <c r="F150">
        <v>4</v>
      </c>
      <c r="G150">
        <v>101.33</v>
      </c>
      <c r="H150">
        <v>0</v>
      </c>
      <c r="I150" t="s">
        <v>1805</v>
      </c>
      <c r="J150" s="17">
        <v>405.32</v>
      </c>
      <c r="K150">
        <f t="shared" si="8"/>
        <v>4</v>
      </c>
      <c r="L150">
        <f t="shared" si="9"/>
        <v>101.33</v>
      </c>
      <c r="M150">
        <f t="shared" si="10"/>
        <v>0</v>
      </c>
      <c r="N150" s="22">
        <f t="shared" si="11"/>
        <v>405.32</v>
      </c>
    </row>
    <row r="151" spans="1:14" x14ac:dyDescent="0.3">
      <c r="A151" t="s">
        <v>2992</v>
      </c>
      <c r="B151" s="4">
        <v>45505</v>
      </c>
      <c r="C151" t="s">
        <v>1290</v>
      </c>
      <c r="D151" t="s">
        <v>1560</v>
      </c>
      <c r="E151" t="s">
        <v>1739</v>
      </c>
      <c r="F151">
        <v>1</v>
      </c>
      <c r="G151">
        <v>86.03</v>
      </c>
      <c r="H151">
        <v>0.01</v>
      </c>
      <c r="I151" t="s">
        <v>1805</v>
      </c>
      <c r="J151" s="17">
        <v>85.169700000000006</v>
      </c>
      <c r="K151">
        <f t="shared" si="8"/>
        <v>1</v>
      </c>
      <c r="L151">
        <f t="shared" si="9"/>
        <v>86.03</v>
      </c>
      <c r="M151">
        <f t="shared" si="10"/>
        <v>0.01</v>
      </c>
      <c r="N151" s="22">
        <f t="shared" si="11"/>
        <v>85.169700000000006</v>
      </c>
    </row>
    <row r="152" spans="1:14" x14ac:dyDescent="0.3">
      <c r="A152" t="s">
        <v>3010</v>
      </c>
      <c r="B152" s="4">
        <v>45797</v>
      </c>
      <c r="C152" t="s">
        <v>1168</v>
      </c>
      <c r="D152" t="s">
        <v>1560</v>
      </c>
      <c r="E152" t="s">
        <v>1792</v>
      </c>
      <c r="F152">
        <v>3</v>
      </c>
      <c r="G152">
        <v>197.93</v>
      </c>
      <c r="H152">
        <v>0</v>
      </c>
      <c r="I152" t="s">
        <v>1810</v>
      </c>
      <c r="J152" s="17">
        <v>593.79</v>
      </c>
      <c r="K152">
        <f t="shared" si="8"/>
        <v>3</v>
      </c>
      <c r="L152">
        <f t="shared" si="9"/>
        <v>197.93</v>
      </c>
      <c r="M152">
        <f t="shared" si="10"/>
        <v>0</v>
      </c>
      <c r="N152" s="22">
        <f t="shared" si="11"/>
        <v>593.79</v>
      </c>
    </row>
    <row r="153" spans="1:14" x14ac:dyDescent="0.3">
      <c r="A153" t="s">
        <v>3164</v>
      </c>
      <c r="B153" s="4">
        <v>45461</v>
      </c>
      <c r="C153" t="s">
        <v>167</v>
      </c>
      <c r="D153" t="s">
        <v>1560</v>
      </c>
      <c r="E153" t="s">
        <v>1751</v>
      </c>
      <c r="F153">
        <v>3</v>
      </c>
      <c r="G153">
        <v>83.5</v>
      </c>
      <c r="H153">
        <v>0.23</v>
      </c>
      <c r="I153" t="s">
        <v>1810</v>
      </c>
      <c r="J153" s="17">
        <v>192.88499999999999</v>
      </c>
      <c r="K153">
        <f t="shared" si="8"/>
        <v>3</v>
      </c>
      <c r="L153">
        <f t="shared" si="9"/>
        <v>83.5</v>
      </c>
      <c r="M153">
        <f t="shared" si="10"/>
        <v>0.23</v>
      </c>
      <c r="N153" s="22">
        <f t="shared" si="11"/>
        <v>192.88499999999999</v>
      </c>
    </row>
    <row r="154" spans="1:14" x14ac:dyDescent="0.3">
      <c r="A154" t="s">
        <v>3346</v>
      </c>
      <c r="B154" s="4">
        <v>45775</v>
      </c>
      <c r="C154" t="s">
        <v>261</v>
      </c>
      <c r="D154" t="s">
        <v>1560</v>
      </c>
      <c r="E154" t="s">
        <v>1776</v>
      </c>
      <c r="F154">
        <v>4</v>
      </c>
      <c r="G154">
        <v>935.98</v>
      </c>
      <c r="H154">
        <v>0.11</v>
      </c>
      <c r="I154" t="s">
        <v>1807</v>
      </c>
      <c r="J154" s="17">
        <v>3332.0888</v>
      </c>
      <c r="K154">
        <f t="shared" si="8"/>
        <v>4</v>
      </c>
      <c r="L154">
        <f t="shared" si="9"/>
        <v>935.98</v>
      </c>
      <c r="M154">
        <f t="shared" si="10"/>
        <v>0.11</v>
      </c>
      <c r="N154" s="22">
        <f t="shared" si="11"/>
        <v>3332.0888</v>
      </c>
    </row>
    <row r="155" spans="1:14" x14ac:dyDescent="0.3">
      <c r="A155" t="s">
        <v>3408</v>
      </c>
      <c r="B155" s="4">
        <v>45664</v>
      </c>
      <c r="C155" t="s">
        <v>244</v>
      </c>
      <c r="D155" t="s">
        <v>1560</v>
      </c>
      <c r="E155" t="s">
        <v>1795</v>
      </c>
      <c r="F155">
        <v>1</v>
      </c>
      <c r="G155">
        <v>336.51</v>
      </c>
      <c r="H155">
        <v>0.11</v>
      </c>
      <c r="I155" t="s">
        <v>1807</v>
      </c>
      <c r="J155" s="17">
        <v>299.4939</v>
      </c>
      <c r="K155">
        <f t="shared" si="8"/>
        <v>1</v>
      </c>
      <c r="L155">
        <f t="shared" si="9"/>
        <v>336.51</v>
      </c>
      <c r="M155">
        <f t="shared" si="10"/>
        <v>0.11</v>
      </c>
      <c r="N155" s="22">
        <f t="shared" si="11"/>
        <v>299.4939</v>
      </c>
    </row>
    <row r="156" spans="1:14" x14ac:dyDescent="0.3">
      <c r="A156" t="s">
        <v>3425</v>
      </c>
      <c r="B156" s="4">
        <v>45375</v>
      </c>
      <c r="C156" t="s">
        <v>1097</v>
      </c>
      <c r="D156" t="s">
        <v>1560</v>
      </c>
      <c r="E156" t="s">
        <v>1761</v>
      </c>
      <c r="F156">
        <v>1</v>
      </c>
      <c r="G156">
        <v>977.02</v>
      </c>
      <c r="H156">
        <v>0.2</v>
      </c>
      <c r="I156" t="s">
        <v>1810</v>
      </c>
      <c r="J156" s="17">
        <v>781.61599999999999</v>
      </c>
      <c r="K156">
        <f t="shared" si="8"/>
        <v>1</v>
      </c>
      <c r="L156">
        <f t="shared" si="9"/>
        <v>977.02</v>
      </c>
      <c r="M156">
        <f t="shared" si="10"/>
        <v>0.2</v>
      </c>
      <c r="N156" s="22">
        <f t="shared" si="11"/>
        <v>781.61599999999999</v>
      </c>
    </row>
    <row r="157" spans="1:14" x14ac:dyDescent="0.3">
      <c r="A157" t="s">
        <v>3432</v>
      </c>
      <c r="B157" s="4">
        <v>45569</v>
      </c>
      <c r="C157" t="s">
        <v>791</v>
      </c>
      <c r="D157" t="s">
        <v>1560</v>
      </c>
      <c r="E157" t="s">
        <v>1761</v>
      </c>
      <c r="F157">
        <v>3</v>
      </c>
      <c r="G157">
        <v>326.66000000000003</v>
      </c>
      <c r="H157">
        <v>0.28000000000000003</v>
      </c>
      <c r="I157" t="s">
        <v>1810</v>
      </c>
      <c r="J157" s="17">
        <v>705.5856</v>
      </c>
      <c r="K157">
        <f t="shared" si="8"/>
        <v>3</v>
      </c>
      <c r="L157">
        <f t="shared" si="9"/>
        <v>326.66000000000003</v>
      </c>
      <c r="M157">
        <f t="shared" si="10"/>
        <v>0.28000000000000003</v>
      </c>
      <c r="N157" s="22">
        <f t="shared" si="11"/>
        <v>705.5856</v>
      </c>
    </row>
    <row r="158" spans="1:14" x14ac:dyDescent="0.3">
      <c r="A158" t="s">
        <v>3463</v>
      </c>
      <c r="B158" s="4">
        <v>45735</v>
      </c>
      <c r="C158" t="s">
        <v>1403</v>
      </c>
      <c r="D158" t="s">
        <v>1560</v>
      </c>
      <c r="E158" t="s">
        <v>1751</v>
      </c>
      <c r="F158">
        <v>3</v>
      </c>
      <c r="G158">
        <v>471.19</v>
      </c>
      <c r="H158">
        <v>0.28000000000000003</v>
      </c>
      <c r="I158" t="s">
        <v>1810</v>
      </c>
      <c r="J158" s="17">
        <v>1017.7704</v>
      </c>
      <c r="K158">
        <f t="shared" si="8"/>
        <v>3</v>
      </c>
      <c r="L158">
        <f t="shared" si="9"/>
        <v>471.19</v>
      </c>
      <c r="M158">
        <f t="shared" si="10"/>
        <v>0.28000000000000003</v>
      </c>
      <c r="N158" s="22">
        <f t="shared" si="11"/>
        <v>1017.7704</v>
      </c>
    </row>
    <row r="159" spans="1:14" x14ac:dyDescent="0.3">
      <c r="A159" t="s">
        <v>3642</v>
      </c>
      <c r="B159" s="4">
        <v>45862</v>
      </c>
      <c r="C159" t="s">
        <v>842</v>
      </c>
      <c r="D159" t="s">
        <v>1560</v>
      </c>
      <c r="E159" t="s">
        <v>1795</v>
      </c>
      <c r="F159">
        <v>1</v>
      </c>
      <c r="G159">
        <v>582.29</v>
      </c>
      <c r="H159">
        <v>0.2</v>
      </c>
      <c r="I159" t="s">
        <v>1805</v>
      </c>
      <c r="J159" s="17">
        <v>465.83199999999999</v>
      </c>
      <c r="K159">
        <f t="shared" si="8"/>
        <v>1</v>
      </c>
      <c r="L159">
        <f t="shared" si="9"/>
        <v>582.29</v>
      </c>
      <c r="M159">
        <f t="shared" si="10"/>
        <v>0.2</v>
      </c>
      <c r="N159" s="22">
        <f t="shared" si="11"/>
        <v>465.83199999999999</v>
      </c>
    </row>
    <row r="160" spans="1:14" x14ac:dyDescent="0.3">
      <c r="A160" t="s">
        <v>3690</v>
      </c>
      <c r="B160" s="4">
        <v>45397</v>
      </c>
      <c r="C160" t="s">
        <v>134</v>
      </c>
      <c r="D160" t="s">
        <v>1560</v>
      </c>
      <c r="E160" t="s">
        <v>1755</v>
      </c>
      <c r="F160">
        <v>1</v>
      </c>
      <c r="G160">
        <v>649.59</v>
      </c>
      <c r="H160">
        <v>0.12</v>
      </c>
      <c r="I160" t="s">
        <v>1810</v>
      </c>
      <c r="J160" s="17">
        <v>571.63920000000007</v>
      </c>
      <c r="K160">
        <f t="shared" si="8"/>
        <v>1</v>
      </c>
      <c r="L160">
        <f t="shared" si="9"/>
        <v>649.59</v>
      </c>
      <c r="M160">
        <f t="shared" si="10"/>
        <v>0.12</v>
      </c>
      <c r="N160" s="22">
        <f t="shared" si="11"/>
        <v>571.63920000000007</v>
      </c>
    </row>
    <row r="161" spans="1:14" x14ac:dyDescent="0.3">
      <c r="A161" t="s">
        <v>1842</v>
      </c>
      <c r="B161" s="4">
        <v>45878</v>
      </c>
      <c r="C161" t="s">
        <v>702</v>
      </c>
      <c r="D161" t="s">
        <v>1562</v>
      </c>
      <c r="E161" t="s">
        <v>1748</v>
      </c>
      <c r="F161">
        <v>4</v>
      </c>
      <c r="G161">
        <v>109.36</v>
      </c>
      <c r="H161">
        <v>0.19</v>
      </c>
      <c r="I161" t="s">
        <v>1810</v>
      </c>
      <c r="J161" s="17">
        <v>354.32639999999998</v>
      </c>
      <c r="K161">
        <f t="shared" si="8"/>
        <v>4</v>
      </c>
      <c r="L161">
        <f t="shared" si="9"/>
        <v>109.36</v>
      </c>
      <c r="M161">
        <f t="shared" si="10"/>
        <v>0.19</v>
      </c>
      <c r="N161" s="22">
        <f t="shared" si="11"/>
        <v>354.32639999999998</v>
      </c>
    </row>
    <row r="162" spans="1:14" x14ac:dyDescent="0.3">
      <c r="A162" t="s">
        <v>1898</v>
      </c>
      <c r="B162" s="4">
        <v>45312</v>
      </c>
      <c r="C162" t="s">
        <v>1249</v>
      </c>
      <c r="D162" t="s">
        <v>1562</v>
      </c>
      <c r="E162" t="s">
        <v>1739</v>
      </c>
      <c r="F162">
        <v>4</v>
      </c>
      <c r="G162">
        <v>102.19</v>
      </c>
      <c r="H162">
        <v>0.17</v>
      </c>
      <c r="I162" t="s">
        <v>1807</v>
      </c>
      <c r="J162" s="17">
        <v>339.27080000000001</v>
      </c>
      <c r="K162">
        <f t="shared" si="8"/>
        <v>4</v>
      </c>
      <c r="L162">
        <f t="shared" si="9"/>
        <v>102.19</v>
      </c>
      <c r="M162">
        <f t="shared" si="10"/>
        <v>0.17</v>
      </c>
      <c r="N162" s="22">
        <f t="shared" si="11"/>
        <v>339.27080000000001</v>
      </c>
    </row>
    <row r="163" spans="1:14" x14ac:dyDescent="0.3">
      <c r="A163" t="s">
        <v>2027</v>
      </c>
      <c r="B163" s="4">
        <v>45754</v>
      </c>
      <c r="C163" t="s">
        <v>272</v>
      </c>
      <c r="D163" t="s">
        <v>1562</v>
      </c>
      <c r="E163" t="s">
        <v>1792</v>
      </c>
      <c r="F163">
        <v>3</v>
      </c>
      <c r="G163">
        <v>434.55</v>
      </c>
      <c r="H163">
        <v>0.08</v>
      </c>
      <c r="I163" t="s">
        <v>1810</v>
      </c>
      <c r="J163" s="17">
        <v>1199.3579999999999</v>
      </c>
      <c r="K163">
        <f t="shared" si="8"/>
        <v>3</v>
      </c>
      <c r="L163">
        <f t="shared" si="9"/>
        <v>434.55</v>
      </c>
      <c r="M163">
        <f t="shared" si="10"/>
        <v>0.08</v>
      </c>
      <c r="N163" s="22">
        <f t="shared" si="11"/>
        <v>1199.3579999999999</v>
      </c>
    </row>
    <row r="164" spans="1:14" x14ac:dyDescent="0.3">
      <c r="A164" t="s">
        <v>2048</v>
      </c>
      <c r="B164" s="4">
        <v>45754</v>
      </c>
      <c r="C164" t="s">
        <v>1450</v>
      </c>
      <c r="D164" t="s">
        <v>1562</v>
      </c>
      <c r="E164" t="s">
        <v>1795</v>
      </c>
      <c r="F164">
        <v>1</v>
      </c>
      <c r="G164">
        <v>922.78</v>
      </c>
      <c r="H164">
        <v>0.28999999999999998</v>
      </c>
      <c r="I164" t="s">
        <v>1810</v>
      </c>
      <c r="J164" s="17">
        <v>655.17379999999991</v>
      </c>
      <c r="K164">
        <f t="shared" si="8"/>
        <v>1</v>
      </c>
      <c r="L164">
        <f t="shared" si="9"/>
        <v>922.78</v>
      </c>
      <c r="M164">
        <f t="shared" si="10"/>
        <v>0.28999999999999998</v>
      </c>
      <c r="N164" s="22">
        <f t="shared" si="11"/>
        <v>655.17379999999991</v>
      </c>
    </row>
    <row r="165" spans="1:14" x14ac:dyDescent="0.3">
      <c r="A165" t="s">
        <v>2071</v>
      </c>
      <c r="B165" s="4">
        <v>45648</v>
      </c>
      <c r="C165" t="s">
        <v>1456</v>
      </c>
      <c r="D165" t="s">
        <v>1562</v>
      </c>
      <c r="E165" t="s">
        <v>1774</v>
      </c>
      <c r="F165">
        <v>4</v>
      </c>
      <c r="G165">
        <v>640.23</v>
      </c>
      <c r="H165">
        <v>0.06</v>
      </c>
      <c r="I165" t="s">
        <v>1810</v>
      </c>
      <c r="J165" s="17">
        <v>2407.2647999999999</v>
      </c>
      <c r="K165">
        <f t="shared" si="8"/>
        <v>4</v>
      </c>
      <c r="L165">
        <f t="shared" si="9"/>
        <v>640.23</v>
      </c>
      <c r="M165">
        <f t="shared" si="10"/>
        <v>0.06</v>
      </c>
      <c r="N165" s="22">
        <f t="shared" si="11"/>
        <v>2407.2647999999999</v>
      </c>
    </row>
    <row r="166" spans="1:14" x14ac:dyDescent="0.3">
      <c r="A166" t="s">
        <v>2342</v>
      </c>
      <c r="B166" s="4">
        <v>45281</v>
      </c>
      <c r="C166" t="s">
        <v>130</v>
      </c>
      <c r="D166" t="s">
        <v>1562</v>
      </c>
      <c r="E166" t="s">
        <v>1734</v>
      </c>
      <c r="F166">
        <v>1</v>
      </c>
      <c r="G166">
        <v>791.36</v>
      </c>
      <c r="H166">
        <v>0.06</v>
      </c>
      <c r="I166" t="s">
        <v>1807</v>
      </c>
      <c r="J166" s="17">
        <v>743.87839999999994</v>
      </c>
      <c r="K166">
        <f t="shared" si="8"/>
        <v>1</v>
      </c>
      <c r="L166">
        <f t="shared" si="9"/>
        <v>791.36</v>
      </c>
      <c r="M166">
        <f t="shared" si="10"/>
        <v>0.06</v>
      </c>
      <c r="N166" s="22">
        <f t="shared" si="11"/>
        <v>743.87839999999994</v>
      </c>
    </row>
    <row r="167" spans="1:14" x14ac:dyDescent="0.3">
      <c r="A167" t="s">
        <v>2471</v>
      </c>
      <c r="B167" s="4">
        <v>45475</v>
      </c>
      <c r="C167" t="s">
        <v>1243</v>
      </c>
      <c r="D167" t="s">
        <v>1562</v>
      </c>
      <c r="E167" t="s">
        <v>1764</v>
      </c>
      <c r="F167">
        <v>4</v>
      </c>
      <c r="G167">
        <v>700.88</v>
      </c>
      <c r="H167">
        <v>0.23</v>
      </c>
      <c r="I167" t="s">
        <v>1807</v>
      </c>
      <c r="J167" s="17">
        <v>2158.7103999999999</v>
      </c>
      <c r="K167">
        <f t="shared" si="8"/>
        <v>4</v>
      </c>
      <c r="L167">
        <f t="shared" si="9"/>
        <v>700.88</v>
      </c>
      <c r="M167">
        <f t="shared" si="10"/>
        <v>0.23</v>
      </c>
      <c r="N167" s="22">
        <f t="shared" si="11"/>
        <v>2158.7103999999999</v>
      </c>
    </row>
    <row r="168" spans="1:14" x14ac:dyDescent="0.3">
      <c r="A168" t="s">
        <v>2677</v>
      </c>
      <c r="B168" s="4">
        <v>45702</v>
      </c>
      <c r="C168" t="s">
        <v>134</v>
      </c>
      <c r="D168" t="s">
        <v>1562</v>
      </c>
      <c r="E168" t="s">
        <v>1764</v>
      </c>
      <c r="F168">
        <v>3</v>
      </c>
      <c r="G168">
        <v>459.57</v>
      </c>
      <c r="H168">
        <v>0.1</v>
      </c>
      <c r="I168" t="s">
        <v>1810</v>
      </c>
      <c r="J168" s="17">
        <v>1240.8389999999999</v>
      </c>
      <c r="K168">
        <f t="shared" si="8"/>
        <v>3</v>
      </c>
      <c r="L168">
        <f t="shared" si="9"/>
        <v>459.57</v>
      </c>
      <c r="M168">
        <f t="shared" si="10"/>
        <v>0.1</v>
      </c>
      <c r="N168" s="22">
        <f t="shared" si="11"/>
        <v>1240.8389999999999</v>
      </c>
    </row>
    <row r="169" spans="1:14" x14ac:dyDescent="0.3">
      <c r="A169" t="s">
        <v>2694</v>
      </c>
      <c r="B169" s="4">
        <v>45724</v>
      </c>
      <c r="C169" t="s">
        <v>1048</v>
      </c>
      <c r="D169" t="s">
        <v>1562</v>
      </c>
      <c r="E169" t="s">
        <v>1771</v>
      </c>
      <c r="F169">
        <v>2</v>
      </c>
      <c r="G169">
        <v>693.61</v>
      </c>
      <c r="H169">
        <v>0.15</v>
      </c>
      <c r="I169" t="s">
        <v>1807</v>
      </c>
      <c r="J169" s="17">
        <v>1179.1369999999999</v>
      </c>
      <c r="K169">
        <f t="shared" si="8"/>
        <v>2</v>
      </c>
      <c r="L169">
        <f t="shared" si="9"/>
        <v>693.61</v>
      </c>
      <c r="M169">
        <f t="shared" si="10"/>
        <v>0.15</v>
      </c>
      <c r="N169" s="22">
        <f t="shared" si="11"/>
        <v>1179.1369999999999</v>
      </c>
    </row>
    <row r="170" spans="1:14" x14ac:dyDescent="0.3">
      <c r="A170" t="s">
        <v>2782</v>
      </c>
      <c r="B170" s="4">
        <v>45281</v>
      </c>
      <c r="C170" t="s">
        <v>948</v>
      </c>
      <c r="D170" t="s">
        <v>1562</v>
      </c>
      <c r="E170" t="s">
        <v>1768</v>
      </c>
      <c r="F170">
        <v>2</v>
      </c>
      <c r="G170">
        <v>61.42</v>
      </c>
      <c r="H170">
        <v>0.08</v>
      </c>
      <c r="I170" t="s">
        <v>1807</v>
      </c>
      <c r="J170" s="17">
        <v>113.0128</v>
      </c>
      <c r="K170">
        <f t="shared" si="8"/>
        <v>2</v>
      </c>
      <c r="L170">
        <f t="shared" si="9"/>
        <v>61.42</v>
      </c>
      <c r="M170">
        <f t="shared" si="10"/>
        <v>0.08</v>
      </c>
      <c r="N170" s="22">
        <f t="shared" si="11"/>
        <v>113.0128</v>
      </c>
    </row>
    <row r="171" spans="1:14" x14ac:dyDescent="0.3">
      <c r="A171" t="s">
        <v>2891</v>
      </c>
      <c r="B171" s="4">
        <v>45330</v>
      </c>
      <c r="C171" t="s">
        <v>1078</v>
      </c>
      <c r="D171" t="s">
        <v>1562</v>
      </c>
      <c r="E171" t="s">
        <v>1786</v>
      </c>
      <c r="F171">
        <v>2</v>
      </c>
      <c r="G171">
        <v>753.92</v>
      </c>
      <c r="H171">
        <v>0.17</v>
      </c>
      <c r="I171" t="s">
        <v>1807</v>
      </c>
      <c r="J171" s="17">
        <v>1251.5072</v>
      </c>
      <c r="K171">
        <f t="shared" si="8"/>
        <v>2</v>
      </c>
      <c r="L171">
        <f t="shared" si="9"/>
        <v>753.92</v>
      </c>
      <c r="M171">
        <f t="shared" si="10"/>
        <v>0.17</v>
      </c>
      <c r="N171" s="22">
        <f t="shared" si="11"/>
        <v>1251.5072</v>
      </c>
    </row>
    <row r="172" spans="1:14" x14ac:dyDescent="0.3">
      <c r="A172" t="s">
        <v>2952</v>
      </c>
      <c r="B172" s="4">
        <v>45821</v>
      </c>
      <c r="C172" t="s">
        <v>1324</v>
      </c>
      <c r="D172" t="s">
        <v>1562</v>
      </c>
      <c r="E172" t="s">
        <v>1779</v>
      </c>
      <c r="F172">
        <v>4</v>
      </c>
      <c r="G172">
        <v>254.71</v>
      </c>
      <c r="H172">
        <v>0.2</v>
      </c>
      <c r="I172" t="s">
        <v>1810</v>
      </c>
      <c r="J172" s="17">
        <v>815.07200000000012</v>
      </c>
      <c r="K172">
        <f t="shared" si="8"/>
        <v>4</v>
      </c>
      <c r="L172">
        <f t="shared" si="9"/>
        <v>254.71</v>
      </c>
      <c r="M172">
        <f t="shared" si="10"/>
        <v>0.2</v>
      </c>
      <c r="N172" s="22">
        <f t="shared" si="11"/>
        <v>815.07200000000012</v>
      </c>
    </row>
    <row r="173" spans="1:14" x14ac:dyDescent="0.3">
      <c r="A173" t="s">
        <v>2985</v>
      </c>
      <c r="B173" s="4">
        <v>45397</v>
      </c>
      <c r="C173" t="s">
        <v>397</v>
      </c>
      <c r="D173" t="s">
        <v>1562</v>
      </c>
      <c r="E173" t="s">
        <v>1774</v>
      </c>
      <c r="F173">
        <v>2</v>
      </c>
      <c r="G173">
        <v>851.77</v>
      </c>
      <c r="H173">
        <v>0.13</v>
      </c>
      <c r="I173" t="s">
        <v>1807</v>
      </c>
      <c r="J173" s="17">
        <v>1482.0798</v>
      </c>
      <c r="K173">
        <f t="shared" si="8"/>
        <v>2</v>
      </c>
      <c r="L173">
        <f t="shared" si="9"/>
        <v>851.77</v>
      </c>
      <c r="M173">
        <f t="shared" si="10"/>
        <v>0.13</v>
      </c>
      <c r="N173" s="22">
        <f t="shared" si="11"/>
        <v>1482.0798</v>
      </c>
    </row>
    <row r="174" spans="1:14" x14ac:dyDescent="0.3">
      <c r="A174" t="s">
        <v>3036</v>
      </c>
      <c r="B174" s="4">
        <v>45823</v>
      </c>
      <c r="C174" t="s">
        <v>281</v>
      </c>
      <c r="D174" t="s">
        <v>1562</v>
      </c>
      <c r="E174" t="s">
        <v>1789</v>
      </c>
      <c r="F174">
        <v>3</v>
      </c>
      <c r="G174">
        <v>484.39</v>
      </c>
      <c r="H174">
        <v>0.28999999999999998</v>
      </c>
      <c r="I174" t="s">
        <v>1810</v>
      </c>
      <c r="J174" s="17">
        <v>1031.7507000000001</v>
      </c>
      <c r="K174">
        <f t="shared" si="8"/>
        <v>3</v>
      </c>
      <c r="L174">
        <f t="shared" si="9"/>
        <v>484.39</v>
      </c>
      <c r="M174">
        <f t="shared" si="10"/>
        <v>0.28999999999999998</v>
      </c>
      <c r="N174" s="22">
        <f t="shared" si="11"/>
        <v>1031.7507000000001</v>
      </c>
    </row>
    <row r="175" spans="1:14" x14ac:dyDescent="0.3">
      <c r="A175" t="s">
        <v>3048</v>
      </c>
      <c r="B175" s="4">
        <v>45786</v>
      </c>
      <c r="C175" t="s">
        <v>255</v>
      </c>
      <c r="D175" t="s">
        <v>1562</v>
      </c>
      <c r="E175" t="s">
        <v>1786</v>
      </c>
      <c r="F175">
        <v>2</v>
      </c>
      <c r="G175">
        <v>126.02</v>
      </c>
      <c r="H175">
        <v>0.09</v>
      </c>
      <c r="I175" t="s">
        <v>1810</v>
      </c>
      <c r="J175" s="17">
        <v>229.35640000000001</v>
      </c>
      <c r="K175">
        <f t="shared" si="8"/>
        <v>2</v>
      </c>
      <c r="L175">
        <f t="shared" si="9"/>
        <v>126.02</v>
      </c>
      <c r="M175">
        <f t="shared" si="10"/>
        <v>0.09</v>
      </c>
      <c r="N175" s="22">
        <f t="shared" si="11"/>
        <v>229.35640000000001</v>
      </c>
    </row>
    <row r="176" spans="1:14" x14ac:dyDescent="0.3">
      <c r="A176" t="s">
        <v>3072</v>
      </c>
      <c r="B176" s="4">
        <v>45628</v>
      </c>
      <c r="C176" t="s">
        <v>974</v>
      </c>
      <c r="D176" t="s">
        <v>1562</v>
      </c>
      <c r="E176" t="s">
        <v>1795</v>
      </c>
      <c r="F176">
        <v>4</v>
      </c>
      <c r="G176">
        <v>295.39999999999998</v>
      </c>
      <c r="H176">
        <v>0.23</v>
      </c>
      <c r="I176" t="s">
        <v>1807</v>
      </c>
      <c r="J176" s="17">
        <v>909.83199999999999</v>
      </c>
      <c r="K176">
        <f t="shared" si="8"/>
        <v>4</v>
      </c>
      <c r="L176">
        <f t="shared" si="9"/>
        <v>295.39999999999998</v>
      </c>
      <c r="M176">
        <f t="shared" si="10"/>
        <v>0.23</v>
      </c>
      <c r="N176" s="22">
        <f t="shared" si="11"/>
        <v>909.83199999999999</v>
      </c>
    </row>
    <row r="177" spans="1:14" x14ac:dyDescent="0.3">
      <c r="A177" t="s">
        <v>3262</v>
      </c>
      <c r="B177" s="4">
        <v>45763</v>
      </c>
      <c r="C177" t="s">
        <v>752</v>
      </c>
      <c r="D177" t="s">
        <v>1562</v>
      </c>
      <c r="E177" t="s">
        <v>1781</v>
      </c>
      <c r="F177">
        <v>4</v>
      </c>
      <c r="G177">
        <v>761.35</v>
      </c>
      <c r="H177">
        <v>0.08</v>
      </c>
      <c r="I177" t="s">
        <v>1805</v>
      </c>
      <c r="J177" s="17">
        <v>2801.768</v>
      </c>
      <c r="K177">
        <f t="shared" si="8"/>
        <v>4</v>
      </c>
      <c r="L177">
        <f t="shared" si="9"/>
        <v>761.35</v>
      </c>
      <c r="M177">
        <f t="shared" si="10"/>
        <v>0.08</v>
      </c>
      <c r="N177" s="22">
        <f t="shared" si="11"/>
        <v>2801.768</v>
      </c>
    </row>
    <row r="178" spans="1:14" x14ac:dyDescent="0.3">
      <c r="A178" t="s">
        <v>3278</v>
      </c>
      <c r="B178" s="4">
        <v>45552</v>
      </c>
      <c r="C178" t="s">
        <v>1507</v>
      </c>
      <c r="D178" t="s">
        <v>1562</v>
      </c>
      <c r="E178" t="s">
        <v>1774</v>
      </c>
      <c r="F178">
        <v>1</v>
      </c>
      <c r="G178">
        <v>558.41999999999996</v>
      </c>
      <c r="H178">
        <v>0.03</v>
      </c>
      <c r="I178" t="s">
        <v>1805</v>
      </c>
      <c r="J178" s="17">
        <v>541.66739999999993</v>
      </c>
      <c r="K178">
        <f t="shared" si="8"/>
        <v>1</v>
      </c>
      <c r="L178">
        <f t="shared" si="9"/>
        <v>558.41999999999996</v>
      </c>
      <c r="M178">
        <f t="shared" si="10"/>
        <v>0.03</v>
      </c>
      <c r="N178" s="22">
        <f t="shared" si="11"/>
        <v>541.66739999999993</v>
      </c>
    </row>
    <row r="179" spans="1:14" x14ac:dyDescent="0.3">
      <c r="A179" t="s">
        <v>3329</v>
      </c>
      <c r="B179" s="4">
        <v>45329</v>
      </c>
      <c r="C179" t="s">
        <v>75</v>
      </c>
      <c r="D179" t="s">
        <v>1562</v>
      </c>
      <c r="E179" t="s">
        <v>1795</v>
      </c>
      <c r="F179">
        <v>2</v>
      </c>
      <c r="G179">
        <v>303.67</v>
      </c>
      <c r="H179">
        <v>0.05</v>
      </c>
      <c r="I179" t="s">
        <v>1807</v>
      </c>
      <c r="J179" s="17">
        <v>576.97299999999996</v>
      </c>
      <c r="K179">
        <f t="shared" si="8"/>
        <v>2</v>
      </c>
      <c r="L179">
        <f t="shared" si="9"/>
        <v>303.67</v>
      </c>
      <c r="M179">
        <f t="shared" si="10"/>
        <v>0.05</v>
      </c>
      <c r="N179" s="22">
        <f t="shared" si="11"/>
        <v>576.97299999999996</v>
      </c>
    </row>
    <row r="180" spans="1:14" x14ac:dyDescent="0.3">
      <c r="A180" t="s">
        <v>3420</v>
      </c>
      <c r="B180" s="4">
        <v>45523</v>
      </c>
      <c r="C180" t="s">
        <v>660</v>
      </c>
      <c r="D180" t="s">
        <v>1562</v>
      </c>
      <c r="E180" t="s">
        <v>1779</v>
      </c>
      <c r="F180">
        <v>3</v>
      </c>
      <c r="G180">
        <v>63.19</v>
      </c>
      <c r="H180">
        <v>0.08</v>
      </c>
      <c r="I180" t="s">
        <v>1805</v>
      </c>
      <c r="J180" s="17">
        <v>174.40440000000001</v>
      </c>
      <c r="K180">
        <f t="shared" si="8"/>
        <v>3</v>
      </c>
      <c r="L180">
        <f t="shared" si="9"/>
        <v>63.19</v>
      </c>
      <c r="M180">
        <f t="shared" si="10"/>
        <v>0.08</v>
      </c>
      <c r="N180" s="22">
        <f t="shared" si="11"/>
        <v>174.40440000000001</v>
      </c>
    </row>
    <row r="181" spans="1:14" x14ac:dyDescent="0.3">
      <c r="A181" t="s">
        <v>3615</v>
      </c>
      <c r="B181" s="4">
        <v>45475</v>
      </c>
      <c r="C181" t="s">
        <v>140</v>
      </c>
      <c r="D181" t="s">
        <v>1562</v>
      </c>
      <c r="E181" t="s">
        <v>1734</v>
      </c>
      <c r="F181">
        <v>3</v>
      </c>
      <c r="G181">
        <v>168.89</v>
      </c>
      <c r="H181">
        <v>0.03</v>
      </c>
      <c r="I181" t="s">
        <v>1810</v>
      </c>
      <c r="J181" s="17">
        <v>491.46989999999988</v>
      </c>
      <c r="K181">
        <f t="shared" si="8"/>
        <v>3</v>
      </c>
      <c r="L181">
        <f t="shared" si="9"/>
        <v>168.89</v>
      </c>
      <c r="M181">
        <f t="shared" si="10"/>
        <v>0.03</v>
      </c>
      <c r="N181" s="22">
        <f t="shared" si="11"/>
        <v>491.46989999999988</v>
      </c>
    </row>
    <row r="182" spans="1:14" x14ac:dyDescent="0.3">
      <c r="A182" t="s">
        <v>3769</v>
      </c>
      <c r="B182" s="4">
        <v>45401</v>
      </c>
      <c r="C182" t="s">
        <v>1118</v>
      </c>
      <c r="D182" t="s">
        <v>1562</v>
      </c>
      <c r="E182" t="s">
        <v>1743</v>
      </c>
      <c r="F182">
        <v>4</v>
      </c>
      <c r="G182">
        <v>268.3</v>
      </c>
      <c r="H182">
        <v>0.02</v>
      </c>
      <c r="I182" t="s">
        <v>1810</v>
      </c>
      <c r="J182" s="17">
        <v>1051.7360000000001</v>
      </c>
      <c r="K182">
        <f t="shared" si="8"/>
        <v>4</v>
      </c>
      <c r="L182">
        <f t="shared" si="9"/>
        <v>268.3</v>
      </c>
      <c r="M182">
        <f t="shared" si="10"/>
        <v>0.02</v>
      </c>
      <c r="N182" s="22">
        <f t="shared" si="11"/>
        <v>1051.7360000000001</v>
      </c>
    </row>
    <row r="183" spans="1:14" x14ac:dyDescent="0.3">
      <c r="A183" t="s">
        <v>1890</v>
      </c>
      <c r="B183" s="4">
        <v>45427</v>
      </c>
      <c r="C183" t="s">
        <v>1240</v>
      </c>
      <c r="D183" t="s">
        <v>1564</v>
      </c>
      <c r="E183" t="s">
        <v>1792</v>
      </c>
      <c r="F183">
        <v>4</v>
      </c>
      <c r="G183">
        <v>34.39</v>
      </c>
      <c r="H183">
        <v>0.03</v>
      </c>
      <c r="I183" t="s">
        <v>1807</v>
      </c>
      <c r="J183" s="17">
        <v>133.4332</v>
      </c>
      <c r="K183">
        <f t="shared" si="8"/>
        <v>4</v>
      </c>
      <c r="L183">
        <f t="shared" si="9"/>
        <v>34.39</v>
      </c>
      <c r="M183">
        <f t="shared" si="10"/>
        <v>0.03</v>
      </c>
      <c r="N183" s="22">
        <f t="shared" si="11"/>
        <v>133.4332</v>
      </c>
    </row>
    <row r="184" spans="1:14" x14ac:dyDescent="0.3">
      <c r="A184" t="s">
        <v>1896</v>
      </c>
      <c r="B184" s="4">
        <v>45848</v>
      </c>
      <c r="C184" t="s">
        <v>479</v>
      </c>
      <c r="D184" t="s">
        <v>1564</v>
      </c>
      <c r="E184" t="s">
        <v>1739</v>
      </c>
      <c r="F184">
        <v>4</v>
      </c>
      <c r="G184">
        <v>187.71</v>
      </c>
      <c r="H184">
        <v>0.06</v>
      </c>
      <c r="I184" t="s">
        <v>1810</v>
      </c>
      <c r="J184" s="17">
        <v>705.78959999999995</v>
      </c>
      <c r="K184">
        <f t="shared" si="8"/>
        <v>4</v>
      </c>
      <c r="L184">
        <f t="shared" si="9"/>
        <v>187.71</v>
      </c>
      <c r="M184">
        <f t="shared" si="10"/>
        <v>0.06</v>
      </c>
      <c r="N184" s="22">
        <f t="shared" si="11"/>
        <v>705.78959999999995</v>
      </c>
    </row>
    <row r="185" spans="1:14" x14ac:dyDescent="0.3">
      <c r="A185" t="s">
        <v>1937</v>
      </c>
      <c r="B185" s="4">
        <v>45495</v>
      </c>
      <c r="C185" t="s">
        <v>1066</v>
      </c>
      <c r="D185" t="s">
        <v>1564</v>
      </c>
      <c r="E185" t="s">
        <v>1748</v>
      </c>
      <c r="F185">
        <v>1</v>
      </c>
      <c r="G185">
        <v>942.38</v>
      </c>
      <c r="H185">
        <v>0.17</v>
      </c>
      <c r="I185" t="s">
        <v>1805</v>
      </c>
      <c r="J185" s="17">
        <v>782.17539999999997</v>
      </c>
      <c r="K185">
        <f t="shared" si="8"/>
        <v>1</v>
      </c>
      <c r="L185">
        <f t="shared" si="9"/>
        <v>942.38</v>
      </c>
      <c r="M185">
        <f t="shared" si="10"/>
        <v>0.17</v>
      </c>
      <c r="N185" s="22">
        <f t="shared" si="11"/>
        <v>782.17539999999997</v>
      </c>
    </row>
    <row r="186" spans="1:14" x14ac:dyDescent="0.3">
      <c r="A186" t="s">
        <v>2043</v>
      </c>
      <c r="B186" s="4">
        <v>45809</v>
      </c>
      <c r="C186" t="s">
        <v>557</v>
      </c>
      <c r="D186" t="s">
        <v>1564</v>
      </c>
      <c r="E186" t="s">
        <v>1734</v>
      </c>
      <c r="F186">
        <v>4</v>
      </c>
      <c r="G186">
        <v>469.68</v>
      </c>
      <c r="H186">
        <v>0.19</v>
      </c>
      <c r="I186" t="s">
        <v>1805</v>
      </c>
      <c r="J186" s="17">
        <v>1521.7632000000001</v>
      </c>
      <c r="K186">
        <f t="shared" si="8"/>
        <v>4</v>
      </c>
      <c r="L186">
        <f t="shared" si="9"/>
        <v>469.68</v>
      </c>
      <c r="M186">
        <f t="shared" si="10"/>
        <v>0.19</v>
      </c>
      <c r="N186" s="22">
        <f t="shared" si="11"/>
        <v>1521.7632000000001</v>
      </c>
    </row>
    <row r="187" spans="1:14" x14ac:dyDescent="0.3">
      <c r="A187" t="s">
        <v>2063</v>
      </c>
      <c r="B187" s="4">
        <v>45706</v>
      </c>
      <c r="C187" t="s">
        <v>1436</v>
      </c>
      <c r="D187" t="s">
        <v>1564</v>
      </c>
      <c r="E187" t="s">
        <v>1771</v>
      </c>
      <c r="F187">
        <v>2</v>
      </c>
      <c r="G187">
        <v>71.77</v>
      </c>
      <c r="H187">
        <v>0.22</v>
      </c>
      <c r="I187" t="s">
        <v>1805</v>
      </c>
      <c r="J187" s="17">
        <v>111.96120000000001</v>
      </c>
      <c r="K187">
        <f t="shared" si="8"/>
        <v>2</v>
      </c>
      <c r="L187">
        <f t="shared" si="9"/>
        <v>71.77</v>
      </c>
      <c r="M187">
        <f t="shared" si="10"/>
        <v>0.22</v>
      </c>
      <c r="N187" s="22">
        <f t="shared" si="11"/>
        <v>111.96120000000001</v>
      </c>
    </row>
    <row r="188" spans="1:14" x14ac:dyDescent="0.3">
      <c r="A188" t="s">
        <v>2083</v>
      </c>
      <c r="B188" s="4">
        <v>45483</v>
      </c>
      <c r="C188" t="s">
        <v>1083</v>
      </c>
      <c r="D188" t="s">
        <v>1564</v>
      </c>
      <c r="E188" t="s">
        <v>1755</v>
      </c>
      <c r="F188">
        <v>4</v>
      </c>
      <c r="G188">
        <v>322.58</v>
      </c>
      <c r="H188">
        <v>0.06</v>
      </c>
      <c r="I188" t="s">
        <v>1805</v>
      </c>
      <c r="J188" s="17">
        <v>1212.9007999999999</v>
      </c>
      <c r="K188">
        <f t="shared" si="8"/>
        <v>4</v>
      </c>
      <c r="L188">
        <f t="shared" si="9"/>
        <v>322.58</v>
      </c>
      <c r="M188">
        <f t="shared" si="10"/>
        <v>0.06</v>
      </c>
      <c r="N188" s="22">
        <f t="shared" si="11"/>
        <v>1212.9007999999999</v>
      </c>
    </row>
    <row r="189" spans="1:14" x14ac:dyDescent="0.3">
      <c r="A189" t="s">
        <v>2104</v>
      </c>
      <c r="B189" s="4">
        <v>45871</v>
      </c>
      <c r="C189" t="s">
        <v>622</v>
      </c>
      <c r="D189" t="s">
        <v>1564</v>
      </c>
      <c r="E189" t="s">
        <v>1739</v>
      </c>
      <c r="F189">
        <v>4</v>
      </c>
      <c r="G189">
        <v>353.67</v>
      </c>
      <c r="H189">
        <v>0.03</v>
      </c>
      <c r="I189" t="s">
        <v>1810</v>
      </c>
      <c r="J189" s="17">
        <v>1372.2396000000001</v>
      </c>
      <c r="K189">
        <f t="shared" si="8"/>
        <v>4</v>
      </c>
      <c r="L189">
        <f t="shared" si="9"/>
        <v>353.67</v>
      </c>
      <c r="M189">
        <f t="shared" si="10"/>
        <v>0.03</v>
      </c>
      <c r="N189" s="22">
        <f t="shared" si="11"/>
        <v>1372.2396000000001</v>
      </c>
    </row>
    <row r="190" spans="1:14" x14ac:dyDescent="0.3">
      <c r="A190" t="s">
        <v>2147</v>
      </c>
      <c r="B190" s="4">
        <v>45218</v>
      </c>
      <c r="C190" t="s">
        <v>178</v>
      </c>
      <c r="D190" t="s">
        <v>1564</v>
      </c>
      <c r="E190" t="s">
        <v>1795</v>
      </c>
      <c r="F190">
        <v>3</v>
      </c>
      <c r="G190">
        <v>997.95</v>
      </c>
      <c r="H190">
        <v>0.09</v>
      </c>
      <c r="I190" t="s">
        <v>1810</v>
      </c>
      <c r="J190" s="17">
        <v>2724.4034999999999</v>
      </c>
      <c r="K190">
        <f t="shared" si="8"/>
        <v>3</v>
      </c>
      <c r="L190">
        <f t="shared" si="9"/>
        <v>997.95</v>
      </c>
      <c r="M190">
        <f t="shared" si="10"/>
        <v>0.09</v>
      </c>
      <c r="N190" s="22">
        <f t="shared" si="11"/>
        <v>2724.4034999999999</v>
      </c>
    </row>
    <row r="191" spans="1:14" x14ac:dyDescent="0.3">
      <c r="A191" t="s">
        <v>2275</v>
      </c>
      <c r="B191" s="4">
        <v>45279</v>
      </c>
      <c r="C191" t="s">
        <v>666</v>
      </c>
      <c r="D191" t="s">
        <v>1564</v>
      </c>
      <c r="E191" t="s">
        <v>1781</v>
      </c>
      <c r="F191">
        <v>1</v>
      </c>
      <c r="G191">
        <v>880.89</v>
      </c>
      <c r="H191">
        <v>0.13</v>
      </c>
      <c r="I191" t="s">
        <v>1810</v>
      </c>
      <c r="J191" s="17">
        <v>766.37429999999995</v>
      </c>
      <c r="K191">
        <f t="shared" si="8"/>
        <v>1</v>
      </c>
      <c r="L191">
        <f t="shared" si="9"/>
        <v>880.89</v>
      </c>
      <c r="M191">
        <f t="shared" si="10"/>
        <v>0.13</v>
      </c>
      <c r="N191" s="22">
        <f t="shared" si="11"/>
        <v>766.37429999999995</v>
      </c>
    </row>
    <row r="192" spans="1:14" x14ac:dyDescent="0.3">
      <c r="A192" t="s">
        <v>2379</v>
      </c>
      <c r="B192" s="4">
        <v>45249</v>
      </c>
      <c r="C192" t="s">
        <v>156</v>
      </c>
      <c r="D192" t="s">
        <v>1564</v>
      </c>
      <c r="E192" t="s">
        <v>1739</v>
      </c>
      <c r="F192">
        <v>3</v>
      </c>
      <c r="G192">
        <v>282.33</v>
      </c>
      <c r="H192">
        <v>7.0000000000000007E-2</v>
      </c>
      <c r="I192" t="s">
        <v>1805</v>
      </c>
      <c r="J192" s="17">
        <v>787.70069999999998</v>
      </c>
      <c r="K192">
        <f t="shared" si="8"/>
        <v>3</v>
      </c>
      <c r="L192">
        <f t="shared" si="9"/>
        <v>282.33</v>
      </c>
      <c r="M192">
        <f t="shared" si="10"/>
        <v>7.0000000000000007E-2</v>
      </c>
      <c r="N192" s="22">
        <f t="shared" si="11"/>
        <v>787.70069999999998</v>
      </c>
    </row>
    <row r="193" spans="1:14" x14ac:dyDescent="0.3">
      <c r="A193" t="s">
        <v>2441</v>
      </c>
      <c r="B193" s="4">
        <v>45642</v>
      </c>
      <c r="C193" t="s">
        <v>241</v>
      </c>
      <c r="D193" t="s">
        <v>1564</v>
      </c>
      <c r="E193" t="s">
        <v>1751</v>
      </c>
      <c r="F193">
        <v>1</v>
      </c>
      <c r="G193">
        <v>373.06</v>
      </c>
      <c r="H193">
        <v>0.11</v>
      </c>
      <c r="I193" t="s">
        <v>1807</v>
      </c>
      <c r="J193" s="17">
        <v>332.02339999999998</v>
      </c>
      <c r="K193">
        <f t="shared" si="8"/>
        <v>1</v>
      </c>
      <c r="L193">
        <f t="shared" si="9"/>
        <v>373.06</v>
      </c>
      <c r="M193">
        <f t="shared" si="10"/>
        <v>0.11</v>
      </c>
      <c r="N193" s="22">
        <f t="shared" si="11"/>
        <v>332.02339999999998</v>
      </c>
    </row>
    <row r="194" spans="1:14" x14ac:dyDescent="0.3">
      <c r="A194" t="s">
        <v>2490</v>
      </c>
      <c r="B194" s="4">
        <v>45232</v>
      </c>
      <c r="C194" t="s">
        <v>1106</v>
      </c>
      <c r="D194" t="s">
        <v>1564</v>
      </c>
      <c r="E194" t="s">
        <v>1739</v>
      </c>
      <c r="F194">
        <v>3</v>
      </c>
      <c r="G194">
        <v>401.42</v>
      </c>
      <c r="H194">
        <v>0.01</v>
      </c>
      <c r="I194" t="s">
        <v>1810</v>
      </c>
      <c r="J194" s="17">
        <v>1192.2174</v>
      </c>
      <c r="K194">
        <f t="shared" ref="K194:K257" si="12">IF(ISBLANK(F194),J194/(G194*(1-H194)),F194)</f>
        <v>3</v>
      </c>
      <c r="L194">
        <f t="shared" ref="L194:L257" si="13">IF(ISBLANK(G194),J194/(F194*(1-H194)),G194)</f>
        <v>401.42</v>
      </c>
      <c r="M194">
        <f t="shared" ref="M194:M257" si="14">IF(ISBLANK(H194),1-(J194/(L194*F194)),H194)</f>
        <v>0.01</v>
      </c>
      <c r="N194" s="22">
        <f t="shared" ref="N194:N257" si="15">IF(ISBLANK(J194),F194*G194*(1-H194),J194)</f>
        <v>1192.2174</v>
      </c>
    </row>
    <row r="195" spans="1:14" x14ac:dyDescent="0.3">
      <c r="A195" t="s">
        <v>2656</v>
      </c>
      <c r="B195" s="4">
        <v>45627</v>
      </c>
      <c r="C195" t="s">
        <v>746</v>
      </c>
      <c r="D195" t="s">
        <v>1564</v>
      </c>
      <c r="E195" t="s">
        <v>1781</v>
      </c>
      <c r="F195">
        <v>4</v>
      </c>
      <c r="G195">
        <v>329.06</v>
      </c>
      <c r="H195">
        <v>0.04</v>
      </c>
      <c r="I195" t="s">
        <v>1810</v>
      </c>
      <c r="J195" s="17">
        <v>1263.5904</v>
      </c>
      <c r="K195">
        <f t="shared" si="12"/>
        <v>4</v>
      </c>
      <c r="L195">
        <f t="shared" si="13"/>
        <v>329.06</v>
      </c>
      <c r="M195">
        <f t="shared" si="14"/>
        <v>0.04</v>
      </c>
      <c r="N195" s="22">
        <f t="shared" si="15"/>
        <v>1263.5904</v>
      </c>
    </row>
    <row r="196" spans="1:14" x14ac:dyDescent="0.3">
      <c r="A196" t="s">
        <v>2710</v>
      </c>
      <c r="B196" s="4">
        <v>45653</v>
      </c>
      <c r="C196" t="s">
        <v>835</v>
      </c>
      <c r="D196" t="s">
        <v>1564</v>
      </c>
      <c r="E196" t="s">
        <v>1786</v>
      </c>
      <c r="F196">
        <v>1</v>
      </c>
      <c r="G196">
        <v>519.91</v>
      </c>
      <c r="H196">
        <v>0.05</v>
      </c>
      <c r="I196" t="s">
        <v>1810</v>
      </c>
      <c r="J196" s="17">
        <v>493.91449999999992</v>
      </c>
      <c r="K196">
        <f t="shared" si="12"/>
        <v>1</v>
      </c>
      <c r="L196">
        <f t="shared" si="13"/>
        <v>519.91</v>
      </c>
      <c r="M196">
        <f t="shared" si="14"/>
        <v>0.05</v>
      </c>
      <c r="N196" s="22">
        <f t="shared" si="15"/>
        <v>493.91449999999992</v>
      </c>
    </row>
    <row r="197" spans="1:14" x14ac:dyDescent="0.3">
      <c r="A197" t="s">
        <v>2832</v>
      </c>
      <c r="B197" s="4">
        <v>45720</v>
      </c>
      <c r="C197" t="s">
        <v>221</v>
      </c>
      <c r="D197" t="s">
        <v>1564</v>
      </c>
      <c r="E197" t="s">
        <v>1764</v>
      </c>
      <c r="F197">
        <v>1</v>
      </c>
      <c r="G197">
        <v>234.06</v>
      </c>
      <c r="H197">
        <v>0.11</v>
      </c>
      <c r="I197" t="s">
        <v>1807</v>
      </c>
      <c r="J197" s="17">
        <v>208.3134</v>
      </c>
      <c r="K197">
        <f t="shared" si="12"/>
        <v>1</v>
      </c>
      <c r="L197">
        <f t="shared" si="13"/>
        <v>234.06</v>
      </c>
      <c r="M197">
        <f t="shared" si="14"/>
        <v>0.11</v>
      </c>
      <c r="N197" s="22">
        <f t="shared" si="15"/>
        <v>208.3134</v>
      </c>
    </row>
    <row r="198" spans="1:14" x14ac:dyDescent="0.3">
      <c r="A198" t="s">
        <v>2848</v>
      </c>
      <c r="B198" s="4">
        <v>45781</v>
      </c>
      <c r="C198" t="s">
        <v>968</v>
      </c>
      <c r="D198" t="s">
        <v>1564</v>
      </c>
      <c r="E198" t="s">
        <v>1764</v>
      </c>
      <c r="F198">
        <v>2</v>
      </c>
      <c r="G198">
        <v>485.25</v>
      </c>
      <c r="H198">
        <v>0.28000000000000003</v>
      </c>
      <c r="I198" t="s">
        <v>1805</v>
      </c>
      <c r="J198" s="17">
        <v>698.76</v>
      </c>
      <c r="K198">
        <f t="shared" si="12"/>
        <v>2</v>
      </c>
      <c r="L198">
        <f t="shared" si="13"/>
        <v>485.25</v>
      </c>
      <c r="M198">
        <f t="shared" si="14"/>
        <v>0.28000000000000003</v>
      </c>
      <c r="N198" s="22">
        <f t="shared" si="15"/>
        <v>698.76</v>
      </c>
    </row>
    <row r="199" spans="1:14" x14ac:dyDescent="0.3">
      <c r="A199" t="s">
        <v>2914</v>
      </c>
      <c r="B199" s="4">
        <v>45701</v>
      </c>
      <c r="C199" t="s">
        <v>1398</v>
      </c>
      <c r="D199" t="s">
        <v>1564</v>
      </c>
      <c r="E199" t="s">
        <v>1795</v>
      </c>
      <c r="F199">
        <v>1</v>
      </c>
      <c r="G199">
        <v>244.25</v>
      </c>
      <c r="H199">
        <v>0.09</v>
      </c>
      <c r="I199" t="s">
        <v>1807</v>
      </c>
      <c r="J199" s="17">
        <v>222.26750000000001</v>
      </c>
      <c r="K199">
        <f t="shared" si="12"/>
        <v>1</v>
      </c>
      <c r="L199">
        <f t="shared" si="13"/>
        <v>244.25</v>
      </c>
      <c r="M199">
        <f t="shared" si="14"/>
        <v>0.09</v>
      </c>
      <c r="N199" s="22">
        <f t="shared" si="15"/>
        <v>222.26750000000001</v>
      </c>
    </row>
    <row r="200" spans="1:14" x14ac:dyDescent="0.3">
      <c r="A200" t="s">
        <v>2930</v>
      </c>
      <c r="B200" s="4">
        <v>45910</v>
      </c>
      <c r="C200" t="s">
        <v>473</v>
      </c>
      <c r="D200" t="s">
        <v>1564</v>
      </c>
      <c r="E200" t="s">
        <v>1781</v>
      </c>
      <c r="F200">
        <v>2</v>
      </c>
      <c r="G200">
        <v>456.38</v>
      </c>
      <c r="H200">
        <v>0.12</v>
      </c>
      <c r="I200" t="s">
        <v>1805</v>
      </c>
      <c r="J200" s="17">
        <v>803.22879999999998</v>
      </c>
      <c r="K200">
        <f t="shared" si="12"/>
        <v>2</v>
      </c>
      <c r="L200">
        <f t="shared" si="13"/>
        <v>456.38</v>
      </c>
      <c r="M200">
        <f t="shared" si="14"/>
        <v>0.12</v>
      </c>
      <c r="N200" s="22">
        <f t="shared" si="15"/>
        <v>803.22879999999998</v>
      </c>
    </row>
    <row r="201" spans="1:14" x14ac:dyDescent="0.3">
      <c r="A201" t="s">
        <v>2976</v>
      </c>
      <c r="B201" s="4">
        <v>45549</v>
      </c>
      <c r="C201" t="s">
        <v>681</v>
      </c>
      <c r="D201" t="s">
        <v>1564</v>
      </c>
      <c r="E201" t="s">
        <v>1789</v>
      </c>
      <c r="F201">
        <v>1</v>
      </c>
      <c r="G201">
        <v>391.77</v>
      </c>
      <c r="H201">
        <v>0.1</v>
      </c>
      <c r="I201" t="s">
        <v>1807</v>
      </c>
      <c r="J201" s="17">
        <v>352.59300000000002</v>
      </c>
      <c r="K201">
        <f t="shared" si="12"/>
        <v>1</v>
      </c>
      <c r="L201">
        <f t="shared" si="13"/>
        <v>391.77</v>
      </c>
      <c r="M201">
        <f t="shared" si="14"/>
        <v>0.1</v>
      </c>
      <c r="N201" s="22">
        <f t="shared" si="15"/>
        <v>352.59300000000002</v>
      </c>
    </row>
    <row r="202" spans="1:14" x14ac:dyDescent="0.3">
      <c r="A202" t="s">
        <v>3019</v>
      </c>
      <c r="B202" s="4">
        <v>45472</v>
      </c>
      <c r="C202" t="s">
        <v>1501</v>
      </c>
      <c r="D202" t="s">
        <v>1564</v>
      </c>
      <c r="E202" t="s">
        <v>1781</v>
      </c>
      <c r="F202">
        <v>4</v>
      </c>
      <c r="G202">
        <v>884.71</v>
      </c>
      <c r="H202">
        <v>0.09</v>
      </c>
      <c r="I202" t="s">
        <v>1807</v>
      </c>
      <c r="J202" s="17">
        <v>3220.3444</v>
      </c>
      <c r="K202">
        <f t="shared" si="12"/>
        <v>4</v>
      </c>
      <c r="L202">
        <f t="shared" si="13"/>
        <v>884.71</v>
      </c>
      <c r="M202">
        <f t="shared" si="14"/>
        <v>0.09</v>
      </c>
      <c r="N202" s="22">
        <f t="shared" si="15"/>
        <v>3220.3444</v>
      </c>
    </row>
    <row r="203" spans="1:14" x14ac:dyDescent="0.3">
      <c r="A203" t="s">
        <v>3140</v>
      </c>
      <c r="B203" s="4">
        <v>45565</v>
      </c>
      <c r="C203" t="s">
        <v>1358</v>
      </c>
      <c r="D203" t="s">
        <v>1564</v>
      </c>
      <c r="E203" t="s">
        <v>1758</v>
      </c>
      <c r="F203">
        <v>1</v>
      </c>
      <c r="G203">
        <v>55.04</v>
      </c>
      <c r="H203">
        <v>0.01</v>
      </c>
      <c r="I203" t="s">
        <v>1810</v>
      </c>
      <c r="J203" s="17">
        <v>54.489600000000003</v>
      </c>
      <c r="K203">
        <f t="shared" si="12"/>
        <v>1</v>
      </c>
      <c r="L203">
        <f t="shared" si="13"/>
        <v>55.04</v>
      </c>
      <c r="M203">
        <f t="shared" si="14"/>
        <v>0.01</v>
      </c>
      <c r="N203" s="22">
        <f t="shared" si="15"/>
        <v>54.489600000000003</v>
      </c>
    </row>
    <row r="204" spans="1:14" x14ac:dyDescent="0.3">
      <c r="A204" t="s">
        <v>3300</v>
      </c>
      <c r="B204" s="4">
        <v>45292</v>
      </c>
      <c r="C204" t="s">
        <v>364</v>
      </c>
      <c r="D204" t="s">
        <v>1564</v>
      </c>
      <c r="E204" t="s">
        <v>1776</v>
      </c>
      <c r="F204">
        <v>2</v>
      </c>
      <c r="G204">
        <v>428.55</v>
      </c>
      <c r="H204">
        <v>0</v>
      </c>
      <c r="I204" t="s">
        <v>1807</v>
      </c>
      <c r="J204" s="17">
        <v>857.1</v>
      </c>
      <c r="K204">
        <f t="shared" si="12"/>
        <v>2</v>
      </c>
      <c r="L204">
        <f t="shared" si="13"/>
        <v>428.55</v>
      </c>
      <c r="M204">
        <f t="shared" si="14"/>
        <v>0</v>
      </c>
      <c r="N204" s="22">
        <f t="shared" si="15"/>
        <v>857.1</v>
      </c>
    </row>
    <row r="205" spans="1:14" x14ac:dyDescent="0.3">
      <c r="A205" t="s">
        <v>3311</v>
      </c>
      <c r="B205" s="4">
        <v>45361</v>
      </c>
      <c r="C205" t="s">
        <v>710</v>
      </c>
      <c r="D205" t="s">
        <v>1564</v>
      </c>
      <c r="E205" t="s">
        <v>1795</v>
      </c>
      <c r="F205">
        <v>1</v>
      </c>
      <c r="G205">
        <v>259.2</v>
      </c>
      <c r="H205">
        <v>0.27</v>
      </c>
      <c r="I205" t="s">
        <v>1810</v>
      </c>
      <c r="J205" s="17">
        <v>189.21600000000001</v>
      </c>
      <c r="K205">
        <f t="shared" si="12"/>
        <v>1</v>
      </c>
      <c r="L205">
        <f t="shared" si="13"/>
        <v>259.2</v>
      </c>
      <c r="M205">
        <f t="shared" si="14"/>
        <v>0.27</v>
      </c>
      <c r="N205" s="22">
        <f t="shared" si="15"/>
        <v>189.21600000000001</v>
      </c>
    </row>
    <row r="206" spans="1:14" x14ac:dyDescent="0.3">
      <c r="A206" t="s">
        <v>3369</v>
      </c>
      <c r="B206" s="4">
        <v>45582</v>
      </c>
      <c r="C206" t="s">
        <v>1201</v>
      </c>
      <c r="D206" t="s">
        <v>1564</v>
      </c>
      <c r="E206" t="s">
        <v>1734</v>
      </c>
      <c r="F206">
        <v>1</v>
      </c>
      <c r="G206">
        <v>465.63</v>
      </c>
      <c r="H206">
        <v>0.25</v>
      </c>
      <c r="I206" t="s">
        <v>1805</v>
      </c>
      <c r="J206" s="17">
        <v>349.22250000000003</v>
      </c>
      <c r="K206">
        <f t="shared" si="12"/>
        <v>1</v>
      </c>
      <c r="L206">
        <f t="shared" si="13"/>
        <v>465.63</v>
      </c>
      <c r="M206">
        <f t="shared" si="14"/>
        <v>0.25</v>
      </c>
      <c r="N206" s="22">
        <f t="shared" si="15"/>
        <v>349.22250000000003</v>
      </c>
    </row>
    <row r="207" spans="1:14" x14ac:dyDescent="0.3">
      <c r="A207" t="s">
        <v>3496</v>
      </c>
      <c r="B207" s="4">
        <v>45536</v>
      </c>
      <c r="C207" t="s">
        <v>136</v>
      </c>
      <c r="D207" t="s">
        <v>1564</v>
      </c>
      <c r="E207" t="s">
        <v>1783</v>
      </c>
      <c r="F207">
        <v>4</v>
      </c>
      <c r="G207">
        <v>742.15</v>
      </c>
      <c r="H207">
        <v>0.1</v>
      </c>
      <c r="I207" t="s">
        <v>1810</v>
      </c>
      <c r="J207" s="17">
        <v>2671.74</v>
      </c>
      <c r="K207">
        <f t="shared" si="12"/>
        <v>4</v>
      </c>
      <c r="L207">
        <f t="shared" si="13"/>
        <v>742.15</v>
      </c>
      <c r="M207">
        <f t="shared" si="14"/>
        <v>0.1</v>
      </c>
      <c r="N207" s="22">
        <f t="shared" si="15"/>
        <v>2671.74</v>
      </c>
    </row>
    <row r="208" spans="1:14" x14ac:dyDescent="0.3">
      <c r="A208" t="s">
        <v>3597</v>
      </c>
      <c r="B208" s="4">
        <v>45721</v>
      </c>
      <c r="C208" t="s">
        <v>275</v>
      </c>
      <c r="D208" t="s">
        <v>1564</v>
      </c>
      <c r="E208" t="s">
        <v>1781</v>
      </c>
      <c r="F208">
        <v>1</v>
      </c>
      <c r="G208">
        <v>878.69</v>
      </c>
      <c r="H208">
        <v>0.3</v>
      </c>
      <c r="I208" t="s">
        <v>1807</v>
      </c>
      <c r="J208" s="17">
        <v>615.08299999999997</v>
      </c>
      <c r="K208">
        <f t="shared" si="12"/>
        <v>1</v>
      </c>
      <c r="L208">
        <f t="shared" si="13"/>
        <v>878.69</v>
      </c>
      <c r="M208">
        <f t="shared" si="14"/>
        <v>0.3</v>
      </c>
      <c r="N208" s="22">
        <f t="shared" si="15"/>
        <v>615.08299999999997</v>
      </c>
    </row>
    <row r="209" spans="1:14" x14ac:dyDescent="0.3">
      <c r="A209" t="s">
        <v>3608</v>
      </c>
      <c r="B209" s="4">
        <v>45741</v>
      </c>
      <c r="C209" t="s">
        <v>1281</v>
      </c>
      <c r="D209" t="s">
        <v>1564</v>
      </c>
      <c r="E209" t="s">
        <v>1786</v>
      </c>
      <c r="F209">
        <v>3</v>
      </c>
      <c r="G209">
        <v>123.74</v>
      </c>
      <c r="H209">
        <v>0.23</v>
      </c>
      <c r="I209" t="s">
        <v>1807</v>
      </c>
      <c r="J209" s="17">
        <v>285.83940000000001</v>
      </c>
      <c r="K209">
        <f t="shared" si="12"/>
        <v>3</v>
      </c>
      <c r="L209">
        <f t="shared" si="13"/>
        <v>123.74</v>
      </c>
      <c r="M209">
        <f t="shared" si="14"/>
        <v>0.23</v>
      </c>
      <c r="N209" s="22">
        <f t="shared" si="15"/>
        <v>285.83940000000001</v>
      </c>
    </row>
    <row r="210" spans="1:14" x14ac:dyDescent="0.3">
      <c r="A210" t="s">
        <v>3652</v>
      </c>
      <c r="B210" s="4">
        <v>45364</v>
      </c>
      <c r="C210" t="s">
        <v>385</v>
      </c>
      <c r="D210" t="s">
        <v>1564</v>
      </c>
      <c r="E210" t="s">
        <v>1755</v>
      </c>
      <c r="F210">
        <v>4</v>
      </c>
      <c r="G210">
        <v>715.88</v>
      </c>
      <c r="H210">
        <v>0.19</v>
      </c>
      <c r="I210" t="s">
        <v>1807</v>
      </c>
      <c r="J210" s="17">
        <v>2319.4512</v>
      </c>
      <c r="K210">
        <f t="shared" si="12"/>
        <v>4</v>
      </c>
      <c r="L210">
        <f t="shared" si="13"/>
        <v>715.88</v>
      </c>
      <c r="M210">
        <f t="shared" si="14"/>
        <v>0.19</v>
      </c>
      <c r="N210" s="22">
        <f t="shared" si="15"/>
        <v>2319.4512</v>
      </c>
    </row>
    <row r="211" spans="1:14" x14ac:dyDescent="0.3">
      <c r="A211" t="s">
        <v>3713</v>
      </c>
      <c r="B211" s="4">
        <v>45289</v>
      </c>
      <c r="C211" t="s">
        <v>628</v>
      </c>
      <c r="D211" t="s">
        <v>1564</v>
      </c>
      <c r="E211" t="s">
        <v>1743</v>
      </c>
      <c r="F211">
        <v>3</v>
      </c>
      <c r="G211">
        <v>988.53</v>
      </c>
      <c r="H211">
        <v>0.3</v>
      </c>
      <c r="I211" t="s">
        <v>1810</v>
      </c>
      <c r="J211" s="17">
        <v>2075.913</v>
      </c>
      <c r="K211">
        <f t="shared" si="12"/>
        <v>3</v>
      </c>
      <c r="L211">
        <f t="shared" si="13"/>
        <v>988.53</v>
      </c>
      <c r="M211">
        <f t="shared" si="14"/>
        <v>0.3</v>
      </c>
      <c r="N211" s="22">
        <f t="shared" si="15"/>
        <v>2075.913</v>
      </c>
    </row>
    <row r="212" spans="1:14" x14ac:dyDescent="0.3">
      <c r="A212" t="s">
        <v>2163</v>
      </c>
      <c r="B212" s="4">
        <v>45299</v>
      </c>
      <c r="C212" t="s">
        <v>238</v>
      </c>
      <c r="D212" t="s">
        <v>1566</v>
      </c>
      <c r="E212" t="s">
        <v>1739</v>
      </c>
      <c r="F212">
        <v>1</v>
      </c>
      <c r="G212">
        <v>691.38</v>
      </c>
      <c r="H212">
        <v>0.11</v>
      </c>
      <c r="I212" t="s">
        <v>1810</v>
      </c>
      <c r="J212" s="17">
        <v>615.32820000000004</v>
      </c>
      <c r="K212">
        <f t="shared" si="12"/>
        <v>1</v>
      </c>
      <c r="L212">
        <f t="shared" si="13"/>
        <v>691.38</v>
      </c>
      <c r="M212">
        <f t="shared" si="14"/>
        <v>0.11</v>
      </c>
      <c r="N212" s="22">
        <f t="shared" si="15"/>
        <v>615.32820000000004</v>
      </c>
    </row>
    <row r="213" spans="1:14" x14ac:dyDescent="0.3">
      <c r="A213" t="s">
        <v>2203</v>
      </c>
      <c r="B213" s="4">
        <v>45407</v>
      </c>
      <c r="C213" t="s">
        <v>71</v>
      </c>
      <c r="D213" t="s">
        <v>1566</v>
      </c>
      <c r="E213" t="s">
        <v>1781</v>
      </c>
      <c r="F213">
        <v>3</v>
      </c>
      <c r="G213">
        <v>991.37</v>
      </c>
      <c r="H213">
        <v>0.1</v>
      </c>
      <c r="I213" t="s">
        <v>1807</v>
      </c>
      <c r="J213" s="17">
        <v>2676.6990000000001</v>
      </c>
      <c r="K213">
        <f t="shared" si="12"/>
        <v>3</v>
      </c>
      <c r="L213">
        <f t="shared" si="13"/>
        <v>991.37</v>
      </c>
      <c r="M213">
        <f t="shared" si="14"/>
        <v>0.1</v>
      </c>
      <c r="N213" s="22">
        <f t="shared" si="15"/>
        <v>2676.6990000000001</v>
      </c>
    </row>
    <row r="214" spans="1:14" x14ac:dyDescent="0.3">
      <c r="A214" t="s">
        <v>2301</v>
      </c>
      <c r="B214" s="4">
        <v>45501</v>
      </c>
      <c r="C214" t="s">
        <v>764</v>
      </c>
      <c r="D214" t="s">
        <v>1566</v>
      </c>
      <c r="E214" t="s">
        <v>1734</v>
      </c>
      <c r="F214">
        <v>1</v>
      </c>
      <c r="G214">
        <v>917.17</v>
      </c>
      <c r="H214">
        <v>0.13</v>
      </c>
      <c r="I214" t="s">
        <v>1810</v>
      </c>
      <c r="J214" s="17">
        <v>797.93790000000001</v>
      </c>
      <c r="K214">
        <f t="shared" si="12"/>
        <v>1</v>
      </c>
      <c r="L214">
        <f t="shared" si="13"/>
        <v>917.17</v>
      </c>
      <c r="M214">
        <f t="shared" si="14"/>
        <v>0.13</v>
      </c>
      <c r="N214" s="22">
        <f t="shared" si="15"/>
        <v>797.93790000000001</v>
      </c>
    </row>
    <row r="215" spans="1:14" x14ac:dyDescent="0.3">
      <c r="A215" t="s">
        <v>2378</v>
      </c>
      <c r="B215" s="4">
        <v>45688</v>
      </c>
      <c r="C215" t="s">
        <v>894</v>
      </c>
      <c r="D215" t="s">
        <v>1566</v>
      </c>
      <c r="E215" t="s">
        <v>1774</v>
      </c>
      <c r="F215">
        <v>1</v>
      </c>
      <c r="G215">
        <v>974.52</v>
      </c>
      <c r="H215">
        <v>0.01</v>
      </c>
      <c r="I215" t="s">
        <v>1807</v>
      </c>
      <c r="J215" s="17">
        <v>964.77480000000003</v>
      </c>
      <c r="K215">
        <f t="shared" si="12"/>
        <v>1</v>
      </c>
      <c r="L215">
        <f t="shared" si="13"/>
        <v>974.52</v>
      </c>
      <c r="M215">
        <f t="shared" si="14"/>
        <v>0.01</v>
      </c>
      <c r="N215" s="22">
        <f t="shared" si="15"/>
        <v>964.77480000000003</v>
      </c>
    </row>
    <row r="216" spans="1:14" x14ac:dyDescent="0.3">
      <c r="A216" t="s">
        <v>2442</v>
      </c>
      <c r="B216" s="4">
        <v>45693</v>
      </c>
      <c r="C216" t="s">
        <v>1264</v>
      </c>
      <c r="D216" t="s">
        <v>1566</v>
      </c>
      <c r="E216" t="s">
        <v>1783</v>
      </c>
      <c r="F216">
        <v>1</v>
      </c>
      <c r="G216">
        <v>124.98</v>
      </c>
      <c r="H216">
        <v>7.0000000000000007E-2</v>
      </c>
      <c r="I216" t="s">
        <v>1810</v>
      </c>
      <c r="J216" s="17">
        <v>116.23139999999999</v>
      </c>
      <c r="K216">
        <f t="shared" si="12"/>
        <v>1</v>
      </c>
      <c r="L216">
        <f t="shared" si="13"/>
        <v>124.98</v>
      </c>
      <c r="M216">
        <f t="shared" si="14"/>
        <v>7.0000000000000007E-2</v>
      </c>
      <c r="N216" s="22">
        <f t="shared" si="15"/>
        <v>116.23139999999999</v>
      </c>
    </row>
    <row r="217" spans="1:14" x14ac:dyDescent="0.3">
      <c r="A217" t="s">
        <v>2549</v>
      </c>
      <c r="B217" s="4">
        <v>45648</v>
      </c>
      <c r="C217" t="s">
        <v>1246</v>
      </c>
      <c r="D217" t="s">
        <v>1566</v>
      </c>
      <c r="E217" t="s">
        <v>1755</v>
      </c>
      <c r="F217">
        <v>3</v>
      </c>
      <c r="G217">
        <v>438.65</v>
      </c>
      <c r="H217">
        <v>0.28999999999999998</v>
      </c>
      <c r="I217" t="s">
        <v>1807</v>
      </c>
      <c r="J217" s="17">
        <v>934.32449999999983</v>
      </c>
      <c r="K217">
        <f t="shared" si="12"/>
        <v>3</v>
      </c>
      <c r="L217">
        <f t="shared" si="13"/>
        <v>438.65</v>
      </c>
      <c r="M217">
        <f t="shared" si="14"/>
        <v>0.28999999999999998</v>
      </c>
      <c r="N217" s="22">
        <f t="shared" si="15"/>
        <v>934.32449999999983</v>
      </c>
    </row>
    <row r="218" spans="1:14" x14ac:dyDescent="0.3">
      <c r="A218" t="s">
        <v>2572</v>
      </c>
      <c r="B218" s="4">
        <v>45718</v>
      </c>
      <c r="C218" t="s">
        <v>1450</v>
      </c>
      <c r="D218" t="s">
        <v>1566</v>
      </c>
      <c r="E218" t="s">
        <v>1758</v>
      </c>
      <c r="F218">
        <v>4</v>
      </c>
      <c r="G218">
        <v>186.24</v>
      </c>
      <c r="H218">
        <v>0.23</v>
      </c>
      <c r="I218" t="s">
        <v>1805</v>
      </c>
      <c r="J218" s="17">
        <v>573.61920000000009</v>
      </c>
      <c r="K218">
        <f t="shared" si="12"/>
        <v>4</v>
      </c>
      <c r="L218">
        <f t="shared" si="13"/>
        <v>186.24</v>
      </c>
      <c r="M218">
        <f t="shared" si="14"/>
        <v>0.23</v>
      </c>
      <c r="N218" s="22">
        <f t="shared" si="15"/>
        <v>573.61920000000009</v>
      </c>
    </row>
    <row r="219" spans="1:14" x14ac:dyDescent="0.3">
      <c r="A219" t="s">
        <v>2605</v>
      </c>
      <c r="B219" s="4">
        <v>45717</v>
      </c>
      <c r="C219" t="s">
        <v>342</v>
      </c>
      <c r="D219" t="s">
        <v>1566</v>
      </c>
      <c r="E219" t="s">
        <v>1768</v>
      </c>
      <c r="F219">
        <v>1</v>
      </c>
      <c r="G219">
        <v>423.48</v>
      </c>
      <c r="H219">
        <v>0.18</v>
      </c>
      <c r="I219" t="s">
        <v>1807</v>
      </c>
      <c r="J219" s="17">
        <v>347.25360000000012</v>
      </c>
      <c r="K219">
        <f t="shared" si="12"/>
        <v>1</v>
      </c>
      <c r="L219">
        <f t="shared" si="13"/>
        <v>423.48</v>
      </c>
      <c r="M219">
        <f t="shared" si="14"/>
        <v>0.18</v>
      </c>
      <c r="N219" s="22">
        <f t="shared" si="15"/>
        <v>347.25360000000012</v>
      </c>
    </row>
    <row r="220" spans="1:14" x14ac:dyDescent="0.3">
      <c r="A220" t="s">
        <v>2965</v>
      </c>
      <c r="B220" s="4">
        <v>45559</v>
      </c>
      <c r="C220" t="s">
        <v>178</v>
      </c>
      <c r="D220" t="s">
        <v>1566</v>
      </c>
      <c r="E220" t="s">
        <v>1748</v>
      </c>
      <c r="F220">
        <v>2</v>
      </c>
      <c r="G220">
        <v>382.2</v>
      </c>
      <c r="H220">
        <v>0.15</v>
      </c>
      <c r="I220" t="s">
        <v>1805</v>
      </c>
      <c r="J220" s="17">
        <v>649.74</v>
      </c>
      <c r="K220">
        <f t="shared" si="12"/>
        <v>2</v>
      </c>
      <c r="L220">
        <f t="shared" si="13"/>
        <v>382.2</v>
      </c>
      <c r="M220">
        <f t="shared" si="14"/>
        <v>0.15</v>
      </c>
      <c r="N220" s="22">
        <f t="shared" si="15"/>
        <v>649.74</v>
      </c>
    </row>
    <row r="221" spans="1:14" x14ac:dyDescent="0.3">
      <c r="A221" t="s">
        <v>2994</v>
      </c>
      <c r="B221" s="4">
        <v>45602</v>
      </c>
      <c r="C221" t="s">
        <v>1147</v>
      </c>
      <c r="D221" t="s">
        <v>1566</v>
      </c>
      <c r="E221" t="s">
        <v>1776</v>
      </c>
      <c r="F221">
        <v>3</v>
      </c>
      <c r="G221">
        <v>99.77</v>
      </c>
      <c r="H221">
        <v>0.01</v>
      </c>
      <c r="I221" t="s">
        <v>1807</v>
      </c>
      <c r="J221" s="17">
        <v>296.31689999999998</v>
      </c>
      <c r="K221">
        <f t="shared" si="12"/>
        <v>3</v>
      </c>
      <c r="L221">
        <f t="shared" si="13"/>
        <v>99.77</v>
      </c>
      <c r="M221">
        <f t="shared" si="14"/>
        <v>0.01</v>
      </c>
      <c r="N221" s="22">
        <f t="shared" si="15"/>
        <v>296.31689999999998</v>
      </c>
    </row>
    <row r="222" spans="1:14" x14ac:dyDescent="0.3">
      <c r="A222" t="s">
        <v>3054</v>
      </c>
      <c r="B222" s="4">
        <v>45560</v>
      </c>
      <c r="C222" t="s">
        <v>1361</v>
      </c>
      <c r="D222" t="s">
        <v>1566</v>
      </c>
      <c r="E222" t="s">
        <v>1764</v>
      </c>
      <c r="F222">
        <v>3</v>
      </c>
      <c r="G222">
        <v>550.26</v>
      </c>
      <c r="H222">
        <v>0.22</v>
      </c>
      <c r="I222" t="s">
        <v>1805</v>
      </c>
      <c r="J222" s="17">
        <v>1287.6084000000001</v>
      </c>
      <c r="K222">
        <f t="shared" si="12"/>
        <v>3</v>
      </c>
      <c r="L222">
        <f t="shared" si="13"/>
        <v>550.26</v>
      </c>
      <c r="M222">
        <f t="shared" si="14"/>
        <v>0.22</v>
      </c>
      <c r="N222" s="22">
        <f t="shared" si="15"/>
        <v>1287.6084000000001</v>
      </c>
    </row>
    <row r="223" spans="1:14" x14ac:dyDescent="0.3">
      <c r="A223" t="s">
        <v>3177</v>
      </c>
      <c r="B223" s="4">
        <v>45396</v>
      </c>
      <c r="C223" t="s">
        <v>412</v>
      </c>
      <c r="D223" t="s">
        <v>1566</v>
      </c>
      <c r="E223" t="s">
        <v>1779</v>
      </c>
      <c r="F223">
        <v>3</v>
      </c>
      <c r="G223">
        <v>928.74</v>
      </c>
      <c r="H223">
        <v>0.27</v>
      </c>
      <c r="I223" t="s">
        <v>1807</v>
      </c>
      <c r="J223" s="17">
        <v>2033.9405999999999</v>
      </c>
      <c r="K223">
        <f t="shared" si="12"/>
        <v>3</v>
      </c>
      <c r="L223">
        <f t="shared" si="13"/>
        <v>928.74</v>
      </c>
      <c r="M223">
        <f t="shared" si="14"/>
        <v>0.27</v>
      </c>
      <c r="N223" s="22">
        <f t="shared" si="15"/>
        <v>2033.9405999999999</v>
      </c>
    </row>
    <row r="224" spans="1:14" x14ac:dyDescent="0.3">
      <c r="A224" t="s">
        <v>3188</v>
      </c>
      <c r="B224" s="4">
        <v>45409</v>
      </c>
      <c r="C224" t="s">
        <v>208</v>
      </c>
      <c r="D224" t="s">
        <v>1566</v>
      </c>
      <c r="E224" t="s">
        <v>1776</v>
      </c>
      <c r="F224">
        <v>4</v>
      </c>
      <c r="G224">
        <v>455.49</v>
      </c>
      <c r="H224">
        <v>0.17</v>
      </c>
      <c r="I224" t="s">
        <v>1805</v>
      </c>
      <c r="J224" s="17">
        <v>1512.2267999999999</v>
      </c>
      <c r="K224">
        <f t="shared" si="12"/>
        <v>4</v>
      </c>
      <c r="L224">
        <f t="shared" si="13"/>
        <v>455.49</v>
      </c>
      <c r="M224">
        <f t="shared" si="14"/>
        <v>0.17</v>
      </c>
      <c r="N224" s="22">
        <f t="shared" si="15"/>
        <v>1512.2267999999999</v>
      </c>
    </row>
    <row r="225" spans="1:14" x14ac:dyDescent="0.3">
      <c r="A225" t="s">
        <v>3360</v>
      </c>
      <c r="B225" s="4">
        <v>45724</v>
      </c>
      <c r="C225" t="s">
        <v>1171</v>
      </c>
      <c r="D225" t="s">
        <v>1566</v>
      </c>
      <c r="E225" t="s">
        <v>1781</v>
      </c>
      <c r="F225">
        <v>4</v>
      </c>
      <c r="G225">
        <v>317.11</v>
      </c>
      <c r="H225">
        <v>0.16</v>
      </c>
      <c r="I225" t="s">
        <v>1807</v>
      </c>
      <c r="J225" s="17">
        <v>1065.4896000000001</v>
      </c>
      <c r="K225">
        <f t="shared" si="12"/>
        <v>4</v>
      </c>
      <c r="L225">
        <f t="shared" si="13"/>
        <v>317.11</v>
      </c>
      <c r="M225">
        <f t="shared" si="14"/>
        <v>0.16</v>
      </c>
      <c r="N225" s="22">
        <f t="shared" si="15"/>
        <v>1065.4896000000001</v>
      </c>
    </row>
    <row r="226" spans="1:14" x14ac:dyDescent="0.3">
      <c r="A226" t="s">
        <v>3504</v>
      </c>
      <c r="B226" s="4">
        <v>45322</v>
      </c>
      <c r="C226" t="s">
        <v>146</v>
      </c>
      <c r="D226" t="s">
        <v>1566</v>
      </c>
      <c r="E226" t="s">
        <v>1792</v>
      </c>
      <c r="F226">
        <v>1</v>
      </c>
      <c r="G226">
        <v>235.28</v>
      </c>
      <c r="H226">
        <v>0.05</v>
      </c>
      <c r="I226" t="s">
        <v>1807</v>
      </c>
      <c r="J226" s="17">
        <v>223.51599999999999</v>
      </c>
      <c r="K226">
        <f t="shared" si="12"/>
        <v>1</v>
      </c>
      <c r="L226">
        <f t="shared" si="13"/>
        <v>235.28</v>
      </c>
      <c r="M226">
        <f t="shared" si="14"/>
        <v>0.05</v>
      </c>
      <c r="N226" s="22">
        <f t="shared" si="15"/>
        <v>223.51599999999999</v>
      </c>
    </row>
    <row r="227" spans="1:14" x14ac:dyDescent="0.3">
      <c r="A227" t="s">
        <v>3627</v>
      </c>
      <c r="B227" s="4">
        <v>45312</v>
      </c>
      <c r="C227" t="s">
        <v>171</v>
      </c>
      <c r="D227" t="s">
        <v>1566</v>
      </c>
      <c r="E227" t="s">
        <v>1748</v>
      </c>
      <c r="F227">
        <v>2</v>
      </c>
      <c r="G227">
        <v>603.62</v>
      </c>
      <c r="H227">
        <v>0.18</v>
      </c>
      <c r="I227" t="s">
        <v>1810</v>
      </c>
      <c r="J227" s="17">
        <v>989.93680000000006</v>
      </c>
      <c r="K227">
        <f t="shared" si="12"/>
        <v>2</v>
      </c>
      <c r="L227">
        <f t="shared" si="13"/>
        <v>603.62</v>
      </c>
      <c r="M227">
        <f t="shared" si="14"/>
        <v>0.18</v>
      </c>
      <c r="N227" s="22">
        <f t="shared" si="15"/>
        <v>989.93680000000006</v>
      </c>
    </row>
    <row r="228" spans="1:14" x14ac:dyDescent="0.3">
      <c r="A228" t="s">
        <v>1868</v>
      </c>
      <c r="B228" s="4">
        <v>45716</v>
      </c>
      <c r="C228" t="s">
        <v>761</v>
      </c>
      <c r="D228" t="s">
        <v>1568</v>
      </c>
      <c r="E228" t="s">
        <v>1761</v>
      </c>
      <c r="F228">
        <v>1</v>
      </c>
      <c r="G228">
        <v>374.92</v>
      </c>
      <c r="H228">
        <v>0.18</v>
      </c>
      <c r="I228" t="s">
        <v>1807</v>
      </c>
      <c r="J228" s="17">
        <v>307.43439999999998</v>
      </c>
      <c r="K228">
        <f t="shared" si="12"/>
        <v>1</v>
      </c>
      <c r="L228">
        <f t="shared" si="13"/>
        <v>374.92</v>
      </c>
      <c r="M228">
        <f t="shared" si="14"/>
        <v>0.18</v>
      </c>
      <c r="N228" s="22">
        <f t="shared" si="15"/>
        <v>307.43439999999998</v>
      </c>
    </row>
    <row r="229" spans="1:14" x14ac:dyDescent="0.3">
      <c r="A229" t="s">
        <v>1900</v>
      </c>
      <c r="B229" s="4">
        <v>45657</v>
      </c>
      <c r="C229" t="s">
        <v>238</v>
      </c>
      <c r="D229" t="s">
        <v>1568</v>
      </c>
      <c r="E229" t="s">
        <v>1751</v>
      </c>
      <c r="F229">
        <v>2</v>
      </c>
      <c r="G229">
        <v>327.52</v>
      </c>
      <c r="H229">
        <v>0.15</v>
      </c>
      <c r="I229" t="s">
        <v>1807</v>
      </c>
      <c r="J229" s="17">
        <v>556.78399999999999</v>
      </c>
      <c r="K229">
        <f t="shared" si="12"/>
        <v>2</v>
      </c>
      <c r="L229">
        <f t="shared" si="13"/>
        <v>327.52</v>
      </c>
      <c r="M229">
        <f t="shared" si="14"/>
        <v>0.15</v>
      </c>
      <c r="N229" s="22">
        <f t="shared" si="15"/>
        <v>556.78399999999999</v>
      </c>
    </row>
    <row r="230" spans="1:14" x14ac:dyDescent="0.3">
      <c r="A230" t="s">
        <v>1913</v>
      </c>
      <c r="B230" s="4">
        <v>45891</v>
      </c>
      <c r="C230" t="s">
        <v>850</v>
      </c>
      <c r="D230" t="s">
        <v>1568</v>
      </c>
      <c r="E230" t="s">
        <v>1792</v>
      </c>
      <c r="F230">
        <v>3</v>
      </c>
      <c r="G230">
        <v>551.72</v>
      </c>
      <c r="H230">
        <v>0.03</v>
      </c>
      <c r="I230" t="s">
        <v>1810</v>
      </c>
      <c r="J230" s="17">
        <v>1605.5052000000001</v>
      </c>
      <c r="K230">
        <f t="shared" si="12"/>
        <v>3</v>
      </c>
      <c r="L230">
        <f t="shared" si="13"/>
        <v>551.72</v>
      </c>
      <c r="M230">
        <f t="shared" si="14"/>
        <v>0.03</v>
      </c>
      <c r="N230" s="22">
        <f t="shared" si="15"/>
        <v>1605.5052000000001</v>
      </c>
    </row>
    <row r="231" spans="1:14" x14ac:dyDescent="0.3">
      <c r="A231" t="s">
        <v>1926</v>
      </c>
      <c r="B231" s="4">
        <v>45503</v>
      </c>
      <c r="C231" t="s">
        <v>524</v>
      </c>
      <c r="D231" t="s">
        <v>1568</v>
      </c>
      <c r="E231" t="s">
        <v>1764</v>
      </c>
      <c r="F231">
        <v>2</v>
      </c>
      <c r="G231">
        <v>151.51</v>
      </c>
      <c r="H231">
        <v>0.28999999999999998</v>
      </c>
      <c r="I231" t="s">
        <v>1810</v>
      </c>
      <c r="J231" s="17">
        <v>215.14420000000001</v>
      </c>
      <c r="K231">
        <f t="shared" si="12"/>
        <v>2</v>
      </c>
      <c r="L231">
        <f t="shared" si="13"/>
        <v>151.51</v>
      </c>
      <c r="M231">
        <f t="shared" si="14"/>
        <v>0.28999999999999998</v>
      </c>
      <c r="N231" s="22">
        <f t="shared" si="15"/>
        <v>215.14420000000001</v>
      </c>
    </row>
    <row r="232" spans="1:14" x14ac:dyDescent="0.3">
      <c r="A232" t="s">
        <v>2092</v>
      </c>
      <c r="B232" s="4">
        <v>45721</v>
      </c>
      <c r="C232" t="s">
        <v>721</v>
      </c>
      <c r="D232" t="s">
        <v>1568</v>
      </c>
      <c r="E232" t="s">
        <v>1761</v>
      </c>
      <c r="F232">
        <v>2</v>
      </c>
      <c r="G232">
        <v>350.12</v>
      </c>
      <c r="H232">
        <v>0.21</v>
      </c>
      <c r="I232" t="s">
        <v>1810</v>
      </c>
      <c r="J232" s="17">
        <v>553.18960000000004</v>
      </c>
      <c r="K232">
        <f t="shared" si="12"/>
        <v>2</v>
      </c>
      <c r="L232">
        <f t="shared" si="13"/>
        <v>350.12</v>
      </c>
      <c r="M232">
        <f t="shared" si="14"/>
        <v>0.21</v>
      </c>
      <c r="N232" s="22">
        <f t="shared" si="15"/>
        <v>553.18960000000004</v>
      </c>
    </row>
    <row r="233" spans="1:14" x14ac:dyDescent="0.3">
      <c r="A233" t="s">
        <v>2101</v>
      </c>
      <c r="B233" s="4">
        <v>45654</v>
      </c>
      <c r="C233" t="s">
        <v>873</v>
      </c>
      <c r="D233" t="s">
        <v>1568</v>
      </c>
      <c r="E233" t="s">
        <v>1764</v>
      </c>
      <c r="F233">
        <v>2</v>
      </c>
      <c r="G233">
        <v>230.85</v>
      </c>
      <c r="H233">
        <v>0.18</v>
      </c>
      <c r="I233" t="s">
        <v>1805</v>
      </c>
      <c r="J233" s="17">
        <v>378.59399999999999</v>
      </c>
      <c r="K233">
        <f t="shared" si="12"/>
        <v>2</v>
      </c>
      <c r="L233">
        <f t="shared" si="13"/>
        <v>230.85</v>
      </c>
      <c r="M233">
        <f t="shared" si="14"/>
        <v>0.18</v>
      </c>
      <c r="N233" s="22">
        <f t="shared" si="15"/>
        <v>378.59399999999999</v>
      </c>
    </row>
    <row r="234" spans="1:14" x14ac:dyDescent="0.3">
      <c r="A234" t="s">
        <v>2207</v>
      </c>
      <c r="B234" s="4">
        <v>45227</v>
      </c>
      <c r="C234" t="s">
        <v>336</v>
      </c>
      <c r="D234" t="s">
        <v>1568</v>
      </c>
      <c r="E234" t="s">
        <v>1786</v>
      </c>
      <c r="F234">
        <v>2</v>
      </c>
      <c r="G234">
        <v>22.47</v>
      </c>
      <c r="H234">
        <v>0.22</v>
      </c>
      <c r="I234" t="s">
        <v>1807</v>
      </c>
      <c r="J234" s="17">
        <v>35.053199999999997</v>
      </c>
      <c r="K234">
        <f t="shared" si="12"/>
        <v>2</v>
      </c>
      <c r="L234">
        <f t="shared" si="13"/>
        <v>22.47</v>
      </c>
      <c r="M234">
        <f t="shared" si="14"/>
        <v>0.22</v>
      </c>
      <c r="N234" s="22">
        <f t="shared" si="15"/>
        <v>35.053199999999997</v>
      </c>
    </row>
    <row r="235" spans="1:14" x14ac:dyDescent="0.3">
      <c r="A235" t="s">
        <v>2361</v>
      </c>
      <c r="B235" s="4">
        <v>45752</v>
      </c>
      <c r="C235" t="s">
        <v>853</v>
      </c>
      <c r="D235" t="s">
        <v>1568</v>
      </c>
      <c r="E235" t="s">
        <v>1783</v>
      </c>
      <c r="F235">
        <v>3</v>
      </c>
      <c r="G235">
        <v>543.22</v>
      </c>
      <c r="H235">
        <v>0.05</v>
      </c>
      <c r="I235" t="s">
        <v>1810</v>
      </c>
      <c r="J235" s="17">
        <v>1548.1769999999999</v>
      </c>
      <c r="K235">
        <f t="shared" si="12"/>
        <v>3</v>
      </c>
      <c r="L235">
        <f t="shared" si="13"/>
        <v>543.22</v>
      </c>
      <c r="M235">
        <f t="shared" si="14"/>
        <v>0.05</v>
      </c>
      <c r="N235" s="22">
        <f t="shared" si="15"/>
        <v>1548.1769999999999</v>
      </c>
    </row>
    <row r="236" spans="1:14" x14ac:dyDescent="0.3">
      <c r="A236" t="s">
        <v>2397</v>
      </c>
      <c r="B236" s="4">
        <v>45702</v>
      </c>
      <c r="C236" t="s">
        <v>465</v>
      </c>
      <c r="D236" t="s">
        <v>1568</v>
      </c>
      <c r="E236" t="s">
        <v>1792</v>
      </c>
      <c r="F236">
        <v>4</v>
      </c>
      <c r="G236">
        <v>573.37</v>
      </c>
      <c r="H236">
        <v>0.04</v>
      </c>
      <c r="I236" t="s">
        <v>1810</v>
      </c>
      <c r="J236" s="17">
        <v>2201.7408</v>
      </c>
      <c r="K236">
        <f t="shared" si="12"/>
        <v>4</v>
      </c>
      <c r="L236">
        <f t="shared" si="13"/>
        <v>573.37</v>
      </c>
      <c r="M236">
        <f t="shared" si="14"/>
        <v>0.04</v>
      </c>
      <c r="N236" s="22">
        <f t="shared" si="15"/>
        <v>2201.7408</v>
      </c>
    </row>
    <row r="237" spans="1:14" x14ac:dyDescent="0.3">
      <c r="A237" t="s">
        <v>2454</v>
      </c>
      <c r="B237" s="4">
        <v>45592</v>
      </c>
      <c r="C237" t="s">
        <v>557</v>
      </c>
      <c r="D237" t="s">
        <v>1568</v>
      </c>
      <c r="E237" t="s">
        <v>1739</v>
      </c>
      <c r="F237">
        <v>3</v>
      </c>
      <c r="G237">
        <v>79.95</v>
      </c>
      <c r="H237">
        <v>0.2</v>
      </c>
      <c r="I237" t="s">
        <v>1810</v>
      </c>
      <c r="J237" s="17">
        <v>191.88</v>
      </c>
      <c r="K237">
        <f t="shared" si="12"/>
        <v>3</v>
      </c>
      <c r="L237">
        <f t="shared" si="13"/>
        <v>79.95</v>
      </c>
      <c r="M237">
        <f t="shared" si="14"/>
        <v>0.2</v>
      </c>
      <c r="N237" s="22">
        <f t="shared" si="15"/>
        <v>191.88</v>
      </c>
    </row>
    <row r="238" spans="1:14" x14ac:dyDescent="0.3">
      <c r="A238" t="s">
        <v>2599</v>
      </c>
      <c r="B238" s="4">
        <v>45870</v>
      </c>
      <c r="C238" t="s">
        <v>1427</v>
      </c>
      <c r="D238" t="s">
        <v>1568</v>
      </c>
      <c r="E238" t="s">
        <v>1783</v>
      </c>
      <c r="F238">
        <v>1</v>
      </c>
      <c r="G238">
        <v>512.16</v>
      </c>
      <c r="H238">
        <v>0.02</v>
      </c>
      <c r="I238" t="s">
        <v>1810</v>
      </c>
      <c r="J238" s="17">
        <v>501.91680000000002</v>
      </c>
      <c r="K238">
        <f t="shared" si="12"/>
        <v>1</v>
      </c>
      <c r="L238">
        <f t="shared" si="13"/>
        <v>512.16</v>
      </c>
      <c r="M238">
        <f t="shared" si="14"/>
        <v>0.02</v>
      </c>
      <c r="N238" s="22">
        <f t="shared" si="15"/>
        <v>501.91680000000002</v>
      </c>
    </row>
    <row r="239" spans="1:14" x14ac:dyDescent="0.3">
      <c r="A239" t="s">
        <v>2650</v>
      </c>
      <c r="B239" s="4">
        <v>45525</v>
      </c>
      <c r="C239" t="s">
        <v>444</v>
      </c>
      <c r="D239" t="s">
        <v>1568</v>
      </c>
      <c r="E239" t="s">
        <v>1734</v>
      </c>
      <c r="F239">
        <v>1</v>
      </c>
      <c r="G239">
        <v>346.2</v>
      </c>
      <c r="H239">
        <v>0.28999999999999998</v>
      </c>
      <c r="I239" t="s">
        <v>1805</v>
      </c>
      <c r="J239" s="17">
        <v>245.80199999999999</v>
      </c>
      <c r="K239">
        <f t="shared" si="12"/>
        <v>1</v>
      </c>
      <c r="L239">
        <f t="shared" si="13"/>
        <v>346.2</v>
      </c>
      <c r="M239">
        <f t="shared" si="14"/>
        <v>0.28999999999999998</v>
      </c>
      <c r="N239" s="22">
        <f t="shared" si="15"/>
        <v>245.80199999999999</v>
      </c>
    </row>
    <row r="240" spans="1:14" x14ac:dyDescent="0.3">
      <c r="A240" t="s">
        <v>2681</v>
      </c>
      <c r="B240" s="4">
        <v>45661</v>
      </c>
      <c r="C240" t="s">
        <v>634</v>
      </c>
      <c r="D240" t="s">
        <v>1568</v>
      </c>
      <c r="E240" t="s">
        <v>1748</v>
      </c>
      <c r="F240">
        <v>1</v>
      </c>
      <c r="G240">
        <v>270.45</v>
      </c>
      <c r="H240">
        <v>0.15</v>
      </c>
      <c r="I240" t="s">
        <v>1810</v>
      </c>
      <c r="J240" s="17">
        <v>229.88249999999999</v>
      </c>
      <c r="K240">
        <f t="shared" si="12"/>
        <v>1</v>
      </c>
      <c r="L240">
        <f t="shared" si="13"/>
        <v>270.45</v>
      </c>
      <c r="M240">
        <f t="shared" si="14"/>
        <v>0.15</v>
      </c>
      <c r="N240" s="22">
        <f t="shared" si="15"/>
        <v>229.88249999999999</v>
      </c>
    </row>
    <row r="241" spans="1:14" x14ac:dyDescent="0.3">
      <c r="A241" t="s">
        <v>2783</v>
      </c>
      <c r="B241" s="4">
        <v>45693</v>
      </c>
      <c r="C241" t="s">
        <v>791</v>
      </c>
      <c r="D241" t="s">
        <v>1568</v>
      </c>
      <c r="E241" t="s">
        <v>1771</v>
      </c>
      <c r="F241">
        <v>2</v>
      </c>
      <c r="G241">
        <v>466.42</v>
      </c>
      <c r="H241">
        <v>0.12</v>
      </c>
      <c r="I241" t="s">
        <v>1807</v>
      </c>
      <c r="J241" s="17">
        <v>820.89920000000006</v>
      </c>
      <c r="K241">
        <f t="shared" si="12"/>
        <v>2</v>
      </c>
      <c r="L241">
        <f t="shared" si="13"/>
        <v>466.42</v>
      </c>
      <c r="M241">
        <f t="shared" si="14"/>
        <v>0.12</v>
      </c>
      <c r="N241" s="22">
        <f t="shared" si="15"/>
        <v>820.89920000000006</v>
      </c>
    </row>
    <row r="242" spans="1:14" x14ac:dyDescent="0.3">
      <c r="A242" t="s">
        <v>2785</v>
      </c>
      <c r="B242" s="4">
        <v>45737</v>
      </c>
      <c r="C242" t="s">
        <v>933</v>
      </c>
      <c r="D242" t="s">
        <v>1568</v>
      </c>
      <c r="E242" t="s">
        <v>1779</v>
      </c>
      <c r="F242">
        <v>3</v>
      </c>
      <c r="G242">
        <v>677.46</v>
      </c>
      <c r="H242">
        <v>0.05</v>
      </c>
      <c r="I242" t="s">
        <v>1805</v>
      </c>
      <c r="J242" s="17">
        <v>1930.761</v>
      </c>
      <c r="K242">
        <f t="shared" si="12"/>
        <v>3</v>
      </c>
      <c r="L242">
        <f t="shared" si="13"/>
        <v>677.46</v>
      </c>
      <c r="M242">
        <f t="shared" si="14"/>
        <v>0.05</v>
      </c>
      <c r="N242" s="22">
        <f t="shared" si="15"/>
        <v>1930.761</v>
      </c>
    </row>
    <row r="243" spans="1:14" x14ac:dyDescent="0.3">
      <c r="A243" t="s">
        <v>2800</v>
      </c>
      <c r="B243" s="4">
        <v>45340</v>
      </c>
      <c r="C243" t="s">
        <v>1123</v>
      </c>
      <c r="D243" t="s">
        <v>1568</v>
      </c>
      <c r="E243" t="s">
        <v>1758</v>
      </c>
      <c r="F243">
        <v>2</v>
      </c>
      <c r="G243">
        <v>957.54</v>
      </c>
      <c r="H243">
        <v>0.1</v>
      </c>
      <c r="I243" t="s">
        <v>1810</v>
      </c>
      <c r="J243" s="17">
        <v>1723.5719999999999</v>
      </c>
      <c r="K243">
        <f t="shared" si="12"/>
        <v>2</v>
      </c>
      <c r="L243">
        <f t="shared" si="13"/>
        <v>957.54</v>
      </c>
      <c r="M243">
        <f t="shared" si="14"/>
        <v>0.1</v>
      </c>
      <c r="N243" s="22">
        <f t="shared" si="15"/>
        <v>1723.5719999999999</v>
      </c>
    </row>
    <row r="244" spans="1:14" x14ac:dyDescent="0.3">
      <c r="A244" t="s">
        <v>2839</v>
      </c>
      <c r="B244" s="4">
        <v>45250</v>
      </c>
      <c r="C244" t="s">
        <v>367</v>
      </c>
      <c r="D244" t="s">
        <v>1568</v>
      </c>
      <c r="E244" t="s">
        <v>1774</v>
      </c>
      <c r="F244">
        <v>3</v>
      </c>
      <c r="G244">
        <v>663.73</v>
      </c>
      <c r="H244">
        <v>0.06</v>
      </c>
      <c r="I244" t="s">
        <v>1810</v>
      </c>
      <c r="J244" s="17">
        <v>1871.7185999999999</v>
      </c>
      <c r="K244">
        <f t="shared" si="12"/>
        <v>3</v>
      </c>
      <c r="L244">
        <f t="shared" si="13"/>
        <v>663.73</v>
      </c>
      <c r="M244">
        <f t="shared" si="14"/>
        <v>0.06</v>
      </c>
      <c r="N244" s="22">
        <f t="shared" si="15"/>
        <v>1871.7185999999999</v>
      </c>
    </row>
    <row r="245" spans="1:14" x14ac:dyDescent="0.3">
      <c r="A245" t="s">
        <v>2842</v>
      </c>
      <c r="B245" s="4">
        <v>45394</v>
      </c>
      <c r="C245" t="s">
        <v>1138</v>
      </c>
      <c r="D245" t="s">
        <v>1568</v>
      </c>
      <c r="E245" t="s">
        <v>1781</v>
      </c>
      <c r="F245">
        <v>2</v>
      </c>
      <c r="G245">
        <v>760.14</v>
      </c>
      <c r="H245">
        <v>0.02</v>
      </c>
      <c r="I245" t="s">
        <v>1810</v>
      </c>
      <c r="J245" s="17">
        <v>1489.8743999999999</v>
      </c>
      <c r="K245">
        <f t="shared" si="12"/>
        <v>2</v>
      </c>
      <c r="L245">
        <f t="shared" si="13"/>
        <v>760.14</v>
      </c>
      <c r="M245">
        <f t="shared" si="14"/>
        <v>0.02</v>
      </c>
      <c r="N245" s="22">
        <f t="shared" si="15"/>
        <v>1489.8743999999999</v>
      </c>
    </row>
    <row r="246" spans="1:14" x14ac:dyDescent="0.3">
      <c r="A246" t="s">
        <v>2968</v>
      </c>
      <c r="B246" s="4">
        <v>45832</v>
      </c>
      <c r="C246" t="s">
        <v>885</v>
      </c>
      <c r="D246" t="s">
        <v>1568</v>
      </c>
      <c r="E246" t="s">
        <v>1795</v>
      </c>
      <c r="F246">
        <v>4</v>
      </c>
      <c r="G246">
        <v>58.92</v>
      </c>
      <c r="H246">
        <v>0.18</v>
      </c>
      <c r="I246" t="s">
        <v>1805</v>
      </c>
      <c r="J246" s="17">
        <v>193.2576</v>
      </c>
      <c r="K246">
        <f t="shared" si="12"/>
        <v>4</v>
      </c>
      <c r="L246">
        <f t="shared" si="13"/>
        <v>58.92</v>
      </c>
      <c r="M246">
        <f t="shared" si="14"/>
        <v>0.18</v>
      </c>
      <c r="N246" s="22">
        <f t="shared" si="15"/>
        <v>193.2576</v>
      </c>
    </row>
    <row r="247" spans="1:14" x14ac:dyDescent="0.3">
      <c r="A247" t="s">
        <v>2973</v>
      </c>
      <c r="B247" s="4">
        <v>45722</v>
      </c>
      <c r="C247" t="s">
        <v>1501</v>
      </c>
      <c r="D247" t="s">
        <v>1568</v>
      </c>
      <c r="E247" t="s">
        <v>1781</v>
      </c>
      <c r="F247">
        <v>1</v>
      </c>
      <c r="G247">
        <v>90.72</v>
      </c>
      <c r="H247">
        <v>0.1</v>
      </c>
      <c r="I247" t="s">
        <v>1807</v>
      </c>
      <c r="J247" s="17">
        <v>81.647999999999996</v>
      </c>
      <c r="K247">
        <f t="shared" si="12"/>
        <v>1</v>
      </c>
      <c r="L247">
        <f t="shared" si="13"/>
        <v>90.72</v>
      </c>
      <c r="M247">
        <f t="shared" si="14"/>
        <v>0.1</v>
      </c>
      <c r="N247" s="22">
        <f t="shared" si="15"/>
        <v>81.647999999999996</v>
      </c>
    </row>
    <row r="248" spans="1:14" x14ac:dyDescent="0.3">
      <c r="A248" t="s">
        <v>3033</v>
      </c>
      <c r="B248" s="4">
        <v>45345</v>
      </c>
      <c r="C248" t="s">
        <v>1007</v>
      </c>
      <c r="D248" t="s">
        <v>1568</v>
      </c>
      <c r="E248" t="s">
        <v>1792</v>
      </c>
      <c r="F248">
        <v>3</v>
      </c>
      <c r="G248">
        <v>726.97</v>
      </c>
      <c r="H248">
        <v>0.04</v>
      </c>
      <c r="I248" t="s">
        <v>1807</v>
      </c>
      <c r="J248" s="17">
        <v>2093.6736000000001</v>
      </c>
      <c r="K248">
        <f t="shared" si="12"/>
        <v>3</v>
      </c>
      <c r="L248">
        <f t="shared" si="13"/>
        <v>726.97</v>
      </c>
      <c r="M248">
        <f t="shared" si="14"/>
        <v>0.04</v>
      </c>
      <c r="N248" s="22">
        <f t="shared" si="15"/>
        <v>2093.6736000000001</v>
      </c>
    </row>
    <row r="249" spans="1:14" x14ac:dyDescent="0.3">
      <c r="A249" t="s">
        <v>3393</v>
      </c>
      <c r="B249" s="4">
        <v>45668</v>
      </c>
      <c r="C249" t="s">
        <v>114</v>
      </c>
      <c r="D249" t="s">
        <v>1568</v>
      </c>
      <c r="E249" t="s">
        <v>1758</v>
      </c>
      <c r="F249">
        <v>2</v>
      </c>
      <c r="G249">
        <v>764.25</v>
      </c>
      <c r="H249">
        <v>0.23</v>
      </c>
      <c r="I249" t="s">
        <v>1807</v>
      </c>
      <c r="J249" s="17">
        <v>1176.9449999999999</v>
      </c>
      <c r="K249">
        <f t="shared" si="12"/>
        <v>2</v>
      </c>
      <c r="L249">
        <f t="shared" si="13"/>
        <v>764.25</v>
      </c>
      <c r="M249">
        <f t="shared" si="14"/>
        <v>0.23</v>
      </c>
      <c r="N249" s="22">
        <f t="shared" si="15"/>
        <v>1176.9449999999999</v>
      </c>
    </row>
    <row r="250" spans="1:14" x14ac:dyDescent="0.3">
      <c r="A250" t="s">
        <v>3511</v>
      </c>
      <c r="B250" s="4">
        <v>45693</v>
      </c>
      <c r="C250" t="s">
        <v>336</v>
      </c>
      <c r="D250" t="s">
        <v>1568</v>
      </c>
      <c r="E250" t="s">
        <v>1764</v>
      </c>
      <c r="F250">
        <v>1</v>
      </c>
      <c r="G250">
        <v>153.57</v>
      </c>
      <c r="H250">
        <v>0.01</v>
      </c>
      <c r="I250" t="s">
        <v>1807</v>
      </c>
      <c r="J250" s="17">
        <v>152.0343</v>
      </c>
      <c r="K250">
        <f t="shared" si="12"/>
        <v>1</v>
      </c>
      <c r="L250">
        <f t="shared" si="13"/>
        <v>153.57</v>
      </c>
      <c r="M250">
        <f t="shared" si="14"/>
        <v>0.01</v>
      </c>
      <c r="N250" s="22">
        <f t="shared" si="15"/>
        <v>152.0343</v>
      </c>
    </row>
    <row r="251" spans="1:14" x14ac:dyDescent="0.3">
      <c r="A251" t="s">
        <v>3517</v>
      </c>
      <c r="B251" s="4">
        <v>45292</v>
      </c>
      <c r="C251" t="s">
        <v>873</v>
      </c>
      <c r="D251" t="s">
        <v>1568</v>
      </c>
      <c r="E251" t="s">
        <v>1755</v>
      </c>
      <c r="F251">
        <v>3</v>
      </c>
      <c r="G251">
        <v>108.31</v>
      </c>
      <c r="H251">
        <v>0.26</v>
      </c>
      <c r="I251" t="s">
        <v>1810</v>
      </c>
      <c r="J251" s="17">
        <v>240.44820000000001</v>
      </c>
      <c r="K251">
        <f t="shared" si="12"/>
        <v>3</v>
      </c>
      <c r="L251">
        <f t="shared" si="13"/>
        <v>108.31</v>
      </c>
      <c r="M251">
        <f t="shared" si="14"/>
        <v>0.26</v>
      </c>
      <c r="N251" s="22">
        <f t="shared" si="15"/>
        <v>240.44820000000001</v>
      </c>
    </row>
    <row r="252" spans="1:14" x14ac:dyDescent="0.3">
      <c r="A252" t="s">
        <v>3573</v>
      </c>
      <c r="B252" s="4">
        <v>45571</v>
      </c>
      <c r="C252" t="s">
        <v>1336</v>
      </c>
      <c r="D252" t="s">
        <v>1568</v>
      </c>
      <c r="E252" t="s">
        <v>1764</v>
      </c>
      <c r="F252">
        <v>4</v>
      </c>
      <c r="G252">
        <v>466.24</v>
      </c>
      <c r="H252">
        <v>0.16</v>
      </c>
      <c r="I252" t="s">
        <v>1805</v>
      </c>
      <c r="J252" s="17">
        <v>1566.5663999999999</v>
      </c>
      <c r="K252">
        <f t="shared" si="12"/>
        <v>4</v>
      </c>
      <c r="L252">
        <f t="shared" si="13"/>
        <v>466.24</v>
      </c>
      <c r="M252">
        <f t="shared" si="14"/>
        <v>0.16</v>
      </c>
      <c r="N252" s="22">
        <f t="shared" si="15"/>
        <v>1566.5663999999999</v>
      </c>
    </row>
    <row r="253" spans="1:14" x14ac:dyDescent="0.3">
      <c r="A253" t="s">
        <v>3662</v>
      </c>
      <c r="B253" s="4">
        <v>45710</v>
      </c>
      <c r="C253" t="s">
        <v>968</v>
      </c>
      <c r="D253" t="s">
        <v>1568</v>
      </c>
      <c r="E253" t="s">
        <v>1771</v>
      </c>
      <c r="F253">
        <v>3</v>
      </c>
      <c r="G253">
        <v>569.98</v>
      </c>
      <c r="H253">
        <v>0.05</v>
      </c>
      <c r="I253" t="s">
        <v>1805</v>
      </c>
      <c r="J253" s="17">
        <v>1624.443</v>
      </c>
      <c r="K253">
        <f t="shared" si="12"/>
        <v>3</v>
      </c>
      <c r="L253">
        <f t="shared" si="13"/>
        <v>569.98</v>
      </c>
      <c r="M253">
        <f t="shared" si="14"/>
        <v>0.05</v>
      </c>
      <c r="N253" s="22">
        <f t="shared" si="15"/>
        <v>1624.443</v>
      </c>
    </row>
    <row r="254" spans="1:14" x14ac:dyDescent="0.3">
      <c r="A254" t="s">
        <v>3734</v>
      </c>
      <c r="B254" s="4">
        <v>45545</v>
      </c>
      <c r="C254" t="s">
        <v>1453</v>
      </c>
      <c r="D254" t="s">
        <v>1568</v>
      </c>
      <c r="E254" t="s">
        <v>1779</v>
      </c>
      <c r="F254">
        <v>3</v>
      </c>
      <c r="G254">
        <v>941.85</v>
      </c>
      <c r="H254">
        <v>0.16</v>
      </c>
      <c r="I254" t="s">
        <v>1807</v>
      </c>
      <c r="J254" s="17">
        <v>2373.462</v>
      </c>
      <c r="K254">
        <f t="shared" si="12"/>
        <v>3</v>
      </c>
      <c r="L254">
        <f t="shared" si="13"/>
        <v>941.85</v>
      </c>
      <c r="M254">
        <f t="shared" si="14"/>
        <v>0.16</v>
      </c>
      <c r="N254" s="22">
        <f t="shared" si="15"/>
        <v>2373.462</v>
      </c>
    </row>
    <row r="255" spans="1:14" x14ac:dyDescent="0.3">
      <c r="A255" t="s">
        <v>2125</v>
      </c>
      <c r="B255" s="4">
        <v>45663</v>
      </c>
      <c r="C255" t="s">
        <v>313</v>
      </c>
      <c r="D255" t="s">
        <v>1531</v>
      </c>
      <c r="E255" t="s">
        <v>1751</v>
      </c>
      <c r="F255">
        <v>2</v>
      </c>
      <c r="G255">
        <v>123.19</v>
      </c>
      <c r="H255">
        <v>0.19</v>
      </c>
      <c r="I255" t="s">
        <v>1805</v>
      </c>
      <c r="J255" s="17">
        <v>199.56780000000001</v>
      </c>
      <c r="K255">
        <f t="shared" si="12"/>
        <v>2</v>
      </c>
      <c r="L255">
        <f t="shared" si="13"/>
        <v>123.19</v>
      </c>
      <c r="M255">
        <f t="shared" si="14"/>
        <v>0.19</v>
      </c>
      <c r="N255" s="22">
        <f t="shared" si="15"/>
        <v>199.56780000000001</v>
      </c>
    </row>
    <row r="256" spans="1:14" x14ac:dyDescent="0.3">
      <c r="A256" t="s">
        <v>2142</v>
      </c>
      <c r="B256" s="4">
        <v>45309</v>
      </c>
      <c r="C256" t="s">
        <v>1398</v>
      </c>
      <c r="D256" t="s">
        <v>1531</v>
      </c>
      <c r="E256" t="s">
        <v>1781</v>
      </c>
      <c r="F256">
        <v>4</v>
      </c>
      <c r="G256">
        <v>971.9</v>
      </c>
      <c r="H256">
        <v>0.28000000000000003</v>
      </c>
      <c r="I256" t="s">
        <v>1807</v>
      </c>
      <c r="J256" s="17">
        <v>2799.0720000000001</v>
      </c>
      <c r="K256">
        <f t="shared" si="12"/>
        <v>4</v>
      </c>
      <c r="L256">
        <f t="shared" si="13"/>
        <v>971.9</v>
      </c>
      <c r="M256">
        <f t="shared" si="14"/>
        <v>0.28000000000000003</v>
      </c>
      <c r="N256" s="22">
        <f t="shared" si="15"/>
        <v>2799.0720000000001</v>
      </c>
    </row>
    <row r="257" spans="1:14" x14ac:dyDescent="0.3">
      <c r="A257" t="s">
        <v>2307</v>
      </c>
      <c r="B257" s="4">
        <v>45627</v>
      </c>
      <c r="C257" t="s">
        <v>1361</v>
      </c>
      <c r="D257" t="s">
        <v>1531</v>
      </c>
      <c r="E257" t="s">
        <v>1751</v>
      </c>
      <c r="F257">
        <v>4</v>
      </c>
      <c r="G257">
        <v>106.66</v>
      </c>
      <c r="H257">
        <v>0.2</v>
      </c>
      <c r="I257" t="s">
        <v>1810</v>
      </c>
      <c r="J257" s="17">
        <v>341.31200000000001</v>
      </c>
      <c r="K257">
        <f t="shared" si="12"/>
        <v>4</v>
      </c>
      <c r="L257">
        <f t="shared" si="13"/>
        <v>106.66</v>
      </c>
      <c r="M257">
        <f t="shared" si="14"/>
        <v>0.2</v>
      </c>
      <c r="N257" s="22">
        <f t="shared" si="15"/>
        <v>341.31200000000001</v>
      </c>
    </row>
    <row r="258" spans="1:14" x14ac:dyDescent="0.3">
      <c r="A258" t="s">
        <v>2319</v>
      </c>
      <c r="B258" s="4">
        <v>45495</v>
      </c>
      <c r="C258" t="s">
        <v>933</v>
      </c>
      <c r="D258" t="s">
        <v>1531</v>
      </c>
      <c r="E258" t="s">
        <v>1795</v>
      </c>
      <c r="F258">
        <v>1</v>
      </c>
      <c r="G258">
        <v>505.23</v>
      </c>
      <c r="H258">
        <v>0.11</v>
      </c>
      <c r="I258" t="s">
        <v>1805</v>
      </c>
      <c r="J258" s="17">
        <v>449.65469999999999</v>
      </c>
      <c r="K258">
        <f t="shared" ref="K258:K321" si="16">IF(ISBLANK(F258),J258/(G258*(1-H258)),F258)</f>
        <v>1</v>
      </c>
      <c r="L258">
        <f t="shared" ref="L258:L321" si="17">IF(ISBLANK(G258),J258/(F258*(1-H258)),G258)</f>
        <v>505.23</v>
      </c>
      <c r="M258">
        <f t="shared" ref="M258:M321" si="18">IF(ISBLANK(H258),1-(J258/(L258*F258)),H258)</f>
        <v>0.11</v>
      </c>
      <c r="N258" s="22">
        <f t="shared" ref="N258:N321" si="19">IF(ISBLANK(J258),F258*G258*(1-H258),J258)</f>
        <v>449.65469999999999</v>
      </c>
    </row>
    <row r="259" spans="1:14" x14ac:dyDescent="0.3">
      <c r="A259" t="s">
        <v>2609</v>
      </c>
      <c r="B259" s="4">
        <v>45248</v>
      </c>
      <c r="C259" t="s">
        <v>1054</v>
      </c>
      <c r="D259" t="s">
        <v>1531</v>
      </c>
      <c r="E259" t="s">
        <v>1751</v>
      </c>
      <c r="F259">
        <v>2</v>
      </c>
      <c r="G259">
        <v>333.83</v>
      </c>
      <c r="H259">
        <v>0.26</v>
      </c>
      <c r="I259" t="s">
        <v>1807</v>
      </c>
      <c r="J259" s="17">
        <v>494.0684</v>
      </c>
      <c r="K259">
        <f t="shared" si="16"/>
        <v>2</v>
      </c>
      <c r="L259">
        <f t="shared" si="17"/>
        <v>333.83</v>
      </c>
      <c r="M259">
        <f t="shared" si="18"/>
        <v>0.26</v>
      </c>
      <c r="N259" s="22">
        <f t="shared" si="19"/>
        <v>494.0684</v>
      </c>
    </row>
    <row r="260" spans="1:14" x14ac:dyDescent="0.3">
      <c r="A260" t="s">
        <v>2616</v>
      </c>
      <c r="B260" s="4">
        <v>45340</v>
      </c>
      <c r="C260" t="s">
        <v>244</v>
      </c>
      <c r="D260" t="s">
        <v>1531</v>
      </c>
      <c r="E260" t="s">
        <v>1751</v>
      </c>
      <c r="F260">
        <v>2</v>
      </c>
      <c r="G260">
        <v>803.3</v>
      </c>
      <c r="H260">
        <v>0.17</v>
      </c>
      <c r="I260" t="s">
        <v>1805</v>
      </c>
      <c r="J260" s="17">
        <v>1333.4780000000001</v>
      </c>
      <c r="K260">
        <f t="shared" si="16"/>
        <v>2</v>
      </c>
      <c r="L260">
        <f t="shared" si="17"/>
        <v>803.3</v>
      </c>
      <c r="M260">
        <f t="shared" si="18"/>
        <v>0.17</v>
      </c>
      <c r="N260" s="22">
        <f t="shared" si="19"/>
        <v>1333.4780000000001</v>
      </c>
    </row>
    <row r="261" spans="1:14" x14ac:dyDescent="0.3">
      <c r="A261" t="s">
        <v>2617</v>
      </c>
      <c r="B261" s="4">
        <v>45447</v>
      </c>
      <c r="C261" t="s">
        <v>63</v>
      </c>
      <c r="D261" t="s">
        <v>1531</v>
      </c>
      <c r="E261" t="s">
        <v>1771</v>
      </c>
      <c r="F261">
        <v>4</v>
      </c>
      <c r="G261">
        <v>863.87</v>
      </c>
      <c r="H261">
        <v>0.21</v>
      </c>
      <c r="I261" t="s">
        <v>1810</v>
      </c>
      <c r="J261" s="17">
        <v>2729.8292000000001</v>
      </c>
      <c r="K261">
        <f t="shared" si="16"/>
        <v>4</v>
      </c>
      <c r="L261">
        <f t="shared" si="17"/>
        <v>863.87</v>
      </c>
      <c r="M261">
        <f t="shared" si="18"/>
        <v>0.21</v>
      </c>
      <c r="N261" s="22">
        <f t="shared" si="19"/>
        <v>2729.8292000000001</v>
      </c>
    </row>
    <row r="262" spans="1:14" x14ac:dyDescent="0.3">
      <c r="A262" t="s">
        <v>2887</v>
      </c>
      <c r="B262" s="4">
        <v>45361</v>
      </c>
      <c r="C262" t="s">
        <v>192</v>
      </c>
      <c r="D262" t="s">
        <v>1531</v>
      </c>
      <c r="E262" t="s">
        <v>1789</v>
      </c>
      <c r="F262">
        <v>4</v>
      </c>
      <c r="G262">
        <v>127.58</v>
      </c>
      <c r="H262">
        <v>0.15</v>
      </c>
      <c r="I262" t="s">
        <v>1805</v>
      </c>
      <c r="J262" s="17">
        <v>433.77199999999999</v>
      </c>
      <c r="K262">
        <f t="shared" si="16"/>
        <v>4</v>
      </c>
      <c r="L262">
        <f t="shared" si="17"/>
        <v>127.58</v>
      </c>
      <c r="M262">
        <f t="shared" si="18"/>
        <v>0.15</v>
      </c>
      <c r="N262" s="22">
        <f t="shared" si="19"/>
        <v>433.77199999999999</v>
      </c>
    </row>
    <row r="263" spans="1:14" x14ac:dyDescent="0.3">
      <c r="A263" t="s">
        <v>3200</v>
      </c>
      <c r="B263" s="4">
        <v>45243</v>
      </c>
      <c r="C263" t="s">
        <v>1312</v>
      </c>
      <c r="D263" t="s">
        <v>1531</v>
      </c>
      <c r="E263" t="s">
        <v>1743</v>
      </c>
      <c r="F263">
        <v>1</v>
      </c>
      <c r="G263">
        <v>493.45</v>
      </c>
      <c r="H263">
        <v>0.09</v>
      </c>
      <c r="I263" t="s">
        <v>1805</v>
      </c>
      <c r="J263" s="17">
        <v>449.03949999999998</v>
      </c>
      <c r="K263">
        <f t="shared" si="16"/>
        <v>1</v>
      </c>
      <c r="L263">
        <f t="shared" si="17"/>
        <v>493.45</v>
      </c>
      <c r="M263">
        <f t="shared" si="18"/>
        <v>0.09</v>
      </c>
      <c r="N263" s="22">
        <f t="shared" si="19"/>
        <v>449.03949999999998</v>
      </c>
    </row>
    <row r="264" spans="1:14" x14ac:dyDescent="0.3">
      <c r="A264" t="s">
        <v>3253</v>
      </c>
      <c r="B264" s="4">
        <v>45758</v>
      </c>
      <c r="C264" t="s">
        <v>397</v>
      </c>
      <c r="D264" t="s">
        <v>1531</v>
      </c>
      <c r="E264" t="s">
        <v>1783</v>
      </c>
      <c r="F264">
        <v>4</v>
      </c>
      <c r="G264">
        <v>601.5</v>
      </c>
      <c r="H264">
        <v>0.18</v>
      </c>
      <c r="I264" t="s">
        <v>1805</v>
      </c>
      <c r="J264" s="17">
        <v>1972.92</v>
      </c>
      <c r="K264">
        <f t="shared" si="16"/>
        <v>4</v>
      </c>
      <c r="L264">
        <f t="shared" si="17"/>
        <v>601.5</v>
      </c>
      <c r="M264">
        <f t="shared" si="18"/>
        <v>0.18</v>
      </c>
      <c r="N264" s="22">
        <f t="shared" si="19"/>
        <v>1972.92</v>
      </c>
    </row>
    <row r="265" spans="1:14" x14ac:dyDescent="0.3">
      <c r="A265" t="s">
        <v>3320</v>
      </c>
      <c r="B265" s="4">
        <v>45922</v>
      </c>
      <c r="C265" t="s">
        <v>345</v>
      </c>
      <c r="D265" t="s">
        <v>1531</v>
      </c>
      <c r="E265" t="s">
        <v>1786</v>
      </c>
      <c r="F265">
        <v>1</v>
      </c>
      <c r="G265">
        <v>372.75</v>
      </c>
      <c r="H265">
        <v>0.12</v>
      </c>
      <c r="I265" t="s">
        <v>1805</v>
      </c>
      <c r="J265" s="17">
        <v>328.02</v>
      </c>
      <c r="K265">
        <f t="shared" si="16"/>
        <v>1</v>
      </c>
      <c r="L265">
        <f t="shared" si="17"/>
        <v>372.75</v>
      </c>
      <c r="M265">
        <f t="shared" si="18"/>
        <v>0.12</v>
      </c>
      <c r="N265" s="22">
        <f t="shared" si="19"/>
        <v>328.02</v>
      </c>
    </row>
    <row r="266" spans="1:14" x14ac:dyDescent="0.3">
      <c r="A266" t="s">
        <v>3451</v>
      </c>
      <c r="B266" s="4">
        <v>45806</v>
      </c>
      <c r="C266" t="s">
        <v>1496</v>
      </c>
      <c r="D266" t="s">
        <v>1531</v>
      </c>
      <c r="E266" t="s">
        <v>1771</v>
      </c>
      <c r="F266">
        <v>1</v>
      </c>
      <c r="G266">
        <v>948.33</v>
      </c>
      <c r="H266">
        <v>0.11</v>
      </c>
      <c r="I266" t="s">
        <v>1805</v>
      </c>
      <c r="J266" s="17">
        <v>844.01370000000009</v>
      </c>
      <c r="K266">
        <f t="shared" si="16"/>
        <v>1</v>
      </c>
      <c r="L266">
        <f t="shared" si="17"/>
        <v>948.33</v>
      </c>
      <c r="M266">
        <f t="shared" si="18"/>
        <v>0.11</v>
      </c>
      <c r="N266" s="22">
        <f t="shared" si="19"/>
        <v>844.01370000000009</v>
      </c>
    </row>
    <row r="267" spans="1:14" x14ac:dyDescent="0.3">
      <c r="A267" t="s">
        <v>3589</v>
      </c>
      <c r="B267" s="4">
        <v>45656</v>
      </c>
      <c r="C267" t="s">
        <v>355</v>
      </c>
      <c r="D267" t="s">
        <v>1531</v>
      </c>
      <c r="E267" t="s">
        <v>1764</v>
      </c>
      <c r="F267">
        <v>1</v>
      </c>
      <c r="G267">
        <v>213.74</v>
      </c>
      <c r="H267">
        <v>7.0000000000000007E-2</v>
      </c>
      <c r="I267" t="s">
        <v>1810</v>
      </c>
      <c r="J267" s="17">
        <v>198.7782</v>
      </c>
      <c r="K267">
        <f t="shared" si="16"/>
        <v>1</v>
      </c>
      <c r="L267">
        <f t="shared" si="17"/>
        <v>213.74</v>
      </c>
      <c r="M267">
        <f t="shared" si="18"/>
        <v>7.0000000000000007E-2</v>
      </c>
      <c r="N267" s="22">
        <f t="shared" si="19"/>
        <v>198.7782</v>
      </c>
    </row>
    <row r="268" spans="1:14" x14ac:dyDescent="0.3">
      <c r="A268" t="s">
        <v>3653</v>
      </c>
      <c r="B268" s="4">
        <v>45752</v>
      </c>
      <c r="C268" t="s">
        <v>1147</v>
      </c>
      <c r="D268" t="s">
        <v>1531</v>
      </c>
      <c r="E268" t="s">
        <v>1764</v>
      </c>
      <c r="F268">
        <v>3</v>
      </c>
      <c r="G268">
        <v>591.9</v>
      </c>
      <c r="H268">
        <v>0.27</v>
      </c>
      <c r="I268" t="s">
        <v>1805</v>
      </c>
      <c r="J268" s="17">
        <v>1296.261</v>
      </c>
      <c r="K268">
        <f t="shared" si="16"/>
        <v>3</v>
      </c>
      <c r="L268">
        <f t="shared" si="17"/>
        <v>591.9</v>
      </c>
      <c r="M268">
        <f t="shared" si="18"/>
        <v>0.27</v>
      </c>
      <c r="N268" s="22">
        <f t="shared" si="19"/>
        <v>1296.261</v>
      </c>
    </row>
    <row r="269" spans="1:14" x14ac:dyDescent="0.3">
      <c r="A269" t="s">
        <v>3681</v>
      </c>
      <c r="B269" s="4">
        <v>45426</v>
      </c>
      <c r="C269" t="s">
        <v>423</v>
      </c>
      <c r="D269" t="s">
        <v>1531</v>
      </c>
      <c r="E269" t="s">
        <v>1748</v>
      </c>
      <c r="F269">
        <v>4</v>
      </c>
      <c r="G269">
        <v>591.9</v>
      </c>
      <c r="H269">
        <v>0.2</v>
      </c>
      <c r="I269" t="s">
        <v>1807</v>
      </c>
      <c r="J269" s="17">
        <v>1894.08</v>
      </c>
      <c r="K269">
        <f t="shared" si="16"/>
        <v>4</v>
      </c>
      <c r="L269">
        <f t="shared" si="17"/>
        <v>591.9</v>
      </c>
      <c r="M269">
        <f t="shared" si="18"/>
        <v>0.2</v>
      </c>
      <c r="N269" s="22">
        <f t="shared" si="19"/>
        <v>1894.08</v>
      </c>
    </row>
    <row r="270" spans="1:14" x14ac:dyDescent="0.3">
      <c r="A270" t="s">
        <v>3686</v>
      </c>
      <c r="B270" s="4">
        <v>45534</v>
      </c>
      <c r="C270" t="s">
        <v>1513</v>
      </c>
      <c r="D270" t="s">
        <v>1531</v>
      </c>
      <c r="E270" t="s">
        <v>1776</v>
      </c>
      <c r="F270">
        <v>3</v>
      </c>
      <c r="G270">
        <v>24.29</v>
      </c>
      <c r="H270">
        <v>0.12</v>
      </c>
      <c r="I270" t="s">
        <v>1807</v>
      </c>
      <c r="J270" s="17">
        <v>64.125600000000006</v>
      </c>
      <c r="K270">
        <f t="shared" si="16"/>
        <v>3</v>
      </c>
      <c r="L270">
        <f t="shared" si="17"/>
        <v>24.29</v>
      </c>
      <c r="M270">
        <f t="shared" si="18"/>
        <v>0.12</v>
      </c>
      <c r="N270" s="22">
        <f t="shared" si="19"/>
        <v>64.125600000000006</v>
      </c>
    </row>
    <row r="271" spans="1:14" x14ac:dyDescent="0.3">
      <c r="A271" t="s">
        <v>1860</v>
      </c>
      <c r="B271" s="4">
        <v>45677</v>
      </c>
      <c r="C271" t="s">
        <v>1010</v>
      </c>
      <c r="D271" t="s">
        <v>1570</v>
      </c>
      <c r="E271" t="s">
        <v>1764</v>
      </c>
      <c r="F271">
        <v>1</v>
      </c>
      <c r="G271">
        <v>900.35</v>
      </c>
      <c r="H271">
        <v>0.13</v>
      </c>
      <c r="I271" t="s">
        <v>1810</v>
      </c>
      <c r="J271" s="17">
        <v>783.30449999999996</v>
      </c>
      <c r="K271">
        <f t="shared" si="16"/>
        <v>1</v>
      </c>
      <c r="L271">
        <f t="shared" si="17"/>
        <v>900.35</v>
      </c>
      <c r="M271">
        <f t="shared" si="18"/>
        <v>0.13</v>
      </c>
      <c r="N271" s="22">
        <f t="shared" si="19"/>
        <v>783.30449999999996</v>
      </c>
    </row>
    <row r="272" spans="1:14" x14ac:dyDescent="0.3">
      <c r="A272" t="s">
        <v>1881</v>
      </c>
      <c r="B272" s="4">
        <v>45942</v>
      </c>
      <c r="C272" t="s">
        <v>861</v>
      </c>
      <c r="D272" t="s">
        <v>1570</v>
      </c>
      <c r="E272" t="s">
        <v>1764</v>
      </c>
      <c r="F272">
        <v>1</v>
      </c>
      <c r="G272">
        <v>184.98</v>
      </c>
      <c r="H272">
        <v>0.1</v>
      </c>
      <c r="I272" t="s">
        <v>1810</v>
      </c>
      <c r="J272" s="17">
        <v>166.482</v>
      </c>
      <c r="K272">
        <f t="shared" si="16"/>
        <v>1</v>
      </c>
      <c r="L272">
        <f t="shared" si="17"/>
        <v>184.98</v>
      </c>
      <c r="M272">
        <f t="shared" si="18"/>
        <v>0.1</v>
      </c>
      <c r="N272" s="22">
        <f t="shared" si="19"/>
        <v>166.482</v>
      </c>
    </row>
    <row r="273" spans="1:14" x14ac:dyDescent="0.3">
      <c r="A273" t="s">
        <v>1893</v>
      </c>
      <c r="B273" s="4">
        <v>45545</v>
      </c>
      <c r="C273" t="s">
        <v>948</v>
      </c>
      <c r="D273" t="s">
        <v>1570</v>
      </c>
      <c r="E273" t="s">
        <v>1748</v>
      </c>
      <c r="F273">
        <v>3</v>
      </c>
      <c r="G273">
        <v>899.58</v>
      </c>
      <c r="H273">
        <v>0.28000000000000003</v>
      </c>
      <c r="I273" t="s">
        <v>1807</v>
      </c>
      <c r="J273" s="17">
        <v>1943.0927999999999</v>
      </c>
      <c r="K273">
        <f t="shared" si="16"/>
        <v>3</v>
      </c>
      <c r="L273">
        <f t="shared" si="17"/>
        <v>899.58</v>
      </c>
      <c r="M273">
        <f t="shared" si="18"/>
        <v>0.28000000000000003</v>
      </c>
      <c r="N273" s="22">
        <f t="shared" si="19"/>
        <v>1943.0927999999999</v>
      </c>
    </row>
    <row r="274" spans="1:14" x14ac:dyDescent="0.3">
      <c r="A274" t="s">
        <v>1981</v>
      </c>
      <c r="B274" s="4">
        <v>45267</v>
      </c>
      <c r="C274" t="s">
        <v>920</v>
      </c>
      <c r="D274" t="s">
        <v>1570</v>
      </c>
      <c r="E274" t="s">
        <v>1761</v>
      </c>
      <c r="F274">
        <v>4</v>
      </c>
      <c r="G274">
        <v>756.28</v>
      </c>
      <c r="H274">
        <v>0.05</v>
      </c>
      <c r="I274" t="s">
        <v>1810</v>
      </c>
      <c r="J274" s="17">
        <v>2873.864</v>
      </c>
      <c r="K274">
        <f t="shared" si="16"/>
        <v>4</v>
      </c>
      <c r="L274">
        <f t="shared" si="17"/>
        <v>756.28</v>
      </c>
      <c r="M274">
        <f t="shared" si="18"/>
        <v>0.05</v>
      </c>
      <c r="N274" s="22">
        <f t="shared" si="19"/>
        <v>2873.864</v>
      </c>
    </row>
    <row r="275" spans="1:14" x14ac:dyDescent="0.3">
      <c r="A275" t="s">
        <v>2211</v>
      </c>
      <c r="B275" s="4">
        <v>45495</v>
      </c>
      <c r="C275" t="s">
        <v>1171</v>
      </c>
      <c r="D275" t="s">
        <v>1570</v>
      </c>
      <c r="E275" t="s">
        <v>1734</v>
      </c>
      <c r="F275">
        <v>4</v>
      </c>
      <c r="G275">
        <v>585.45000000000005</v>
      </c>
      <c r="H275">
        <v>0.25</v>
      </c>
      <c r="I275" t="s">
        <v>1810</v>
      </c>
      <c r="J275" s="17">
        <v>1756.35</v>
      </c>
      <c r="K275">
        <f t="shared" si="16"/>
        <v>4</v>
      </c>
      <c r="L275">
        <f t="shared" si="17"/>
        <v>585.45000000000005</v>
      </c>
      <c r="M275">
        <f t="shared" si="18"/>
        <v>0.25</v>
      </c>
      <c r="N275" s="22">
        <f t="shared" si="19"/>
        <v>1756.35</v>
      </c>
    </row>
    <row r="276" spans="1:14" x14ac:dyDescent="0.3">
      <c r="A276" t="s">
        <v>2375</v>
      </c>
      <c r="B276" s="4">
        <v>45446</v>
      </c>
      <c r="C276" t="s">
        <v>1021</v>
      </c>
      <c r="D276" t="s">
        <v>1570</v>
      </c>
      <c r="E276" t="s">
        <v>1758</v>
      </c>
      <c r="F276">
        <v>2</v>
      </c>
      <c r="G276">
        <v>740.68</v>
      </c>
      <c r="H276">
        <v>0.02</v>
      </c>
      <c r="I276" t="s">
        <v>1807</v>
      </c>
      <c r="J276" s="17">
        <v>1451.7328</v>
      </c>
      <c r="K276">
        <f t="shared" si="16"/>
        <v>2</v>
      </c>
      <c r="L276">
        <f t="shared" si="17"/>
        <v>740.68</v>
      </c>
      <c r="M276">
        <f t="shared" si="18"/>
        <v>0.02</v>
      </c>
      <c r="N276" s="22">
        <f t="shared" si="19"/>
        <v>1451.7328</v>
      </c>
    </row>
    <row r="277" spans="1:14" x14ac:dyDescent="0.3">
      <c r="A277" t="s">
        <v>2402</v>
      </c>
      <c r="B277" s="4">
        <v>45891</v>
      </c>
      <c r="C277" t="s">
        <v>568</v>
      </c>
      <c r="D277" t="s">
        <v>1570</v>
      </c>
      <c r="E277" t="s">
        <v>1761</v>
      </c>
      <c r="F277">
        <v>4</v>
      </c>
      <c r="G277">
        <v>894.93</v>
      </c>
      <c r="H277">
        <v>0.05</v>
      </c>
      <c r="I277" t="s">
        <v>1810</v>
      </c>
      <c r="J277" s="17">
        <v>3400.733999999999</v>
      </c>
      <c r="K277">
        <f t="shared" si="16"/>
        <v>4</v>
      </c>
      <c r="L277">
        <f t="shared" si="17"/>
        <v>894.93</v>
      </c>
      <c r="M277">
        <f t="shared" si="18"/>
        <v>0.05</v>
      </c>
      <c r="N277" s="22">
        <f t="shared" si="19"/>
        <v>3400.733999999999</v>
      </c>
    </row>
    <row r="278" spans="1:14" x14ac:dyDescent="0.3">
      <c r="A278" t="s">
        <v>2546</v>
      </c>
      <c r="B278" s="4">
        <v>45716</v>
      </c>
      <c r="C278" t="s">
        <v>238</v>
      </c>
      <c r="D278" t="s">
        <v>1570</v>
      </c>
      <c r="E278" t="s">
        <v>1764</v>
      </c>
      <c r="F278">
        <v>4</v>
      </c>
      <c r="G278">
        <v>618.83000000000004</v>
      </c>
      <c r="H278">
        <v>0.08</v>
      </c>
      <c r="I278" t="s">
        <v>1807</v>
      </c>
      <c r="J278" s="17">
        <v>2277.2944000000002</v>
      </c>
      <c r="K278">
        <f t="shared" si="16"/>
        <v>4</v>
      </c>
      <c r="L278">
        <f t="shared" si="17"/>
        <v>618.83000000000004</v>
      </c>
      <c r="M278">
        <f t="shared" si="18"/>
        <v>0.08</v>
      </c>
      <c r="N278" s="22">
        <f t="shared" si="19"/>
        <v>2277.2944000000002</v>
      </c>
    </row>
    <row r="279" spans="1:14" x14ac:dyDescent="0.3">
      <c r="A279" t="s">
        <v>2565</v>
      </c>
      <c r="B279" s="4">
        <v>45470</v>
      </c>
      <c r="C279" t="s">
        <v>986</v>
      </c>
      <c r="D279" t="s">
        <v>1570</v>
      </c>
      <c r="E279" t="s">
        <v>1774</v>
      </c>
      <c r="F279">
        <v>1</v>
      </c>
      <c r="G279">
        <v>202.13</v>
      </c>
      <c r="H279">
        <v>0.13</v>
      </c>
      <c r="I279" t="s">
        <v>1810</v>
      </c>
      <c r="J279" s="17">
        <v>175.85310000000001</v>
      </c>
      <c r="K279">
        <f t="shared" si="16"/>
        <v>1</v>
      </c>
      <c r="L279">
        <f t="shared" si="17"/>
        <v>202.13</v>
      </c>
      <c r="M279">
        <f t="shared" si="18"/>
        <v>0.13</v>
      </c>
      <c r="N279" s="22">
        <f t="shared" si="19"/>
        <v>175.85310000000001</v>
      </c>
    </row>
    <row r="280" spans="1:14" x14ac:dyDescent="0.3">
      <c r="A280" t="s">
        <v>2583</v>
      </c>
      <c r="B280" s="4">
        <v>45472</v>
      </c>
      <c r="C280" t="s">
        <v>767</v>
      </c>
      <c r="D280" t="s">
        <v>1570</v>
      </c>
      <c r="E280" t="s">
        <v>1751</v>
      </c>
      <c r="F280">
        <v>3</v>
      </c>
      <c r="G280">
        <v>909.25</v>
      </c>
      <c r="H280">
        <v>0.28999999999999998</v>
      </c>
      <c r="I280" t="s">
        <v>1810</v>
      </c>
      <c r="J280" s="17">
        <v>1936.7025000000001</v>
      </c>
      <c r="K280">
        <f t="shared" si="16"/>
        <v>3</v>
      </c>
      <c r="L280">
        <f t="shared" si="17"/>
        <v>909.25</v>
      </c>
      <c r="M280">
        <f t="shared" si="18"/>
        <v>0.28999999999999998</v>
      </c>
      <c r="N280" s="22">
        <f t="shared" si="19"/>
        <v>1936.7025000000001</v>
      </c>
    </row>
    <row r="281" spans="1:14" x14ac:dyDescent="0.3">
      <c r="A281" t="s">
        <v>2636</v>
      </c>
      <c r="B281" s="4">
        <v>45760</v>
      </c>
      <c r="C281" t="s">
        <v>316</v>
      </c>
      <c r="D281" t="s">
        <v>1570</v>
      </c>
      <c r="E281" t="s">
        <v>1792</v>
      </c>
      <c r="F281">
        <v>1</v>
      </c>
      <c r="G281">
        <v>27.83</v>
      </c>
      <c r="H281">
        <v>0.3</v>
      </c>
      <c r="I281" t="s">
        <v>1807</v>
      </c>
      <c r="J281" s="17">
        <v>19.481000000000002</v>
      </c>
      <c r="K281">
        <f t="shared" si="16"/>
        <v>1</v>
      </c>
      <c r="L281">
        <f t="shared" si="17"/>
        <v>27.83</v>
      </c>
      <c r="M281">
        <f t="shared" si="18"/>
        <v>0.3</v>
      </c>
      <c r="N281" s="22">
        <f t="shared" si="19"/>
        <v>19.481000000000002</v>
      </c>
    </row>
    <row r="282" spans="1:14" x14ac:dyDescent="0.3">
      <c r="A282" t="s">
        <v>2797</v>
      </c>
      <c r="B282" s="4">
        <v>45875</v>
      </c>
      <c r="C282" t="s">
        <v>278</v>
      </c>
      <c r="D282" t="s">
        <v>1570</v>
      </c>
      <c r="E282" t="s">
        <v>1768</v>
      </c>
      <c r="F282">
        <v>3</v>
      </c>
      <c r="G282">
        <v>955.82</v>
      </c>
      <c r="H282">
        <v>0.16</v>
      </c>
      <c r="I282" t="s">
        <v>1810</v>
      </c>
      <c r="J282" s="17">
        <v>2408.6664000000001</v>
      </c>
      <c r="K282">
        <f t="shared" si="16"/>
        <v>3</v>
      </c>
      <c r="L282">
        <f t="shared" si="17"/>
        <v>955.82</v>
      </c>
      <c r="M282">
        <f t="shared" si="18"/>
        <v>0.16</v>
      </c>
      <c r="N282" s="22">
        <f t="shared" si="19"/>
        <v>2408.6664000000001</v>
      </c>
    </row>
    <row r="283" spans="1:14" x14ac:dyDescent="0.3">
      <c r="A283" t="s">
        <v>2903</v>
      </c>
      <c r="B283" s="4">
        <v>45695</v>
      </c>
      <c r="C283" t="s">
        <v>842</v>
      </c>
      <c r="D283" t="s">
        <v>1570</v>
      </c>
      <c r="E283" t="s">
        <v>1776</v>
      </c>
      <c r="F283">
        <v>1</v>
      </c>
      <c r="G283">
        <v>99.35</v>
      </c>
      <c r="H283">
        <v>0.08</v>
      </c>
      <c r="I283" t="s">
        <v>1810</v>
      </c>
      <c r="J283" s="17">
        <v>91.402000000000001</v>
      </c>
      <c r="K283">
        <f t="shared" si="16"/>
        <v>1</v>
      </c>
      <c r="L283">
        <f t="shared" si="17"/>
        <v>99.35</v>
      </c>
      <c r="M283">
        <f t="shared" si="18"/>
        <v>0.08</v>
      </c>
      <c r="N283" s="22">
        <f t="shared" si="19"/>
        <v>91.402000000000001</v>
      </c>
    </row>
    <row r="284" spans="1:14" x14ac:dyDescent="0.3">
      <c r="A284" t="s">
        <v>3062</v>
      </c>
      <c r="B284" s="4">
        <v>45402</v>
      </c>
      <c r="C284" t="s">
        <v>1510</v>
      </c>
      <c r="D284" t="s">
        <v>1570</v>
      </c>
      <c r="E284" t="s">
        <v>1748</v>
      </c>
      <c r="F284">
        <v>4</v>
      </c>
      <c r="G284">
        <v>176.13</v>
      </c>
      <c r="H284">
        <v>0.27</v>
      </c>
      <c r="I284" t="s">
        <v>1807</v>
      </c>
      <c r="J284" s="17">
        <v>514.29959999999994</v>
      </c>
      <c r="K284">
        <f t="shared" si="16"/>
        <v>4</v>
      </c>
      <c r="L284">
        <f t="shared" si="17"/>
        <v>176.13</v>
      </c>
      <c r="M284">
        <f t="shared" si="18"/>
        <v>0.27</v>
      </c>
      <c r="N284" s="22">
        <f t="shared" si="19"/>
        <v>514.29959999999994</v>
      </c>
    </row>
    <row r="285" spans="1:14" x14ac:dyDescent="0.3">
      <c r="A285" t="s">
        <v>3147</v>
      </c>
      <c r="B285" s="4">
        <v>45855</v>
      </c>
      <c r="C285" t="s">
        <v>1344</v>
      </c>
      <c r="D285" t="s">
        <v>1570</v>
      </c>
      <c r="E285" t="s">
        <v>1739</v>
      </c>
      <c r="F285">
        <v>3</v>
      </c>
      <c r="G285">
        <v>684.22</v>
      </c>
      <c r="H285">
        <v>0.09</v>
      </c>
      <c r="I285" t="s">
        <v>1805</v>
      </c>
      <c r="J285" s="17">
        <v>1867.9205999999999</v>
      </c>
      <c r="K285">
        <f t="shared" si="16"/>
        <v>3</v>
      </c>
      <c r="L285">
        <f t="shared" si="17"/>
        <v>684.22</v>
      </c>
      <c r="M285">
        <f t="shared" si="18"/>
        <v>0.09</v>
      </c>
      <c r="N285" s="22">
        <f t="shared" si="19"/>
        <v>1867.9205999999999</v>
      </c>
    </row>
    <row r="286" spans="1:14" x14ac:dyDescent="0.3">
      <c r="A286" t="s">
        <v>3193</v>
      </c>
      <c r="B286" s="4">
        <v>45733</v>
      </c>
      <c r="C286" t="s">
        <v>1384</v>
      </c>
      <c r="D286" t="s">
        <v>1570</v>
      </c>
      <c r="E286" t="s">
        <v>1781</v>
      </c>
      <c r="F286">
        <v>2</v>
      </c>
      <c r="G286">
        <v>740.57</v>
      </c>
      <c r="H286">
        <v>0.06</v>
      </c>
      <c r="I286" t="s">
        <v>1805</v>
      </c>
      <c r="J286" s="17">
        <v>1392.2716</v>
      </c>
      <c r="K286">
        <f t="shared" si="16"/>
        <v>2</v>
      </c>
      <c r="L286">
        <f t="shared" si="17"/>
        <v>740.57</v>
      </c>
      <c r="M286">
        <f t="shared" si="18"/>
        <v>0.06</v>
      </c>
      <c r="N286" s="22">
        <f t="shared" si="19"/>
        <v>1392.2716</v>
      </c>
    </row>
    <row r="287" spans="1:14" x14ac:dyDescent="0.3">
      <c r="A287" t="s">
        <v>3322</v>
      </c>
      <c r="B287" s="4">
        <v>45504</v>
      </c>
      <c r="C287" t="s">
        <v>1295</v>
      </c>
      <c r="D287" t="s">
        <v>1570</v>
      </c>
      <c r="E287" t="s">
        <v>1779</v>
      </c>
      <c r="F287">
        <v>1</v>
      </c>
      <c r="G287">
        <v>136.12</v>
      </c>
      <c r="H287">
        <v>7.0000000000000007E-2</v>
      </c>
      <c r="I287" t="s">
        <v>1805</v>
      </c>
      <c r="J287" s="17">
        <v>126.5916</v>
      </c>
      <c r="K287">
        <f t="shared" si="16"/>
        <v>1</v>
      </c>
      <c r="L287">
        <f t="shared" si="17"/>
        <v>136.12</v>
      </c>
      <c r="M287">
        <f t="shared" si="18"/>
        <v>7.0000000000000007E-2</v>
      </c>
      <c r="N287" s="22">
        <f t="shared" si="19"/>
        <v>126.5916</v>
      </c>
    </row>
    <row r="288" spans="1:14" x14ac:dyDescent="0.3">
      <c r="A288" t="s">
        <v>3325</v>
      </c>
      <c r="B288" s="4">
        <v>45658</v>
      </c>
      <c r="C288" t="s">
        <v>923</v>
      </c>
      <c r="D288" t="s">
        <v>1570</v>
      </c>
      <c r="E288" t="s">
        <v>1792</v>
      </c>
      <c r="F288">
        <v>4</v>
      </c>
      <c r="G288">
        <v>558.83000000000004</v>
      </c>
      <c r="H288">
        <v>0.16</v>
      </c>
      <c r="I288" t="s">
        <v>1807</v>
      </c>
      <c r="J288" s="17">
        <v>1877.6687999999999</v>
      </c>
      <c r="K288">
        <f t="shared" si="16"/>
        <v>4</v>
      </c>
      <c r="L288">
        <f t="shared" si="17"/>
        <v>558.83000000000004</v>
      </c>
      <c r="M288">
        <f t="shared" si="18"/>
        <v>0.16</v>
      </c>
      <c r="N288" s="22">
        <f t="shared" si="19"/>
        <v>1877.6687999999999</v>
      </c>
    </row>
    <row r="289" spans="1:14" x14ac:dyDescent="0.3">
      <c r="A289" t="s">
        <v>3384</v>
      </c>
      <c r="B289" s="4">
        <v>45851</v>
      </c>
      <c r="C289" t="s">
        <v>355</v>
      </c>
      <c r="D289" t="s">
        <v>1570</v>
      </c>
      <c r="E289" t="s">
        <v>1776</v>
      </c>
      <c r="F289">
        <v>4</v>
      </c>
      <c r="G289">
        <v>659.17</v>
      </c>
      <c r="H289">
        <v>0.12</v>
      </c>
      <c r="I289" t="s">
        <v>1805</v>
      </c>
      <c r="J289" s="17">
        <v>2320.2784000000001</v>
      </c>
      <c r="K289">
        <f t="shared" si="16"/>
        <v>4</v>
      </c>
      <c r="L289">
        <f t="shared" si="17"/>
        <v>659.17</v>
      </c>
      <c r="M289">
        <f t="shared" si="18"/>
        <v>0.12</v>
      </c>
      <c r="N289" s="22">
        <f t="shared" si="19"/>
        <v>2320.2784000000001</v>
      </c>
    </row>
    <row r="290" spans="1:14" x14ac:dyDescent="0.3">
      <c r="A290" t="s">
        <v>3486</v>
      </c>
      <c r="B290" s="4">
        <v>45237</v>
      </c>
      <c r="C290" t="s">
        <v>785</v>
      </c>
      <c r="D290" t="s">
        <v>1570</v>
      </c>
      <c r="E290" t="s">
        <v>1792</v>
      </c>
      <c r="F290">
        <v>3</v>
      </c>
      <c r="G290">
        <v>94.83</v>
      </c>
      <c r="H290">
        <v>0.16</v>
      </c>
      <c r="I290" t="s">
        <v>1810</v>
      </c>
      <c r="J290" s="17">
        <v>238.9716</v>
      </c>
      <c r="K290">
        <f t="shared" si="16"/>
        <v>3</v>
      </c>
      <c r="L290">
        <f t="shared" si="17"/>
        <v>94.83</v>
      </c>
      <c r="M290">
        <f t="shared" si="18"/>
        <v>0.16</v>
      </c>
      <c r="N290" s="22">
        <f t="shared" si="19"/>
        <v>238.9716</v>
      </c>
    </row>
    <row r="291" spans="1:14" x14ac:dyDescent="0.3">
      <c r="A291" t="s">
        <v>1856</v>
      </c>
      <c r="B291" s="4">
        <v>45607</v>
      </c>
      <c r="C291" t="s">
        <v>1290</v>
      </c>
      <c r="D291" t="s">
        <v>1572</v>
      </c>
      <c r="E291" t="s">
        <v>1786</v>
      </c>
      <c r="F291">
        <v>2</v>
      </c>
      <c r="G291">
        <v>384.66</v>
      </c>
      <c r="H291">
        <v>0.08</v>
      </c>
      <c r="I291" t="s">
        <v>1810</v>
      </c>
      <c r="J291" s="17">
        <v>707.77440000000013</v>
      </c>
      <c r="K291">
        <f t="shared" si="16"/>
        <v>2</v>
      </c>
      <c r="L291">
        <f t="shared" si="17"/>
        <v>384.66</v>
      </c>
      <c r="M291">
        <f t="shared" si="18"/>
        <v>0.08</v>
      </c>
      <c r="N291" s="22">
        <f t="shared" si="19"/>
        <v>707.77440000000013</v>
      </c>
    </row>
    <row r="292" spans="1:14" x14ac:dyDescent="0.3">
      <c r="A292" t="s">
        <v>1886</v>
      </c>
      <c r="B292" s="4">
        <v>45268</v>
      </c>
      <c r="C292" t="s">
        <v>397</v>
      </c>
      <c r="D292" t="s">
        <v>1572</v>
      </c>
      <c r="E292" t="s">
        <v>1743</v>
      </c>
      <c r="F292">
        <v>1</v>
      </c>
      <c r="G292">
        <v>341.17</v>
      </c>
      <c r="H292">
        <v>0.15</v>
      </c>
      <c r="I292" t="s">
        <v>1805</v>
      </c>
      <c r="J292" s="17">
        <v>289.99450000000002</v>
      </c>
      <c r="K292">
        <f t="shared" si="16"/>
        <v>1</v>
      </c>
      <c r="L292">
        <f t="shared" si="17"/>
        <v>341.17</v>
      </c>
      <c r="M292">
        <f t="shared" si="18"/>
        <v>0.15</v>
      </c>
      <c r="N292" s="22">
        <f t="shared" si="19"/>
        <v>289.99450000000002</v>
      </c>
    </row>
    <row r="293" spans="1:14" x14ac:dyDescent="0.3">
      <c r="A293" t="s">
        <v>2072</v>
      </c>
      <c r="B293" s="4">
        <v>45836</v>
      </c>
      <c r="C293" t="s">
        <v>473</v>
      </c>
      <c r="D293" t="s">
        <v>1572</v>
      </c>
      <c r="E293" t="s">
        <v>1758</v>
      </c>
      <c r="F293">
        <v>1</v>
      </c>
      <c r="G293">
        <v>518</v>
      </c>
      <c r="H293">
        <v>0.25</v>
      </c>
      <c r="I293" t="s">
        <v>1805</v>
      </c>
      <c r="J293" s="17">
        <v>388.5</v>
      </c>
      <c r="K293">
        <f t="shared" si="16"/>
        <v>1</v>
      </c>
      <c r="L293">
        <f t="shared" si="17"/>
        <v>518</v>
      </c>
      <c r="M293">
        <f t="shared" si="18"/>
        <v>0.25</v>
      </c>
      <c r="N293" s="22">
        <f t="shared" si="19"/>
        <v>388.5</v>
      </c>
    </row>
    <row r="294" spans="1:14" x14ac:dyDescent="0.3">
      <c r="A294" t="s">
        <v>2172</v>
      </c>
      <c r="B294" s="4">
        <v>45706</v>
      </c>
      <c r="C294" t="s">
        <v>278</v>
      </c>
      <c r="D294" t="s">
        <v>1572</v>
      </c>
      <c r="E294" t="s">
        <v>1795</v>
      </c>
      <c r="F294">
        <v>2</v>
      </c>
      <c r="G294">
        <v>99.1</v>
      </c>
      <c r="H294">
        <v>0.2</v>
      </c>
      <c r="I294" t="s">
        <v>1807</v>
      </c>
      <c r="J294" s="17">
        <v>158.56</v>
      </c>
      <c r="K294">
        <f t="shared" si="16"/>
        <v>2</v>
      </c>
      <c r="L294">
        <f t="shared" si="17"/>
        <v>99.1</v>
      </c>
      <c r="M294">
        <f t="shared" si="18"/>
        <v>0.2</v>
      </c>
      <c r="N294" s="22">
        <f t="shared" si="19"/>
        <v>158.56</v>
      </c>
    </row>
    <row r="295" spans="1:14" x14ac:dyDescent="0.3">
      <c r="A295" t="s">
        <v>2202</v>
      </c>
      <c r="B295" s="4">
        <v>45308</v>
      </c>
      <c r="C295" t="s">
        <v>687</v>
      </c>
      <c r="D295" t="s">
        <v>1572</v>
      </c>
      <c r="E295" t="s">
        <v>1734</v>
      </c>
      <c r="F295">
        <v>4</v>
      </c>
      <c r="G295">
        <v>276.23</v>
      </c>
      <c r="H295">
        <v>0.12</v>
      </c>
      <c r="I295" t="s">
        <v>1805</v>
      </c>
      <c r="J295" s="17">
        <v>972.32960000000003</v>
      </c>
      <c r="K295">
        <f t="shared" si="16"/>
        <v>4</v>
      </c>
      <c r="L295">
        <f t="shared" si="17"/>
        <v>276.23</v>
      </c>
      <c r="M295">
        <f t="shared" si="18"/>
        <v>0.12</v>
      </c>
      <c r="N295" s="22">
        <f t="shared" si="19"/>
        <v>972.32960000000003</v>
      </c>
    </row>
    <row r="296" spans="1:14" x14ac:dyDescent="0.3">
      <c r="A296" t="s">
        <v>2204</v>
      </c>
      <c r="B296" s="4">
        <v>45929</v>
      </c>
      <c r="C296" t="s">
        <v>554</v>
      </c>
      <c r="D296" t="s">
        <v>1572</v>
      </c>
      <c r="E296" t="s">
        <v>1779</v>
      </c>
      <c r="F296">
        <v>3</v>
      </c>
      <c r="G296">
        <v>977.47</v>
      </c>
      <c r="H296">
        <v>0.05</v>
      </c>
      <c r="I296" t="s">
        <v>1805</v>
      </c>
      <c r="J296" s="17">
        <v>2785.7894999999999</v>
      </c>
      <c r="K296">
        <f t="shared" si="16"/>
        <v>3</v>
      </c>
      <c r="L296">
        <f t="shared" si="17"/>
        <v>977.47</v>
      </c>
      <c r="M296">
        <f t="shared" si="18"/>
        <v>0.05</v>
      </c>
      <c r="N296" s="22">
        <f t="shared" si="19"/>
        <v>2785.7894999999999</v>
      </c>
    </row>
    <row r="297" spans="1:14" x14ac:dyDescent="0.3">
      <c r="A297" t="s">
        <v>2290</v>
      </c>
      <c r="B297" s="4">
        <v>45308</v>
      </c>
      <c r="C297" t="s">
        <v>171</v>
      </c>
      <c r="D297" t="s">
        <v>1572</v>
      </c>
      <c r="E297" t="s">
        <v>1771</v>
      </c>
      <c r="F297">
        <v>1</v>
      </c>
      <c r="G297">
        <v>771.73</v>
      </c>
      <c r="H297">
        <v>0.2</v>
      </c>
      <c r="I297" t="s">
        <v>1805</v>
      </c>
      <c r="J297" s="17">
        <v>617.38400000000001</v>
      </c>
      <c r="K297">
        <f t="shared" si="16"/>
        <v>1</v>
      </c>
      <c r="L297">
        <f t="shared" si="17"/>
        <v>771.73</v>
      </c>
      <c r="M297">
        <f t="shared" si="18"/>
        <v>0.2</v>
      </c>
      <c r="N297" s="22">
        <f t="shared" si="19"/>
        <v>617.38400000000001</v>
      </c>
    </row>
    <row r="298" spans="1:14" x14ac:dyDescent="0.3">
      <c r="A298" t="s">
        <v>2357</v>
      </c>
      <c r="B298" s="4">
        <v>45851</v>
      </c>
      <c r="C298" t="s">
        <v>1083</v>
      </c>
      <c r="D298" t="s">
        <v>1572</v>
      </c>
      <c r="E298" t="s">
        <v>1786</v>
      </c>
      <c r="F298">
        <v>4</v>
      </c>
      <c r="G298">
        <v>714.89</v>
      </c>
      <c r="H298">
        <v>0.15</v>
      </c>
      <c r="I298" t="s">
        <v>1805</v>
      </c>
      <c r="J298" s="17">
        <v>2430.6260000000002</v>
      </c>
      <c r="K298">
        <f t="shared" si="16"/>
        <v>4</v>
      </c>
      <c r="L298">
        <f t="shared" si="17"/>
        <v>714.89</v>
      </c>
      <c r="M298">
        <f t="shared" si="18"/>
        <v>0.15</v>
      </c>
      <c r="N298" s="22">
        <f t="shared" si="19"/>
        <v>2430.6260000000002</v>
      </c>
    </row>
    <row r="299" spans="1:14" x14ac:dyDescent="0.3">
      <c r="A299" t="s">
        <v>2456</v>
      </c>
      <c r="B299" s="4">
        <v>45801</v>
      </c>
      <c r="C299" t="s">
        <v>1238</v>
      </c>
      <c r="D299" t="s">
        <v>1572</v>
      </c>
      <c r="E299" t="s">
        <v>1734</v>
      </c>
      <c r="F299">
        <v>2</v>
      </c>
      <c r="G299">
        <v>347.95</v>
      </c>
      <c r="H299">
        <v>0.13</v>
      </c>
      <c r="I299" t="s">
        <v>1810</v>
      </c>
      <c r="J299" s="17">
        <v>605.43299999999999</v>
      </c>
      <c r="K299">
        <f t="shared" si="16"/>
        <v>2</v>
      </c>
      <c r="L299">
        <f t="shared" si="17"/>
        <v>347.95</v>
      </c>
      <c r="M299">
        <f t="shared" si="18"/>
        <v>0.13</v>
      </c>
      <c r="N299" s="22">
        <f t="shared" si="19"/>
        <v>605.43299999999999</v>
      </c>
    </row>
    <row r="300" spans="1:14" x14ac:dyDescent="0.3">
      <c r="A300" t="s">
        <v>2474</v>
      </c>
      <c r="B300" s="4">
        <v>45594</v>
      </c>
      <c r="C300" t="s">
        <v>192</v>
      </c>
      <c r="D300" t="s">
        <v>1572</v>
      </c>
      <c r="E300" t="s">
        <v>1734</v>
      </c>
      <c r="F300">
        <v>1</v>
      </c>
      <c r="G300">
        <v>242.08</v>
      </c>
      <c r="H300">
        <v>0.18</v>
      </c>
      <c r="I300" t="s">
        <v>1807</v>
      </c>
      <c r="J300" s="17">
        <v>198.50559999999999</v>
      </c>
      <c r="K300">
        <f t="shared" si="16"/>
        <v>1</v>
      </c>
      <c r="L300">
        <f t="shared" si="17"/>
        <v>242.08</v>
      </c>
      <c r="M300">
        <f t="shared" si="18"/>
        <v>0.18</v>
      </c>
      <c r="N300" s="22">
        <f t="shared" si="19"/>
        <v>198.50559999999999</v>
      </c>
    </row>
    <row r="301" spans="1:14" x14ac:dyDescent="0.3">
      <c r="A301" t="s">
        <v>2640</v>
      </c>
      <c r="B301" s="4">
        <v>45236</v>
      </c>
      <c r="C301" t="s">
        <v>589</v>
      </c>
      <c r="D301" t="s">
        <v>1572</v>
      </c>
      <c r="E301" t="s">
        <v>1781</v>
      </c>
      <c r="F301">
        <v>1</v>
      </c>
      <c r="G301">
        <v>977.97</v>
      </c>
      <c r="H301">
        <v>0.06</v>
      </c>
      <c r="I301" t="s">
        <v>1810</v>
      </c>
      <c r="J301" s="17">
        <v>919.29179999999997</v>
      </c>
      <c r="K301">
        <f t="shared" si="16"/>
        <v>1</v>
      </c>
      <c r="L301">
        <f t="shared" si="17"/>
        <v>977.97</v>
      </c>
      <c r="M301">
        <f t="shared" si="18"/>
        <v>0.06</v>
      </c>
      <c r="N301" s="22">
        <f t="shared" si="19"/>
        <v>919.29179999999997</v>
      </c>
    </row>
    <row r="302" spans="1:14" x14ac:dyDescent="0.3">
      <c r="A302" t="s">
        <v>2786</v>
      </c>
      <c r="B302" s="4">
        <v>45771</v>
      </c>
      <c r="C302" t="s">
        <v>1021</v>
      </c>
      <c r="D302" t="s">
        <v>1572</v>
      </c>
      <c r="E302" t="s">
        <v>1739</v>
      </c>
      <c r="F302">
        <v>3</v>
      </c>
      <c r="G302">
        <v>614.63</v>
      </c>
      <c r="H302">
        <v>0.06</v>
      </c>
      <c r="I302" t="s">
        <v>1807</v>
      </c>
      <c r="J302" s="17">
        <v>1733.2565999999999</v>
      </c>
      <c r="K302">
        <f t="shared" si="16"/>
        <v>3</v>
      </c>
      <c r="L302">
        <f t="shared" si="17"/>
        <v>614.63</v>
      </c>
      <c r="M302">
        <f t="shared" si="18"/>
        <v>0.06</v>
      </c>
      <c r="N302" s="22">
        <f t="shared" si="19"/>
        <v>1733.2565999999999</v>
      </c>
    </row>
    <row r="303" spans="1:14" x14ac:dyDescent="0.3">
      <c r="A303" t="s">
        <v>2879</v>
      </c>
      <c r="B303" s="4">
        <v>45653</v>
      </c>
      <c r="C303" t="s">
        <v>640</v>
      </c>
      <c r="D303" t="s">
        <v>1572</v>
      </c>
      <c r="E303" t="s">
        <v>1764</v>
      </c>
      <c r="F303">
        <v>1</v>
      </c>
      <c r="G303">
        <v>66.22</v>
      </c>
      <c r="H303">
        <v>0.02</v>
      </c>
      <c r="I303" t="s">
        <v>1805</v>
      </c>
      <c r="J303" s="17">
        <v>64.895600000000002</v>
      </c>
      <c r="K303">
        <f t="shared" si="16"/>
        <v>1</v>
      </c>
      <c r="L303">
        <f t="shared" si="17"/>
        <v>66.22</v>
      </c>
      <c r="M303">
        <f t="shared" si="18"/>
        <v>0.02</v>
      </c>
      <c r="N303" s="22">
        <f t="shared" si="19"/>
        <v>64.895600000000002</v>
      </c>
    </row>
    <row r="304" spans="1:14" x14ac:dyDescent="0.3">
      <c r="A304" t="s">
        <v>2911</v>
      </c>
      <c r="B304" s="4">
        <v>45468</v>
      </c>
      <c r="C304" t="s">
        <v>1186</v>
      </c>
      <c r="D304" t="s">
        <v>1572</v>
      </c>
      <c r="E304" t="s">
        <v>1771</v>
      </c>
      <c r="F304">
        <v>2</v>
      </c>
      <c r="G304">
        <v>218.07</v>
      </c>
      <c r="H304">
        <v>0.19</v>
      </c>
      <c r="I304" t="s">
        <v>1807</v>
      </c>
      <c r="J304" s="17">
        <v>353.27339999999998</v>
      </c>
      <c r="K304">
        <f t="shared" si="16"/>
        <v>2</v>
      </c>
      <c r="L304">
        <f t="shared" si="17"/>
        <v>218.07</v>
      </c>
      <c r="M304">
        <f t="shared" si="18"/>
        <v>0.19</v>
      </c>
      <c r="N304" s="22">
        <f t="shared" si="19"/>
        <v>353.27339999999998</v>
      </c>
    </row>
    <row r="305" spans="1:14" x14ac:dyDescent="0.3">
      <c r="A305" t="s">
        <v>2926</v>
      </c>
      <c r="B305" s="4">
        <v>45271</v>
      </c>
      <c r="C305" t="s">
        <v>1389</v>
      </c>
      <c r="D305" t="s">
        <v>1572</v>
      </c>
      <c r="E305" t="s">
        <v>1751</v>
      </c>
      <c r="F305">
        <v>2</v>
      </c>
      <c r="G305">
        <v>961.84</v>
      </c>
      <c r="H305">
        <v>0.25</v>
      </c>
      <c r="I305" t="s">
        <v>1807</v>
      </c>
      <c r="J305" s="17">
        <v>1442.76</v>
      </c>
      <c r="K305">
        <f t="shared" si="16"/>
        <v>2</v>
      </c>
      <c r="L305">
        <f t="shared" si="17"/>
        <v>961.84</v>
      </c>
      <c r="M305">
        <f t="shared" si="18"/>
        <v>0.25</v>
      </c>
      <c r="N305" s="22">
        <f t="shared" si="19"/>
        <v>1442.76</v>
      </c>
    </row>
    <row r="306" spans="1:14" x14ac:dyDescent="0.3">
      <c r="A306" t="s">
        <v>3310</v>
      </c>
      <c r="B306" s="4">
        <v>45772</v>
      </c>
      <c r="C306" t="s">
        <v>820</v>
      </c>
      <c r="D306" t="s">
        <v>1572</v>
      </c>
      <c r="E306" t="s">
        <v>1771</v>
      </c>
      <c r="F306">
        <v>1</v>
      </c>
      <c r="G306">
        <v>251.99</v>
      </c>
      <c r="H306">
        <v>0.09</v>
      </c>
      <c r="I306" t="s">
        <v>1805</v>
      </c>
      <c r="J306" s="17">
        <v>229.3109</v>
      </c>
      <c r="K306">
        <f t="shared" si="16"/>
        <v>1</v>
      </c>
      <c r="L306">
        <f t="shared" si="17"/>
        <v>251.99</v>
      </c>
      <c r="M306">
        <f t="shared" si="18"/>
        <v>0.09</v>
      </c>
      <c r="N306" s="22">
        <f t="shared" si="19"/>
        <v>229.3109</v>
      </c>
    </row>
    <row r="307" spans="1:14" x14ac:dyDescent="0.3">
      <c r="A307" t="s">
        <v>3328</v>
      </c>
      <c r="B307" s="4">
        <v>45344</v>
      </c>
      <c r="C307" t="s">
        <v>205</v>
      </c>
      <c r="D307" t="s">
        <v>1572</v>
      </c>
      <c r="E307" t="s">
        <v>1776</v>
      </c>
      <c r="F307">
        <v>1</v>
      </c>
      <c r="G307">
        <v>440.48</v>
      </c>
      <c r="H307">
        <v>0.11</v>
      </c>
      <c r="I307" t="s">
        <v>1810</v>
      </c>
      <c r="J307" s="17">
        <v>392.02720000000011</v>
      </c>
      <c r="K307">
        <f t="shared" si="16"/>
        <v>1</v>
      </c>
      <c r="L307">
        <f t="shared" si="17"/>
        <v>440.48</v>
      </c>
      <c r="M307">
        <f t="shared" si="18"/>
        <v>0.11</v>
      </c>
      <c r="N307" s="22">
        <f t="shared" si="19"/>
        <v>392.02720000000011</v>
      </c>
    </row>
    <row r="308" spans="1:14" x14ac:dyDescent="0.3">
      <c r="A308" t="s">
        <v>3403</v>
      </c>
      <c r="B308" s="4">
        <v>45344</v>
      </c>
      <c r="C308" t="s">
        <v>336</v>
      </c>
      <c r="D308" t="s">
        <v>1572</v>
      </c>
      <c r="E308" t="s">
        <v>1758</v>
      </c>
      <c r="F308">
        <v>1</v>
      </c>
      <c r="G308">
        <v>388.35</v>
      </c>
      <c r="H308">
        <v>0.01</v>
      </c>
      <c r="I308" t="s">
        <v>1807</v>
      </c>
      <c r="J308" s="17">
        <v>384.4665</v>
      </c>
      <c r="K308">
        <f t="shared" si="16"/>
        <v>1</v>
      </c>
      <c r="L308">
        <f t="shared" si="17"/>
        <v>388.35</v>
      </c>
      <c r="M308">
        <f t="shared" si="18"/>
        <v>0.01</v>
      </c>
      <c r="N308" s="22">
        <f t="shared" si="19"/>
        <v>384.4665</v>
      </c>
    </row>
    <row r="309" spans="1:14" x14ac:dyDescent="0.3">
      <c r="A309" t="s">
        <v>3610</v>
      </c>
      <c r="B309" s="4">
        <v>45736</v>
      </c>
      <c r="C309" t="s">
        <v>134</v>
      </c>
      <c r="D309" t="s">
        <v>1572</v>
      </c>
      <c r="E309" t="s">
        <v>1776</v>
      </c>
      <c r="F309">
        <v>3</v>
      </c>
      <c r="G309">
        <v>587.12</v>
      </c>
      <c r="H309">
        <v>0.3</v>
      </c>
      <c r="I309" t="s">
        <v>1805</v>
      </c>
      <c r="J309" s="17">
        <v>1232.952</v>
      </c>
      <c r="K309">
        <f t="shared" si="16"/>
        <v>3</v>
      </c>
      <c r="L309">
        <f t="shared" si="17"/>
        <v>587.12</v>
      </c>
      <c r="M309">
        <f t="shared" si="18"/>
        <v>0.3</v>
      </c>
      <c r="N309" s="22">
        <f t="shared" si="19"/>
        <v>1232.952</v>
      </c>
    </row>
    <row r="310" spans="1:14" x14ac:dyDescent="0.3">
      <c r="A310" t="s">
        <v>3619</v>
      </c>
      <c r="B310" s="4">
        <v>45334</v>
      </c>
      <c r="C310" t="s">
        <v>218</v>
      </c>
      <c r="D310" t="s">
        <v>1572</v>
      </c>
      <c r="E310" t="s">
        <v>1779</v>
      </c>
      <c r="F310">
        <v>2</v>
      </c>
      <c r="G310">
        <v>960.41</v>
      </c>
      <c r="H310">
        <v>0.18</v>
      </c>
      <c r="I310" t="s">
        <v>1805</v>
      </c>
      <c r="J310" s="17">
        <v>1575.0724</v>
      </c>
      <c r="K310">
        <f t="shared" si="16"/>
        <v>2</v>
      </c>
      <c r="L310">
        <f t="shared" si="17"/>
        <v>960.41</v>
      </c>
      <c r="M310">
        <f t="shared" si="18"/>
        <v>0.18</v>
      </c>
      <c r="N310" s="22">
        <f t="shared" si="19"/>
        <v>1575.0724</v>
      </c>
    </row>
    <row r="311" spans="1:14" x14ac:dyDescent="0.3">
      <c r="A311" t="s">
        <v>3626</v>
      </c>
      <c r="B311" s="4">
        <v>45323</v>
      </c>
      <c r="C311" t="s">
        <v>565</v>
      </c>
      <c r="D311" t="s">
        <v>1572</v>
      </c>
      <c r="E311" t="s">
        <v>1739</v>
      </c>
      <c r="F311">
        <v>1</v>
      </c>
      <c r="G311">
        <v>486.39</v>
      </c>
      <c r="H311">
        <v>0.09</v>
      </c>
      <c r="I311" t="s">
        <v>1810</v>
      </c>
      <c r="J311" s="17">
        <v>442.61489999999998</v>
      </c>
      <c r="K311">
        <f t="shared" si="16"/>
        <v>1</v>
      </c>
      <c r="L311">
        <f t="shared" si="17"/>
        <v>486.39</v>
      </c>
      <c r="M311">
        <f t="shared" si="18"/>
        <v>0.09</v>
      </c>
      <c r="N311" s="22">
        <f t="shared" si="19"/>
        <v>442.61489999999998</v>
      </c>
    </row>
    <row r="312" spans="1:14" x14ac:dyDescent="0.3">
      <c r="A312" t="s">
        <v>3800</v>
      </c>
      <c r="B312" s="4">
        <v>45274</v>
      </c>
      <c r="C312" t="s">
        <v>1439</v>
      </c>
      <c r="D312" t="s">
        <v>1572</v>
      </c>
      <c r="E312" t="s">
        <v>1776</v>
      </c>
      <c r="F312">
        <v>3</v>
      </c>
      <c r="G312">
        <v>984.12</v>
      </c>
      <c r="H312">
        <v>0.27</v>
      </c>
      <c r="I312" t="s">
        <v>1805</v>
      </c>
      <c r="J312" s="17">
        <v>2155.2228</v>
      </c>
      <c r="K312">
        <f t="shared" si="16"/>
        <v>3</v>
      </c>
      <c r="L312">
        <f t="shared" si="17"/>
        <v>984.12</v>
      </c>
      <c r="M312">
        <f t="shared" si="18"/>
        <v>0.27</v>
      </c>
      <c r="N312" s="22">
        <f t="shared" si="19"/>
        <v>2155.2228</v>
      </c>
    </row>
    <row r="313" spans="1:14" x14ac:dyDescent="0.3">
      <c r="A313" t="s">
        <v>1915</v>
      </c>
      <c r="B313" s="4">
        <v>45785</v>
      </c>
      <c r="C313" t="s">
        <v>159</v>
      </c>
      <c r="D313" t="s">
        <v>1574</v>
      </c>
      <c r="E313" t="s">
        <v>1779</v>
      </c>
      <c r="F313">
        <v>3</v>
      </c>
      <c r="G313">
        <v>815.3</v>
      </c>
      <c r="H313">
        <v>0.03</v>
      </c>
      <c r="I313" t="s">
        <v>1805</v>
      </c>
      <c r="J313" s="17">
        <v>2372.5230000000001</v>
      </c>
      <c r="K313">
        <f t="shared" si="16"/>
        <v>3</v>
      </c>
      <c r="L313">
        <f t="shared" si="17"/>
        <v>815.3</v>
      </c>
      <c r="M313">
        <f t="shared" si="18"/>
        <v>0.03</v>
      </c>
      <c r="N313" s="22">
        <f t="shared" si="19"/>
        <v>2372.5230000000001</v>
      </c>
    </row>
    <row r="314" spans="1:14" x14ac:dyDescent="0.3">
      <c r="A314" t="s">
        <v>1928</v>
      </c>
      <c r="B314" s="4">
        <v>45558</v>
      </c>
      <c r="C314" t="s">
        <v>835</v>
      </c>
      <c r="D314" t="s">
        <v>1574</v>
      </c>
      <c r="E314" t="s">
        <v>1771</v>
      </c>
      <c r="F314">
        <v>3</v>
      </c>
      <c r="G314">
        <v>432.4</v>
      </c>
      <c r="H314">
        <v>0.04</v>
      </c>
      <c r="I314" t="s">
        <v>1805</v>
      </c>
      <c r="J314" s="17">
        <v>1245.3119999999999</v>
      </c>
      <c r="K314">
        <f t="shared" si="16"/>
        <v>3</v>
      </c>
      <c r="L314">
        <f t="shared" si="17"/>
        <v>432.4</v>
      </c>
      <c r="M314">
        <f t="shared" si="18"/>
        <v>0.04</v>
      </c>
      <c r="N314" s="22">
        <f t="shared" si="19"/>
        <v>1245.3119999999999</v>
      </c>
    </row>
    <row r="315" spans="1:14" x14ac:dyDescent="0.3">
      <c r="A315" t="s">
        <v>2106</v>
      </c>
      <c r="B315" s="4">
        <v>45348</v>
      </c>
      <c r="C315" t="s">
        <v>696</v>
      </c>
      <c r="D315" t="s">
        <v>1574</v>
      </c>
      <c r="E315" t="s">
        <v>1795</v>
      </c>
      <c r="F315">
        <v>2</v>
      </c>
      <c r="G315">
        <v>873.1</v>
      </c>
      <c r="H315">
        <v>0.12</v>
      </c>
      <c r="I315" t="s">
        <v>1807</v>
      </c>
      <c r="J315" s="17">
        <v>1536.6559999999999</v>
      </c>
      <c r="K315">
        <f t="shared" si="16"/>
        <v>2</v>
      </c>
      <c r="L315">
        <f t="shared" si="17"/>
        <v>873.1</v>
      </c>
      <c r="M315">
        <f t="shared" si="18"/>
        <v>0.12</v>
      </c>
      <c r="N315" s="22">
        <f t="shared" si="19"/>
        <v>1536.6559999999999</v>
      </c>
    </row>
    <row r="316" spans="1:14" x14ac:dyDescent="0.3">
      <c r="A316" t="s">
        <v>2177</v>
      </c>
      <c r="B316" s="4">
        <v>45733</v>
      </c>
      <c r="C316" t="s">
        <v>348</v>
      </c>
      <c r="D316" t="s">
        <v>1574</v>
      </c>
      <c r="E316" t="s">
        <v>1792</v>
      </c>
      <c r="F316">
        <v>1</v>
      </c>
      <c r="G316">
        <v>678.2</v>
      </c>
      <c r="H316">
        <v>0.14000000000000001</v>
      </c>
      <c r="I316" t="s">
        <v>1805</v>
      </c>
      <c r="J316" s="17">
        <v>583.25200000000007</v>
      </c>
      <c r="K316">
        <f t="shared" si="16"/>
        <v>1</v>
      </c>
      <c r="L316">
        <f t="shared" si="17"/>
        <v>678.2</v>
      </c>
      <c r="M316">
        <f t="shared" si="18"/>
        <v>0.14000000000000001</v>
      </c>
      <c r="N316" s="22">
        <f t="shared" si="19"/>
        <v>583.25200000000007</v>
      </c>
    </row>
    <row r="317" spans="1:14" x14ac:dyDescent="0.3">
      <c r="A317" t="s">
        <v>2252</v>
      </c>
      <c r="B317" s="4">
        <v>45709</v>
      </c>
      <c r="C317" t="s">
        <v>1072</v>
      </c>
      <c r="D317" t="s">
        <v>1574</v>
      </c>
      <c r="E317" t="s">
        <v>1768</v>
      </c>
      <c r="F317">
        <v>4</v>
      </c>
      <c r="G317">
        <v>164.02</v>
      </c>
      <c r="H317">
        <v>0.01</v>
      </c>
      <c r="I317" t="s">
        <v>1807</v>
      </c>
      <c r="J317" s="17">
        <v>649.51920000000007</v>
      </c>
      <c r="K317">
        <f t="shared" si="16"/>
        <v>4</v>
      </c>
      <c r="L317">
        <f t="shared" si="17"/>
        <v>164.02</v>
      </c>
      <c r="M317">
        <f t="shared" si="18"/>
        <v>0.01</v>
      </c>
      <c r="N317" s="22">
        <f t="shared" si="19"/>
        <v>649.51920000000007</v>
      </c>
    </row>
    <row r="318" spans="1:14" x14ac:dyDescent="0.3">
      <c r="A318" t="s">
        <v>2462</v>
      </c>
      <c r="B318" s="4">
        <v>45388</v>
      </c>
      <c r="C318" t="s">
        <v>1458</v>
      </c>
      <c r="D318" t="s">
        <v>1574</v>
      </c>
      <c r="E318" t="s">
        <v>1776</v>
      </c>
      <c r="F318">
        <v>4</v>
      </c>
      <c r="G318">
        <v>411.68</v>
      </c>
      <c r="H318">
        <v>0.06</v>
      </c>
      <c r="I318" t="s">
        <v>1807</v>
      </c>
      <c r="J318" s="17">
        <v>1547.9168</v>
      </c>
      <c r="K318">
        <f t="shared" si="16"/>
        <v>4</v>
      </c>
      <c r="L318">
        <f t="shared" si="17"/>
        <v>411.68</v>
      </c>
      <c r="M318">
        <f t="shared" si="18"/>
        <v>0.06</v>
      </c>
      <c r="N318" s="22">
        <f t="shared" si="19"/>
        <v>1547.9168</v>
      </c>
    </row>
    <row r="319" spans="1:14" x14ac:dyDescent="0.3">
      <c r="A319" t="s">
        <v>2470</v>
      </c>
      <c r="B319" s="4">
        <v>45646</v>
      </c>
      <c r="C319" t="s">
        <v>420</v>
      </c>
      <c r="D319" t="s">
        <v>1574</v>
      </c>
      <c r="E319" t="s">
        <v>1758</v>
      </c>
      <c r="F319">
        <v>1</v>
      </c>
      <c r="G319">
        <v>747.03</v>
      </c>
      <c r="H319">
        <v>0.01</v>
      </c>
      <c r="I319" t="s">
        <v>1805</v>
      </c>
      <c r="J319" s="17">
        <v>739.55970000000002</v>
      </c>
      <c r="K319">
        <f t="shared" si="16"/>
        <v>1</v>
      </c>
      <c r="L319">
        <f t="shared" si="17"/>
        <v>747.03</v>
      </c>
      <c r="M319">
        <f t="shared" si="18"/>
        <v>0.01</v>
      </c>
      <c r="N319" s="22">
        <f t="shared" si="19"/>
        <v>739.55970000000002</v>
      </c>
    </row>
    <row r="320" spans="1:14" x14ac:dyDescent="0.3">
      <c r="A320" t="s">
        <v>2498</v>
      </c>
      <c r="B320" s="4">
        <v>45857</v>
      </c>
      <c r="C320" t="s">
        <v>423</v>
      </c>
      <c r="D320" t="s">
        <v>1574</v>
      </c>
      <c r="E320" t="s">
        <v>1743</v>
      </c>
      <c r="F320">
        <v>2</v>
      </c>
      <c r="G320">
        <v>419.25</v>
      </c>
      <c r="H320">
        <v>0.17</v>
      </c>
      <c r="I320" t="s">
        <v>1807</v>
      </c>
      <c r="J320" s="17">
        <v>695.95499999999993</v>
      </c>
      <c r="K320">
        <f t="shared" si="16"/>
        <v>2</v>
      </c>
      <c r="L320">
        <f t="shared" si="17"/>
        <v>419.25</v>
      </c>
      <c r="M320">
        <f t="shared" si="18"/>
        <v>0.17</v>
      </c>
      <c r="N320" s="22">
        <f t="shared" si="19"/>
        <v>695.95499999999993</v>
      </c>
    </row>
    <row r="321" spans="1:14" x14ac:dyDescent="0.3">
      <c r="A321" t="s">
        <v>2736</v>
      </c>
      <c r="B321" s="4">
        <v>45706</v>
      </c>
      <c r="C321" t="s">
        <v>527</v>
      </c>
      <c r="D321" t="s">
        <v>1574</v>
      </c>
      <c r="E321" t="s">
        <v>1734</v>
      </c>
      <c r="F321">
        <v>1</v>
      </c>
      <c r="G321">
        <v>588.92999999999995</v>
      </c>
      <c r="H321">
        <v>0.03</v>
      </c>
      <c r="I321" t="s">
        <v>1810</v>
      </c>
      <c r="J321" s="17">
        <v>571.26209999999992</v>
      </c>
      <c r="K321">
        <f t="shared" si="16"/>
        <v>1</v>
      </c>
      <c r="L321">
        <f t="shared" si="17"/>
        <v>588.92999999999995</v>
      </c>
      <c r="M321">
        <f t="shared" si="18"/>
        <v>0.03</v>
      </c>
      <c r="N321" s="22">
        <f t="shared" si="19"/>
        <v>571.26209999999992</v>
      </c>
    </row>
    <row r="322" spans="1:14" x14ac:dyDescent="0.3">
      <c r="A322" t="s">
        <v>2798</v>
      </c>
      <c r="B322" s="4">
        <v>45432</v>
      </c>
      <c r="C322" t="s">
        <v>995</v>
      </c>
      <c r="D322" t="s">
        <v>1574</v>
      </c>
      <c r="E322" t="s">
        <v>1776</v>
      </c>
      <c r="F322">
        <v>1</v>
      </c>
      <c r="G322">
        <v>904.92</v>
      </c>
      <c r="H322">
        <v>0.13</v>
      </c>
      <c r="I322" t="s">
        <v>1805</v>
      </c>
      <c r="J322" s="17">
        <v>787.28039999999999</v>
      </c>
      <c r="K322">
        <f t="shared" ref="K322:K385" si="20">IF(ISBLANK(F322),J322/(G322*(1-H322)),F322)</f>
        <v>1</v>
      </c>
      <c r="L322">
        <f t="shared" ref="L322:L385" si="21">IF(ISBLANK(G322),J322/(F322*(1-H322)),G322)</f>
        <v>904.92</v>
      </c>
      <c r="M322">
        <f t="shared" ref="M322:M385" si="22">IF(ISBLANK(H322),1-(J322/(L322*F322)),H322)</f>
        <v>0.13</v>
      </c>
      <c r="N322" s="22">
        <f t="shared" ref="N322:N385" si="23">IF(ISBLANK(J322),F322*G322*(1-H322),J322)</f>
        <v>787.28039999999999</v>
      </c>
    </row>
    <row r="323" spans="1:14" x14ac:dyDescent="0.3">
      <c r="A323" t="s">
        <v>2963</v>
      </c>
      <c r="B323" s="4">
        <v>45923</v>
      </c>
      <c r="C323" t="s">
        <v>100</v>
      </c>
      <c r="D323" t="s">
        <v>1574</v>
      </c>
      <c r="E323" t="s">
        <v>1761</v>
      </c>
      <c r="F323">
        <v>3</v>
      </c>
      <c r="G323">
        <v>235.41</v>
      </c>
      <c r="H323">
        <v>0.15</v>
      </c>
      <c r="I323" t="s">
        <v>1807</v>
      </c>
      <c r="J323" s="17">
        <v>600.29549999999995</v>
      </c>
      <c r="K323">
        <f t="shared" si="20"/>
        <v>3</v>
      </c>
      <c r="L323">
        <f t="shared" si="21"/>
        <v>235.41</v>
      </c>
      <c r="M323">
        <f t="shared" si="22"/>
        <v>0.15</v>
      </c>
      <c r="N323" s="22">
        <f t="shared" si="23"/>
        <v>600.29549999999995</v>
      </c>
    </row>
    <row r="324" spans="1:14" x14ac:dyDescent="0.3">
      <c r="A324" t="s">
        <v>3293</v>
      </c>
      <c r="B324" s="4">
        <v>45664</v>
      </c>
      <c r="C324" t="s">
        <v>1409</v>
      </c>
      <c r="D324" t="s">
        <v>1574</v>
      </c>
      <c r="E324" t="s">
        <v>1781</v>
      </c>
      <c r="F324">
        <v>1</v>
      </c>
      <c r="G324">
        <v>588.29999999999995</v>
      </c>
      <c r="H324">
        <v>0.26</v>
      </c>
      <c r="I324" t="s">
        <v>1810</v>
      </c>
      <c r="J324" s="17">
        <v>435.34199999999998</v>
      </c>
      <c r="K324">
        <f t="shared" si="20"/>
        <v>1</v>
      </c>
      <c r="L324">
        <f t="shared" si="21"/>
        <v>588.29999999999995</v>
      </c>
      <c r="M324">
        <f t="shared" si="22"/>
        <v>0.26</v>
      </c>
      <c r="N324" s="22">
        <f t="shared" si="23"/>
        <v>435.34199999999998</v>
      </c>
    </row>
    <row r="325" spans="1:14" x14ac:dyDescent="0.3">
      <c r="A325" t="s">
        <v>3395</v>
      </c>
      <c r="B325" s="4">
        <v>45757</v>
      </c>
      <c r="C325" t="s">
        <v>491</v>
      </c>
      <c r="D325" t="s">
        <v>1574</v>
      </c>
      <c r="E325" t="s">
        <v>1764</v>
      </c>
      <c r="F325">
        <v>4</v>
      </c>
      <c r="G325">
        <v>565.37</v>
      </c>
      <c r="H325">
        <v>7.0000000000000007E-2</v>
      </c>
      <c r="I325" t="s">
        <v>1807</v>
      </c>
      <c r="J325" s="17">
        <v>2103.1763999999998</v>
      </c>
      <c r="K325">
        <f t="shared" si="20"/>
        <v>4</v>
      </c>
      <c r="L325">
        <f t="shared" si="21"/>
        <v>565.37</v>
      </c>
      <c r="M325">
        <f t="shared" si="22"/>
        <v>7.0000000000000007E-2</v>
      </c>
      <c r="N325" s="22">
        <f t="shared" si="23"/>
        <v>2103.1763999999998</v>
      </c>
    </row>
    <row r="326" spans="1:14" x14ac:dyDescent="0.3">
      <c r="A326" t="s">
        <v>3460</v>
      </c>
      <c r="B326" s="4">
        <v>45466</v>
      </c>
      <c r="C326" t="s">
        <v>530</v>
      </c>
      <c r="D326" t="s">
        <v>1574</v>
      </c>
      <c r="E326" t="s">
        <v>1781</v>
      </c>
      <c r="F326">
        <v>2</v>
      </c>
      <c r="G326">
        <v>833.62</v>
      </c>
      <c r="H326">
        <v>0.18</v>
      </c>
      <c r="I326" t="s">
        <v>1805</v>
      </c>
      <c r="J326" s="17">
        <v>1367.1368</v>
      </c>
      <c r="K326">
        <f t="shared" si="20"/>
        <v>2</v>
      </c>
      <c r="L326">
        <f t="shared" si="21"/>
        <v>833.62</v>
      </c>
      <c r="M326">
        <f t="shared" si="22"/>
        <v>0.18</v>
      </c>
      <c r="N326" s="22">
        <f t="shared" si="23"/>
        <v>1367.1368</v>
      </c>
    </row>
    <row r="327" spans="1:14" x14ac:dyDescent="0.3">
      <c r="A327" t="s">
        <v>3524</v>
      </c>
      <c r="B327" s="4">
        <v>45265</v>
      </c>
      <c r="C327" t="s">
        <v>227</v>
      </c>
      <c r="D327" t="s">
        <v>1574</v>
      </c>
      <c r="E327" t="s">
        <v>1792</v>
      </c>
      <c r="F327">
        <v>2</v>
      </c>
      <c r="G327">
        <v>761.71</v>
      </c>
      <c r="H327">
        <v>0.02</v>
      </c>
      <c r="I327" t="s">
        <v>1807</v>
      </c>
      <c r="J327" s="17">
        <v>1492.9516000000001</v>
      </c>
      <c r="K327">
        <f t="shared" si="20"/>
        <v>2</v>
      </c>
      <c r="L327">
        <f t="shared" si="21"/>
        <v>761.71</v>
      </c>
      <c r="M327">
        <f t="shared" si="22"/>
        <v>0.02</v>
      </c>
      <c r="N327" s="22">
        <f t="shared" si="23"/>
        <v>1492.9516000000001</v>
      </c>
    </row>
    <row r="328" spans="1:14" x14ac:dyDescent="0.3">
      <c r="A328" t="s">
        <v>3570</v>
      </c>
      <c r="B328" s="4">
        <v>45438</v>
      </c>
      <c r="C328" t="s">
        <v>891</v>
      </c>
      <c r="D328" t="s">
        <v>1574</v>
      </c>
      <c r="E328" t="s">
        <v>1786</v>
      </c>
      <c r="F328">
        <v>4</v>
      </c>
      <c r="G328">
        <v>300.12</v>
      </c>
      <c r="H328">
        <v>0.05</v>
      </c>
      <c r="I328" t="s">
        <v>1807</v>
      </c>
      <c r="J328" s="17">
        <v>1140.4559999999999</v>
      </c>
      <c r="K328">
        <f t="shared" si="20"/>
        <v>4</v>
      </c>
      <c r="L328">
        <f t="shared" si="21"/>
        <v>300.12</v>
      </c>
      <c r="M328">
        <f t="shared" si="22"/>
        <v>0.05</v>
      </c>
      <c r="N328" s="22">
        <f t="shared" si="23"/>
        <v>1140.4559999999999</v>
      </c>
    </row>
    <row r="329" spans="1:14" x14ac:dyDescent="0.3">
      <c r="A329" t="s">
        <v>3575</v>
      </c>
      <c r="B329" s="4">
        <v>45654</v>
      </c>
      <c r="C329" t="s">
        <v>1499</v>
      </c>
      <c r="D329" t="s">
        <v>1574</v>
      </c>
      <c r="E329" t="s">
        <v>1758</v>
      </c>
      <c r="F329">
        <v>2</v>
      </c>
      <c r="G329">
        <v>616.42999999999995</v>
      </c>
      <c r="H329">
        <v>0.02</v>
      </c>
      <c r="I329" t="s">
        <v>1810</v>
      </c>
      <c r="J329" s="17">
        <v>1208.2028</v>
      </c>
      <c r="K329">
        <f t="shared" si="20"/>
        <v>2</v>
      </c>
      <c r="L329">
        <f t="shared" si="21"/>
        <v>616.42999999999995</v>
      </c>
      <c r="M329">
        <f t="shared" si="22"/>
        <v>0.02</v>
      </c>
      <c r="N329" s="22">
        <f t="shared" si="23"/>
        <v>1208.2028</v>
      </c>
    </row>
    <row r="330" spans="1:14" x14ac:dyDescent="0.3">
      <c r="A330" t="s">
        <v>3654</v>
      </c>
      <c r="B330" s="4">
        <v>45883</v>
      </c>
      <c r="C330" t="s">
        <v>1159</v>
      </c>
      <c r="D330" t="s">
        <v>1574</v>
      </c>
      <c r="E330" t="s">
        <v>1771</v>
      </c>
      <c r="F330">
        <v>2</v>
      </c>
      <c r="G330">
        <v>523.14</v>
      </c>
      <c r="H330">
        <v>0.13</v>
      </c>
      <c r="I330" t="s">
        <v>1807</v>
      </c>
      <c r="J330" s="17">
        <v>910.2636</v>
      </c>
      <c r="K330">
        <f t="shared" si="20"/>
        <v>2</v>
      </c>
      <c r="L330">
        <f t="shared" si="21"/>
        <v>523.14</v>
      </c>
      <c r="M330">
        <f t="shared" si="22"/>
        <v>0.13</v>
      </c>
      <c r="N330" s="22">
        <f t="shared" si="23"/>
        <v>910.2636</v>
      </c>
    </row>
    <row r="331" spans="1:14" x14ac:dyDescent="0.3">
      <c r="A331" t="s">
        <v>3720</v>
      </c>
      <c r="B331" s="4">
        <v>45589</v>
      </c>
      <c r="C331" t="s">
        <v>44</v>
      </c>
      <c r="D331" t="s">
        <v>1574</v>
      </c>
      <c r="E331" t="s">
        <v>1781</v>
      </c>
      <c r="F331">
        <v>1</v>
      </c>
      <c r="G331">
        <v>958.44</v>
      </c>
      <c r="H331">
        <v>0.21</v>
      </c>
      <c r="I331" t="s">
        <v>1805</v>
      </c>
      <c r="J331" s="17">
        <v>757.16760000000011</v>
      </c>
      <c r="K331">
        <f t="shared" si="20"/>
        <v>1</v>
      </c>
      <c r="L331">
        <f t="shared" si="21"/>
        <v>958.44</v>
      </c>
      <c r="M331">
        <f t="shared" si="22"/>
        <v>0.21</v>
      </c>
      <c r="N331" s="22">
        <f t="shared" si="23"/>
        <v>757.16760000000011</v>
      </c>
    </row>
    <row r="332" spans="1:14" x14ac:dyDescent="0.3">
      <c r="A332" t="s">
        <v>1848</v>
      </c>
      <c r="B332" s="4">
        <v>45241</v>
      </c>
      <c r="C332" t="s">
        <v>945</v>
      </c>
      <c r="D332" t="s">
        <v>1576</v>
      </c>
      <c r="E332" t="s">
        <v>1764</v>
      </c>
      <c r="F332">
        <v>3</v>
      </c>
      <c r="G332">
        <v>342.47</v>
      </c>
      <c r="H332">
        <v>0.08</v>
      </c>
      <c r="I332" t="s">
        <v>1807</v>
      </c>
      <c r="J332" s="17">
        <v>945.21720000000016</v>
      </c>
      <c r="K332">
        <f t="shared" si="20"/>
        <v>3</v>
      </c>
      <c r="L332">
        <f t="shared" si="21"/>
        <v>342.47</v>
      </c>
      <c r="M332">
        <f t="shared" si="22"/>
        <v>0.08</v>
      </c>
      <c r="N332" s="22">
        <f t="shared" si="23"/>
        <v>945.21720000000016</v>
      </c>
    </row>
    <row r="333" spans="1:14" x14ac:dyDescent="0.3">
      <c r="A333" t="s">
        <v>2079</v>
      </c>
      <c r="B333" s="4">
        <v>45693</v>
      </c>
      <c r="C333" t="s">
        <v>134</v>
      </c>
      <c r="D333" t="s">
        <v>1576</v>
      </c>
      <c r="E333" t="s">
        <v>1748</v>
      </c>
      <c r="F333">
        <v>3</v>
      </c>
      <c r="G333">
        <v>610.24</v>
      </c>
      <c r="H333">
        <v>0.17</v>
      </c>
      <c r="I333" t="s">
        <v>1810</v>
      </c>
      <c r="J333" s="17">
        <v>1519.4975999999999</v>
      </c>
      <c r="K333">
        <f t="shared" si="20"/>
        <v>3</v>
      </c>
      <c r="L333">
        <f t="shared" si="21"/>
        <v>610.24</v>
      </c>
      <c r="M333">
        <f t="shared" si="22"/>
        <v>0.17</v>
      </c>
      <c r="N333" s="22">
        <f t="shared" si="23"/>
        <v>1519.4975999999999</v>
      </c>
    </row>
    <row r="334" spans="1:14" x14ac:dyDescent="0.3">
      <c r="A334" t="s">
        <v>2259</v>
      </c>
      <c r="B334" s="4">
        <v>45460</v>
      </c>
      <c r="C334" t="s">
        <v>1243</v>
      </c>
      <c r="D334" t="s">
        <v>1576</v>
      </c>
      <c r="E334" t="s">
        <v>1786</v>
      </c>
      <c r="F334">
        <v>2</v>
      </c>
      <c r="G334">
        <v>425.06</v>
      </c>
      <c r="H334">
        <v>0.09</v>
      </c>
      <c r="I334" t="s">
        <v>1807</v>
      </c>
      <c r="J334" s="17">
        <v>773.60919999999999</v>
      </c>
      <c r="K334">
        <f t="shared" si="20"/>
        <v>2</v>
      </c>
      <c r="L334">
        <f t="shared" si="21"/>
        <v>425.06</v>
      </c>
      <c r="M334">
        <f t="shared" si="22"/>
        <v>0.09</v>
      </c>
      <c r="N334" s="22">
        <f t="shared" si="23"/>
        <v>773.60919999999999</v>
      </c>
    </row>
    <row r="335" spans="1:14" x14ac:dyDescent="0.3">
      <c r="A335" t="s">
        <v>2354</v>
      </c>
      <c r="B335" s="4">
        <v>45281</v>
      </c>
      <c r="C335" t="s">
        <v>176</v>
      </c>
      <c r="D335" t="s">
        <v>1576</v>
      </c>
      <c r="E335" t="s">
        <v>1783</v>
      </c>
      <c r="F335">
        <v>1</v>
      </c>
      <c r="G335">
        <v>352.43</v>
      </c>
      <c r="H335">
        <v>0.14000000000000001</v>
      </c>
      <c r="I335" t="s">
        <v>1807</v>
      </c>
      <c r="J335" s="17">
        <v>303.08980000000003</v>
      </c>
      <c r="K335">
        <f t="shared" si="20"/>
        <v>1</v>
      </c>
      <c r="L335">
        <f t="shared" si="21"/>
        <v>352.43</v>
      </c>
      <c r="M335">
        <f t="shared" si="22"/>
        <v>0.14000000000000001</v>
      </c>
      <c r="N335" s="22">
        <f t="shared" si="23"/>
        <v>303.08980000000003</v>
      </c>
    </row>
    <row r="336" spans="1:14" x14ac:dyDescent="0.3">
      <c r="A336" t="s">
        <v>2444</v>
      </c>
      <c r="B336" s="4">
        <v>45572</v>
      </c>
      <c r="C336" t="s">
        <v>560</v>
      </c>
      <c r="D336" t="s">
        <v>1576</v>
      </c>
      <c r="E336" t="s">
        <v>1783</v>
      </c>
      <c r="F336">
        <v>1</v>
      </c>
      <c r="G336">
        <v>563.32000000000005</v>
      </c>
      <c r="H336">
        <v>0.01</v>
      </c>
      <c r="I336" t="s">
        <v>1807</v>
      </c>
      <c r="J336" s="17">
        <v>557.68680000000006</v>
      </c>
      <c r="K336">
        <f t="shared" si="20"/>
        <v>1</v>
      </c>
      <c r="L336">
        <f t="shared" si="21"/>
        <v>563.32000000000005</v>
      </c>
      <c r="M336">
        <f t="shared" si="22"/>
        <v>0.01</v>
      </c>
      <c r="N336" s="22">
        <f t="shared" si="23"/>
        <v>557.68680000000006</v>
      </c>
    </row>
    <row r="337" spans="1:14" x14ac:dyDescent="0.3">
      <c r="A337" t="s">
        <v>2506</v>
      </c>
      <c r="B337" s="4">
        <v>45939</v>
      </c>
      <c r="C337" t="s">
        <v>218</v>
      </c>
      <c r="D337" t="s">
        <v>1576</v>
      </c>
      <c r="E337" t="s">
        <v>1795</v>
      </c>
      <c r="F337">
        <v>3</v>
      </c>
      <c r="G337">
        <v>648.33000000000004</v>
      </c>
      <c r="H337">
        <v>0.2</v>
      </c>
      <c r="I337" t="s">
        <v>1810</v>
      </c>
      <c r="J337" s="17">
        <v>1555.992</v>
      </c>
      <c r="K337">
        <f t="shared" si="20"/>
        <v>3</v>
      </c>
      <c r="L337">
        <f t="shared" si="21"/>
        <v>648.33000000000004</v>
      </c>
      <c r="M337">
        <f t="shared" si="22"/>
        <v>0.2</v>
      </c>
      <c r="N337" s="22">
        <f t="shared" si="23"/>
        <v>1555.992</v>
      </c>
    </row>
    <row r="338" spans="1:14" x14ac:dyDescent="0.3">
      <c r="A338" t="s">
        <v>2696</v>
      </c>
      <c r="B338" s="4">
        <v>45749</v>
      </c>
      <c r="C338" t="s">
        <v>1177</v>
      </c>
      <c r="D338" t="s">
        <v>1576</v>
      </c>
      <c r="E338" t="s">
        <v>1751</v>
      </c>
      <c r="F338">
        <v>3</v>
      </c>
      <c r="G338">
        <v>70.97</v>
      </c>
      <c r="H338">
        <v>0.06</v>
      </c>
      <c r="I338" t="s">
        <v>1810</v>
      </c>
      <c r="J338" s="17">
        <v>200.1354</v>
      </c>
      <c r="K338">
        <f t="shared" si="20"/>
        <v>3</v>
      </c>
      <c r="L338">
        <f t="shared" si="21"/>
        <v>70.97</v>
      </c>
      <c r="M338">
        <f t="shared" si="22"/>
        <v>0.06</v>
      </c>
      <c r="N338" s="22">
        <f t="shared" si="23"/>
        <v>200.1354</v>
      </c>
    </row>
    <row r="339" spans="1:14" x14ac:dyDescent="0.3">
      <c r="A339" t="s">
        <v>2813</v>
      </c>
      <c r="B339" s="4">
        <v>45918</v>
      </c>
      <c r="C339" t="s">
        <v>310</v>
      </c>
      <c r="D339" t="s">
        <v>1576</v>
      </c>
      <c r="E339" t="s">
        <v>1789</v>
      </c>
      <c r="F339">
        <v>3</v>
      </c>
      <c r="G339">
        <v>644.73</v>
      </c>
      <c r="H339">
        <v>0.01</v>
      </c>
      <c r="I339" t="s">
        <v>1810</v>
      </c>
      <c r="J339" s="17">
        <v>1914.8480999999999</v>
      </c>
      <c r="K339">
        <f t="shared" si="20"/>
        <v>3</v>
      </c>
      <c r="L339">
        <f t="shared" si="21"/>
        <v>644.73</v>
      </c>
      <c r="M339">
        <f t="shared" si="22"/>
        <v>0.01</v>
      </c>
      <c r="N339" s="22">
        <f t="shared" si="23"/>
        <v>1914.8480999999999</v>
      </c>
    </row>
    <row r="340" spans="1:14" x14ac:dyDescent="0.3">
      <c r="A340" t="s">
        <v>2843</v>
      </c>
      <c r="B340" s="4">
        <v>45773</v>
      </c>
      <c r="C340" t="s">
        <v>876</v>
      </c>
      <c r="D340" t="s">
        <v>1576</v>
      </c>
      <c r="E340" t="s">
        <v>1739</v>
      </c>
      <c r="F340">
        <v>3</v>
      </c>
      <c r="G340">
        <v>688.76</v>
      </c>
      <c r="H340">
        <v>0.12</v>
      </c>
      <c r="I340" t="s">
        <v>1807</v>
      </c>
      <c r="J340" s="17">
        <v>1818.3263999999999</v>
      </c>
      <c r="K340">
        <f t="shared" si="20"/>
        <v>3</v>
      </c>
      <c r="L340">
        <f t="shared" si="21"/>
        <v>688.76</v>
      </c>
      <c r="M340">
        <f t="shared" si="22"/>
        <v>0.12</v>
      </c>
      <c r="N340" s="22">
        <f t="shared" si="23"/>
        <v>1818.3263999999999</v>
      </c>
    </row>
    <row r="341" spans="1:14" x14ac:dyDescent="0.3">
      <c r="A341" t="s">
        <v>3157</v>
      </c>
      <c r="B341" s="4">
        <v>45529</v>
      </c>
      <c r="C341" t="s">
        <v>1204</v>
      </c>
      <c r="D341" t="s">
        <v>1576</v>
      </c>
      <c r="E341" t="s">
        <v>1743</v>
      </c>
      <c r="F341">
        <v>3</v>
      </c>
      <c r="G341">
        <v>152.41</v>
      </c>
      <c r="H341">
        <v>0.25</v>
      </c>
      <c r="I341" t="s">
        <v>1805</v>
      </c>
      <c r="J341" s="17">
        <v>342.92250000000001</v>
      </c>
      <c r="K341">
        <f t="shared" si="20"/>
        <v>3</v>
      </c>
      <c r="L341">
        <f t="shared" si="21"/>
        <v>152.41</v>
      </c>
      <c r="M341">
        <f t="shared" si="22"/>
        <v>0.25</v>
      </c>
      <c r="N341" s="22">
        <f t="shared" si="23"/>
        <v>342.92250000000001</v>
      </c>
    </row>
    <row r="342" spans="1:14" x14ac:dyDescent="0.3">
      <c r="A342" t="s">
        <v>3174</v>
      </c>
      <c r="B342" s="4">
        <v>45914</v>
      </c>
      <c r="C342" t="s">
        <v>936</v>
      </c>
      <c r="D342" t="s">
        <v>1576</v>
      </c>
      <c r="E342" t="s">
        <v>1789</v>
      </c>
      <c r="F342">
        <v>3</v>
      </c>
      <c r="G342">
        <v>373.35</v>
      </c>
      <c r="H342">
        <v>0.2</v>
      </c>
      <c r="I342" t="s">
        <v>1810</v>
      </c>
      <c r="J342" s="17">
        <v>896.04000000000019</v>
      </c>
      <c r="K342">
        <f t="shared" si="20"/>
        <v>3</v>
      </c>
      <c r="L342">
        <f t="shared" si="21"/>
        <v>373.35</v>
      </c>
      <c r="M342">
        <f t="shared" si="22"/>
        <v>0.2</v>
      </c>
      <c r="N342" s="22">
        <f t="shared" si="23"/>
        <v>896.04000000000019</v>
      </c>
    </row>
    <row r="343" spans="1:14" x14ac:dyDescent="0.3">
      <c r="A343" t="s">
        <v>3180</v>
      </c>
      <c r="B343" s="4">
        <v>45272</v>
      </c>
      <c r="C343" t="s">
        <v>805</v>
      </c>
      <c r="D343" t="s">
        <v>1576</v>
      </c>
      <c r="E343" t="s">
        <v>1761</v>
      </c>
      <c r="F343">
        <v>2</v>
      </c>
      <c r="G343">
        <v>608.46</v>
      </c>
      <c r="H343">
        <v>0.16</v>
      </c>
      <c r="I343" t="s">
        <v>1805</v>
      </c>
      <c r="J343" s="17">
        <v>1022.2128</v>
      </c>
      <c r="K343">
        <f t="shared" si="20"/>
        <v>2</v>
      </c>
      <c r="L343">
        <f t="shared" si="21"/>
        <v>608.46</v>
      </c>
      <c r="M343">
        <f t="shared" si="22"/>
        <v>0.16</v>
      </c>
      <c r="N343" s="22">
        <f t="shared" si="23"/>
        <v>1022.2128</v>
      </c>
    </row>
    <row r="344" spans="1:14" x14ac:dyDescent="0.3">
      <c r="A344" t="s">
        <v>3224</v>
      </c>
      <c r="B344" s="4">
        <v>45304</v>
      </c>
      <c r="C344" t="s">
        <v>218</v>
      </c>
      <c r="D344" t="s">
        <v>1576</v>
      </c>
      <c r="E344" t="s">
        <v>1739</v>
      </c>
      <c r="F344">
        <v>2</v>
      </c>
      <c r="G344">
        <v>54.51</v>
      </c>
      <c r="H344">
        <v>7.0000000000000007E-2</v>
      </c>
      <c r="I344" t="s">
        <v>1805</v>
      </c>
      <c r="J344" s="17">
        <v>101.3886</v>
      </c>
      <c r="K344">
        <f t="shared" si="20"/>
        <v>2</v>
      </c>
      <c r="L344">
        <f t="shared" si="21"/>
        <v>54.51</v>
      </c>
      <c r="M344">
        <f t="shared" si="22"/>
        <v>7.0000000000000007E-2</v>
      </c>
      <c r="N344" s="22">
        <f t="shared" si="23"/>
        <v>101.3886</v>
      </c>
    </row>
    <row r="345" spans="1:14" x14ac:dyDescent="0.3">
      <c r="A345" t="s">
        <v>3285</v>
      </c>
      <c r="B345" s="4">
        <v>45806</v>
      </c>
      <c r="C345" t="s">
        <v>292</v>
      </c>
      <c r="D345" t="s">
        <v>1576</v>
      </c>
      <c r="E345" t="s">
        <v>1774</v>
      </c>
      <c r="F345">
        <v>1</v>
      </c>
      <c r="G345">
        <v>588.61</v>
      </c>
      <c r="H345">
        <v>0.1</v>
      </c>
      <c r="I345" t="s">
        <v>1807</v>
      </c>
      <c r="J345" s="17">
        <v>529.74900000000002</v>
      </c>
      <c r="K345">
        <f t="shared" si="20"/>
        <v>1</v>
      </c>
      <c r="L345">
        <f t="shared" si="21"/>
        <v>588.61</v>
      </c>
      <c r="M345">
        <f t="shared" si="22"/>
        <v>0.1</v>
      </c>
      <c r="N345" s="22">
        <f t="shared" si="23"/>
        <v>529.74900000000002</v>
      </c>
    </row>
    <row r="346" spans="1:14" x14ac:dyDescent="0.3">
      <c r="A346" t="s">
        <v>3332</v>
      </c>
      <c r="B346" s="4">
        <v>45296</v>
      </c>
      <c r="C346" t="s">
        <v>928</v>
      </c>
      <c r="D346" t="s">
        <v>1576</v>
      </c>
      <c r="E346" t="s">
        <v>1792</v>
      </c>
      <c r="F346">
        <v>1</v>
      </c>
      <c r="G346">
        <v>616.82000000000005</v>
      </c>
      <c r="H346">
        <v>0.24</v>
      </c>
      <c r="I346" t="s">
        <v>1805</v>
      </c>
      <c r="J346" s="17">
        <v>468.78320000000002</v>
      </c>
      <c r="K346">
        <f t="shared" si="20"/>
        <v>1</v>
      </c>
      <c r="L346">
        <f t="shared" si="21"/>
        <v>616.82000000000005</v>
      </c>
      <c r="M346">
        <f t="shared" si="22"/>
        <v>0.24</v>
      </c>
      <c r="N346" s="22">
        <f t="shared" si="23"/>
        <v>468.78320000000002</v>
      </c>
    </row>
    <row r="347" spans="1:14" x14ac:dyDescent="0.3">
      <c r="A347" t="s">
        <v>1817</v>
      </c>
      <c r="B347" s="4">
        <v>45335</v>
      </c>
      <c r="C347" t="s">
        <v>238</v>
      </c>
      <c r="D347" t="s">
        <v>1578</v>
      </c>
      <c r="E347" t="s">
        <v>1781</v>
      </c>
      <c r="F347">
        <v>1</v>
      </c>
      <c r="G347">
        <v>278.63</v>
      </c>
      <c r="H347">
        <v>7.0000000000000007E-2</v>
      </c>
      <c r="I347" t="s">
        <v>1805</v>
      </c>
      <c r="J347" s="17">
        <v>259.1259</v>
      </c>
      <c r="K347">
        <f t="shared" si="20"/>
        <v>1</v>
      </c>
      <c r="L347">
        <f t="shared" si="21"/>
        <v>278.63</v>
      </c>
      <c r="M347">
        <f t="shared" si="22"/>
        <v>7.0000000000000007E-2</v>
      </c>
      <c r="N347" s="22">
        <f t="shared" si="23"/>
        <v>259.1259</v>
      </c>
    </row>
    <row r="348" spans="1:14" x14ac:dyDescent="0.3">
      <c r="A348" t="s">
        <v>1821</v>
      </c>
      <c r="B348" s="4">
        <v>45829</v>
      </c>
      <c r="C348" t="s">
        <v>1080</v>
      </c>
      <c r="D348" t="s">
        <v>1578</v>
      </c>
      <c r="E348" t="s">
        <v>1783</v>
      </c>
      <c r="F348">
        <v>4</v>
      </c>
      <c r="G348">
        <v>403.47</v>
      </c>
      <c r="H348">
        <v>0.28999999999999998</v>
      </c>
      <c r="I348" t="s">
        <v>1807</v>
      </c>
      <c r="J348" s="17">
        <v>1145.8548000000001</v>
      </c>
      <c r="K348">
        <f t="shared" si="20"/>
        <v>4</v>
      </c>
      <c r="L348">
        <f t="shared" si="21"/>
        <v>403.47</v>
      </c>
      <c r="M348">
        <f t="shared" si="22"/>
        <v>0.28999999999999998</v>
      </c>
      <c r="N348" s="22">
        <f t="shared" si="23"/>
        <v>1145.8548000000001</v>
      </c>
    </row>
    <row r="349" spans="1:14" x14ac:dyDescent="0.3">
      <c r="A349" t="s">
        <v>2064</v>
      </c>
      <c r="B349" s="4">
        <v>45717</v>
      </c>
      <c r="C349" t="s">
        <v>63</v>
      </c>
      <c r="D349" t="s">
        <v>1578</v>
      </c>
      <c r="E349" t="s">
        <v>1739</v>
      </c>
      <c r="F349">
        <v>2</v>
      </c>
      <c r="G349">
        <v>679.86</v>
      </c>
      <c r="H349">
        <v>0.22</v>
      </c>
      <c r="I349" t="s">
        <v>1810</v>
      </c>
      <c r="J349" s="17">
        <v>1060.5816</v>
      </c>
      <c r="K349">
        <f t="shared" si="20"/>
        <v>2</v>
      </c>
      <c r="L349">
        <f t="shared" si="21"/>
        <v>679.86</v>
      </c>
      <c r="M349">
        <f t="shared" si="22"/>
        <v>0.22</v>
      </c>
      <c r="N349" s="22">
        <f t="shared" si="23"/>
        <v>1060.5816</v>
      </c>
    </row>
    <row r="350" spans="1:14" x14ac:dyDescent="0.3">
      <c r="A350" t="s">
        <v>2150</v>
      </c>
      <c r="B350" s="4">
        <v>45623</v>
      </c>
      <c r="C350" t="s">
        <v>114</v>
      </c>
      <c r="D350" t="s">
        <v>1578</v>
      </c>
      <c r="E350" t="s">
        <v>1795</v>
      </c>
      <c r="F350">
        <v>3</v>
      </c>
      <c r="G350">
        <v>794.59</v>
      </c>
      <c r="H350">
        <v>0.03</v>
      </c>
      <c r="I350" t="s">
        <v>1807</v>
      </c>
      <c r="J350" s="17">
        <v>2312.2568999999999</v>
      </c>
      <c r="K350">
        <f t="shared" si="20"/>
        <v>3</v>
      </c>
      <c r="L350">
        <f t="shared" si="21"/>
        <v>794.59</v>
      </c>
      <c r="M350">
        <f t="shared" si="22"/>
        <v>0.03</v>
      </c>
      <c r="N350" s="22">
        <f t="shared" si="23"/>
        <v>2312.2568999999999</v>
      </c>
    </row>
    <row r="351" spans="1:14" x14ac:dyDescent="0.3">
      <c r="A351" t="s">
        <v>2331</v>
      </c>
      <c r="B351" s="4">
        <v>45774</v>
      </c>
      <c r="C351" t="s">
        <v>351</v>
      </c>
      <c r="D351" t="s">
        <v>1578</v>
      </c>
      <c r="E351" t="s">
        <v>1786</v>
      </c>
      <c r="F351">
        <v>2</v>
      </c>
      <c r="G351">
        <v>409.52</v>
      </c>
      <c r="H351">
        <v>0.06</v>
      </c>
      <c r="I351" t="s">
        <v>1810</v>
      </c>
      <c r="J351" s="17">
        <v>769.8975999999999</v>
      </c>
      <c r="K351">
        <f t="shared" si="20"/>
        <v>2</v>
      </c>
      <c r="L351">
        <f t="shared" si="21"/>
        <v>409.52</v>
      </c>
      <c r="M351">
        <f t="shared" si="22"/>
        <v>0.06</v>
      </c>
      <c r="N351" s="22">
        <f t="shared" si="23"/>
        <v>769.8975999999999</v>
      </c>
    </row>
    <row r="352" spans="1:14" x14ac:dyDescent="0.3">
      <c r="A352" t="s">
        <v>2512</v>
      </c>
      <c r="B352" s="4">
        <v>45803</v>
      </c>
      <c r="C352" t="s">
        <v>503</v>
      </c>
      <c r="D352" t="s">
        <v>1578</v>
      </c>
      <c r="E352" t="s">
        <v>1792</v>
      </c>
      <c r="F352">
        <v>4</v>
      </c>
      <c r="G352">
        <v>757.9</v>
      </c>
      <c r="H352">
        <v>0.22</v>
      </c>
      <c r="I352" t="s">
        <v>1807</v>
      </c>
      <c r="J352" s="17">
        <v>2364.6480000000001</v>
      </c>
      <c r="K352">
        <f t="shared" si="20"/>
        <v>4</v>
      </c>
      <c r="L352">
        <f t="shared" si="21"/>
        <v>757.9</v>
      </c>
      <c r="M352">
        <f t="shared" si="22"/>
        <v>0.22</v>
      </c>
      <c r="N352" s="22">
        <f t="shared" si="23"/>
        <v>2364.6480000000001</v>
      </c>
    </row>
    <row r="353" spans="1:14" x14ac:dyDescent="0.3">
      <c r="A353" t="s">
        <v>2553</v>
      </c>
      <c r="B353" s="4">
        <v>45687</v>
      </c>
      <c r="C353" t="s">
        <v>348</v>
      </c>
      <c r="D353" t="s">
        <v>1578</v>
      </c>
      <c r="E353" t="s">
        <v>1761</v>
      </c>
      <c r="F353">
        <v>1</v>
      </c>
      <c r="G353">
        <v>412.11</v>
      </c>
      <c r="H353">
        <v>0.23</v>
      </c>
      <c r="I353" t="s">
        <v>1807</v>
      </c>
      <c r="J353" s="17">
        <v>317.32470000000001</v>
      </c>
      <c r="K353">
        <f t="shared" si="20"/>
        <v>1</v>
      </c>
      <c r="L353">
        <f t="shared" si="21"/>
        <v>412.11</v>
      </c>
      <c r="M353">
        <f t="shared" si="22"/>
        <v>0.23</v>
      </c>
      <c r="N353" s="22">
        <f t="shared" si="23"/>
        <v>317.32470000000001</v>
      </c>
    </row>
    <row r="354" spans="1:14" x14ac:dyDescent="0.3">
      <c r="A354" t="s">
        <v>2571</v>
      </c>
      <c r="B354" s="4">
        <v>45745</v>
      </c>
      <c r="C354" t="s">
        <v>1246</v>
      </c>
      <c r="D354" t="s">
        <v>1578</v>
      </c>
      <c r="E354" t="s">
        <v>1748</v>
      </c>
      <c r="F354">
        <v>1</v>
      </c>
      <c r="G354">
        <v>387.99</v>
      </c>
      <c r="H354">
        <v>0.3</v>
      </c>
      <c r="I354" t="s">
        <v>1805</v>
      </c>
      <c r="J354" s="17">
        <v>271.59300000000002</v>
      </c>
      <c r="K354">
        <f t="shared" si="20"/>
        <v>1</v>
      </c>
      <c r="L354">
        <f t="shared" si="21"/>
        <v>387.99</v>
      </c>
      <c r="M354">
        <f t="shared" si="22"/>
        <v>0.3</v>
      </c>
      <c r="N354" s="22">
        <f t="shared" si="23"/>
        <v>271.59300000000002</v>
      </c>
    </row>
    <row r="355" spans="1:14" x14ac:dyDescent="0.3">
      <c r="A355" t="s">
        <v>2802</v>
      </c>
      <c r="B355" s="4">
        <v>45373</v>
      </c>
      <c r="C355" t="s">
        <v>1216</v>
      </c>
      <c r="D355" t="s">
        <v>1578</v>
      </c>
      <c r="E355" t="s">
        <v>1758</v>
      </c>
      <c r="F355">
        <v>3</v>
      </c>
      <c r="G355">
        <v>480.11</v>
      </c>
      <c r="H355">
        <v>0.11</v>
      </c>
      <c r="I355" t="s">
        <v>1807</v>
      </c>
      <c r="J355" s="17">
        <v>1281.8937000000001</v>
      </c>
      <c r="K355">
        <f t="shared" si="20"/>
        <v>3</v>
      </c>
      <c r="L355">
        <f t="shared" si="21"/>
        <v>480.11</v>
      </c>
      <c r="M355">
        <f t="shared" si="22"/>
        <v>0.11</v>
      </c>
      <c r="N355" s="22">
        <f t="shared" si="23"/>
        <v>1281.8937000000001</v>
      </c>
    </row>
    <row r="356" spans="1:14" x14ac:dyDescent="0.3">
      <c r="A356" t="s">
        <v>2810</v>
      </c>
      <c r="B356" s="4">
        <v>45542</v>
      </c>
      <c r="C356" t="s">
        <v>1229</v>
      </c>
      <c r="D356" t="s">
        <v>1578</v>
      </c>
      <c r="E356" t="s">
        <v>1739</v>
      </c>
      <c r="F356">
        <v>4</v>
      </c>
      <c r="G356">
        <v>996.85</v>
      </c>
      <c r="H356">
        <v>0.24</v>
      </c>
      <c r="I356" t="s">
        <v>1807</v>
      </c>
      <c r="J356" s="17">
        <v>3030.424</v>
      </c>
      <c r="K356">
        <f t="shared" si="20"/>
        <v>4</v>
      </c>
      <c r="L356">
        <f t="shared" si="21"/>
        <v>996.85</v>
      </c>
      <c r="M356">
        <f t="shared" si="22"/>
        <v>0.24</v>
      </c>
      <c r="N356" s="22">
        <f t="shared" si="23"/>
        <v>3030.424</v>
      </c>
    </row>
    <row r="357" spans="1:14" x14ac:dyDescent="0.3">
      <c r="A357" t="s">
        <v>2917</v>
      </c>
      <c r="B357" s="4">
        <v>45652</v>
      </c>
      <c r="C357" t="s">
        <v>610</v>
      </c>
      <c r="D357" t="s">
        <v>1578</v>
      </c>
      <c r="E357" t="s">
        <v>1795</v>
      </c>
      <c r="F357">
        <v>3</v>
      </c>
      <c r="G357">
        <v>631.20000000000005</v>
      </c>
      <c r="H357">
        <v>0.24</v>
      </c>
      <c r="I357" t="s">
        <v>1805</v>
      </c>
      <c r="J357" s="17">
        <v>1439.136</v>
      </c>
      <c r="K357">
        <f t="shared" si="20"/>
        <v>3</v>
      </c>
      <c r="L357">
        <f t="shared" si="21"/>
        <v>631.20000000000005</v>
      </c>
      <c r="M357">
        <f t="shared" si="22"/>
        <v>0.24</v>
      </c>
      <c r="N357" s="22">
        <f t="shared" si="23"/>
        <v>1439.136</v>
      </c>
    </row>
    <row r="358" spans="1:14" x14ac:dyDescent="0.3">
      <c r="A358" t="s">
        <v>3208</v>
      </c>
      <c r="B358" s="4">
        <v>45653</v>
      </c>
      <c r="C358" t="s">
        <v>773</v>
      </c>
      <c r="D358" t="s">
        <v>1578</v>
      </c>
      <c r="E358" t="s">
        <v>1768</v>
      </c>
      <c r="F358">
        <v>1</v>
      </c>
      <c r="G358">
        <v>882.73</v>
      </c>
      <c r="H358">
        <v>0.1</v>
      </c>
      <c r="I358" t="s">
        <v>1805</v>
      </c>
      <c r="J358" s="17">
        <v>794.45699999999999</v>
      </c>
      <c r="K358">
        <f t="shared" si="20"/>
        <v>1</v>
      </c>
      <c r="L358">
        <f t="shared" si="21"/>
        <v>882.73</v>
      </c>
      <c r="M358">
        <f t="shared" si="22"/>
        <v>0.1</v>
      </c>
      <c r="N358" s="22">
        <f t="shared" si="23"/>
        <v>794.45699999999999</v>
      </c>
    </row>
    <row r="359" spans="1:14" x14ac:dyDescent="0.3">
      <c r="A359" t="s">
        <v>3401</v>
      </c>
      <c r="B359" s="4">
        <v>45256</v>
      </c>
      <c r="C359" t="s">
        <v>205</v>
      </c>
      <c r="D359" t="s">
        <v>1578</v>
      </c>
      <c r="E359" t="s">
        <v>1792</v>
      </c>
      <c r="F359">
        <v>4</v>
      </c>
      <c r="G359">
        <v>641.45000000000005</v>
      </c>
      <c r="H359">
        <v>0.16</v>
      </c>
      <c r="I359" t="s">
        <v>1810</v>
      </c>
      <c r="J359" s="17">
        <v>2155.2719999999999</v>
      </c>
      <c r="K359">
        <f t="shared" si="20"/>
        <v>4</v>
      </c>
      <c r="L359">
        <f t="shared" si="21"/>
        <v>641.45000000000005</v>
      </c>
      <c r="M359">
        <f t="shared" si="22"/>
        <v>0.16</v>
      </c>
      <c r="N359" s="22">
        <f t="shared" si="23"/>
        <v>2155.2719999999999</v>
      </c>
    </row>
    <row r="360" spans="1:14" x14ac:dyDescent="0.3">
      <c r="A360" t="s">
        <v>3472</v>
      </c>
      <c r="B360" s="4">
        <v>45293</v>
      </c>
      <c r="C360" t="s">
        <v>948</v>
      </c>
      <c r="D360" t="s">
        <v>1578</v>
      </c>
      <c r="E360" t="s">
        <v>1776</v>
      </c>
      <c r="F360">
        <v>3</v>
      </c>
      <c r="G360">
        <v>304.67</v>
      </c>
      <c r="H360">
        <v>0.11</v>
      </c>
      <c r="I360" t="s">
        <v>1805</v>
      </c>
      <c r="J360" s="17">
        <v>813.46889999999996</v>
      </c>
      <c r="K360">
        <f t="shared" si="20"/>
        <v>3</v>
      </c>
      <c r="L360">
        <f t="shared" si="21"/>
        <v>304.67</v>
      </c>
      <c r="M360">
        <f t="shared" si="22"/>
        <v>0.11</v>
      </c>
      <c r="N360" s="22">
        <f t="shared" si="23"/>
        <v>813.46889999999996</v>
      </c>
    </row>
    <row r="361" spans="1:14" x14ac:dyDescent="0.3">
      <c r="A361" t="s">
        <v>3593</v>
      </c>
      <c r="B361" s="4">
        <v>45359</v>
      </c>
      <c r="C361" t="s">
        <v>586</v>
      </c>
      <c r="D361" t="s">
        <v>1578</v>
      </c>
      <c r="E361" t="s">
        <v>1776</v>
      </c>
      <c r="F361">
        <v>2</v>
      </c>
      <c r="G361">
        <v>722.06</v>
      </c>
      <c r="H361">
        <v>7.0000000000000007E-2</v>
      </c>
      <c r="I361" t="s">
        <v>1805</v>
      </c>
      <c r="J361" s="17">
        <v>1343.0316</v>
      </c>
      <c r="K361">
        <f t="shared" si="20"/>
        <v>2</v>
      </c>
      <c r="L361">
        <f t="shared" si="21"/>
        <v>722.06</v>
      </c>
      <c r="M361">
        <f t="shared" si="22"/>
        <v>7.0000000000000007E-2</v>
      </c>
      <c r="N361" s="22">
        <f t="shared" si="23"/>
        <v>1343.0316</v>
      </c>
    </row>
    <row r="362" spans="1:14" x14ac:dyDescent="0.3">
      <c r="A362" t="s">
        <v>3718</v>
      </c>
      <c r="B362" s="4">
        <v>45367</v>
      </c>
      <c r="C362" t="s">
        <v>78</v>
      </c>
      <c r="D362" t="s">
        <v>1578</v>
      </c>
      <c r="E362" t="s">
        <v>1758</v>
      </c>
      <c r="F362">
        <v>4</v>
      </c>
      <c r="G362">
        <v>73.55</v>
      </c>
      <c r="H362">
        <v>0.24</v>
      </c>
      <c r="I362" t="s">
        <v>1810</v>
      </c>
      <c r="J362" s="17">
        <v>223.59200000000001</v>
      </c>
      <c r="K362">
        <f t="shared" si="20"/>
        <v>4</v>
      </c>
      <c r="L362">
        <f t="shared" si="21"/>
        <v>73.55</v>
      </c>
      <c r="M362">
        <f t="shared" si="22"/>
        <v>0.24</v>
      </c>
      <c r="N362" s="22">
        <f t="shared" si="23"/>
        <v>223.59200000000001</v>
      </c>
    </row>
    <row r="363" spans="1:14" x14ac:dyDescent="0.3">
      <c r="A363" t="s">
        <v>3740</v>
      </c>
      <c r="B363" s="4">
        <v>45720</v>
      </c>
      <c r="C363" t="s">
        <v>752</v>
      </c>
      <c r="D363" t="s">
        <v>1578</v>
      </c>
      <c r="E363" t="s">
        <v>1758</v>
      </c>
      <c r="F363">
        <v>3</v>
      </c>
      <c r="G363">
        <v>447.38</v>
      </c>
      <c r="H363">
        <v>0.03</v>
      </c>
      <c r="I363" t="s">
        <v>1805</v>
      </c>
      <c r="J363" s="17">
        <v>1301.8758</v>
      </c>
      <c r="K363">
        <f t="shared" si="20"/>
        <v>3</v>
      </c>
      <c r="L363">
        <f t="shared" si="21"/>
        <v>447.38</v>
      </c>
      <c r="M363">
        <f t="shared" si="22"/>
        <v>0.03</v>
      </c>
      <c r="N363" s="22">
        <f t="shared" si="23"/>
        <v>1301.8758</v>
      </c>
    </row>
    <row r="364" spans="1:14" x14ac:dyDescent="0.3">
      <c r="A364" t="s">
        <v>3768</v>
      </c>
      <c r="B364" s="4">
        <v>45934</v>
      </c>
      <c r="C364" t="s">
        <v>370</v>
      </c>
      <c r="D364" t="s">
        <v>1578</v>
      </c>
      <c r="E364" t="s">
        <v>1751</v>
      </c>
      <c r="F364">
        <v>2</v>
      </c>
      <c r="G364">
        <v>92.94</v>
      </c>
      <c r="H364">
        <v>0.12</v>
      </c>
      <c r="I364" t="s">
        <v>1805</v>
      </c>
      <c r="J364" s="17">
        <v>163.5744</v>
      </c>
      <c r="K364">
        <f t="shared" si="20"/>
        <v>2</v>
      </c>
      <c r="L364">
        <f t="shared" si="21"/>
        <v>92.94</v>
      </c>
      <c r="M364">
        <f t="shared" si="22"/>
        <v>0.12</v>
      </c>
      <c r="N364" s="22">
        <f t="shared" si="23"/>
        <v>163.5744</v>
      </c>
    </row>
    <row r="365" spans="1:14" x14ac:dyDescent="0.3">
      <c r="A365" t="s">
        <v>3778</v>
      </c>
      <c r="B365" s="4">
        <v>45577</v>
      </c>
      <c r="C365" t="s">
        <v>808</v>
      </c>
      <c r="D365" t="s">
        <v>1578</v>
      </c>
      <c r="E365" t="s">
        <v>1771</v>
      </c>
      <c r="F365">
        <v>1</v>
      </c>
      <c r="G365">
        <v>412.2</v>
      </c>
      <c r="H365">
        <v>0.11</v>
      </c>
      <c r="I365" t="s">
        <v>1805</v>
      </c>
      <c r="J365" s="17">
        <v>366.858</v>
      </c>
      <c r="K365">
        <f t="shared" si="20"/>
        <v>1</v>
      </c>
      <c r="L365">
        <f t="shared" si="21"/>
        <v>412.2</v>
      </c>
      <c r="M365">
        <f t="shared" si="22"/>
        <v>0.11</v>
      </c>
      <c r="N365" s="22">
        <f t="shared" si="23"/>
        <v>366.858</v>
      </c>
    </row>
    <row r="366" spans="1:14" x14ac:dyDescent="0.3">
      <c r="A366" t="s">
        <v>1908</v>
      </c>
      <c r="B366" s="4">
        <v>45453</v>
      </c>
      <c r="C366" t="s">
        <v>301</v>
      </c>
      <c r="D366" t="s">
        <v>1580</v>
      </c>
      <c r="E366" t="s">
        <v>1779</v>
      </c>
      <c r="F366">
        <v>3</v>
      </c>
      <c r="G366">
        <v>359.56</v>
      </c>
      <c r="H366">
        <v>0.17</v>
      </c>
      <c r="I366" t="s">
        <v>1807</v>
      </c>
      <c r="J366" s="17">
        <v>895.30439999999999</v>
      </c>
      <c r="K366">
        <f t="shared" si="20"/>
        <v>3</v>
      </c>
      <c r="L366">
        <f t="shared" si="21"/>
        <v>359.56</v>
      </c>
      <c r="M366">
        <f t="shared" si="22"/>
        <v>0.17</v>
      </c>
      <c r="N366" s="22">
        <f t="shared" si="23"/>
        <v>895.30439999999999</v>
      </c>
    </row>
    <row r="367" spans="1:14" x14ac:dyDescent="0.3">
      <c r="A367" t="s">
        <v>1983</v>
      </c>
      <c r="B367" s="4">
        <v>45371</v>
      </c>
      <c r="C367" t="s">
        <v>436</v>
      </c>
      <c r="D367" t="s">
        <v>1580</v>
      </c>
      <c r="E367" t="s">
        <v>1783</v>
      </c>
      <c r="F367">
        <v>1</v>
      </c>
      <c r="G367">
        <v>857.35</v>
      </c>
      <c r="H367">
        <v>0.28000000000000003</v>
      </c>
      <c r="I367" t="s">
        <v>1807</v>
      </c>
      <c r="J367" s="17">
        <v>617.29200000000003</v>
      </c>
      <c r="K367">
        <f t="shared" si="20"/>
        <v>1</v>
      </c>
      <c r="L367">
        <f t="shared" si="21"/>
        <v>857.35</v>
      </c>
      <c r="M367">
        <f t="shared" si="22"/>
        <v>0.28000000000000003</v>
      </c>
      <c r="N367" s="22">
        <f t="shared" si="23"/>
        <v>617.29200000000003</v>
      </c>
    </row>
    <row r="368" spans="1:14" x14ac:dyDescent="0.3">
      <c r="A368" t="s">
        <v>2085</v>
      </c>
      <c r="B368" s="4">
        <v>45798</v>
      </c>
      <c r="C368" t="s">
        <v>986</v>
      </c>
      <c r="D368" t="s">
        <v>1580</v>
      </c>
      <c r="E368" t="s">
        <v>1761</v>
      </c>
      <c r="F368">
        <v>4</v>
      </c>
      <c r="G368">
        <v>285.82</v>
      </c>
      <c r="H368">
        <v>0.18</v>
      </c>
      <c r="I368" t="s">
        <v>1807</v>
      </c>
      <c r="J368" s="17">
        <v>937.4896</v>
      </c>
      <c r="K368">
        <f t="shared" si="20"/>
        <v>4</v>
      </c>
      <c r="L368">
        <f t="shared" si="21"/>
        <v>285.82</v>
      </c>
      <c r="M368">
        <f t="shared" si="22"/>
        <v>0.18</v>
      </c>
      <c r="N368" s="22">
        <f t="shared" si="23"/>
        <v>937.4896</v>
      </c>
    </row>
    <row r="369" spans="1:14" x14ac:dyDescent="0.3">
      <c r="A369" t="s">
        <v>2160</v>
      </c>
      <c r="B369" s="4">
        <v>45501</v>
      </c>
      <c r="C369" t="s">
        <v>364</v>
      </c>
      <c r="D369" t="s">
        <v>1580</v>
      </c>
      <c r="E369" t="s">
        <v>1776</v>
      </c>
      <c r="F369">
        <v>4</v>
      </c>
      <c r="G369">
        <v>175.91</v>
      </c>
      <c r="H369">
        <v>0.13</v>
      </c>
      <c r="I369" t="s">
        <v>1807</v>
      </c>
      <c r="J369" s="17">
        <v>612.16679999999997</v>
      </c>
      <c r="K369">
        <f t="shared" si="20"/>
        <v>4</v>
      </c>
      <c r="L369">
        <f t="shared" si="21"/>
        <v>175.91</v>
      </c>
      <c r="M369">
        <f t="shared" si="22"/>
        <v>0.13</v>
      </c>
      <c r="N369" s="22">
        <f t="shared" si="23"/>
        <v>612.16679999999997</v>
      </c>
    </row>
    <row r="370" spans="1:14" x14ac:dyDescent="0.3">
      <c r="A370" t="s">
        <v>2305</v>
      </c>
      <c r="B370" s="4">
        <v>45280</v>
      </c>
      <c r="C370" t="s">
        <v>488</v>
      </c>
      <c r="D370" t="s">
        <v>1580</v>
      </c>
      <c r="E370" t="s">
        <v>1776</v>
      </c>
      <c r="F370">
        <v>2</v>
      </c>
      <c r="G370">
        <v>583.51</v>
      </c>
      <c r="H370">
        <v>0.2</v>
      </c>
      <c r="I370" t="s">
        <v>1810</v>
      </c>
      <c r="J370" s="17">
        <v>933.61599999999999</v>
      </c>
      <c r="K370">
        <f t="shared" si="20"/>
        <v>2</v>
      </c>
      <c r="L370">
        <f t="shared" si="21"/>
        <v>583.51</v>
      </c>
      <c r="M370">
        <f t="shared" si="22"/>
        <v>0.2</v>
      </c>
      <c r="N370" s="22">
        <f t="shared" si="23"/>
        <v>933.61599999999999</v>
      </c>
    </row>
    <row r="371" spans="1:14" x14ac:dyDescent="0.3">
      <c r="A371" t="s">
        <v>2439</v>
      </c>
      <c r="B371" s="4">
        <v>45605</v>
      </c>
      <c r="C371" t="s">
        <v>1453</v>
      </c>
      <c r="D371" t="s">
        <v>1580</v>
      </c>
      <c r="E371" t="s">
        <v>1774</v>
      </c>
      <c r="F371">
        <v>2</v>
      </c>
      <c r="G371">
        <v>151.47</v>
      </c>
      <c r="H371">
        <v>0.21</v>
      </c>
      <c r="I371" t="s">
        <v>1807</v>
      </c>
      <c r="J371" s="17">
        <v>239.32259999999999</v>
      </c>
      <c r="K371">
        <f t="shared" si="20"/>
        <v>2</v>
      </c>
      <c r="L371">
        <f t="shared" si="21"/>
        <v>151.47</v>
      </c>
      <c r="M371">
        <f t="shared" si="22"/>
        <v>0.21</v>
      </c>
      <c r="N371" s="22">
        <f t="shared" si="23"/>
        <v>239.32259999999999</v>
      </c>
    </row>
    <row r="372" spans="1:14" x14ac:dyDescent="0.3">
      <c r="A372" t="s">
        <v>2487</v>
      </c>
      <c r="B372" s="4">
        <v>45456</v>
      </c>
      <c r="C372" t="s">
        <v>853</v>
      </c>
      <c r="D372" t="s">
        <v>1580</v>
      </c>
      <c r="E372" t="s">
        <v>1758</v>
      </c>
      <c r="F372">
        <v>4</v>
      </c>
      <c r="G372">
        <v>484.92</v>
      </c>
      <c r="H372">
        <v>0.28000000000000003</v>
      </c>
      <c r="I372" t="s">
        <v>1807</v>
      </c>
      <c r="J372" s="17">
        <v>1396.5696</v>
      </c>
      <c r="K372">
        <f t="shared" si="20"/>
        <v>4</v>
      </c>
      <c r="L372">
        <f t="shared" si="21"/>
        <v>484.92</v>
      </c>
      <c r="M372">
        <f t="shared" si="22"/>
        <v>0.28000000000000003</v>
      </c>
      <c r="N372" s="22">
        <f t="shared" si="23"/>
        <v>1396.5696</v>
      </c>
    </row>
    <row r="373" spans="1:14" x14ac:dyDescent="0.3">
      <c r="A373" t="s">
        <v>2577</v>
      </c>
      <c r="B373" s="4">
        <v>45762</v>
      </c>
      <c r="C373" t="s">
        <v>252</v>
      </c>
      <c r="D373" t="s">
        <v>1580</v>
      </c>
      <c r="E373" t="s">
        <v>1789</v>
      </c>
      <c r="F373">
        <v>3</v>
      </c>
      <c r="G373">
        <v>852.72</v>
      </c>
      <c r="H373">
        <v>0.16</v>
      </c>
      <c r="I373" t="s">
        <v>1805</v>
      </c>
      <c r="J373" s="17">
        <v>2148.8544000000002</v>
      </c>
      <c r="K373">
        <f t="shared" si="20"/>
        <v>3</v>
      </c>
      <c r="L373">
        <f t="shared" si="21"/>
        <v>852.72</v>
      </c>
      <c r="M373">
        <f t="shared" si="22"/>
        <v>0.16</v>
      </c>
      <c r="N373" s="22">
        <f t="shared" si="23"/>
        <v>2148.8544000000002</v>
      </c>
    </row>
    <row r="374" spans="1:14" x14ac:dyDescent="0.3">
      <c r="A374" t="s">
        <v>2629</v>
      </c>
      <c r="B374" s="4">
        <v>45520</v>
      </c>
      <c r="C374" t="s">
        <v>71</v>
      </c>
      <c r="D374" t="s">
        <v>1580</v>
      </c>
      <c r="E374" t="s">
        <v>1783</v>
      </c>
      <c r="F374">
        <v>4</v>
      </c>
      <c r="G374">
        <v>94.13</v>
      </c>
      <c r="H374">
        <v>0.15</v>
      </c>
      <c r="I374" t="s">
        <v>1805</v>
      </c>
      <c r="J374" s="17">
        <v>320.04199999999997</v>
      </c>
      <c r="K374">
        <f t="shared" si="20"/>
        <v>4</v>
      </c>
      <c r="L374">
        <f t="shared" si="21"/>
        <v>94.13</v>
      </c>
      <c r="M374">
        <f t="shared" si="22"/>
        <v>0.15</v>
      </c>
      <c r="N374" s="22">
        <f t="shared" si="23"/>
        <v>320.04199999999997</v>
      </c>
    </row>
    <row r="375" spans="1:14" x14ac:dyDescent="0.3">
      <c r="A375" t="s">
        <v>2739</v>
      </c>
      <c r="B375" s="4">
        <v>45441</v>
      </c>
      <c r="C375" t="s">
        <v>1395</v>
      </c>
      <c r="D375" t="s">
        <v>1580</v>
      </c>
      <c r="E375" t="s">
        <v>1783</v>
      </c>
      <c r="F375">
        <v>3</v>
      </c>
      <c r="G375">
        <v>504.97</v>
      </c>
      <c r="H375">
        <v>0.3</v>
      </c>
      <c r="I375" t="s">
        <v>1805</v>
      </c>
      <c r="J375" s="17">
        <v>1060.4369999999999</v>
      </c>
      <c r="K375">
        <f t="shared" si="20"/>
        <v>3</v>
      </c>
      <c r="L375">
        <f t="shared" si="21"/>
        <v>504.97</v>
      </c>
      <c r="M375">
        <f t="shared" si="22"/>
        <v>0.3</v>
      </c>
      <c r="N375" s="22">
        <f t="shared" si="23"/>
        <v>1060.4369999999999</v>
      </c>
    </row>
    <row r="376" spans="1:14" x14ac:dyDescent="0.3">
      <c r="A376" t="s">
        <v>2766</v>
      </c>
      <c r="B376" s="4">
        <v>45893</v>
      </c>
      <c r="C376" t="s">
        <v>1180</v>
      </c>
      <c r="D376" t="s">
        <v>1580</v>
      </c>
      <c r="E376" t="s">
        <v>1781</v>
      </c>
      <c r="F376">
        <v>2</v>
      </c>
      <c r="G376">
        <v>855.4</v>
      </c>
      <c r="H376">
        <v>0.08</v>
      </c>
      <c r="I376" t="s">
        <v>1810</v>
      </c>
      <c r="J376" s="17">
        <v>1573.9359999999999</v>
      </c>
      <c r="K376">
        <f t="shared" si="20"/>
        <v>2</v>
      </c>
      <c r="L376">
        <f t="shared" si="21"/>
        <v>855.4</v>
      </c>
      <c r="M376">
        <f t="shared" si="22"/>
        <v>0.08</v>
      </c>
      <c r="N376" s="22">
        <f t="shared" si="23"/>
        <v>1573.9359999999999</v>
      </c>
    </row>
    <row r="377" spans="1:14" x14ac:dyDescent="0.3">
      <c r="A377" t="s">
        <v>2794</v>
      </c>
      <c r="B377" s="4">
        <v>45578</v>
      </c>
      <c r="C377" t="s">
        <v>110</v>
      </c>
      <c r="D377" t="s">
        <v>1580</v>
      </c>
      <c r="E377" t="s">
        <v>1779</v>
      </c>
      <c r="F377">
        <v>1</v>
      </c>
      <c r="G377">
        <v>531.99</v>
      </c>
      <c r="H377">
        <v>0.17</v>
      </c>
      <c r="I377" t="s">
        <v>1807</v>
      </c>
      <c r="J377" s="17">
        <v>441.55169999999998</v>
      </c>
      <c r="K377">
        <f t="shared" si="20"/>
        <v>1</v>
      </c>
      <c r="L377">
        <f t="shared" si="21"/>
        <v>531.99</v>
      </c>
      <c r="M377">
        <f t="shared" si="22"/>
        <v>0.17</v>
      </c>
      <c r="N377" s="22">
        <f t="shared" si="23"/>
        <v>441.55169999999998</v>
      </c>
    </row>
    <row r="378" spans="1:14" x14ac:dyDescent="0.3">
      <c r="A378" t="s">
        <v>2827</v>
      </c>
      <c r="B378" s="4">
        <v>45322</v>
      </c>
      <c r="C378" t="s">
        <v>1415</v>
      </c>
      <c r="D378" t="s">
        <v>1580</v>
      </c>
      <c r="E378" t="s">
        <v>1779</v>
      </c>
      <c r="F378">
        <v>1</v>
      </c>
      <c r="G378">
        <v>963.76</v>
      </c>
      <c r="H378">
        <v>0.14000000000000001</v>
      </c>
      <c r="I378" t="s">
        <v>1807</v>
      </c>
      <c r="J378" s="17">
        <v>828.83359999999993</v>
      </c>
      <c r="K378">
        <f t="shared" si="20"/>
        <v>1</v>
      </c>
      <c r="L378">
        <f t="shared" si="21"/>
        <v>963.76</v>
      </c>
      <c r="M378">
        <f t="shared" si="22"/>
        <v>0.14000000000000001</v>
      </c>
      <c r="N378" s="22">
        <f t="shared" si="23"/>
        <v>828.83359999999993</v>
      </c>
    </row>
    <row r="379" spans="1:14" x14ac:dyDescent="0.3">
      <c r="A379" t="s">
        <v>3029</v>
      </c>
      <c r="B379" s="4">
        <v>45384</v>
      </c>
      <c r="C379" t="s">
        <v>295</v>
      </c>
      <c r="D379" t="s">
        <v>1580</v>
      </c>
      <c r="E379" t="s">
        <v>1743</v>
      </c>
      <c r="F379">
        <v>3</v>
      </c>
      <c r="G379">
        <v>377.69</v>
      </c>
      <c r="H379">
        <v>7.0000000000000007E-2</v>
      </c>
      <c r="I379" t="s">
        <v>1807</v>
      </c>
      <c r="J379" s="17">
        <v>1053.7551000000001</v>
      </c>
      <c r="K379">
        <f t="shared" si="20"/>
        <v>3</v>
      </c>
      <c r="L379">
        <f t="shared" si="21"/>
        <v>377.69</v>
      </c>
      <c r="M379">
        <f t="shared" si="22"/>
        <v>7.0000000000000007E-2</v>
      </c>
      <c r="N379" s="22">
        <f t="shared" si="23"/>
        <v>1053.7551000000001</v>
      </c>
    </row>
    <row r="380" spans="1:14" x14ac:dyDescent="0.3">
      <c r="A380" t="s">
        <v>3078</v>
      </c>
      <c r="B380" s="4">
        <v>45392</v>
      </c>
      <c r="C380" t="s">
        <v>1100</v>
      </c>
      <c r="D380" t="s">
        <v>1580</v>
      </c>
      <c r="E380" t="s">
        <v>1792</v>
      </c>
      <c r="F380">
        <v>3</v>
      </c>
      <c r="G380">
        <v>336.1</v>
      </c>
      <c r="H380">
        <v>0.12</v>
      </c>
      <c r="I380" t="s">
        <v>1810</v>
      </c>
      <c r="J380" s="17">
        <v>887.30400000000009</v>
      </c>
      <c r="K380">
        <f t="shared" si="20"/>
        <v>3</v>
      </c>
      <c r="L380">
        <f t="shared" si="21"/>
        <v>336.1</v>
      </c>
      <c r="M380">
        <f t="shared" si="22"/>
        <v>0.12</v>
      </c>
      <c r="N380" s="22">
        <f t="shared" si="23"/>
        <v>887.30400000000009</v>
      </c>
    </row>
    <row r="381" spans="1:14" x14ac:dyDescent="0.3">
      <c r="A381" t="s">
        <v>3216</v>
      </c>
      <c r="B381" s="4">
        <v>45296</v>
      </c>
      <c r="C381" t="s">
        <v>244</v>
      </c>
      <c r="D381" t="s">
        <v>1580</v>
      </c>
      <c r="E381" t="s">
        <v>1783</v>
      </c>
      <c r="F381">
        <v>2</v>
      </c>
      <c r="G381">
        <v>795.37</v>
      </c>
      <c r="H381">
        <v>0.2</v>
      </c>
      <c r="I381" t="s">
        <v>1810</v>
      </c>
      <c r="J381" s="17">
        <v>1272.5920000000001</v>
      </c>
      <c r="K381">
        <f t="shared" si="20"/>
        <v>2</v>
      </c>
      <c r="L381">
        <f t="shared" si="21"/>
        <v>795.37</v>
      </c>
      <c r="M381">
        <f t="shared" si="22"/>
        <v>0.2</v>
      </c>
      <c r="N381" s="22">
        <f t="shared" si="23"/>
        <v>1272.5920000000001</v>
      </c>
    </row>
    <row r="382" spans="1:14" x14ac:dyDescent="0.3">
      <c r="A382" t="s">
        <v>3220</v>
      </c>
      <c r="B382" s="4">
        <v>45506</v>
      </c>
      <c r="C382" t="s">
        <v>1284</v>
      </c>
      <c r="D382" t="s">
        <v>1580</v>
      </c>
      <c r="E382" t="s">
        <v>1786</v>
      </c>
      <c r="F382">
        <v>4</v>
      </c>
      <c r="G382">
        <v>627.73</v>
      </c>
      <c r="H382">
        <v>0.11</v>
      </c>
      <c r="I382" t="s">
        <v>1810</v>
      </c>
      <c r="J382" s="17">
        <v>2234.7188000000001</v>
      </c>
      <c r="K382">
        <f t="shared" si="20"/>
        <v>4</v>
      </c>
      <c r="L382">
        <f t="shared" si="21"/>
        <v>627.73</v>
      </c>
      <c r="M382">
        <f t="shared" si="22"/>
        <v>0.11</v>
      </c>
      <c r="N382" s="22">
        <f t="shared" si="23"/>
        <v>2234.7188000000001</v>
      </c>
    </row>
    <row r="383" spans="1:14" x14ac:dyDescent="0.3">
      <c r="A383" t="s">
        <v>3233</v>
      </c>
      <c r="B383" s="4">
        <v>45548</v>
      </c>
      <c r="C383" t="s">
        <v>1401</v>
      </c>
      <c r="D383" t="s">
        <v>1580</v>
      </c>
      <c r="E383" t="s">
        <v>1748</v>
      </c>
      <c r="F383">
        <v>3</v>
      </c>
      <c r="G383">
        <v>247.66</v>
      </c>
      <c r="H383">
        <v>0.02</v>
      </c>
      <c r="I383" t="s">
        <v>1810</v>
      </c>
      <c r="J383" s="17">
        <v>728.12040000000002</v>
      </c>
      <c r="K383">
        <f t="shared" si="20"/>
        <v>3</v>
      </c>
      <c r="L383">
        <f t="shared" si="21"/>
        <v>247.66</v>
      </c>
      <c r="M383">
        <f t="shared" si="22"/>
        <v>0.02</v>
      </c>
      <c r="N383" s="22">
        <f t="shared" si="23"/>
        <v>728.12040000000002</v>
      </c>
    </row>
    <row r="384" spans="1:14" x14ac:dyDescent="0.3">
      <c r="A384" t="s">
        <v>3361</v>
      </c>
      <c r="B384" s="4">
        <v>45338</v>
      </c>
      <c r="C384" t="s">
        <v>817</v>
      </c>
      <c r="D384" t="s">
        <v>1580</v>
      </c>
      <c r="E384" t="s">
        <v>1779</v>
      </c>
      <c r="F384">
        <v>2</v>
      </c>
      <c r="G384">
        <v>388.34</v>
      </c>
      <c r="H384">
        <v>0.09</v>
      </c>
      <c r="I384" t="s">
        <v>1807</v>
      </c>
      <c r="J384" s="17">
        <v>706.77879999999993</v>
      </c>
      <c r="K384">
        <f t="shared" si="20"/>
        <v>2</v>
      </c>
      <c r="L384">
        <f t="shared" si="21"/>
        <v>388.34</v>
      </c>
      <c r="M384">
        <f t="shared" si="22"/>
        <v>0.09</v>
      </c>
      <c r="N384" s="22">
        <f t="shared" si="23"/>
        <v>706.77879999999993</v>
      </c>
    </row>
    <row r="385" spans="1:14" x14ac:dyDescent="0.3">
      <c r="A385" t="s">
        <v>3543</v>
      </c>
      <c r="B385" s="4">
        <v>45313</v>
      </c>
      <c r="C385" t="s">
        <v>400</v>
      </c>
      <c r="D385" t="s">
        <v>1580</v>
      </c>
      <c r="E385" t="s">
        <v>1789</v>
      </c>
      <c r="F385">
        <v>3</v>
      </c>
      <c r="G385">
        <v>849.77</v>
      </c>
      <c r="H385">
        <v>0.12</v>
      </c>
      <c r="I385" t="s">
        <v>1807</v>
      </c>
      <c r="J385" s="17">
        <v>2243.3928000000001</v>
      </c>
      <c r="K385">
        <f t="shared" si="20"/>
        <v>3</v>
      </c>
      <c r="L385">
        <f t="shared" si="21"/>
        <v>849.77</v>
      </c>
      <c r="M385">
        <f t="shared" si="22"/>
        <v>0.12</v>
      </c>
      <c r="N385" s="22">
        <f t="shared" si="23"/>
        <v>2243.3928000000001</v>
      </c>
    </row>
    <row r="386" spans="1:14" x14ac:dyDescent="0.3">
      <c r="A386" t="s">
        <v>3572</v>
      </c>
      <c r="B386" s="4">
        <v>45695</v>
      </c>
      <c r="C386" t="s">
        <v>174</v>
      </c>
      <c r="D386" t="s">
        <v>1580</v>
      </c>
      <c r="E386" t="s">
        <v>1734</v>
      </c>
      <c r="F386">
        <v>2</v>
      </c>
      <c r="G386">
        <v>596.84</v>
      </c>
      <c r="H386">
        <v>0.01</v>
      </c>
      <c r="I386" t="s">
        <v>1807</v>
      </c>
      <c r="J386" s="17">
        <v>1181.7431999999999</v>
      </c>
      <c r="K386">
        <f t="shared" ref="K386:K449" si="24">IF(ISBLANK(F386),J386/(G386*(1-H386)),F386)</f>
        <v>2</v>
      </c>
      <c r="L386">
        <f t="shared" ref="L386:L449" si="25">IF(ISBLANK(G386),J386/(F386*(1-H386)),G386)</f>
        <v>596.84</v>
      </c>
      <c r="M386">
        <f t="shared" ref="M386:M449" si="26">IF(ISBLANK(H386),1-(J386/(L386*F386)),H386)</f>
        <v>0.01</v>
      </c>
      <c r="N386" s="22">
        <f t="shared" ref="N386:N449" si="27">IF(ISBLANK(J386),F386*G386*(1-H386),J386)</f>
        <v>1181.7431999999999</v>
      </c>
    </row>
    <row r="387" spans="1:14" x14ac:dyDescent="0.3">
      <c r="A387" t="s">
        <v>3611</v>
      </c>
      <c r="B387" s="4">
        <v>45941</v>
      </c>
      <c r="C387" t="s">
        <v>767</v>
      </c>
      <c r="D387" t="s">
        <v>1580</v>
      </c>
      <c r="E387" t="s">
        <v>1792</v>
      </c>
      <c r="F387">
        <v>1</v>
      </c>
      <c r="G387">
        <v>401.18</v>
      </c>
      <c r="H387">
        <v>0.15</v>
      </c>
      <c r="I387" t="s">
        <v>1810</v>
      </c>
      <c r="J387" s="17">
        <v>341.00299999999999</v>
      </c>
      <c r="K387">
        <f t="shared" si="24"/>
        <v>1</v>
      </c>
      <c r="L387">
        <f t="shared" si="25"/>
        <v>401.18</v>
      </c>
      <c r="M387">
        <f t="shared" si="26"/>
        <v>0.15</v>
      </c>
      <c r="N387" s="22">
        <f t="shared" si="27"/>
        <v>341.00299999999999</v>
      </c>
    </row>
    <row r="388" spans="1:14" x14ac:dyDescent="0.3">
      <c r="A388" t="s">
        <v>3708</v>
      </c>
      <c r="B388" s="4">
        <v>45250</v>
      </c>
      <c r="C388" t="s">
        <v>1321</v>
      </c>
      <c r="D388" t="s">
        <v>1580</v>
      </c>
      <c r="E388" t="s">
        <v>1764</v>
      </c>
      <c r="F388">
        <v>1</v>
      </c>
      <c r="G388">
        <v>52.06</v>
      </c>
      <c r="H388">
        <v>0.27</v>
      </c>
      <c r="I388" t="s">
        <v>1810</v>
      </c>
      <c r="J388" s="17">
        <v>38.003799999999998</v>
      </c>
      <c r="K388">
        <f t="shared" si="24"/>
        <v>1</v>
      </c>
      <c r="L388">
        <f t="shared" si="25"/>
        <v>52.06</v>
      </c>
      <c r="M388">
        <f t="shared" si="26"/>
        <v>0.27</v>
      </c>
      <c r="N388" s="22">
        <f t="shared" si="27"/>
        <v>38.003799999999998</v>
      </c>
    </row>
    <row r="389" spans="1:14" x14ac:dyDescent="0.3">
      <c r="A389" t="s">
        <v>1847</v>
      </c>
      <c r="B389" s="4">
        <v>45486</v>
      </c>
      <c r="C389" t="s">
        <v>261</v>
      </c>
      <c r="D389" t="s">
        <v>1582</v>
      </c>
      <c r="E389" t="s">
        <v>1795</v>
      </c>
      <c r="F389">
        <v>2</v>
      </c>
      <c r="G389">
        <v>873.86</v>
      </c>
      <c r="H389">
        <v>7.0000000000000007E-2</v>
      </c>
      <c r="I389" t="s">
        <v>1810</v>
      </c>
      <c r="J389" s="17">
        <v>1625.3796</v>
      </c>
      <c r="K389">
        <f t="shared" si="24"/>
        <v>2</v>
      </c>
      <c r="L389">
        <f t="shared" si="25"/>
        <v>873.86</v>
      </c>
      <c r="M389">
        <f t="shared" si="26"/>
        <v>7.0000000000000007E-2</v>
      </c>
      <c r="N389" s="22">
        <f t="shared" si="27"/>
        <v>1625.3796</v>
      </c>
    </row>
    <row r="390" spans="1:14" x14ac:dyDescent="0.3">
      <c r="A390" t="s">
        <v>1980</v>
      </c>
      <c r="B390" s="4">
        <v>45314</v>
      </c>
      <c r="C390" t="s">
        <v>1475</v>
      </c>
      <c r="D390" t="s">
        <v>1582</v>
      </c>
      <c r="E390" t="s">
        <v>1743</v>
      </c>
      <c r="F390">
        <v>2</v>
      </c>
      <c r="G390">
        <v>593.47</v>
      </c>
      <c r="H390">
        <v>0.1</v>
      </c>
      <c r="I390" t="s">
        <v>1810</v>
      </c>
      <c r="J390" s="17">
        <v>1068.2460000000001</v>
      </c>
      <c r="K390">
        <f t="shared" si="24"/>
        <v>2</v>
      </c>
      <c r="L390">
        <f t="shared" si="25"/>
        <v>593.47</v>
      </c>
      <c r="M390">
        <f t="shared" si="26"/>
        <v>0.1</v>
      </c>
      <c r="N390" s="22">
        <f t="shared" si="27"/>
        <v>1068.2460000000001</v>
      </c>
    </row>
    <row r="391" spans="1:14" x14ac:dyDescent="0.3">
      <c r="A391" t="s">
        <v>2028</v>
      </c>
      <c r="B391" s="4">
        <v>45729</v>
      </c>
      <c r="C391" t="s">
        <v>348</v>
      </c>
      <c r="D391" t="s">
        <v>1582</v>
      </c>
      <c r="E391" t="s">
        <v>1781</v>
      </c>
      <c r="F391">
        <v>4</v>
      </c>
      <c r="G391">
        <v>652.28</v>
      </c>
      <c r="H391">
        <v>0.15</v>
      </c>
      <c r="I391" t="s">
        <v>1805</v>
      </c>
      <c r="J391" s="17">
        <v>2217.752</v>
      </c>
      <c r="K391">
        <f t="shared" si="24"/>
        <v>4</v>
      </c>
      <c r="L391">
        <f t="shared" si="25"/>
        <v>652.28</v>
      </c>
      <c r="M391">
        <f t="shared" si="26"/>
        <v>0.15</v>
      </c>
      <c r="N391" s="22">
        <f t="shared" si="27"/>
        <v>2217.752</v>
      </c>
    </row>
    <row r="392" spans="1:14" x14ac:dyDescent="0.3">
      <c r="A392" t="s">
        <v>2151</v>
      </c>
      <c r="B392" s="4">
        <v>45224</v>
      </c>
      <c r="C392" t="s">
        <v>67</v>
      </c>
      <c r="D392" t="s">
        <v>1582</v>
      </c>
      <c r="E392" t="s">
        <v>1768</v>
      </c>
      <c r="F392">
        <v>1</v>
      </c>
      <c r="G392">
        <v>907.95</v>
      </c>
      <c r="H392">
        <v>0.1</v>
      </c>
      <c r="I392" t="s">
        <v>1807</v>
      </c>
      <c r="J392" s="17">
        <v>817.15500000000009</v>
      </c>
      <c r="K392">
        <f t="shared" si="24"/>
        <v>1</v>
      </c>
      <c r="L392">
        <f t="shared" si="25"/>
        <v>907.95</v>
      </c>
      <c r="M392">
        <f t="shared" si="26"/>
        <v>0.1</v>
      </c>
      <c r="N392" s="22">
        <f t="shared" si="27"/>
        <v>817.15500000000009</v>
      </c>
    </row>
    <row r="393" spans="1:14" x14ac:dyDescent="0.3">
      <c r="A393" t="s">
        <v>2352</v>
      </c>
      <c r="B393" s="4">
        <v>45255</v>
      </c>
      <c r="C393" t="s">
        <v>361</v>
      </c>
      <c r="D393" t="s">
        <v>1582</v>
      </c>
      <c r="E393" t="s">
        <v>1739</v>
      </c>
      <c r="F393">
        <v>4</v>
      </c>
      <c r="G393">
        <v>90.32</v>
      </c>
      <c r="H393">
        <v>0.08</v>
      </c>
      <c r="I393" t="s">
        <v>1807</v>
      </c>
      <c r="J393" s="17">
        <v>332.37759999999997</v>
      </c>
      <c r="K393">
        <f t="shared" si="24"/>
        <v>4</v>
      </c>
      <c r="L393">
        <f t="shared" si="25"/>
        <v>90.32</v>
      </c>
      <c r="M393">
        <f t="shared" si="26"/>
        <v>0.08</v>
      </c>
      <c r="N393" s="22">
        <f t="shared" si="27"/>
        <v>332.37759999999997</v>
      </c>
    </row>
    <row r="394" spans="1:14" x14ac:dyDescent="0.3">
      <c r="A394" t="s">
        <v>2455</v>
      </c>
      <c r="B394" s="4">
        <v>45259</v>
      </c>
      <c r="C394" t="s">
        <v>1177</v>
      </c>
      <c r="D394" t="s">
        <v>1582</v>
      </c>
      <c r="E394" t="s">
        <v>1761</v>
      </c>
      <c r="F394">
        <v>1</v>
      </c>
      <c r="G394">
        <v>566.5</v>
      </c>
      <c r="H394">
        <v>0.25</v>
      </c>
      <c r="I394" t="s">
        <v>1810</v>
      </c>
      <c r="J394" s="17">
        <v>424.875</v>
      </c>
      <c r="K394">
        <f t="shared" si="24"/>
        <v>1</v>
      </c>
      <c r="L394">
        <f t="shared" si="25"/>
        <v>566.5</v>
      </c>
      <c r="M394">
        <f t="shared" si="26"/>
        <v>0.25</v>
      </c>
      <c r="N394" s="22">
        <f t="shared" si="27"/>
        <v>424.875</v>
      </c>
    </row>
    <row r="395" spans="1:14" x14ac:dyDescent="0.3">
      <c r="A395" t="s">
        <v>2499</v>
      </c>
      <c r="B395" s="4">
        <v>45650</v>
      </c>
      <c r="C395" t="s">
        <v>764</v>
      </c>
      <c r="D395" t="s">
        <v>1582</v>
      </c>
      <c r="E395" t="s">
        <v>1795</v>
      </c>
      <c r="F395">
        <v>2</v>
      </c>
      <c r="G395">
        <v>800.84</v>
      </c>
      <c r="H395">
        <v>0.27</v>
      </c>
      <c r="I395" t="s">
        <v>1810</v>
      </c>
      <c r="J395" s="17">
        <v>1169.2264</v>
      </c>
      <c r="K395">
        <f t="shared" si="24"/>
        <v>2</v>
      </c>
      <c r="L395">
        <f t="shared" si="25"/>
        <v>800.84</v>
      </c>
      <c r="M395">
        <f t="shared" si="26"/>
        <v>0.27</v>
      </c>
      <c r="N395" s="22">
        <f t="shared" si="27"/>
        <v>1169.2264</v>
      </c>
    </row>
    <row r="396" spans="1:14" x14ac:dyDescent="0.3">
      <c r="A396" t="s">
        <v>2502</v>
      </c>
      <c r="B396" s="4">
        <v>45615</v>
      </c>
      <c r="C396" t="s">
        <v>1089</v>
      </c>
      <c r="D396" t="s">
        <v>1582</v>
      </c>
      <c r="E396" t="s">
        <v>1771</v>
      </c>
      <c r="F396">
        <v>4</v>
      </c>
      <c r="G396">
        <v>413.48</v>
      </c>
      <c r="H396">
        <v>0.02</v>
      </c>
      <c r="I396" t="s">
        <v>1807</v>
      </c>
      <c r="J396" s="17">
        <v>1620.8416</v>
      </c>
      <c r="K396">
        <f t="shared" si="24"/>
        <v>4</v>
      </c>
      <c r="L396">
        <f t="shared" si="25"/>
        <v>413.48</v>
      </c>
      <c r="M396">
        <f t="shared" si="26"/>
        <v>0.02</v>
      </c>
      <c r="N396" s="22">
        <f t="shared" si="27"/>
        <v>1620.8416</v>
      </c>
    </row>
    <row r="397" spans="1:14" x14ac:dyDescent="0.3">
      <c r="A397" t="s">
        <v>2956</v>
      </c>
      <c r="B397" s="4">
        <v>45824</v>
      </c>
      <c r="C397" t="s">
        <v>444</v>
      </c>
      <c r="D397" t="s">
        <v>1582</v>
      </c>
      <c r="E397" t="s">
        <v>1764</v>
      </c>
      <c r="F397">
        <v>3</v>
      </c>
      <c r="G397">
        <v>922.56</v>
      </c>
      <c r="H397">
        <v>0.18</v>
      </c>
      <c r="I397" t="s">
        <v>1807</v>
      </c>
      <c r="J397" s="17">
        <v>2269.4976000000001</v>
      </c>
      <c r="K397">
        <f t="shared" si="24"/>
        <v>3</v>
      </c>
      <c r="L397">
        <f t="shared" si="25"/>
        <v>922.56</v>
      </c>
      <c r="M397">
        <f t="shared" si="26"/>
        <v>0.18</v>
      </c>
      <c r="N397" s="22">
        <f t="shared" si="27"/>
        <v>2269.4976000000001</v>
      </c>
    </row>
    <row r="398" spans="1:14" x14ac:dyDescent="0.3">
      <c r="A398" t="s">
        <v>2996</v>
      </c>
      <c r="B398" s="4">
        <v>45729</v>
      </c>
      <c r="C398" t="s">
        <v>1401</v>
      </c>
      <c r="D398" t="s">
        <v>1582</v>
      </c>
      <c r="E398" t="s">
        <v>1755</v>
      </c>
      <c r="F398">
        <v>1</v>
      </c>
      <c r="G398">
        <v>429.25</v>
      </c>
      <c r="H398">
        <v>0.28999999999999998</v>
      </c>
      <c r="I398" t="s">
        <v>1805</v>
      </c>
      <c r="J398" s="17">
        <v>304.76749999999998</v>
      </c>
      <c r="K398">
        <f t="shared" si="24"/>
        <v>1</v>
      </c>
      <c r="L398">
        <f t="shared" si="25"/>
        <v>429.25</v>
      </c>
      <c r="M398">
        <f t="shared" si="26"/>
        <v>0.28999999999999998</v>
      </c>
      <c r="N398" s="22">
        <f t="shared" si="27"/>
        <v>304.76749999999998</v>
      </c>
    </row>
    <row r="399" spans="1:14" x14ac:dyDescent="0.3">
      <c r="A399" t="s">
        <v>3001</v>
      </c>
      <c r="B399" s="4">
        <v>45250</v>
      </c>
      <c r="C399" t="s">
        <v>1135</v>
      </c>
      <c r="D399" t="s">
        <v>1582</v>
      </c>
      <c r="E399" t="s">
        <v>1789</v>
      </c>
      <c r="F399">
        <v>2</v>
      </c>
      <c r="G399">
        <v>519.29999999999995</v>
      </c>
      <c r="H399">
        <v>0.09</v>
      </c>
      <c r="I399" t="s">
        <v>1807</v>
      </c>
      <c r="J399" s="17">
        <v>945.12599999999998</v>
      </c>
      <c r="K399">
        <f t="shared" si="24"/>
        <v>2</v>
      </c>
      <c r="L399">
        <f t="shared" si="25"/>
        <v>519.29999999999995</v>
      </c>
      <c r="M399">
        <f t="shared" si="26"/>
        <v>0.09</v>
      </c>
      <c r="N399" s="22">
        <f t="shared" si="27"/>
        <v>945.12599999999998</v>
      </c>
    </row>
    <row r="400" spans="1:14" x14ac:dyDescent="0.3">
      <c r="A400" t="s">
        <v>3105</v>
      </c>
      <c r="B400" s="4">
        <v>45286</v>
      </c>
      <c r="C400" t="s">
        <v>1195</v>
      </c>
      <c r="D400" t="s">
        <v>1582</v>
      </c>
      <c r="E400" t="s">
        <v>1764</v>
      </c>
      <c r="F400">
        <v>2</v>
      </c>
      <c r="G400">
        <v>853.41</v>
      </c>
      <c r="H400">
        <v>0.25</v>
      </c>
      <c r="I400" t="s">
        <v>1805</v>
      </c>
      <c r="J400" s="17">
        <v>1280.115</v>
      </c>
      <c r="K400">
        <f t="shared" si="24"/>
        <v>2</v>
      </c>
      <c r="L400">
        <f t="shared" si="25"/>
        <v>853.41</v>
      </c>
      <c r="M400">
        <f t="shared" si="26"/>
        <v>0.25</v>
      </c>
      <c r="N400" s="22">
        <f t="shared" si="27"/>
        <v>1280.115</v>
      </c>
    </row>
    <row r="401" spans="1:14" x14ac:dyDescent="0.3">
      <c r="A401" t="s">
        <v>3120</v>
      </c>
      <c r="B401" s="4">
        <v>45906</v>
      </c>
      <c r="C401" t="s">
        <v>93</v>
      </c>
      <c r="D401" t="s">
        <v>1582</v>
      </c>
      <c r="E401" t="s">
        <v>1792</v>
      </c>
      <c r="F401">
        <v>1</v>
      </c>
      <c r="G401">
        <v>179.77</v>
      </c>
      <c r="H401">
        <v>0.23</v>
      </c>
      <c r="I401" t="s">
        <v>1810</v>
      </c>
      <c r="J401" s="17">
        <v>138.4229</v>
      </c>
      <c r="K401">
        <f t="shared" si="24"/>
        <v>1</v>
      </c>
      <c r="L401">
        <f t="shared" si="25"/>
        <v>179.77</v>
      </c>
      <c r="M401">
        <f t="shared" si="26"/>
        <v>0.23</v>
      </c>
      <c r="N401" s="22">
        <f t="shared" si="27"/>
        <v>138.4229</v>
      </c>
    </row>
    <row r="402" spans="1:14" x14ac:dyDescent="0.3">
      <c r="A402" t="s">
        <v>3249</v>
      </c>
      <c r="B402" s="4">
        <v>45893</v>
      </c>
      <c r="C402" t="s">
        <v>518</v>
      </c>
      <c r="D402" t="s">
        <v>1582</v>
      </c>
      <c r="E402" t="s">
        <v>1768</v>
      </c>
      <c r="F402">
        <v>4</v>
      </c>
      <c r="G402">
        <v>896.91</v>
      </c>
      <c r="H402">
        <v>0.1</v>
      </c>
      <c r="I402" t="s">
        <v>1805</v>
      </c>
      <c r="J402" s="17">
        <v>3228.8760000000002</v>
      </c>
      <c r="K402">
        <f t="shared" si="24"/>
        <v>4</v>
      </c>
      <c r="L402">
        <f t="shared" si="25"/>
        <v>896.91</v>
      </c>
      <c r="M402">
        <f t="shared" si="26"/>
        <v>0.1</v>
      </c>
      <c r="N402" s="22">
        <f t="shared" si="27"/>
        <v>3228.8760000000002</v>
      </c>
    </row>
    <row r="403" spans="1:14" x14ac:dyDescent="0.3">
      <c r="A403" t="s">
        <v>3270</v>
      </c>
      <c r="B403" s="4">
        <v>45890</v>
      </c>
      <c r="C403" t="s">
        <v>560</v>
      </c>
      <c r="D403" t="s">
        <v>1582</v>
      </c>
      <c r="E403" t="s">
        <v>1743</v>
      </c>
      <c r="F403">
        <v>2</v>
      </c>
      <c r="G403">
        <v>182.89</v>
      </c>
      <c r="H403">
        <v>0.11</v>
      </c>
      <c r="I403" t="s">
        <v>1805</v>
      </c>
      <c r="J403" s="17">
        <v>325.54419999999999</v>
      </c>
      <c r="K403">
        <f t="shared" si="24"/>
        <v>2</v>
      </c>
      <c r="L403">
        <f t="shared" si="25"/>
        <v>182.89</v>
      </c>
      <c r="M403">
        <f t="shared" si="26"/>
        <v>0.11</v>
      </c>
      <c r="N403" s="22">
        <f t="shared" si="27"/>
        <v>325.54419999999999</v>
      </c>
    </row>
    <row r="404" spans="1:14" x14ac:dyDescent="0.3">
      <c r="A404" t="s">
        <v>3446</v>
      </c>
      <c r="B404" s="4">
        <v>45478</v>
      </c>
      <c r="C404" t="s">
        <v>764</v>
      </c>
      <c r="D404" t="s">
        <v>1582</v>
      </c>
      <c r="E404" t="s">
        <v>1789</v>
      </c>
      <c r="F404">
        <v>3</v>
      </c>
      <c r="G404">
        <v>543.92999999999995</v>
      </c>
      <c r="H404">
        <v>0.3</v>
      </c>
      <c r="I404" t="s">
        <v>1810</v>
      </c>
      <c r="J404" s="17">
        <v>1142.2529999999999</v>
      </c>
      <c r="K404">
        <f t="shared" si="24"/>
        <v>3</v>
      </c>
      <c r="L404">
        <f t="shared" si="25"/>
        <v>543.92999999999995</v>
      </c>
      <c r="M404">
        <f t="shared" si="26"/>
        <v>0.3</v>
      </c>
      <c r="N404" s="22">
        <f t="shared" si="27"/>
        <v>1142.2529999999999</v>
      </c>
    </row>
    <row r="405" spans="1:14" x14ac:dyDescent="0.3">
      <c r="A405" t="s">
        <v>3600</v>
      </c>
      <c r="B405" s="4">
        <v>45222</v>
      </c>
      <c r="C405" t="s">
        <v>1078</v>
      </c>
      <c r="D405" t="s">
        <v>1582</v>
      </c>
      <c r="E405" t="s">
        <v>1764</v>
      </c>
      <c r="F405">
        <v>1</v>
      </c>
      <c r="G405">
        <v>361.8</v>
      </c>
      <c r="H405">
        <v>0.02</v>
      </c>
      <c r="I405" t="s">
        <v>1810</v>
      </c>
      <c r="J405" s="17">
        <v>354.56400000000002</v>
      </c>
      <c r="K405">
        <f t="shared" si="24"/>
        <v>1</v>
      </c>
      <c r="L405">
        <f t="shared" si="25"/>
        <v>361.8</v>
      </c>
      <c r="M405">
        <f t="shared" si="26"/>
        <v>0.02</v>
      </c>
      <c r="N405" s="22">
        <f t="shared" si="27"/>
        <v>354.56400000000002</v>
      </c>
    </row>
    <row r="406" spans="1:14" x14ac:dyDescent="0.3">
      <c r="A406" t="s">
        <v>3625</v>
      </c>
      <c r="B406" s="4">
        <v>45814</v>
      </c>
      <c r="C406" t="s">
        <v>462</v>
      </c>
      <c r="D406" t="s">
        <v>1582</v>
      </c>
      <c r="E406" t="s">
        <v>1755</v>
      </c>
      <c r="F406">
        <v>4</v>
      </c>
      <c r="G406">
        <v>282.18</v>
      </c>
      <c r="H406">
        <v>0.13</v>
      </c>
      <c r="I406" t="s">
        <v>1810</v>
      </c>
      <c r="J406" s="17">
        <v>981.9864</v>
      </c>
      <c r="K406">
        <f t="shared" si="24"/>
        <v>4</v>
      </c>
      <c r="L406">
        <f t="shared" si="25"/>
        <v>282.18</v>
      </c>
      <c r="M406">
        <f t="shared" si="26"/>
        <v>0.13</v>
      </c>
      <c r="N406" s="22">
        <f t="shared" si="27"/>
        <v>981.9864</v>
      </c>
    </row>
    <row r="407" spans="1:14" x14ac:dyDescent="0.3">
      <c r="A407" t="s">
        <v>3665</v>
      </c>
      <c r="B407" s="4">
        <v>45428</v>
      </c>
      <c r="C407" t="s">
        <v>1467</v>
      </c>
      <c r="D407" t="s">
        <v>1582</v>
      </c>
      <c r="E407" t="s">
        <v>1755</v>
      </c>
      <c r="F407">
        <v>4</v>
      </c>
      <c r="G407">
        <v>189.56</v>
      </c>
      <c r="H407">
        <v>0</v>
      </c>
      <c r="I407" t="s">
        <v>1810</v>
      </c>
      <c r="J407" s="17">
        <v>758.24</v>
      </c>
      <c r="K407">
        <f t="shared" si="24"/>
        <v>4</v>
      </c>
      <c r="L407">
        <f t="shared" si="25"/>
        <v>189.56</v>
      </c>
      <c r="M407">
        <f t="shared" si="26"/>
        <v>0</v>
      </c>
      <c r="N407" s="22">
        <f t="shared" si="27"/>
        <v>758.24</v>
      </c>
    </row>
    <row r="408" spans="1:14" x14ac:dyDescent="0.3">
      <c r="A408" t="s">
        <v>3684</v>
      </c>
      <c r="B408" s="4">
        <v>45272</v>
      </c>
      <c r="C408" t="s">
        <v>805</v>
      </c>
      <c r="D408" t="s">
        <v>1582</v>
      </c>
      <c r="E408" t="s">
        <v>1734</v>
      </c>
      <c r="F408">
        <v>2</v>
      </c>
      <c r="G408">
        <v>614.21</v>
      </c>
      <c r="H408">
        <v>0.11</v>
      </c>
      <c r="I408" t="s">
        <v>1807</v>
      </c>
      <c r="J408" s="17">
        <v>1093.2937999999999</v>
      </c>
      <c r="K408">
        <f t="shared" si="24"/>
        <v>2</v>
      </c>
      <c r="L408">
        <f t="shared" si="25"/>
        <v>614.21</v>
      </c>
      <c r="M408">
        <f t="shared" si="26"/>
        <v>0.11</v>
      </c>
      <c r="N408" s="22">
        <f t="shared" si="27"/>
        <v>1093.2937999999999</v>
      </c>
    </row>
    <row r="409" spans="1:14" x14ac:dyDescent="0.3">
      <c r="A409" t="s">
        <v>1824</v>
      </c>
      <c r="B409" s="4">
        <v>45637</v>
      </c>
      <c r="C409" t="s">
        <v>285</v>
      </c>
      <c r="D409" t="s">
        <v>1584</v>
      </c>
      <c r="E409" t="s">
        <v>1751</v>
      </c>
      <c r="F409">
        <v>2</v>
      </c>
      <c r="G409">
        <v>502.69</v>
      </c>
      <c r="H409">
        <v>0.23</v>
      </c>
      <c r="I409" t="s">
        <v>1805</v>
      </c>
      <c r="J409" s="17">
        <v>774.14260000000002</v>
      </c>
      <c r="K409">
        <f t="shared" si="24"/>
        <v>2</v>
      </c>
      <c r="L409">
        <f t="shared" si="25"/>
        <v>502.69</v>
      </c>
      <c r="M409">
        <f t="shared" si="26"/>
        <v>0.23</v>
      </c>
      <c r="N409" s="22">
        <f t="shared" si="27"/>
        <v>774.14260000000002</v>
      </c>
    </row>
    <row r="410" spans="1:14" x14ac:dyDescent="0.3">
      <c r="A410" t="s">
        <v>1920</v>
      </c>
      <c r="B410" s="4">
        <v>45413</v>
      </c>
      <c r="C410" t="s">
        <v>1424</v>
      </c>
      <c r="D410" t="s">
        <v>1584</v>
      </c>
      <c r="E410" t="s">
        <v>1771</v>
      </c>
      <c r="F410">
        <v>1</v>
      </c>
      <c r="G410">
        <v>281.97000000000003</v>
      </c>
      <c r="H410">
        <v>0.2</v>
      </c>
      <c r="I410" t="s">
        <v>1807</v>
      </c>
      <c r="J410" s="17">
        <v>225.57599999999999</v>
      </c>
      <c r="K410">
        <f t="shared" si="24"/>
        <v>1</v>
      </c>
      <c r="L410">
        <f t="shared" si="25"/>
        <v>281.97000000000003</v>
      </c>
      <c r="M410">
        <f t="shared" si="26"/>
        <v>0.2</v>
      </c>
      <c r="N410" s="22">
        <f t="shared" si="27"/>
        <v>225.57599999999999</v>
      </c>
    </row>
    <row r="411" spans="1:14" x14ac:dyDescent="0.3">
      <c r="A411" t="s">
        <v>2018</v>
      </c>
      <c r="B411" s="4">
        <v>45807</v>
      </c>
      <c r="C411" t="s">
        <v>59</v>
      </c>
      <c r="D411" t="s">
        <v>1584</v>
      </c>
      <c r="E411" t="s">
        <v>1764</v>
      </c>
      <c r="F411">
        <v>3</v>
      </c>
      <c r="G411">
        <v>681.01</v>
      </c>
      <c r="H411">
        <v>0.27</v>
      </c>
      <c r="I411" t="s">
        <v>1810</v>
      </c>
      <c r="J411" s="17">
        <v>1491.4119000000001</v>
      </c>
      <c r="K411">
        <f t="shared" si="24"/>
        <v>3</v>
      </c>
      <c r="L411">
        <f t="shared" si="25"/>
        <v>681.01</v>
      </c>
      <c r="M411">
        <f t="shared" si="26"/>
        <v>0.27</v>
      </c>
      <c r="N411" s="22">
        <f t="shared" si="27"/>
        <v>1491.4119000000001</v>
      </c>
    </row>
    <row r="412" spans="1:14" x14ac:dyDescent="0.3">
      <c r="A412" t="s">
        <v>2156</v>
      </c>
      <c r="B412" s="4">
        <v>45748</v>
      </c>
      <c r="C412" t="s">
        <v>974</v>
      </c>
      <c r="D412" t="s">
        <v>1584</v>
      </c>
      <c r="E412" t="s">
        <v>1779</v>
      </c>
      <c r="F412">
        <v>2</v>
      </c>
      <c r="G412">
        <v>563.29999999999995</v>
      </c>
      <c r="H412">
        <v>0.26</v>
      </c>
      <c r="I412" t="s">
        <v>1805</v>
      </c>
      <c r="J412" s="17">
        <v>833.68399999999997</v>
      </c>
      <c r="K412">
        <f t="shared" si="24"/>
        <v>2</v>
      </c>
      <c r="L412">
        <f t="shared" si="25"/>
        <v>563.29999999999995</v>
      </c>
      <c r="M412">
        <f t="shared" si="26"/>
        <v>0.26</v>
      </c>
      <c r="N412" s="22">
        <f t="shared" si="27"/>
        <v>833.68399999999997</v>
      </c>
    </row>
    <row r="413" spans="1:14" x14ac:dyDescent="0.3">
      <c r="A413" t="s">
        <v>2164</v>
      </c>
      <c r="B413" s="4">
        <v>45564</v>
      </c>
      <c r="C413" t="s">
        <v>545</v>
      </c>
      <c r="D413" t="s">
        <v>1584</v>
      </c>
      <c r="E413" t="s">
        <v>1734</v>
      </c>
      <c r="F413">
        <v>3</v>
      </c>
      <c r="G413">
        <v>158.72</v>
      </c>
      <c r="H413">
        <v>0.13</v>
      </c>
      <c r="I413" t="s">
        <v>1805</v>
      </c>
      <c r="J413" s="17">
        <v>414.25920000000002</v>
      </c>
      <c r="K413">
        <f t="shared" si="24"/>
        <v>3</v>
      </c>
      <c r="L413">
        <f t="shared" si="25"/>
        <v>158.72</v>
      </c>
      <c r="M413">
        <f t="shared" si="26"/>
        <v>0.13</v>
      </c>
      <c r="N413" s="22">
        <f t="shared" si="27"/>
        <v>414.25920000000002</v>
      </c>
    </row>
    <row r="414" spans="1:14" x14ac:dyDescent="0.3">
      <c r="A414" t="s">
        <v>2413</v>
      </c>
      <c r="B414" s="4">
        <v>45555</v>
      </c>
      <c r="C414" t="s">
        <v>121</v>
      </c>
      <c r="D414" t="s">
        <v>1584</v>
      </c>
      <c r="E414" t="s">
        <v>1764</v>
      </c>
      <c r="F414">
        <v>3</v>
      </c>
      <c r="G414">
        <v>827.88</v>
      </c>
      <c r="H414">
        <v>0.19</v>
      </c>
      <c r="I414" t="s">
        <v>1807</v>
      </c>
      <c r="J414" s="17">
        <v>2011.7483999999999</v>
      </c>
      <c r="K414">
        <f t="shared" si="24"/>
        <v>3</v>
      </c>
      <c r="L414">
        <f t="shared" si="25"/>
        <v>827.88</v>
      </c>
      <c r="M414">
        <f t="shared" si="26"/>
        <v>0.19</v>
      </c>
      <c r="N414" s="22">
        <f t="shared" si="27"/>
        <v>2011.7483999999999</v>
      </c>
    </row>
    <row r="415" spans="1:14" x14ac:dyDescent="0.3">
      <c r="A415" t="s">
        <v>2430</v>
      </c>
      <c r="B415" s="4">
        <v>45608</v>
      </c>
      <c r="C415" t="s">
        <v>261</v>
      </c>
      <c r="D415" t="s">
        <v>1584</v>
      </c>
      <c r="E415" t="s">
        <v>1781</v>
      </c>
      <c r="F415">
        <v>4</v>
      </c>
      <c r="G415">
        <v>757.71</v>
      </c>
      <c r="H415">
        <v>0.26</v>
      </c>
      <c r="I415" t="s">
        <v>1810</v>
      </c>
      <c r="J415" s="17">
        <v>2242.8216000000002</v>
      </c>
      <c r="K415">
        <f t="shared" si="24"/>
        <v>4</v>
      </c>
      <c r="L415">
        <f t="shared" si="25"/>
        <v>757.71</v>
      </c>
      <c r="M415">
        <f t="shared" si="26"/>
        <v>0.26</v>
      </c>
      <c r="N415" s="22">
        <f t="shared" si="27"/>
        <v>2242.8216000000002</v>
      </c>
    </row>
    <row r="416" spans="1:14" x14ac:dyDescent="0.3">
      <c r="A416" t="s">
        <v>2624</v>
      </c>
      <c r="B416" s="4">
        <v>45406</v>
      </c>
      <c r="C416" t="s">
        <v>619</v>
      </c>
      <c r="D416" t="s">
        <v>1584</v>
      </c>
      <c r="E416" t="s">
        <v>1795</v>
      </c>
      <c r="F416">
        <v>3</v>
      </c>
      <c r="G416">
        <v>871.34</v>
      </c>
      <c r="H416">
        <v>0.11</v>
      </c>
      <c r="I416" t="s">
        <v>1810</v>
      </c>
      <c r="J416" s="17">
        <v>2326.4778000000001</v>
      </c>
      <c r="K416">
        <f t="shared" si="24"/>
        <v>3</v>
      </c>
      <c r="L416">
        <f t="shared" si="25"/>
        <v>871.34</v>
      </c>
      <c r="M416">
        <f t="shared" si="26"/>
        <v>0.11</v>
      </c>
      <c r="N416" s="22">
        <f t="shared" si="27"/>
        <v>2326.4778000000001</v>
      </c>
    </row>
    <row r="417" spans="1:14" x14ac:dyDescent="0.3">
      <c r="A417" t="s">
        <v>2649</v>
      </c>
      <c r="B417" s="4">
        <v>45446</v>
      </c>
      <c r="C417" t="s">
        <v>811</v>
      </c>
      <c r="D417" t="s">
        <v>1584</v>
      </c>
      <c r="E417" t="s">
        <v>1751</v>
      </c>
      <c r="F417">
        <v>1</v>
      </c>
      <c r="G417">
        <v>964.11</v>
      </c>
      <c r="H417">
        <v>0.17</v>
      </c>
      <c r="I417" t="s">
        <v>1810</v>
      </c>
      <c r="J417" s="17">
        <v>800.21129999999994</v>
      </c>
      <c r="K417">
        <f t="shared" si="24"/>
        <v>1</v>
      </c>
      <c r="L417">
        <f t="shared" si="25"/>
        <v>964.11</v>
      </c>
      <c r="M417">
        <f t="shared" si="26"/>
        <v>0.17</v>
      </c>
      <c r="N417" s="22">
        <f t="shared" si="27"/>
        <v>800.21129999999994</v>
      </c>
    </row>
    <row r="418" spans="1:14" x14ac:dyDescent="0.3">
      <c r="A418" t="s">
        <v>2804</v>
      </c>
      <c r="B418" s="4">
        <v>45805</v>
      </c>
      <c r="C418" t="s">
        <v>619</v>
      </c>
      <c r="D418" t="s">
        <v>1584</v>
      </c>
      <c r="E418" t="s">
        <v>1748</v>
      </c>
      <c r="F418">
        <v>3</v>
      </c>
      <c r="G418">
        <v>530.16999999999996</v>
      </c>
      <c r="H418">
        <v>0.18</v>
      </c>
      <c r="I418" t="s">
        <v>1807</v>
      </c>
      <c r="J418" s="17">
        <v>1304.2182</v>
      </c>
      <c r="K418">
        <f t="shared" si="24"/>
        <v>3</v>
      </c>
      <c r="L418">
        <f t="shared" si="25"/>
        <v>530.16999999999996</v>
      </c>
      <c r="M418">
        <f t="shared" si="26"/>
        <v>0.18</v>
      </c>
      <c r="N418" s="22">
        <f t="shared" si="27"/>
        <v>1304.2182</v>
      </c>
    </row>
    <row r="419" spans="1:14" x14ac:dyDescent="0.3">
      <c r="A419" t="s">
        <v>2987</v>
      </c>
      <c r="B419" s="4">
        <v>45353</v>
      </c>
      <c r="C419" t="s">
        <v>870</v>
      </c>
      <c r="D419" t="s">
        <v>1584</v>
      </c>
      <c r="E419" t="s">
        <v>1768</v>
      </c>
      <c r="F419">
        <v>2</v>
      </c>
      <c r="G419">
        <v>717.21</v>
      </c>
      <c r="H419">
        <v>0.15</v>
      </c>
      <c r="I419" t="s">
        <v>1810</v>
      </c>
      <c r="J419" s="17">
        <v>1219.2570000000001</v>
      </c>
      <c r="K419">
        <f t="shared" si="24"/>
        <v>2</v>
      </c>
      <c r="L419">
        <f t="shared" si="25"/>
        <v>717.21</v>
      </c>
      <c r="M419">
        <f t="shared" si="26"/>
        <v>0.15</v>
      </c>
      <c r="N419" s="22">
        <f t="shared" si="27"/>
        <v>1219.2570000000001</v>
      </c>
    </row>
    <row r="420" spans="1:14" x14ac:dyDescent="0.3">
      <c r="A420" t="s">
        <v>3047</v>
      </c>
      <c r="B420" s="4">
        <v>45394</v>
      </c>
      <c r="C420" t="s">
        <v>482</v>
      </c>
      <c r="D420" t="s">
        <v>1584</v>
      </c>
      <c r="E420" t="s">
        <v>1755</v>
      </c>
      <c r="F420">
        <v>2</v>
      </c>
      <c r="G420">
        <v>437.84</v>
      </c>
      <c r="H420">
        <v>0.24</v>
      </c>
      <c r="I420" t="s">
        <v>1805</v>
      </c>
      <c r="J420" s="17">
        <v>665.51679999999999</v>
      </c>
      <c r="K420">
        <f t="shared" si="24"/>
        <v>2</v>
      </c>
      <c r="L420">
        <f t="shared" si="25"/>
        <v>437.84</v>
      </c>
      <c r="M420">
        <f t="shared" si="26"/>
        <v>0.24</v>
      </c>
      <c r="N420" s="22">
        <f t="shared" si="27"/>
        <v>665.51679999999999</v>
      </c>
    </row>
    <row r="421" spans="1:14" x14ac:dyDescent="0.3">
      <c r="A421" t="s">
        <v>3171</v>
      </c>
      <c r="B421" s="4">
        <v>45322</v>
      </c>
      <c r="C421" t="s">
        <v>586</v>
      </c>
      <c r="D421" t="s">
        <v>1584</v>
      </c>
      <c r="E421" t="s">
        <v>1786</v>
      </c>
      <c r="F421">
        <v>4</v>
      </c>
      <c r="G421">
        <v>310.79000000000002</v>
      </c>
      <c r="H421">
        <v>0.22</v>
      </c>
      <c r="I421" t="s">
        <v>1810</v>
      </c>
      <c r="J421" s="17">
        <v>969.66480000000013</v>
      </c>
      <c r="K421">
        <f t="shared" si="24"/>
        <v>4</v>
      </c>
      <c r="L421">
        <f t="shared" si="25"/>
        <v>310.79000000000002</v>
      </c>
      <c r="M421">
        <f t="shared" si="26"/>
        <v>0.22</v>
      </c>
      <c r="N421" s="22">
        <f t="shared" si="27"/>
        <v>969.66480000000013</v>
      </c>
    </row>
    <row r="422" spans="1:14" x14ac:dyDescent="0.3">
      <c r="A422" t="s">
        <v>3173</v>
      </c>
      <c r="B422" s="4">
        <v>45397</v>
      </c>
      <c r="C422" t="s">
        <v>439</v>
      </c>
      <c r="D422" t="s">
        <v>1584</v>
      </c>
      <c r="E422" t="s">
        <v>1786</v>
      </c>
      <c r="F422">
        <v>2</v>
      </c>
      <c r="G422">
        <v>270.66000000000003</v>
      </c>
      <c r="H422">
        <v>0.1</v>
      </c>
      <c r="I422" t="s">
        <v>1810</v>
      </c>
      <c r="J422" s="17">
        <v>487.18799999999999</v>
      </c>
      <c r="K422">
        <f t="shared" si="24"/>
        <v>2</v>
      </c>
      <c r="L422">
        <f t="shared" si="25"/>
        <v>270.66000000000003</v>
      </c>
      <c r="M422">
        <f t="shared" si="26"/>
        <v>0.1</v>
      </c>
      <c r="N422" s="22">
        <f t="shared" si="27"/>
        <v>487.18799999999999</v>
      </c>
    </row>
    <row r="423" spans="1:14" x14ac:dyDescent="0.3">
      <c r="A423" t="s">
        <v>3242</v>
      </c>
      <c r="B423" s="4">
        <v>45779</v>
      </c>
      <c r="C423" t="s">
        <v>1355</v>
      </c>
      <c r="D423" t="s">
        <v>1584</v>
      </c>
      <c r="E423" t="s">
        <v>1734</v>
      </c>
      <c r="F423">
        <v>1</v>
      </c>
      <c r="G423">
        <v>640.92999999999995</v>
      </c>
      <c r="H423">
        <v>0.19</v>
      </c>
      <c r="I423" t="s">
        <v>1807</v>
      </c>
      <c r="J423" s="17">
        <v>519.15329999999994</v>
      </c>
      <c r="K423">
        <f t="shared" si="24"/>
        <v>1</v>
      </c>
      <c r="L423">
        <f t="shared" si="25"/>
        <v>640.92999999999995</v>
      </c>
      <c r="M423">
        <f t="shared" si="26"/>
        <v>0.19</v>
      </c>
      <c r="N423" s="22">
        <f t="shared" si="27"/>
        <v>519.15329999999994</v>
      </c>
    </row>
    <row r="424" spans="1:14" x14ac:dyDescent="0.3">
      <c r="A424" t="s">
        <v>3377</v>
      </c>
      <c r="B424" s="4">
        <v>45284</v>
      </c>
      <c r="C424" t="s">
        <v>130</v>
      </c>
      <c r="D424" t="s">
        <v>1584</v>
      </c>
      <c r="E424" t="s">
        <v>1795</v>
      </c>
      <c r="F424">
        <v>4</v>
      </c>
      <c r="G424">
        <v>822.32</v>
      </c>
      <c r="H424">
        <v>0.26</v>
      </c>
      <c r="I424" t="s">
        <v>1807</v>
      </c>
      <c r="J424" s="17">
        <v>2434.0672</v>
      </c>
      <c r="K424">
        <f t="shared" si="24"/>
        <v>4</v>
      </c>
      <c r="L424">
        <f t="shared" si="25"/>
        <v>822.32</v>
      </c>
      <c r="M424">
        <f t="shared" si="26"/>
        <v>0.26</v>
      </c>
      <c r="N424" s="22">
        <f t="shared" si="27"/>
        <v>2434.0672</v>
      </c>
    </row>
    <row r="425" spans="1:14" x14ac:dyDescent="0.3">
      <c r="A425" t="s">
        <v>3473</v>
      </c>
      <c r="B425" s="4">
        <v>45296</v>
      </c>
      <c r="C425" t="s">
        <v>1129</v>
      </c>
      <c r="D425" t="s">
        <v>1584</v>
      </c>
      <c r="E425" t="s">
        <v>1768</v>
      </c>
      <c r="F425">
        <v>4</v>
      </c>
      <c r="G425">
        <v>208.34</v>
      </c>
      <c r="H425">
        <v>0.01</v>
      </c>
      <c r="I425" t="s">
        <v>1807</v>
      </c>
      <c r="J425" s="17">
        <v>825.02639999999997</v>
      </c>
      <c r="K425">
        <f t="shared" si="24"/>
        <v>4</v>
      </c>
      <c r="L425">
        <f t="shared" si="25"/>
        <v>208.34</v>
      </c>
      <c r="M425">
        <f t="shared" si="26"/>
        <v>0.01</v>
      </c>
      <c r="N425" s="22">
        <f t="shared" si="27"/>
        <v>825.02639999999997</v>
      </c>
    </row>
    <row r="426" spans="1:14" x14ac:dyDescent="0.3">
      <c r="A426" t="s">
        <v>3494</v>
      </c>
      <c r="B426" s="4">
        <v>45363</v>
      </c>
      <c r="C426" t="s">
        <v>211</v>
      </c>
      <c r="D426" t="s">
        <v>1584</v>
      </c>
      <c r="E426" t="s">
        <v>1781</v>
      </c>
      <c r="F426">
        <v>3</v>
      </c>
      <c r="G426">
        <v>672.98</v>
      </c>
      <c r="H426">
        <v>0.23</v>
      </c>
      <c r="I426" t="s">
        <v>1807</v>
      </c>
      <c r="J426" s="17">
        <v>1554.5838000000001</v>
      </c>
      <c r="K426">
        <f t="shared" si="24"/>
        <v>3</v>
      </c>
      <c r="L426">
        <f t="shared" si="25"/>
        <v>672.98</v>
      </c>
      <c r="M426">
        <f t="shared" si="26"/>
        <v>0.23</v>
      </c>
      <c r="N426" s="22">
        <f t="shared" si="27"/>
        <v>1554.5838000000001</v>
      </c>
    </row>
    <row r="427" spans="1:14" x14ac:dyDescent="0.3">
      <c r="A427" t="s">
        <v>3506</v>
      </c>
      <c r="B427" s="4">
        <v>45675</v>
      </c>
      <c r="C427" t="s">
        <v>248</v>
      </c>
      <c r="D427" t="s">
        <v>1584</v>
      </c>
      <c r="E427" t="s">
        <v>1781</v>
      </c>
      <c r="F427">
        <v>4</v>
      </c>
      <c r="G427">
        <v>459.83</v>
      </c>
      <c r="H427">
        <v>0.12</v>
      </c>
      <c r="I427" t="s">
        <v>1810</v>
      </c>
      <c r="J427" s="17">
        <v>1618.6016</v>
      </c>
      <c r="K427">
        <f t="shared" si="24"/>
        <v>4</v>
      </c>
      <c r="L427">
        <f t="shared" si="25"/>
        <v>459.83</v>
      </c>
      <c r="M427">
        <f t="shared" si="26"/>
        <v>0.12</v>
      </c>
      <c r="N427" s="22">
        <f t="shared" si="27"/>
        <v>1618.6016</v>
      </c>
    </row>
    <row r="428" spans="1:14" x14ac:dyDescent="0.3">
      <c r="A428" t="s">
        <v>3531</v>
      </c>
      <c r="B428" s="4">
        <v>45685</v>
      </c>
      <c r="C428" t="s">
        <v>1210</v>
      </c>
      <c r="D428" t="s">
        <v>1584</v>
      </c>
      <c r="E428" t="s">
        <v>1748</v>
      </c>
      <c r="F428">
        <v>3</v>
      </c>
      <c r="G428">
        <v>523.45000000000005</v>
      </c>
      <c r="H428">
        <v>0.17</v>
      </c>
      <c r="I428" t="s">
        <v>1805</v>
      </c>
      <c r="J428" s="17">
        <v>1303.3905</v>
      </c>
      <c r="K428">
        <f t="shared" si="24"/>
        <v>3</v>
      </c>
      <c r="L428">
        <f t="shared" si="25"/>
        <v>523.45000000000005</v>
      </c>
      <c r="M428">
        <f t="shared" si="26"/>
        <v>0.17</v>
      </c>
      <c r="N428" s="22">
        <f t="shared" si="27"/>
        <v>1303.3905</v>
      </c>
    </row>
    <row r="429" spans="1:14" x14ac:dyDescent="0.3">
      <c r="A429" t="s">
        <v>3730</v>
      </c>
      <c r="B429" s="4">
        <v>45344</v>
      </c>
      <c r="C429" t="s">
        <v>1450</v>
      </c>
      <c r="D429" t="s">
        <v>1584</v>
      </c>
      <c r="E429" t="s">
        <v>1751</v>
      </c>
      <c r="F429">
        <v>2</v>
      </c>
      <c r="G429">
        <v>846.35</v>
      </c>
      <c r="H429">
        <v>0.3</v>
      </c>
      <c r="I429" t="s">
        <v>1810</v>
      </c>
      <c r="J429" s="17">
        <v>1184.8900000000001</v>
      </c>
      <c r="K429">
        <f t="shared" si="24"/>
        <v>2</v>
      </c>
      <c r="L429">
        <f t="shared" si="25"/>
        <v>846.35</v>
      </c>
      <c r="M429">
        <f t="shared" si="26"/>
        <v>0.3</v>
      </c>
      <c r="N429" s="22">
        <f t="shared" si="27"/>
        <v>1184.8900000000001</v>
      </c>
    </row>
    <row r="430" spans="1:14" x14ac:dyDescent="0.3">
      <c r="A430" t="s">
        <v>1965</v>
      </c>
      <c r="B430" s="4">
        <v>45601</v>
      </c>
      <c r="C430" t="s">
        <v>1141</v>
      </c>
      <c r="D430" t="s">
        <v>1586</v>
      </c>
      <c r="E430" t="s">
        <v>1774</v>
      </c>
      <c r="F430">
        <v>2</v>
      </c>
      <c r="G430">
        <v>60.98</v>
      </c>
      <c r="H430">
        <v>0.23</v>
      </c>
      <c r="I430" t="s">
        <v>1807</v>
      </c>
      <c r="J430" s="17">
        <v>93.909199999999998</v>
      </c>
      <c r="K430">
        <f t="shared" si="24"/>
        <v>2</v>
      </c>
      <c r="L430">
        <f t="shared" si="25"/>
        <v>60.98</v>
      </c>
      <c r="M430">
        <f t="shared" si="26"/>
        <v>0.23</v>
      </c>
      <c r="N430" s="22">
        <f t="shared" si="27"/>
        <v>93.909199999999998</v>
      </c>
    </row>
    <row r="431" spans="1:14" x14ac:dyDescent="0.3">
      <c r="A431" t="s">
        <v>2044</v>
      </c>
      <c r="B431" s="4">
        <v>45559</v>
      </c>
      <c r="C431" t="s">
        <v>1501</v>
      </c>
      <c r="D431" t="s">
        <v>1586</v>
      </c>
      <c r="E431" t="s">
        <v>1789</v>
      </c>
      <c r="F431">
        <v>4</v>
      </c>
      <c r="G431">
        <v>320.64</v>
      </c>
      <c r="H431">
        <v>0.2</v>
      </c>
      <c r="I431" t="s">
        <v>1810</v>
      </c>
      <c r="J431" s="17">
        <v>1026.048</v>
      </c>
      <c r="K431">
        <f t="shared" si="24"/>
        <v>4</v>
      </c>
      <c r="L431">
        <f t="shared" si="25"/>
        <v>320.64</v>
      </c>
      <c r="M431">
        <f t="shared" si="26"/>
        <v>0.2</v>
      </c>
      <c r="N431" s="22">
        <f t="shared" si="27"/>
        <v>1026.048</v>
      </c>
    </row>
    <row r="432" spans="1:14" x14ac:dyDescent="0.3">
      <c r="A432" t="s">
        <v>2143</v>
      </c>
      <c r="B432" s="4">
        <v>45519</v>
      </c>
      <c r="C432" t="s">
        <v>136</v>
      </c>
      <c r="D432" t="s">
        <v>1586</v>
      </c>
      <c r="E432" t="s">
        <v>1761</v>
      </c>
      <c r="F432">
        <v>3</v>
      </c>
      <c r="G432">
        <v>884.92</v>
      </c>
      <c r="H432">
        <v>0.06</v>
      </c>
      <c r="I432" t="s">
        <v>1807</v>
      </c>
      <c r="J432" s="17">
        <v>2495.4744000000001</v>
      </c>
      <c r="K432">
        <f t="shared" si="24"/>
        <v>3</v>
      </c>
      <c r="L432">
        <f t="shared" si="25"/>
        <v>884.92</v>
      </c>
      <c r="M432">
        <f t="shared" si="26"/>
        <v>0.06</v>
      </c>
      <c r="N432" s="22">
        <f t="shared" si="27"/>
        <v>2495.4744000000001</v>
      </c>
    </row>
    <row r="433" spans="1:14" x14ac:dyDescent="0.3">
      <c r="A433" t="s">
        <v>2277</v>
      </c>
      <c r="B433" s="4">
        <v>45912</v>
      </c>
      <c r="C433" t="s">
        <v>272</v>
      </c>
      <c r="D433" t="s">
        <v>1586</v>
      </c>
      <c r="E433" t="s">
        <v>1792</v>
      </c>
      <c r="F433">
        <v>1</v>
      </c>
      <c r="G433">
        <v>514.19000000000005</v>
      </c>
      <c r="H433">
        <v>0.2</v>
      </c>
      <c r="I433" t="s">
        <v>1805</v>
      </c>
      <c r="J433" s="17">
        <v>411.35200000000009</v>
      </c>
      <c r="K433">
        <f t="shared" si="24"/>
        <v>1</v>
      </c>
      <c r="L433">
        <f t="shared" si="25"/>
        <v>514.19000000000005</v>
      </c>
      <c r="M433">
        <f t="shared" si="26"/>
        <v>0.2</v>
      </c>
      <c r="N433" s="22">
        <f t="shared" si="27"/>
        <v>411.35200000000009</v>
      </c>
    </row>
    <row r="434" spans="1:14" x14ac:dyDescent="0.3">
      <c r="A434" t="s">
        <v>2288</v>
      </c>
      <c r="B434" s="4">
        <v>45745</v>
      </c>
      <c r="C434" t="s">
        <v>598</v>
      </c>
      <c r="D434" t="s">
        <v>1586</v>
      </c>
      <c r="E434" t="s">
        <v>1739</v>
      </c>
      <c r="F434">
        <v>3</v>
      </c>
      <c r="G434">
        <v>205.34</v>
      </c>
      <c r="H434">
        <v>0.25</v>
      </c>
      <c r="I434" t="s">
        <v>1805</v>
      </c>
      <c r="J434" s="17">
        <v>462.01499999999999</v>
      </c>
      <c r="K434">
        <f t="shared" si="24"/>
        <v>3</v>
      </c>
      <c r="L434">
        <f t="shared" si="25"/>
        <v>205.34</v>
      </c>
      <c r="M434">
        <f t="shared" si="26"/>
        <v>0.25</v>
      </c>
      <c r="N434" s="22">
        <f t="shared" si="27"/>
        <v>462.01499999999999</v>
      </c>
    </row>
    <row r="435" spans="1:14" x14ac:dyDescent="0.3">
      <c r="A435" t="s">
        <v>2317</v>
      </c>
      <c r="B435" s="4">
        <v>45580</v>
      </c>
      <c r="C435" t="s">
        <v>554</v>
      </c>
      <c r="D435" t="s">
        <v>1586</v>
      </c>
      <c r="E435" t="s">
        <v>1771</v>
      </c>
      <c r="F435">
        <v>3</v>
      </c>
      <c r="G435">
        <v>125.68</v>
      </c>
      <c r="H435">
        <v>0.26</v>
      </c>
      <c r="I435" t="s">
        <v>1810</v>
      </c>
      <c r="J435" s="17">
        <v>279.00959999999998</v>
      </c>
      <c r="K435">
        <f t="shared" si="24"/>
        <v>3</v>
      </c>
      <c r="L435">
        <f t="shared" si="25"/>
        <v>125.68</v>
      </c>
      <c r="M435">
        <f t="shared" si="26"/>
        <v>0.26</v>
      </c>
      <c r="N435" s="22">
        <f t="shared" si="27"/>
        <v>279.00959999999998</v>
      </c>
    </row>
    <row r="436" spans="1:14" x14ac:dyDescent="0.3">
      <c r="A436" t="s">
        <v>2400</v>
      </c>
      <c r="B436" s="4">
        <v>45769</v>
      </c>
      <c r="C436" t="s">
        <v>202</v>
      </c>
      <c r="D436" t="s">
        <v>1586</v>
      </c>
      <c r="E436" t="s">
        <v>1779</v>
      </c>
      <c r="F436">
        <v>4</v>
      </c>
      <c r="G436">
        <v>951.09</v>
      </c>
      <c r="H436">
        <v>0.14000000000000001</v>
      </c>
      <c r="I436" t="s">
        <v>1810</v>
      </c>
      <c r="J436" s="17">
        <v>3271.7496000000001</v>
      </c>
      <c r="K436">
        <f t="shared" si="24"/>
        <v>4</v>
      </c>
      <c r="L436">
        <f t="shared" si="25"/>
        <v>951.09</v>
      </c>
      <c r="M436">
        <f t="shared" si="26"/>
        <v>0.14000000000000001</v>
      </c>
      <c r="N436" s="22">
        <f t="shared" si="27"/>
        <v>3271.7496000000001</v>
      </c>
    </row>
    <row r="437" spans="1:14" x14ac:dyDescent="0.3">
      <c r="A437" t="s">
        <v>2615</v>
      </c>
      <c r="B437" s="4">
        <v>45623</v>
      </c>
      <c r="C437" t="s">
        <v>713</v>
      </c>
      <c r="D437" t="s">
        <v>1586</v>
      </c>
      <c r="E437" t="s">
        <v>1743</v>
      </c>
      <c r="F437">
        <v>1</v>
      </c>
      <c r="G437">
        <v>974.47</v>
      </c>
      <c r="H437">
        <v>0.05</v>
      </c>
      <c r="I437" t="s">
        <v>1805</v>
      </c>
      <c r="J437" s="17">
        <v>925.74649999999997</v>
      </c>
      <c r="K437">
        <f t="shared" si="24"/>
        <v>1</v>
      </c>
      <c r="L437">
        <f t="shared" si="25"/>
        <v>974.47</v>
      </c>
      <c r="M437">
        <f t="shared" si="26"/>
        <v>0.05</v>
      </c>
      <c r="N437" s="22">
        <f t="shared" si="27"/>
        <v>925.74649999999997</v>
      </c>
    </row>
    <row r="438" spans="1:14" x14ac:dyDescent="0.3">
      <c r="A438" t="s">
        <v>2627</v>
      </c>
      <c r="B438" s="4">
        <v>45607</v>
      </c>
      <c r="C438" t="s">
        <v>36</v>
      </c>
      <c r="D438" t="s">
        <v>1586</v>
      </c>
      <c r="E438" t="s">
        <v>1751</v>
      </c>
      <c r="F438">
        <v>2</v>
      </c>
      <c r="G438">
        <v>278.16000000000003</v>
      </c>
      <c r="H438">
        <v>0.22</v>
      </c>
      <c r="I438" t="s">
        <v>1807</v>
      </c>
      <c r="J438" s="17">
        <v>433.92960000000011</v>
      </c>
      <c r="K438">
        <f t="shared" si="24"/>
        <v>2</v>
      </c>
      <c r="L438">
        <f t="shared" si="25"/>
        <v>278.16000000000003</v>
      </c>
      <c r="M438">
        <f t="shared" si="26"/>
        <v>0.22</v>
      </c>
      <c r="N438" s="22">
        <f t="shared" si="27"/>
        <v>433.92960000000011</v>
      </c>
    </row>
    <row r="439" spans="1:14" x14ac:dyDescent="0.3">
      <c r="A439" t="s">
        <v>2645</v>
      </c>
      <c r="B439" s="4">
        <v>45728</v>
      </c>
      <c r="C439" t="s">
        <v>272</v>
      </c>
      <c r="D439" t="s">
        <v>1586</v>
      </c>
      <c r="E439" t="s">
        <v>1786</v>
      </c>
      <c r="F439">
        <v>2</v>
      </c>
      <c r="G439">
        <v>619.12</v>
      </c>
      <c r="H439">
        <v>0.28000000000000003</v>
      </c>
      <c r="I439" t="s">
        <v>1810</v>
      </c>
      <c r="J439" s="17">
        <v>891.53279999999995</v>
      </c>
      <c r="K439">
        <f t="shared" si="24"/>
        <v>2</v>
      </c>
      <c r="L439">
        <f t="shared" si="25"/>
        <v>619.12</v>
      </c>
      <c r="M439">
        <f t="shared" si="26"/>
        <v>0.28000000000000003</v>
      </c>
      <c r="N439" s="22">
        <f t="shared" si="27"/>
        <v>891.53279999999995</v>
      </c>
    </row>
    <row r="440" spans="1:14" x14ac:dyDescent="0.3">
      <c r="A440" t="s">
        <v>2746</v>
      </c>
      <c r="B440" s="4">
        <v>45803</v>
      </c>
      <c r="C440" t="s">
        <v>953</v>
      </c>
      <c r="D440" t="s">
        <v>1586</v>
      </c>
      <c r="E440" t="s">
        <v>1739</v>
      </c>
      <c r="F440">
        <v>1</v>
      </c>
      <c r="G440">
        <v>182.28</v>
      </c>
      <c r="H440">
        <v>0.15</v>
      </c>
      <c r="I440" t="s">
        <v>1810</v>
      </c>
      <c r="J440" s="17">
        <v>154.93799999999999</v>
      </c>
      <c r="K440">
        <f t="shared" si="24"/>
        <v>1</v>
      </c>
      <c r="L440">
        <f t="shared" si="25"/>
        <v>182.28</v>
      </c>
      <c r="M440">
        <f t="shared" si="26"/>
        <v>0.15</v>
      </c>
      <c r="N440" s="22">
        <f t="shared" si="27"/>
        <v>154.93799999999999</v>
      </c>
    </row>
    <row r="441" spans="1:14" x14ac:dyDescent="0.3">
      <c r="A441" t="s">
        <v>2855</v>
      </c>
      <c r="B441" s="4">
        <v>45783</v>
      </c>
      <c r="C441" t="s">
        <v>814</v>
      </c>
      <c r="D441" t="s">
        <v>1586</v>
      </c>
      <c r="E441" t="s">
        <v>1734</v>
      </c>
      <c r="F441">
        <v>1</v>
      </c>
      <c r="G441">
        <v>143.69999999999999</v>
      </c>
      <c r="H441">
        <v>0.19</v>
      </c>
      <c r="I441" t="s">
        <v>1807</v>
      </c>
      <c r="J441" s="17">
        <v>116.39700000000001</v>
      </c>
      <c r="K441">
        <f t="shared" si="24"/>
        <v>1</v>
      </c>
      <c r="L441">
        <f t="shared" si="25"/>
        <v>143.69999999999999</v>
      </c>
      <c r="M441">
        <f t="shared" si="26"/>
        <v>0.19</v>
      </c>
      <c r="N441" s="22">
        <f t="shared" si="27"/>
        <v>116.39700000000001</v>
      </c>
    </row>
    <row r="442" spans="1:14" x14ac:dyDescent="0.3">
      <c r="A442" t="s">
        <v>2910</v>
      </c>
      <c r="B442" s="4">
        <v>45257</v>
      </c>
      <c r="C442" t="s">
        <v>1159</v>
      </c>
      <c r="D442" t="s">
        <v>1586</v>
      </c>
      <c r="E442" t="s">
        <v>1779</v>
      </c>
      <c r="F442">
        <v>1</v>
      </c>
      <c r="G442">
        <v>664.35</v>
      </c>
      <c r="H442">
        <v>0</v>
      </c>
      <c r="I442" t="s">
        <v>1805</v>
      </c>
      <c r="J442" s="17">
        <v>664.35</v>
      </c>
      <c r="K442">
        <f t="shared" si="24"/>
        <v>1</v>
      </c>
      <c r="L442">
        <f t="shared" si="25"/>
        <v>664.35</v>
      </c>
      <c r="M442">
        <f t="shared" si="26"/>
        <v>0</v>
      </c>
      <c r="N442" s="22">
        <f t="shared" si="27"/>
        <v>664.35</v>
      </c>
    </row>
    <row r="443" spans="1:14" x14ac:dyDescent="0.3">
      <c r="A443" t="s">
        <v>2950</v>
      </c>
      <c r="B443" s="4">
        <v>45301</v>
      </c>
      <c r="C443" t="s">
        <v>1516</v>
      </c>
      <c r="D443" t="s">
        <v>1586</v>
      </c>
      <c r="E443" t="s">
        <v>1768</v>
      </c>
      <c r="F443">
        <v>2</v>
      </c>
      <c r="G443">
        <v>67.55</v>
      </c>
      <c r="H443">
        <v>0.03</v>
      </c>
      <c r="I443" t="s">
        <v>1805</v>
      </c>
      <c r="J443" s="17">
        <v>131.047</v>
      </c>
      <c r="K443">
        <f t="shared" si="24"/>
        <v>2</v>
      </c>
      <c r="L443">
        <f t="shared" si="25"/>
        <v>67.55</v>
      </c>
      <c r="M443">
        <f t="shared" si="26"/>
        <v>0.03</v>
      </c>
      <c r="N443" s="22">
        <f t="shared" si="27"/>
        <v>131.047</v>
      </c>
    </row>
    <row r="444" spans="1:14" x14ac:dyDescent="0.3">
      <c r="A444" t="s">
        <v>3098</v>
      </c>
      <c r="B444" s="4">
        <v>45709</v>
      </c>
      <c r="C444" t="s">
        <v>376</v>
      </c>
      <c r="D444" t="s">
        <v>1586</v>
      </c>
      <c r="E444" t="s">
        <v>1789</v>
      </c>
      <c r="F444">
        <v>4</v>
      </c>
      <c r="G444">
        <v>377.18</v>
      </c>
      <c r="H444">
        <v>0.24</v>
      </c>
      <c r="I444" t="s">
        <v>1807</v>
      </c>
      <c r="J444" s="17">
        <v>1146.6271999999999</v>
      </c>
      <c r="K444">
        <f t="shared" si="24"/>
        <v>4</v>
      </c>
      <c r="L444">
        <f t="shared" si="25"/>
        <v>377.18</v>
      </c>
      <c r="M444">
        <f t="shared" si="26"/>
        <v>0.24</v>
      </c>
      <c r="N444" s="22">
        <f t="shared" si="27"/>
        <v>1146.6271999999999</v>
      </c>
    </row>
    <row r="445" spans="1:14" x14ac:dyDescent="0.3">
      <c r="A445" t="s">
        <v>3296</v>
      </c>
      <c r="B445" s="4">
        <v>45629</v>
      </c>
      <c r="C445" t="s">
        <v>1456</v>
      </c>
      <c r="D445" t="s">
        <v>1586</v>
      </c>
      <c r="E445" t="s">
        <v>1751</v>
      </c>
      <c r="F445">
        <v>3</v>
      </c>
      <c r="G445">
        <v>199.41</v>
      </c>
      <c r="H445">
        <v>0.16</v>
      </c>
      <c r="I445" t="s">
        <v>1810</v>
      </c>
      <c r="J445" s="17">
        <v>502.51319999999998</v>
      </c>
      <c r="K445">
        <f t="shared" si="24"/>
        <v>3</v>
      </c>
      <c r="L445">
        <f t="shared" si="25"/>
        <v>199.41</v>
      </c>
      <c r="M445">
        <f t="shared" si="26"/>
        <v>0.16</v>
      </c>
      <c r="N445" s="22">
        <f t="shared" si="27"/>
        <v>502.51319999999998</v>
      </c>
    </row>
    <row r="446" spans="1:14" x14ac:dyDescent="0.3">
      <c r="A446" t="s">
        <v>3309</v>
      </c>
      <c r="B446" s="4">
        <v>45548</v>
      </c>
      <c r="C446" t="s">
        <v>176</v>
      </c>
      <c r="D446" t="s">
        <v>1586</v>
      </c>
      <c r="E446" t="s">
        <v>1748</v>
      </c>
      <c r="F446">
        <v>4</v>
      </c>
      <c r="G446">
        <v>566.09</v>
      </c>
      <c r="H446">
        <v>0.28000000000000003</v>
      </c>
      <c r="I446" t="s">
        <v>1810</v>
      </c>
      <c r="J446" s="17">
        <v>1630.3391999999999</v>
      </c>
      <c r="K446">
        <f t="shared" si="24"/>
        <v>4</v>
      </c>
      <c r="L446">
        <f t="shared" si="25"/>
        <v>566.09</v>
      </c>
      <c r="M446">
        <f t="shared" si="26"/>
        <v>0.28000000000000003</v>
      </c>
      <c r="N446" s="22">
        <f t="shared" si="27"/>
        <v>1630.3391999999999</v>
      </c>
    </row>
    <row r="447" spans="1:14" x14ac:dyDescent="0.3">
      <c r="A447" t="s">
        <v>3571</v>
      </c>
      <c r="B447" s="4">
        <v>45705</v>
      </c>
      <c r="C447" t="s">
        <v>397</v>
      </c>
      <c r="D447" t="s">
        <v>1586</v>
      </c>
      <c r="E447" t="s">
        <v>1789</v>
      </c>
      <c r="F447">
        <v>2</v>
      </c>
      <c r="G447">
        <v>289.14</v>
      </c>
      <c r="H447">
        <v>0.12</v>
      </c>
      <c r="I447" t="s">
        <v>1810</v>
      </c>
      <c r="J447" s="17">
        <v>508.88639999999998</v>
      </c>
      <c r="K447">
        <f t="shared" si="24"/>
        <v>2</v>
      </c>
      <c r="L447">
        <f t="shared" si="25"/>
        <v>289.14</v>
      </c>
      <c r="M447">
        <f t="shared" si="26"/>
        <v>0.12</v>
      </c>
      <c r="N447" s="22">
        <f t="shared" si="27"/>
        <v>508.88639999999998</v>
      </c>
    </row>
    <row r="448" spans="1:14" x14ac:dyDescent="0.3">
      <c r="A448" t="s">
        <v>1849</v>
      </c>
      <c r="B448" s="4">
        <v>45649</v>
      </c>
      <c r="C448" t="s">
        <v>1042</v>
      </c>
      <c r="D448" t="s">
        <v>1588</v>
      </c>
      <c r="E448" t="s">
        <v>1768</v>
      </c>
      <c r="F448">
        <v>2</v>
      </c>
      <c r="G448">
        <v>915.15</v>
      </c>
      <c r="H448">
        <v>0.16</v>
      </c>
      <c r="I448" t="s">
        <v>1807</v>
      </c>
      <c r="J448" s="17">
        <v>1537.452</v>
      </c>
      <c r="K448">
        <f t="shared" si="24"/>
        <v>2</v>
      </c>
      <c r="L448">
        <f t="shared" si="25"/>
        <v>915.15</v>
      </c>
      <c r="M448">
        <f t="shared" si="26"/>
        <v>0.16</v>
      </c>
      <c r="N448" s="22">
        <f t="shared" si="27"/>
        <v>1537.452</v>
      </c>
    </row>
    <row r="449" spans="1:14" x14ac:dyDescent="0.3">
      <c r="A449" t="s">
        <v>2116</v>
      </c>
      <c r="B449" s="4">
        <v>45264</v>
      </c>
      <c r="C449" t="s">
        <v>707</v>
      </c>
      <c r="D449" t="s">
        <v>1588</v>
      </c>
      <c r="E449" t="s">
        <v>1781</v>
      </c>
      <c r="F449">
        <v>2</v>
      </c>
      <c r="G449">
        <v>722.45</v>
      </c>
      <c r="H449">
        <v>0.22</v>
      </c>
      <c r="I449" t="s">
        <v>1807</v>
      </c>
      <c r="J449" s="17">
        <v>1127.0219999999999</v>
      </c>
      <c r="K449">
        <f t="shared" si="24"/>
        <v>2</v>
      </c>
      <c r="L449">
        <f t="shared" si="25"/>
        <v>722.45</v>
      </c>
      <c r="M449">
        <f t="shared" si="26"/>
        <v>0.22</v>
      </c>
      <c r="N449" s="22">
        <f t="shared" si="27"/>
        <v>1127.0219999999999</v>
      </c>
    </row>
    <row r="450" spans="1:14" x14ac:dyDescent="0.3">
      <c r="A450" t="s">
        <v>2217</v>
      </c>
      <c r="B450" s="4">
        <v>45706</v>
      </c>
      <c r="C450" t="s">
        <v>1207</v>
      </c>
      <c r="D450" t="s">
        <v>1588</v>
      </c>
      <c r="E450" t="s">
        <v>1795</v>
      </c>
      <c r="F450">
        <v>4</v>
      </c>
      <c r="G450">
        <v>349.84</v>
      </c>
      <c r="H450">
        <v>0.11</v>
      </c>
      <c r="I450" t="s">
        <v>1805</v>
      </c>
      <c r="J450" s="17">
        <v>1245.4304</v>
      </c>
      <c r="K450">
        <f t="shared" ref="K450:K513" si="28">IF(ISBLANK(F450),J450/(G450*(1-H450)),F450)</f>
        <v>4</v>
      </c>
      <c r="L450">
        <f t="shared" ref="L450:L513" si="29">IF(ISBLANK(G450),J450/(F450*(1-H450)),G450)</f>
        <v>349.84</v>
      </c>
      <c r="M450">
        <f t="shared" ref="M450:M513" si="30">IF(ISBLANK(H450),1-(J450/(L450*F450)),H450)</f>
        <v>0.11</v>
      </c>
      <c r="N450" s="22">
        <f t="shared" ref="N450:N513" si="31">IF(ISBLANK(J450),F450*G450*(1-H450),J450)</f>
        <v>1245.4304</v>
      </c>
    </row>
    <row r="451" spans="1:14" x14ac:dyDescent="0.3">
      <c r="A451" t="s">
        <v>2253</v>
      </c>
      <c r="B451" s="4">
        <v>45551</v>
      </c>
      <c r="C451" t="s">
        <v>542</v>
      </c>
      <c r="D451" t="s">
        <v>1588</v>
      </c>
      <c r="E451" t="s">
        <v>1751</v>
      </c>
      <c r="F451">
        <v>2</v>
      </c>
      <c r="G451">
        <v>527.51</v>
      </c>
      <c r="H451">
        <v>0.18</v>
      </c>
      <c r="I451" t="s">
        <v>1807</v>
      </c>
      <c r="J451" s="17">
        <v>865.1164</v>
      </c>
      <c r="K451">
        <f t="shared" si="28"/>
        <v>2</v>
      </c>
      <c r="L451">
        <f t="shared" si="29"/>
        <v>527.51</v>
      </c>
      <c r="M451">
        <f t="shared" si="30"/>
        <v>0.18</v>
      </c>
      <c r="N451" s="22">
        <f t="shared" si="31"/>
        <v>865.1164</v>
      </c>
    </row>
    <row r="452" spans="1:14" x14ac:dyDescent="0.3">
      <c r="A452" t="s">
        <v>2289</v>
      </c>
      <c r="B452" s="4">
        <v>45851</v>
      </c>
      <c r="C452" t="s">
        <v>1287</v>
      </c>
      <c r="D452" t="s">
        <v>1588</v>
      </c>
      <c r="E452" t="s">
        <v>1764</v>
      </c>
      <c r="F452">
        <v>2</v>
      </c>
      <c r="G452">
        <v>756.8</v>
      </c>
      <c r="H452">
        <v>0.15</v>
      </c>
      <c r="I452" t="s">
        <v>1805</v>
      </c>
      <c r="J452" s="17">
        <v>1286.56</v>
      </c>
      <c r="K452">
        <f t="shared" si="28"/>
        <v>2</v>
      </c>
      <c r="L452">
        <f t="shared" si="29"/>
        <v>756.8</v>
      </c>
      <c r="M452">
        <f t="shared" si="30"/>
        <v>0.15</v>
      </c>
      <c r="N452" s="22">
        <f t="shared" si="31"/>
        <v>1286.56</v>
      </c>
    </row>
    <row r="453" spans="1:14" x14ac:dyDescent="0.3">
      <c r="A453" t="s">
        <v>2476</v>
      </c>
      <c r="B453" s="4">
        <v>45748</v>
      </c>
      <c r="C453" t="s">
        <v>333</v>
      </c>
      <c r="D453" t="s">
        <v>1588</v>
      </c>
      <c r="E453" t="s">
        <v>1751</v>
      </c>
      <c r="F453">
        <v>2</v>
      </c>
      <c r="G453">
        <v>145.18</v>
      </c>
      <c r="H453">
        <v>0.26</v>
      </c>
      <c r="I453" t="s">
        <v>1807</v>
      </c>
      <c r="J453" s="17">
        <v>214.8664</v>
      </c>
      <c r="K453">
        <f t="shared" si="28"/>
        <v>2</v>
      </c>
      <c r="L453">
        <f t="shared" si="29"/>
        <v>145.18</v>
      </c>
      <c r="M453">
        <f t="shared" si="30"/>
        <v>0.26</v>
      </c>
      <c r="N453" s="22">
        <f t="shared" si="31"/>
        <v>214.8664</v>
      </c>
    </row>
    <row r="454" spans="1:14" x14ac:dyDescent="0.3">
      <c r="A454" t="s">
        <v>2791</v>
      </c>
      <c r="B454" s="4">
        <v>45914</v>
      </c>
      <c r="C454" t="s">
        <v>1493</v>
      </c>
      <c r="D454" t="s">
        <v>1588</v>
      </c>
      <c r="E454" t="s">
        <v>1751</v>
      </c>
      <c r="F454">
        <v>4</v>
      </c>
      <c r="G454">
        <v>465.42</v>
      </c>
      <c r="H454">
        <v>0.26</v>
      </c>
      <c r="I454" t="s">
        <v>1810</v>
      </c>
      <c r="J454" s="17">
        <v>1377.6432</v>
      </c>
      <c r="K454">
        <f t="shared" si="28"/>
        <v>4</v>
      </c>
      <c r="L454">
        <f t="shared" si="29"/>
        <v>465.42</v>
      </c>
      <c r="M454">
        <f t="shared" si="30"/>
        <v>0.26</v>
      </c>
      <c r="N454" s="22">
        <f t="shared" si="31"/>
        <v>1377.6432</v>
      </c>
    </row>
    <row r="455" spans="1:14" x14ac:dyDescent="0.3">
      <c r="A455" t="s">
        <v>2890</v>
      </c>
      <c r="B455" s="4">
        <v>45531</v>
      </c>
      <c r="C455" t="s">
        <v>1189</v>
      </c>
      <c r="D455" t="s">
        <v>1588</v>
      </c>
      <c r="E455" t="s">
        <v>1786</v>
      </c>
      <c r="F455">
        <v>1</v>
      </c>
      <c r="G455">
        <v>850.06</v>
      </c>
      <c r="H455">
        <v>0.28999999999999998</v>
      </c>
      <c r="I455" t="s">
        <v>1807</v>
      </c>
      <c r="J455" s="17">
        <v>603.54259999999988</v>
      </c>
      <c r="K455">
        <f t="shared" si="28"/>
        <v>1</v>
      </c>
      <c r="L455">
        <f t="shared" si="29"/>
        <v>850.06</v>
      </c>
      <c r="M455">
        <f t="shared" si="30"/>
        <v>0.28999999999999998</v>
      </c>
      <c r="N455" s="22">
        <f t="shared" si="31"/>
        <v>603.54259999999988</v>
      </c>
    </row>
    <row r="456" spans="1:14" x14ac:dyDescent="0.3">
      <c r="A456" t="s">
        <v>3079</v>
      </c>
      <c r="B456" s="4">
        <v>45876</v>
      </c>
      <c r="C456" t="s">
        <v>1267</v>
      </c>
      <c r="D456" t="s">
        <v>1588</v>
      </c>
      <c r="E456" t="s">
        <v>1761</v>
      </c>
      <c r="F456">
        <v>3</v>
      </c>
      <c r="G456">
        <v>310.36</v>
      </c>
      <c r="H456">
        <v>0.14000000000000001</v>
      </c>
      <c r="I456" t="s">
        <v>1810</v>
      </c>
      <c r="J456" s="17">
        <v>800.72879999999998</v>
      </c>
      <c r="K456">
        <f t="shared" si="28"/>
        <v>3</v>
      </c>
      <c r="L456">
        <f t="shared" si="29"/>
        <v>310.36</v>
      </c>
      <c r="M456">
        <f t="shared" si="30"/>
        <v>0.14000000000000001</v>
      </c>
      <c r="N456" s="22">
        <f t="shared" si="31"/>
        <v>800.72879999999998</v>
      </c>
    </row>
    <row r="457" spans="1:14" x14ac:dyDescent="0.3">
      <c r="A457" t="s">
        <v>3089</v>
      </c>
      <c r="B457" s="4">
        <v>45876</v>
      </c>
      <c r="C457" t="s">
        <v>1001</v>
      </c>
      <c r="D457" t="s">
        <v>1588</v>
      </c>
      <c r="E457" t="s">
        <v>1795</v>
      </c>
      <c r="F457">
        <v>1</v>
      </c>
      <c r="G457">
        <v>654.17999999999995</v>
      </c>
      <c r="H457">
        <v>0.19</v>
      </c>
      <c r="I457" t="s">
        <v>1807</v>
      </c>
      <c r="J457" s="17">
        <v>529.88580000000002</v>
      </c>
      <c r="K457">
        <f t="shared" si="28"/>
        <v>1</v>
      </c>
      <c r="L457">
        <f t="shared" si="29"/>
        <v>654.17999999999995</v>
      </c>
      <c r="M457">
        <f t="shared" si="30"/>
        <v>0.19</v>
      </c>
      <c r="N457" s="22">
        <f t="shared" si="31"/>
        <v>529.88580000000002</v>
      </c>
    </row>
    <row r="458" spans="1:14" x14ac:dyDescent="0.3">
      <c r="A458" t="s">
        <v>3206</v>
      </c>
      <c r="B458" s="4">
        <v>45458</v>
      </c>
      <c r="C458" t="s">
        <v>394</v>
      </c>
      <c r="D458" t="s">
        <v>1588</v>
      </c>
      <c r="E458" t="s">
        <v>1792</v>
      </c>
      <c r="F458">
        <v>1</v>
      </c>
      <c r="G458">
        <v>758.54</v>
      </c>
      <c r="H458">
        <v>0.28999999999999998</v>
      </c>
      <c r="I458" t="s">
        <v>1807</v>
      </c>
      <c r="J458" s="17">
        <v>538.5634</v>
      </c>
      <c r="K458">
        <f t="shared" si="28"/>
        <v>1</v>
      </c>
      <c r="L458">
        <f t="shared" si="29"/>
        <v>758.54</v>
      </c>
      <c r="M458">
        <f t="shared" si="30"/>
        <v>0.28999999999999998</v>
      </c>
      <c r="N458" s="22">
        <f t="shared" si="31"/>
        <v>538.5634</v>
      </c>
    </row>
    <row r="459" spans="1:14" x14ac:dyDescent="0.3">
      <c r="A459" t="s">
        <v>3272</v>
      </c>
      <c r="B459" s="4">
        <v>45895</v>
      </c>
      <c r="C459" t="s">
        <v>114</v>
      </c>
      <c r="D459" t="s">
        <v>1588</v>
      </c>
      <c r="E459" t="s">
        <v>1758</v>
      </c>
      <c r="F459">
        <v>2</v>
      </c>
      <c r="G459">
        <v>408.8</v>
      </c>
      <c r="H459">
        <v>0.17</v>
      </c>
      <c r="I459" t="s">
        <v>1810</v>
      </c>
      <c r="J459" s="17">
        <v>678.60799999999995</v>
      </c>
      <c r="K459">
        <f t="shared" si="28"/>
        <v>2</v>
      </c>
      <c r="L459">
        <f t="shared" si="29"/>
        <v>408.8</v>
      </c>
      <c r="M459">
        <f t="shared" si="30"/>
        <v>0.17</v>
      </c>
      <c r="N459" s="22">
        <f t="shared" si="31"/>
        <v>678.60799999999995</v>
      </c>
    </row>
    <row r="460" spans="1:14" x14ac:dyDescent="0.3">
      <c r="A460" t="s">
        <v>3624</v>
      </c>
      <c r="B460" s="4">
        <v>45935</v>
      </c>
      <c r="C460" t="s">
        <v>678</v>
      </c>
      <c r="D460" t="s">
        <v>1588</v>
      </c>
      <c r="E460" t="s">
        <v>1751</v>
      </c>
      <c r="F460">
        <v>2</v>
      </c>
      <c r="G460">
        <v>823.36</v>
      </c>
      <c r="H460">
        <v>0.23</v>
      </c>
      <c r="I460" t="s">
        <v>1805</v>
      </c>
      <c r="J460" s="17">
        <v>1267.9744000000001</v>
      </c>
      <c r="K460">
        <f t="shared" si="28"/>
        <v>2</v>
      </c>
      <c r="L460">
        <f t="shared" si="29"/>
        <v>823.36</v>
      </c>
      <c r="M460">
        <f t="shared" si="30"/>
        <v>0.23</v>
      </c>
      <c r="N460" s="22">
        <f t="shared" si="31"/>
        <v>1267.9744000000001</v>
      </c>
    </row>
    <row r="461" spans="1:14" x14ac:dyDescent="0.3">
      <c r="A461" t="s">
        <v>3784</v>
      </c>
      <c r="B461" s="4">
        <v>45793</v>
      </c>
      <c r="C461" t="s">
        <v>1129</v>
      </c>
      <c r="D461" t="s">
        <v>1588</v>
      </c>
      <c r="E461" t="s">
        <v>1743</v>
      </c>
      <c r="F461">
        <v>1</v>
      </c>
      <c r="G461">
        <v>722.57</v>
      </c>
      <c r="H461">
        <v>0.18</v>
      </c>
      <c r="I461" t="s">
        <v>1805</v>
      </c>
      <c r="J461" s="17">
        <v>592.50740000000008</v>
      </c>
      <c r="K461">
        <f t="shared" si="28"/>
        <v>1</v>
      </c>
      <c r="L461">
        <f t="shared" si="29"/>
        <v>722.57</v>
      </c>
      <c r="M461">
        <f t="shared" si="30"/>
        <v>0.18</v>
      </c>
      <c r="N461" s="22">
        <f t="shared" si="31"/>
        <v>592.50740000000008</v>
      </c>
    </row>
    <row r="462" spans="1:14" x14ac:dyDescent="0.3">
      <c r="A462" t="s">
        <v>1904</v>
      </c>
      <c r="B462" s="4">
        <v>45587</v>
      </c>
      <c r="C462" t="s">
        <v>903</v>
      </c>
      <c r="D462" t="s">
        <v>1533</v>
      </c>
      <c r="E462" t="s">
        <v>1748</v>
      </c>
      <c r="F462">
        <v>3</v>
      </c>
      <c r="G462">
        <v>751.94</v>
      </c>
      <c r="H462">
        <v>0.26</v>
      </c>
      <c r="I462" t="s">
        <v>1807</v>
      </c>
      <c r="J462" s="17">
        <v>1669.3068000000001</v>
      </c>
      <c r="K462">
        <f t="shared" si="28"/>
        <v>3</v>
      </c>
      <c r="L462">
        <f t="shared" si="29"/>
        <v>751.94</v>
      </c>
      <c r="M462">
        <f t="shared" si="30"/>
        <v>0.26</v>
      </c>
      <c r="N462" s="22">
        <f t="shared" si="31"/>
        <v>1669.3068000000001</v>
      </c>
    </row>
    <row r="463" spans="1:14" x14ac:dyDescent="0.3">
      <c r="A463" t="s">
        <v>1923</v>
      </c>
      <c r="B463" s="4">
        <v>45420</v>
      </c>
      <c r="C463" t="s">
        <v>1287</v>
      </c>
      <c r="D463" t="s">
        <v>1533</v>
      </c>
      <c r="E463" t="s">
        <v>1764</v>
      </c>
      <c r="F463">
        <v>4</v>
      </c>
      <c r="G463">
        <v>770.77</v>
      </c>
      <c r="H463">
        <v>0.22</v>
      </c>
      <c r="I463" t="s">
        <v>1805</v>
      </c>
      <c r="J463" s="17">
        <v>2404.8024</v>
      </c>
      <c r="K463">
        <f t="shared" si="28"/>
        <v>4</v>
      </c>
      <c r="L463">
        <f t="shared" si="29"/>
        <v>770.77</v>
      </c>
      <c r="M463">
        <f t="shared" si="30"/>
        <v>0.22</v>
      </c>
      <c r="N463" s="22">
        <f t="shared" si="31"/>
        <v>2404.8024</v>
      </c>
    </row>
    <row r="464" spans="1:14" x14ac:dyDescent="0.3">
      <c r="A464" t="s">
        <v>2242</v>
      </c>
      <c r="B464" s="4">
        <v>45889</v>
      </c>
      <c r="C464" t="s">
        <v>906</v>
      </c>
      <c r="D464" t="s">
        <v>1533</v>
      </c>
      <c r="E464" t="s">
        <v>1768</v>
      </c>
      <c r="F464">
        <v>4</v>
      </c>
      <c r="G464">
        <v>758.49</v>
      </c>
      <c r="H464">
        <v>0.16</v>
      </c>
      <c r="I464" t="s">
        <v>1810</v>
      </c>
      <c r="J464" s="17">
        <v>2548.5264000000002</v>
      </c>
      <c r="K464">
        <f t="shared" si="28"/>
        <v>4</v>
      </c>
      <c r="L464">
        <f t="shared" si="29"/>
        <v>758.49</v>
      </c>
      <c r="M464">
        <f t="shared" si="30"/>
        <v>0.16</v>
      </c>
      <c r="N464" s="22">
        <f t="shared" si="31"/>
        <v>2548.5264000000002</v>
      </c>
    </row>
    <row r="465" spans="1:14" x14ac:dyDescent="0.3">
      <c r="A465" t="s">
        <v>2370</v>
      </c>
      <c r="B465" s="4">
        <v>45223</v>
      </c>
      <c r="C465" t="s">
        <v>55</v>
      </c>
      <c r="D465" t="s">
        <v>1533</v>
      </c>
      <c r="E465" t="s">
        <v>1748</v>
      </c>
      <c r="F465">
        <v>3</v>
      </c>
      <c r="G465">
        <v>728.32</v>
      </c>
      <c r="H465">
        <v>0.01</v>
      </c>
      <c r="I465" t="s">
        <v>1805</v>
      </c>
      <c r="J465" s="17">
        <v>2163.1104</v>
      </c>
      <c r="K465">
        <f t="shared" si="28"/>
        <v>3</v>
      </c>
      <c r="L465">
        <f t="shared" si="29"/>
        <v>728.32</v>
      </c>
      <c r="M465">
        <f t="shared" si="30"/>
        <v>0.01</v>
      </c>
      <c r="N465" s="22">
        <f t="shared" si="31"/>
        <v>2163.1104</v>
      </c>
    </row>
    <row r="466" spans="1:14" x14ac:dyDescent="0.3">
      <c r="A466" t="s">
        <v>2520</v>
      </c>
      <c r="B466" s="4">
        <v>45333</v>
      </c>
      <c r="C466" t="s">
        <v>103</v>
      </c>
      <c r="D466" t="s">
        <v>1533</v>
      </c>
      <c r="E466" t="s">
        <v>1758</v>
      </c>
      <c r="F466">
        <v>2</v>
      </c>
      <c r="G466">
        <v>635.14</v>
      </c>
      <c r="H466">
        <v>0.1</v>
      </c>
      <c r="I466" t="s">
        <v>1810</v>
      </c>
      <c r="J466" s="17">
        <v>1143.252</v>
      </c>
      <c r="K466">
        <f t="shared" si="28"/>
        <v>2</v>
      </c>
      <c r="L466">
        <f t="shared" si="29"/>
        <v>635.14</v>
      </c>
      <c r="M466">
        <f t="shared" si="30"/>
        <v>0.1</v>
      </c>
      <c r="N466" s="22">
        <f t="shared" si="31"/>
        <v>1143.252</v>
      </c>
    </row>
    <row r="467" spans="1:14" x14ac:dyDescent="0.3">
      <c r="A467" t="s">
        <v>2541</v>
      </c>
      <c r="B467" s="4">
        <v>45371</v>
      </c>
      <c r="C467" t="s">
        <v>642</v>
      </c>
      <c r="D467" t="s">
        <v>1533</v>
      </c>
      <c r="E467" t="s">
        <v>1743</v>
      </c>
      <c r="F467">
        <v>2</v>
      </c>
      <c r="G467">
        <v>371.03</v>
      </c>
      <c r="H467">
        <v>0.23</v>
      </c>
      <c r="I467" t="s">
        <v>1807</v>
      </c>
      <c r="J467" s="17">
        <v>571.38619999999992</v>
      </c>
      <c r="K467">
        <f t="shared" si="28"/>
        <v>2</v>
      </c>
      <c r="L467">
        <f t="shared" si="29"/>
        <v>371.03</v>
      </c>
      <c r="M467">
        <f t="shared" si="30"/>
        <v>0.23</v>
      </c>
      <c r="N467" s="22">
        <f t="shared" si="31"/>
        <v>571.38619999999992</v>
      </c>
    </row>
    <row r="468" spans="1:14" x14ac:dyDescent="0.3">
      <c r="A468" t="s">
        <v>2622</v>
      </c>
      <c r="B468" s="4">
        <v>45398</v>
      </c>
      <c r="C468" t="s">
        <v>241</v>
      </c>
      <c r="D468" t="s">
        <v>1533</v>
      </c>
      <c r="E468" t="s">
        <v>1768</v>
      </c>
      <c r="F468">
        <v>4</v>
      </c>
      <c r="G468">
        <v>348.91</v>
      </c>
      <c r="H468">
        <v>0.18</v>
      </c>
      <c r="I468" t="s">
        <v>1807</v>
      </c>
      <c r="J468" s="17">
        <v>1144.4248</v>
      </c>
      <c r="K468">
        <f t="shared" si="28"/>
        <v>4</v>
      </c>
      <c r="L468">
        <f t="shared" si="29"/>
        <v>348.91</v>
      </c>
      <c r="M468">
        <f t="shared" si="30"/>
        <v>0.18</v>
      </c>
      <c r="N468" s="22">
        <f t="shared" si="31"/>
        <v>1144.4248</v>
      </c>
    </row>
    <row r="469" spans="1:14" x14ac:dyDescent="0.3">
      <c r="A469" t="s">
        <v>2751</v>
      </c>
      <c r="B469" s="4">
        <v>45503</v>
      </c>
      <c r="C469" t="s">
        <v>1183</v>
      </c>
      <c r="D469" t="s">
        <v>1533</v>
      </c>
      <c r="E469" t="s">
        <v>1768</v>
      </c>
      <c r="F469">
        <v>3</v>
      </c>
      <c r="G469">
        <v>462.75</v>
      </c>
      <c r="H469">
        <v>0.22</v>
      </c>
      <c r="I469" t="s">
        <v>1807</v>
      </c>
      <c r="J469" s="17">
        <v>1082.835</v>
      </c>
      <c r="K469">
        <f t="shared" si="28"/>
        <v>3</v>
      </c>
      <c r="L469">
        <f t="shared" si="29"/>
        <v>462.75</v>
      </c>
      <c r="M469">
        <f t="shared" si="30"/>
        <v>0.22</v>
      </c>
      <c r="N469" s="22">
        <f t="shared" si="31"/>
        <v>1082.835</v>
      </c>
    </row>
    <row r="470" spans="1:14" x14ac:dyDescent="0.3">
      <c r="A470" t="s">
        <v>2779</v>
      </c>
      <c r="B470" s="4">
        <v>45740</v>
      </c>
      <c r="C470" t="s">
        <v>1249</v>
      </c>
      <c r="D470" t="s">
        <v>1533</v>
      </c>
      <c r="E470" t="s">
        <v>1786</v>
      </c>
      <c r="F470">
        <v>1</v>
      </c>
      <c r="G470">
        <v>402.47</v>
      </c>
      <c r="H470">
        <v>0.19</v>
      </c>
      <c r="I470" t="s">
        <v>1807</v>
      </c>
      <c r="J470" s="17">
        <v>326.00070000000011</v>
      </c>
      <c r="K470">
        <f t="shared" si="28"/>
        <v>1</v>
      </c>
      <c r="L470">
        <f t="shared" si="29"/>
        <v>402.47</v>
      </c>
      <c r="M470">
        <f t="shared" si="30"/>
        <v>0.19</v>
      </c>
      <c r="N470" s="22">
        <f t="shared" si="31"/>
        <v>326.00070000000011</v>
      </c>
    </row>
    <row r="471" spans="1:14" x14ac:dyDescent="0.3">
      <c r="A471" t="s">
        <v>2971</v>
      </c>
      <c r="B471" s="4">
        <v>45506</v>
      </c>
      <c r="C471" t="s">
        <v>1436</v>
      </c>
      <c r="D471" t="s">
        <v>1533</v>
      </c>
      <c r="E471" t="s">
        <v>1783</v>
      </c>
      <c r="F471">
        <v>1</v>
      </c>
      <c r="G471">
        <v>74.290000000000006</v>
      </c>
      <c r="H471">
        <v>0.3</v>
      </c>
      <c r="I471" t="s">
        <v>1810</v>
      </c>
      <c r="J471" s="17">
        <v>52.003</v>
      </c>
      <c r="K471">
        <f t="shared" si="28"/>
        <v>1</v>
      </c>
      <c r="L471">
        <f t="shared" si="29"/>
        <v>74.290000000000006</v>
      </c>
      <c r="M471">
        <f t="shared" si="30"/>
        <v>0.3</v>
      </c>
      <c r="N471" s="22">
        <f t="shared" si="31"/>
        <v>52.003</v>
      </c>
    </row>
    <row r="472" spans="1:14" x14ac:dyDescent="0.3">
      <c r="A472" t="s">
        <v>3335</v>
      </c>
      <c r="B472" s="4">
        <v>45434</v>
      </c>
      <c r="C472" t="s">
        <v>295</v>
      </c>
      <c r="D472" t="s">
        <v>1533</v>
      </c>
      <c r="E472" t="s">
        <v>1768</v>
      </c>
      <c r="F472">
        <v>3</v>
      </c>
      <c r="G472">
        <v>657.24</v>
      </c>
      <c r="H472">
        <v>0.18</v>
      </c>
      <c r="I472" t="s">
        <v>1807</v>
      </c>
      <c r="J472" s="17">
        <v>1616.8104000000001</v>
      </c>
      <c r="K472">
        <f t="shared" si="28"/>
        <v>3</v>
      </c>
      <c r="L472">
        <f t="shared" si="29"/>
        <v>657.24</v>
      </c>
      <c r="M472">
        <f t="shared" si="30"/>
        <v>0.18</v>
      </c>
      <c r="N472" s="22">
        <f t="shared" si="31"/>
        <v>1616.8104000000001</v>
      </c>
    </row>
    <row r="473" spans="1:14" x14ac:dyDescent="0.3">
      <c r="A473" t="s">
        <v>3378</v>
      </c>
      <c r="B473" s="4">
        <v>45325</v>
      </c>
      <c r="C473" t="s">
        <v>779</v>
      </c>
      <c r="D473" t="s">
        <v>1533</v>
      </c>
      <c r="E473" t="s">
        <v>1779</v>
      </c>
      <c r="F473">
        <v>4</v>
      </c>
      <c r="G473">
        <v>785.41</v>
      </c>
      <c r="H473">
        <v>0.13</v>
      </c>
      <c r="I473" t="s">
        <v>1810</v>
      </c>
      <c r="J473" s="17">
        <v>2733.2267999999999</v>
      </c>
      <c r="K473">
        <f t="shared" si="28"/>
        <v>4</v>
      </c>
      <c r="L473">
        <f t="shared" si="29"/>
        <v>785.41</v>
      </c>
      <c r="M473">
        <f t="shared" si="30"/>
        <v>0.13</v>
      </c>
      <c r="N473" s="22">
        <f t="shared" si="31"/>
        <v>2733.2267999999999</v>
      </c>
    </row>
    <row r="474" spans="1:14" x14ac:dyDescent="0.3">
      <c r="A474" t="s">
        <v>3479</v>
      </c>
      <c r="B474" s="4">
        <v>45561</v>
      </c>
      <c r="C474" t="s">
        <v>687</v>
      </c>
      <c r="D474" t="s">
        <v>1533</v>
      </c>
      <c r="E474" t="s">
        <v>1779</v>
      </c>
      <c r="F474">
        <v>1</v>
      </c>
      <c r="G474">
        <v>830.42</v>
      </c>
      <c r="H474">
        <v>0.26</v>
      </c>
      <c r="I474" t="s">
        <v>1810</v>
      </c>
      <c r="J474" s="17">
        <v>614.51080000000002</v>
      </c>
      <c r="K474">
        <f t="shared" si="28"/>
        <v>1</v>
      </c>
      <c r="L474">
        <f t="shared" si="29"/>
        <v>830.42</v>
      </c>
      <c r="M474">
        <f t="shared" si="30"/>
        <v>0.26</v>
      </c>
      <c r="N474" s="22">
        <f t="shared" si="31"/>
        <v>614.51080000000002</v>
      </c>
    </row>
    <row r="475" spans="1:14" x14ac:dyDescent="0.3">
      <c r="A475" t="s">
        <v>3685</v>
      </c>
      <c r="B475" s="4">
        <v>45584</v>
      </c>
      <c r="C475" t="s">
        <v>376</v>
      </c>
      <c r="D475" t="s">
        <v>1533</v>
      </c>
      <c r="E475" t="s">
        <v>1761</v>
      </c>
      <c r="F475">
        <v>3</v>
      </c>
      <c r="G475">
        <v>604.66</v>
      </c>
      <c r="H475">
        <v>0.18</v>
      </c>
      <c r="I475" t="s">
        <v>1810</v>
      </c>
      <c r="J475" s="17">
        <v>1487.4636</v>
      </c>
      <c r="K475">
        <f t="shared" si="28"/>
        <v>3</v>
      </c>
      <c r="L475">
        <f t="shared" si="29"/>
        <v>604.66</v>
      </c>
      <c r="M475">
        <f t="shared" si="30"/>
        <v>0.18</v>
      </c>
      <c r="N475" s="22">
        <f t="shared" si="31"/>
        <v>1487.4636</v>
      </c>
    </row>
    <row r="476" spans="1:14" x14ac:dyDescent="0.3">
      <c r="A476" t="s">
        <v>3695</v>
      </c>
      <c r="B476" s="4">
        <v>45740</v>
      </c>
      <c r="C476" t="s">
        <v>914</v>
      </c>
      <c r="D476" t="s">
        <v>1533</v>
      </c>
      <c r="E476" t="s">
        <v>1764</v>
      </c>
      <c r="F476">
        <v>4</v>
      </c>
      <c r="G476">
        <v>625.13</v>
      </c>
      <c r="H476">
        <v>0.06</v>
      </c>
      <c r="I476" t="s">
        <v>1805</v>
      </c>
      <c r="J476" s="17">
        <v>2350.4888000000001</v>
      </c>
      <c r="K476">
        <f t="shared" si="28"/>
        <v>4</v>
      </c>
      <c r="L476">
        <f t="shared" si="29"/>
        <v>625.13</v>
      </c>
      <c r="M476">
        <f t="shared" si="30"/>
        <v>0.06</v>
      </c>
      <c r="N476" s="22">
        <f t="shared" si="31"/>
        <v>2350.4888000000001</v>
      </c>
    </row>
    <row r="477" spans="1:14" x14ac:dyDescent="0.3">
      <c r="A477" t="s">
        <v>3709</v>
      </c>
      <c r="B477" s="4">
        <v>45691</v>
      </c>
      <c r="C477" t="s">
        <v>1389</v>
      </c>
      <c r="D477" t="s">
        <v>1533</v>
      </c>
      <c r="E477" t="s">
        <v>1739</v>
      </c>
      <c r="F477">
        <v>2</v>
      </c>
      <c r="G477">
        <v>594.63</v>
      </c>
      <c r="H477">
        <v>0.12</v>
      </c>
      <c r="I477" t="s">
        <v>1805</v>
      </c>
      <c r="J477" s="17">
        <v>1046.5488</v>
      </c>
      <c r="K477">
        <f t="shared" si="28"/>
        <v>2</v>
      </c>
      <c r="L477">
        <f t="shared" si="29"/>
        <v>594.63</v>
      </c>
      <c r="M477">
        <f t="shared" si="30"/>
        <v>0.12</v>
      </c>
      <c r="N477" s="22">
        <f t="shared" si="31"/>
        <v>1046.5488</v>
      </c>
    </row>
    <row r="478" spans="1:14" x14ac:dyDescent="0.3">
      <c r="A478" t="s">
        <v>3710</v>
      </c>
      <c r="B478" s="4">
        <v>45644</v>
      </c>
      <c r="C478" t="s">
        <v>551</v>
      </c>
      <c r="D478" t="s">
        <v>1533</v>
      </c>
      <c r="E478" t="s">
        <v>1734</v>
      </c>
      <c r="F478">
        <v>3</v>
      </c>
      <c r="G478">
        <v>476.1</v>
      </c>
      <c r="H478">
        <v>0.05</v>
      </c>
      <c r="I478" t="s">
        <v>1810</v>
      </c>
      <c r="J478" s="17">
        <v>1356.885</v>
      </c>
      <c r="K478">
        <f t="shared" si="28"/>
        <v>3</v>
      </c>
      <c r="L478">
        <f t="shared" si="29"/>
        <v>476.1</v>
      </c>
      <c r="M478">
        <f t="shared" si="30"/>
        <v>0.05</v>
      </c>
      <c r="N478" s="22">
        <f t="shared" si="31"/>
        <v>1356.885</v>
      </c>
    </row>
    <row r="479" spans="1:14" x14ac:dyDescent="0.3">
      <c r="A479" t="s">
        <v>1854</v>
      </c>
      <c r="B479" s="4">
        <v>45466</v>
      </c>
      <c r="C479" t="s">
        <v>44</v>
      </c>
      <c r="D479" t="s">
        <v>1590</v>
      </c>
      <c r="E479" t="s">
        <v>1774</v>
      </c>
      <c r="F479">
        <v>1</v>
      </c>
      <c r="G479">
        <v>135.78</v>
      </c>
      <c r="H479">
        <v>0.14000000000000001</v>
      </c>
      <c r="I479" t="s">
        <v>1807</v>
      </c>
      <c r="J479" s="17">
        <v>116.77079999999999</v>
      </c>
      <c r="K479">
        <f t="shared" si="28"/>
        <v>1</v>
      </c>
      <c r="L479">
        <f t="shared" si="29"/>
        <v>135.78</v>
      </c>
      <c r="M479">
        <f t="shared" si="30"/>
        <v>0.14000000000000001</v>
      </c>
      <c r="N479" s="22">
        <f t="shared" si="31"/>
        <v>116.77079999999999</v>
      </c>
    </row>
    <row r="480" spans="1:14" x14ac:dyDescent="0.3">
      <c r="A480" t="s">
        <v>1975</v>
      </c>
      <c r="B480" s="4">
        <v>45462</v>
      </c>
      <c r="C480" t="s">
        <v>376</v>
      </c>
      <c r="D480" t="s">
        <v>1590</v>
      </c>
      <c r="E480" t="s">
        <v>1768</v>
      </c>
      <c r="F480">
        <v>1</v>
      </c>
      <c r="G480">
        <v>998.19</v>
      </c>
      <c r="H480">
        <v>0.2</v>
      </c>
      <c r="I480" t="s">
        <v>1805</v>
      </c>
      <c r="J480" s="17">
        <v>798.55200000000013</v>
      </c>
      <c r="K480">
        <f t="shared" si="28"/>
        <v>1</v>
      </c>
      <c r="L480">
        <f t="shared" si="29"/>
        <v>998.19</v>
      </c>
      <c r="M480">
        <f t="shared" si="30"/>
        <v>0.2</v>
      </c>
      <c r="N480" s="22">
        <f t="shared" si="31"/>
        <v>798.55200000000013</v>
      </c>
    </row>
    <row r="481" spans="1:14" x14ac:dyDescent="0.3">
      <c r="A481" t="s">
        <v>2285</v>
      </c>
      <c r="B481" s="4">
        <v>45924</v>
      </c>
      <c r="C481" t="s">
        <v>959</v>
      </c>
      <c r="D481" t="s">
        <v>1590</v>
      </c>
      <c r="E481" t="s">
        <v>1743</v>
      </c>
      <c r="F481">
        <v>1</v>
      </c>
      <c r="G481">
        <v>790.73</v>
      </c>
      <c r="H481">
        <v>0.24</v>
      </c>
      <c r="I481" t="s">
        <v>1807</v>
      </c>
      <c r="J481" s="17">
        <v>600.95479999999998</v>
      </c>
      <c r="K481">
        <f t="shared" si="28"/>
        <v>1</v>
      </c>
      <c r="L481">
        <f t="shared" si="29"/>
        <v>790.73</v>
      </c>
      <c r="M481">
        <f t="shared" si="30"/>
        <v>0.24</v>
      </c>
      <c r="N481" s="22">
        <f t="shared" si="31"/>
        <v>600.95479999999998</v>
      </c>
    </row>
    <row r="482" spans="1:14" x14ac:dyDescent="0.3">
      <c r="A482" t="s">
        <v>2367</v>
      </c>
      <c r="B482" s="4">
        <v>45326</v>
      </c>
      <c r="C482" t="s">
        <v>613</v>
      </c>
      <c r="D482" t="s">
        <v>1590</v>
      </c>
      <c r="E482" t="s">
        <v>1764</v>
      </c>
      <c r="F482">
        <v>3</v>
      </c>
      <c r="G482">
        <v>330.04</v>
      </c>
      <c r="H482">
        <v>0.2</v>
      </c>
      <c r="I482" t="s">
        <v>1805</v>
      </c>
      <c r="J482" s="17">
        <v>792.09600000000012</v>
      </c>
      <c r="K482">
        <f t="shared" si="28"/>
        <v>3</v>
      </c>
      <c r="L482">
        <f t="shared" si="29"/>
        <v>330.04</v>
      </c>
      <c r="M482">
        <f t="shared" si="30"/>
        <v>0.2</v>
      </c>
      <c r="N482" s="22">
        <f t="shared" si="31"/>
        <v>792.09600000000012</v>
      </c>
    </row>
    <row r="483" spans="1:14" x14ac:dyDescent="0.3">
      <c r="A483" t="s">
        <v>2425</v>
      </c>
      <c r="B483" s="4">
        <v>45925</v>
      </c>
      <c r="C483" t="s">
        <v>272</v>
      </c>
      <c r="D483" t="s">
        <v>1590</v>
      </c>
      <c r="E483" t="s">
        <v>1786</v>
      </c>
      <c r="F483">
        <v>1</v>
      </c>
      <c r="G483">
        <v>703.16</v>
      </c>
      <c r="H483">
        <v>0.28999999999999998</v>
      </c>
      <c r="I483" t="s">
        <v>1805</v>
      </c>
      <c r="J483" s="17">
        <v>499.24360000000001</v>
      </c>
      <c r="K483">
        <f t="shared" si="28"/>
        <v>1</v>
      </c>
      <c r="L483">
        <f t="shared" si="29"/>
        <v>703.16</v>
      </c>
      <c r="M483">
        <f t="shared" si="30"/>
        <v>0.28999999999999998</v>
      </c>
      <c r="N483" s="22">
        <f t="shared" si="31"/>
        <v>499.24360000000001</v>
      </c>
    </row>
    <row r="484" spans="1:14" x14ac:dyDescent="0.3">
      <c r="A484" t="s">
        <v>2670</v>
      </c>
      <c r="B484" s="4">
        <v>45767</v>
      </c>
      <c r="C484" t="s">
        <v>657</v>
      </c>
      <c r="D484" t="s">
        <v>1590</v>
      </c>
      <c r="E484" t="s">
        <v>1758</v>
      </c>
      <c r="F484">
        <v>1</v>
      </c>
      <c r="G484">
        <v>649.22</v>
      </c>
      <c r="H484">
        <v>0.03</v>
      </c>
      <c r="I484" t="s">
        <v>1810</v>
      </c>
      <c r="J484" s="17">
        <v>629.74340000000007</v>
      </c>
      <c r="K484">
        <f t="shared" si="28"/>
        <v>1</v>
      </c>
      <c r="L484">
        <f t="shared" si="29"/>
        <v>649.22</v>
      </c>
      <c r="M484">
        <f t="shared" si="30"/>
        <v>0.03</v>
      </c>
      <c r="N484" s="22">
        <f t="shared" si="31"/>
        <v>629.74340000000007</v>
      </c>
    </row>
    <row r="485" spans="1:14" x14ac:dyDescent="0.3">
      <c r="A485" t="s">
        <v>2852</v>
      </c>
      <c r="B485" s="4">
        <v>45818</v>
      </c>
      <c r="C485" t="s">
        <v>1516</v>
      </c>
      <c r="D485" t="s">
        <v>1590</v>
      </c>
      <c r="E485" t="s">
        <v>1751</v>
      </c>
      <c r="F485">
        <v>3</v>
      </c>
      <c r="G485">
        <v>272.27</v>
      </c>
      <c r="H485">
        <v>0.01</v>
      </c>
      <c r="I485" t="s">
        <v>1805</v>
      </c>
      <c r="J485" s="17">
        <v>808.64189999999996</v>
      </c>
      <c r="K485">
        <f t="shared" si="28"/>
        <v>3</v>
      </c>
      <c r="L485">
        <f t="shared" si="29"/>
        <v>272.27</v>
      </c>
      <c r="M485">
        <f t="shared" si="30"/>
        <v>0.01</v>
      </c>
      <c r="N485" s="22">
        <f t="shared" si="31"/>
        <v>808.64189999999996</v>
      </c>
    </row>
    <row r="486" spans="1:14" x14ac:dyDescent="0.3">
      <c r="A486" t="s">
        <v>2934</v>
      </c>
      <c r="B486" s="4">
        <v>45817</v>
      </c>
      <c r="C486" t="s">
        <v>1470</v>
      </c>
      <c r="D486" t="s">
        <v>1590</v>
      </c>
      <c r="E486" t="s">
        <v>1771</v>
      </c>
      <c r="F486">
        <v>2</v>
      </c>
      <c r="G486">
        <v>47.86</v>
      </c>
      <c r="H486">
        <v>0.03</v>
      </c>
      <c r="I486" t="s">
        <v>1807</v>
      </c>
      <c r="J486" s="17">
        <v>92.848399999999998</v>
      </c>
      <c r="K486">
        <f t="shared" si="28"/>
        <v>2</v>
      </c>
      <c r="L486">
        <f t="shared" si="29"/>
        <v>47.86</v>
      </c>
      <c r="M486">
        <f t="shared" si="30"/>
        <v>0.03</v>
      </c>
      <c r="N486" s="22">
        <f t="shared" si="31"/>
        <v>92.848399999999998</v>
      </c>
    </row>
    <row r="487" spans="1:14" x14ac:dyDescent="0.3">
      <c r="A487" t="s">
        <v>2967</v>
      </c>
      <c r="B487" s="4">
        <v>45367</v>
      </c>
      <c r="C487" t="s">
        <v>1129</v>
      </c>
      <c r="D487" t="s">
        <v>1590</v>
      </c>
      <c r="E487" t="s">
        <v>1774</v>
      </c>
      <c r="F487">
        <v>2</v>
      </c>
      <c r="G487">
        <v>723.75</v>
      </c>
      <c r="H487">
        <v>0.03</v>
      </c>
      <c r="I487" t="s">
        <v>1807</v>
      </c>
      <c r="J487" s="17">
        <v>1404.075</v>
      </c>
      <c r="K487">
        <f t="shared" si="28"/>
        <v>2</v>
      </c>
      <c r="L487">
        <f t="shared" si="29"/>
        <v>723.75</v>
      </c>
      <c r="M487">
        <f t="shared" si="30"/>
        <v>0.03</v>
      </c>
      <c r="N487" s="22">
        <f t="shared" si="31"/>
        <v>1404.075</v>
      </c>
    </row>
    <row r="488" spans="1:14" x14ac:dyDescent="0.3">
      <c r="A488" t="s">
        <v>3016</v>
      </c>
      <c r="B488" s="4">
        <v>45862</v>
      </c>
      <c r="C488" t="s">
        <v>202</v>
      </c>
      <c r="D488" t="s">
        <v>1590</v>
      </c>
      <c r="E488" t="s">
        <v>1751</v>
      </c>
      <c r="F488">
        <v>4</v>
      </c>
      <c r="G488">
        <v>153.94999999999999</v>
      </c>
      <c r="H488">
        <v>0.11</v>
      </c>
      <c r="I488" t="s">
        <v>1807</v>
      </c>
      <c r="J488" s="17">
        <v>548.06200000000001</v>
      </c>
      <c r="K488">
        <f t="shared" si="28"/>
        <v>4</v>
      </c>
      <c r="L488">
        <f t="shared" si="29"/>
        <v>153.94999999999999</v>
      </c>
      <c r="M488">
        <f t="shared" si="30"/>
        <v>0.11</v>
      </c>
      <c r="N488" s="22">
        <f t="shared" si="31"/>
        <v>548.06200000000001</v>
      </c>
    </row>
    <row r="489" spans="1:14" x14ac:dyDescent="0.3">
      <c r="A489" t="s">
        <v>3130</v>
      </c>
      <c r="B489" s="4">
        <v>45304</v>
      </c>
      <c r="C489" t="s">
        <v>797</v>
      </c>
      <c r="D489" t="s">
        <v>1590</v>
      </c>
      <c r="E489" t="s">
        <v>1739</v>
      </c>
      <c r="F489">
        <v>4</v>
      </c>
      <c r="G489">
        <v>629.04999999999995</v>
      </c>
      <c r="H489">
        <v>0.26</v>
      </c>
      <c r="I489" t="s">
        <v>1805</v>
      </c>
      <c r="J489" s="17">
        <v>1861.9880000000001</v>
      </c>
      <c r="K489">
        <f t="shared" si="28"/>
        <v>4</v>
      </c>
      <c r="L489">
        <f t="shared" si="29"/>
        <v>629.04999999999995</v>
      </c>
      <c r="M489">
        <f t="shared" si="30"/>
        <v>0.26</v>
      </c>
      <c r="N489" s="22">
        <f t="shared" si="31"/>
        <v>1861.9880000000001</v>
      </c>
    </row>
    <row r="490" spans="1:14" x14ac:dyDescent="0.3">
      <c r="A490" t="s">
        <v>3132</v>
      </c>
      <c r="B490" s="4">
        <v>45326</v>
      </c>
      <c r="C490" t="s">
        <v>1083</v>
      </c>
      <c r="D490" t="s">
        <v>1590</v>
      </c>
      <c r="E490" t="s">
        <v>1789</v>
      </c>
      <c r="F490">
        <v>1</v>
      </c>
      <c r="G490">
        <v>350.67</v>
      </c>
      <c r="H490">
        <v>0.22</v>
      </c>
      <c r="I490" t="s">
        <v>1807</v>
      </c>
      <c r="J490" s="17">
        <v>273.52260000000001</v>
      </c>
      <c r="K490">
        <f t="shared" si="28"/>
        <v>1</v>
      </c>
      <c r="L490">
        <f t="shared" si="29"/>
        <v>350.67</v>
      </c>
      <c r="M490">
        <f t="shared" si="30"/>
        <v>0.22</v>
      </c>
      <c r="N490" s="22">
        <f t="shared" si="31"/>
        <v>273.52260000000001</v>
      </c>
    </row>
    <row r="491" spans="1:14" x14ac:dyDescent="0.3">
      <c r="A491" t="s">
        <v>3362</v>
      </c>
      <c r="B491" s="4">
        <v>45252</v>
      </c>
      <c r="C491" t="s">
        <v>995</v>
      </c>
      <c r="D491" t="s">
        <v>1590</v>
      </c>
      <c r="E491" t="s">
        <v>1758</v>
      </c>
      <c r="F491">
        <v>4</v>
      </c>
      <c r="G491">
        <v>998.2</v>
      </c>
      <c r="H491">
        <v>0.15</v>
      </c>
      <c r="I491" t="s">
        <v>1805</v>
      </c>
      <c r="J491" s="17">
        <v>3393.88</v>
      </c>
      <c r="K491">
        <f t="shared" si="28"/>
        <v>4</v>
      </c>
      <c r="L491">
        <f t="shared" si="29"/>
        <v>998.2</v>
      </c>
      <c r="M491">
        <f t="shared" si="30"/>
        <v>0.15</v>
      </c>
      <c r="N491" s="22">
        <f t="shared" si="31"/>
        <v>3393.88</v>
      </c>
    </row>
    <row r="492" spans="1:14" x14ac:dyDescent="0.3">
      <c r="A492" t="s">
        <v>3400</v>
      </c>
      <c r="B492" s="4">
        <v>45355</v>
      </c>
      <c r="C492" t="s">
        <v>479</v>
      </c>
      <c r="D492" t="s">
        <v>1590</v>
      </c>
      <c r="E492" t="s">
        <v>1786</v>
      </c>
      <c r="F492">
        <v>1</v>
      </c>
      <c r="G492">
        <v>101.84</v>
      </c>
      <c r="H492">
        <v>0.17</v>
      </c>
      <c r="I492" t="s">
        <v>1805</v>
      </c>
      <c r="J492" s="17">
        <v>84.527199999999993</v>
      </c>
      <c r="K492">
        <f t="shared" si="28"/>
        <v>1</v>
      </c>
      <c r="L492">
        <f t="shared" si="29"/>
        <v>101.84</v>
      </c>
      <c r="M492">
        <f t="shared" si="30"/>
        <v>0.17</v>
      </c>
      <c r="N492" s="22">
        <f t="shared" si="31"/>
        <v>84.527199999999993</v>
      </c>
    </row>
    <row r="493" spans="1:14" x14ac:dyDescent="0.3">
      <c r="A493" t="s">
        <v>3453</v>
      </c>
      <c r="B493" s="4">
        <v>45875</v>
      </c>
      <c r="C493" t="s">
        <v>159</v>
      </c>
      <c r="D493" t="s">
        <v>1590</v>
      </c>
      <c r="E493" t="s">
        <v>1748</v>
      </c>
      <c r="F493">
        <v>2</v>
      </c>
      <c r="G493">
        <v>379.28</v>
      </c>
      <c r="H493">
        <v>0.26</v>
      </c>
      <c r="I493" t="s">
        <v>1805</v>
      </c>
      <c r="J493" s="17">
        <v>561.33439999999996</v>
      </c>
      <c r="K493">
        <f t="shared" si="28"/>
        <v>2</v>
      </c>
      <c r="L493">
        <f t="shared" si="29"/>
        <v>379.28</v>
      </c>
      <c r="M493">
        <f t="shared" si="30"/>
        <v>0.26</v>
      </c>
      <c r="N493" s="22">
        <f t="shared" si="31"/>
        <v>561.33439999999996</v>
      </c>
    </row>
    <row r="494" spans="1:14" x14ac:dyDescent="0.3">
      <c r="A494" t="s">
        <v>3497</v>
      </c>
      <c r="B494" s="4">
        <v>45445</v>
      </c>
      <c r="C494" t="s">
        <v>261</v>
      </c>
      <c r="D494" t="s">
        <v>1590</v>
      </c>
      <c r="E494" t="s">
        <v>1761</v>
      </c>
      <c r="F494">
        <v>1</v>
      </c>
      <c r="G494">
        <v>637.39</v>
      </c>
      <c r="H494">
        <v>0.22</v>
      </c>
      <c r="I494" t="s">
        <v>1807</v>
      </c>
      <c r="J494" s="17">
        <v>497.16419999999999</v>
      </c>
      <c r="K494">
        <f t="shared" si="28"/>
        <v>1</v>
      </c>
      <c r="L494">
        <f t="shared" si="29"/>
        <v>637.39</v>
      </c>
      <c r="M494">
        <f t="shared" si="30"/>
        <v>0.22</v>
      </c>
      <c r="N494" s="22">
        <f t="shared" si="31"/>
        <v>497.16419999999999</v>
      </c>
    </row>
    <row r="495" spans="1:14" x14ac:dyDescent="0.3">
      <c r="A495" t="s">
        <v>3731</v>
      </c>
      <c r="B495" s="4">
        <v>45849</v>
      </c>
      <c r="C495" t="s">
        <v>1330</v>
      </c>
      <c r="D495" t="s">
        <v>1590</v>
      </c>
      <c r="E495" t="s">
        <v>1743</v>
      </c>
      <c r="F495">
        <v>1</v>
      </c>
      <c r="G495">
        <v>788.45</v>
      </c>
      <c r="H495">
        <v>0.28999999999999998</v>
      </c>
      <c r="I495" t="s">
        <v>1807</v>
      </c>
      <c r="J495" s="17">
        <v>559.79949999999997</v>
      </c>
      <c r="K495">
        <f t="shared" si="28"/>
        <v>1</v>
      </c>
      <c r="L495">
        <f t="shared" si="29"/>
        <v>788.45</v>
      </c>
      <c r="M495">
        <f t="shared" si="30"/>
        <v>0.28999999999999998</v>
      </c>
      <c r="N495" s="22">
        <f t="shared" si="31"/>
        <v>559.79949999999997</v>
      </c>
    </row>
    <row r="496" spans="1:14" x14ac:dyDescent="0.3">
      <c r="A496" t="s">
        <v>3790</v>
      </c>
      <c r="B496" s="4">
        <v>45806</v>
      </c>
      <c r="C496" t="s">
        <v>648</v>
      </c>
      <c r="D496" t="s">
        <v>1590</v>
      </c>
      <c r="E496" t="s">
        <v>1755</v>
      </c>
      <c r="F496">
        <v>1</v>
      </c>
      <c r="G496">
        <v>563.01</v>
      </c>
      <c r="H496">
        <v>0.1</v>
      </c>
      <c r="I496" t="s">
        <v>1805</v>
      </c>
      <c r="J496" s="17">
        <v>506.709</v>
      </c>
      <c r="K496">
        <f t="shared" si="28"/>
        <v>1</v>
      </c>
      <c r="L496">
        <f t="shared" si="29"/>
        <v>563.01</v>
      </c>
      <c r="M496">
        <f t="shared" si="30"/>
        <v>0.1</v>
      </c>
      <c r="N496" s="22">
        <f t="shared" si="31"/>
        <v>506.709</v>
      </c>
    </row>
    <row r="497" spans="1:14" x14ac:dyDescent="0.3">
      <c r="A497" t="s">
        <v>1867</v>
      </c>
      <c r="B497" s="4">
        <v>45854</v>
      </c>
      <c r="C497" t="s">
        <v>1255</v>
      </c>
      <c r="D497" t="s">
        <v>1592</v>
      </c>
      <c r="E497" t="s">
        <v>1771</v>
      </c>
      <c r="F497">
        <v>1</v>
      </c>
      <c r="G497">
        <v>198.83</v>
      </c>
      <c r="H497">
        <v>0.09</v>
      </c>
      <c r="I497" t="s">
        <v>1810</v>
      </c>
      <c r="J497" s="17">
        <v>180.93530000000001</v>
      </c>
      <c r="K497">
        <f t="shared" si="28"/>
        <v>1</v>
      </c>
      <c r="L497">
        <f t="shared" si="29"/>
        <v>198.83</v>
      </c>
      <c r="M497">
        <f t="shared" si="30"/>
        <v>0.09</v>
      </c>
      <c r="N497" s="22">
        <f t="shared" si="31"/>
        <v>180.93530000000001</v>
      </c>
    </row>
    <row r="498" spans="1:14" x14ac:dyDescent="0.3">
      <c r="A498" t="s">
        <v>1927</v>
      </c>
      <c r="B498" s="4">
        <v>45274</v>
      </c>
      <c r="C498" t="s">
        <v>737</v>
      </c>
      <c r="D498" t="s">
        <v>1592</v>
      </c>
      <c r="E498" t="s">
        <v>1789</v>
      </c>
      <c r="F498">
        <v>2</v>
      </c>
      <c r="G498">
        <v>872.93</v>
      </c>
      <c r="H498">
        <v>0.28999999999999998</v>
      </c>
      <c r="I498" t="s">
        <v>1810</v>
      </c>
      <c r="J498" s="17">
        <v>1239.5606</v>
      </c>
      <c r="K498">
        <f t="shared" si="28"/>
        <v>2</v>
      </c>
      <c r="L498">
        <f t="shared" si="29"/>
        <v>872.93</v>
      </c>
      <c r="M498">
        <f t="shared" si="30"/>
        <v>0.28999999999999998</v>
      </c>
      <c r="N498" s="22">
        <f t="shared" si="31"/>
        <v>1239.5606</v>
      </c>
    </row>
    <row r="499" spans="1:14" x14ac:dyDescent="0.3">
      <c r="A499" t="s">
        <v>2110</v>
      </c>
      <c r="B499" s="4">
        <v>45813</v>
      </c>
      <c r="C499" t="s">
        <v>342</v>
      </c>
      <c r="D499" t="s">
        <v>1592</v>
      </c>
      <c r="E499" t="s">
        <v>1768</v>
      </c>
      <c r="F499">
        <v>2</v>
      </c>
      <c r="G499">
        <v>916.49</v>
      </c>
      <c r="H499">
        <v>0.3</v>
      </c>
      <c r="I499" t="s">
        <v>1810</v>
      </c>
      <c r="J499" s="17">
        <v>1283.086</v>
      </c>
      <c r="K499">
        <f t="shared" si="28"/>
        <v>2</v>
      </c>
      <c r="L499">
        <f t="shared" si="29"/>
        <v>916.49</v>
      </c>
      <c r="M499">
        <f t="shared" si="30"/>
        <v>0.3</v>
      </c>
      <c r="N499" s="22">
        <f t="shared" si="31"/>
        <v>1283.086</v>
      </c>
    </row>
    <row r="500" spans="1:14" x14ac:dyDescent="0.3">
      <c r="A500" t="s">
        <v>2140</v>
      </c>
      <c r="B500" s="4">
        <v>45891</v>
      </c>
      <c r="C500" t="s">
        <v>304</v>
      </c>
      <c r="D500" t="s">
        <v>1592</v>
      </c>
      <c r="E500" t="s">
        <v>1795</v>
      </c>
      <c r="F500">
        <v>3</v>
      </c>
      <c r="G500">
        <v>455.82</v>
      </c>
      <c r="H500">
        <v>0.01</v>
      </c>
      <c r="I500" t="s">
        <v>1807</v>
      </c>
      <c r="J500" s="17">
        <v>1353.7854</v>
      </c>
      <c r="K500">
        <f t="shared" si="28"/>
        <v>3</v>
      </c>
      <c r="L500">
        <f t="shared" si="29"/>
        <v>455.82</v>
      </c>
      <c r="M500">
        <f t="shared" si="30"/>
        <v>0.01</v>
      </c>
      <c r="N500" s="22">
        <f t="shared" si="31"/>
        <v>1353.7854</v>
      </c>
    </row>
    <row r="501" spans="1:14" x14ac:dyDescent="0.3">
      <c r="A501" t="s">
        <v>2262</v>
      </c>
      <c r="B501" s="4">
        <v>45380</v>
      </c>
      <c r="C501" t="s">
        <v>861</v>
      </c>
      <c r="D501" t="s">
        <v>1592</v>
      </c>
      <c r="E501" t="s">
        <v>1771</v>
      </c>
      <c r="F501">
        <v>2</v>
      </c>
      <c r="G501">
        <v>780.05</v>
      </c>
      <c r="H501">
        <v>0.12</v>
      </c>
      <c r="I501" t="s">
        <v>1810</v>
      </c>
      <c r="J501" s="17">
        <v>1372.8879999999999</v>
      </c>
      <c r="K501">
        <f t="shared" si="28"/>
        <v>2</v>
      </c>
      <c r="L501">
        <f t="shared" si="29"/>
        <v>780.05</v>
      </c>
      <c r="M501">
        <f t="shared" si="30"/>
        <v>0.12</v>
      </c>
      <c r="N501" s="22">
        <f t="shared" si="31"/>
        <v>1372.8879999999999</v>
      </c>
    </row>
    <row r="502" spans="1:14" x14ac:dyDescent="0.3">
      <c r="A502" t="s">
        <v>2306</v>
      </c>
      <c r="B502" s="4">
        <v>45911</v>
      </c>
      <c r="C502" t="s">
        <v>55</v>
      </c>
      <c r="D502" t="s">
        <v>1592</v>
      </c>
      <c r="E502" t="s">
        <v>1789</v>
      </c>
      <c r="F502">
        <v>1</v>
      </c>
      <c r="G502">
        <v>659.27</v>
      </c>
      <c r="H502">
        <v>0.15</v>
      </c>
      <c r="I502" t="s">
        <v>1807</v>
      </c>
      <c r="J502" s="17">
        <v>560.37950000000001</v>
      </c>
      <c r="K502">
        <f t="shared" si="28"/>
        <v>1</v>
      </c>
      <c r="L502">
        <f t="shared" si="29"/>
        <v>659.27</v>
      </c>
      <c r="M502">
        <f t="shared" si="30"/>
        <v>0.15</v>
      </c>
      <c r="N502" s="22">
        <f t="shared" si="31"/>
        <v>560.37950000000001</v>
      </c>
    </row>
    <row r="503" spans="1:14" x14ac:dyDescent="0.3">
      <c r="A503" t="s">
        <v>2515</v>
      </c>
      <c r="B503" s="4">
        <v>45572</v>
      </c>
      <c r="C503" t="s">
        <v>1364</v>
      </c>
      <c r="D503" t="s">
        <v>1592</v>
      </c>
      <c r="E503" t="s">
        <v>1751</v>
      </c>
      <c r="F503">
        <v>4</v>
      </c>
      <c r="G503">
        <v>681.08</v>
      </c>
      <c r="H503">
        <v>0</v>
      </c>
      <c r="I503" t="s">
        <v>1807</v>
      </c>
      <c r="J503" s="17">
        <v>2724.32</v>
      </c>
      <c r="K503">
        <f t="shared" si="28"/>
        <v>4</v>
      </c>
      <c r="L503">
        <f t="shared" si="29"/>
        <v>681.08</v>
      </c>
      <c r="M503">
        <f t="shared" si="30"/>
        <v>0</v>
      </c>
      <c r="N503" s="22">
        <f t="shared" si="31"/>
        <v>2724.32</v>
      </c>
    </row>
    <row r="504" spans="1:14" x14ac:dyDescent="0.3">
      <c r="A504" t="s">
        <v>2517</v>
      </c>
      <c r="B504" s="4">
        <v>45939</v>
      </c>
      <c r="C504" t="s">
        <v>430</v>
      </c>
      <c r="D504" t="s">
        <v>1592</v>
      </c>
      <c r="E504" t="s">
        <v>1781</v>
      </c>
      <c r="F504">
        <v>4</v>
      </c>
      <c r="G504">
        <v>471.89</v>
      </c>
      <c r="H504">
        <v>0.12</v>
      </c>
      <c r="I504" t="s">
        <v>1810</v>
      </c>
      <c r="J504" s="17">
        <v>1661.0527999999999</v>
      </c>
      <c r="K504">
        <f t="shared" si="28"/>
        <v>4</v>
      </c>
      <c r="L504">
        <f t="shared" si="29"/>
        <v>471.89</v>
      </c>
      <c r="M504">
        <f t="shared" si="30"/>
        <v>0.12</v>
      </c>
      <c r="N504" s="22">
        <f t="shared" si="31"/>
        <v>1661.0527999999999</v>
      </c>
    </row>
    <row r="505" spans="1:14" x14ac:dyDescent="0.3">
      <c r="A505" t="s">
        <v>2562</v>
      </c>
      <c r="B505" s="4">
        <v>45483</v>
      </c>
      <c r="C505" t="s">
        <v>1007</v>
      </c>
      <c r="D505" t="s">
        <v>1592</v>
      </c>
      <c r="E505" t="s">
        <v>1792</v>
      </c>
      <c r="F505">
        <v>2</v>
      </c>
      <c r="G505">
        <v>671.69</v>
      </c>
      <c r="H505">
        <v>0.19</v>
      </c>
      <c r="I505" t="s">
        <v>1805</v>
      </c>
      <c r="J505" s="17">
        <v>1088.1378</v>
      </c>
      <c r="K505">
        <f t="shared" si="28"/>
        <v>2</v>
      </c>
      <c r="L505">
        <f t="shared" si="29"/>
        <v>671.69</v>
      </c>
      <c r="M505">
        <f t="shared" si="30"/>
        <v>0.19</v>
      </c>
      <c r="N505" s="22">
        <f t="shared" si="31"/>
        <v>1088.1378</v>
      </c>
    </row>
    <row r="506" spans="1:14" x14ac:dyDescent="0.3">
      <c r="A506" t="s">
        <v>2634</v>
      </c>
      <c r="B506" s="4">
        <v>45734</v>
      </c>
      <c r="C506" t="s">
        <v>364</v>
      </c>
      <c r="D506" t="s">
        <v>1592</v>
      </c>
      <c r="E506" t="s">
        <v>1748</v>
      </c>
      <c r="F506">
        <v>1</v>
      </c>
      <c r="G506">
        <v>36.799999999999997</v>
      </c>
      <c r="H506">
        <v>0.18</v>
      </c>
      <c r="I506" t="s">
        <v>1805</v>
      </c>
      <c r="J506" s="17">
        <v>30.175999999999998</v>
      </c>
      <c r="K506">
        <f t="shared" si="28"/>
        <v>1</v>
      </c>
      <c r="L506">
        <f t="shared" si="29"/>
        <v>36.799999999999997</v>
      </c>
      <c r="M506">
        <f t="shared" si="30"/>
        <v>0.18</v>
      </c>
      <c r="N506" s="22">
        <f t="shared" si="31"/>
        <v>30.175999999999998</v>
      </c>
    </row>
    <row r="507" spans="1:14" x14ac:dyDescent="0.3">
      <c r="A507" t="s">
        <v>2648</v>
      </c>
      <c r="B507" s="4">
        <v>45380</v>
      </c>
      <c r="C507" t="s">
        <v>382</v>
      </c>
      <c r="D507" t="s">
        <v>1592</v>
      </c>
      <c r="E507" t="s">
        <v>1783</v>
      </c>
      <c r="F507">
        <v>3</v>
      </c>
      <c r="G507">
        <v>108.14</v>
      </c>
      <c r="H507">
        <v>0.19</v>
      </c>
      <c r="I507" t="s">
        <v>1810</v>
      </c>
      <c r="J507" s="17">
        <v>262.78019999999998</v>
      </c>
      <c r="K507">
        <f t="shared" si="28"/>
        <v>3</v>
      </c>
      <c r="L507">
        <f t="shared" si="29"/>
        <v>108.14</v>
      </c>
      <c r="M507">
        <f t="shared" si="30"/>
        <v>0.19</v>
      </c>
      <c r="N507" s="22">
        <f t="shared" si="31"/>
        <v>262.78019999999998</v>
      </c>
    </row>
    <row r="508" spans="1:14" x14ac:dyDescent="0.3">
      <c r="A508" t="s">
        <v>2693</v>
      </c>
      <c r="B508" s="4">
        <v>45876</v>
      </c>
      <c r="C508" t="s">
        <v>651</v>
      </c>
      <c r="D508" t="s">
        <v>1592</v>
      </c>
      <c r="E508" t="s">
        <v>1771</v>
      </c>
      <c r="F508">
        <v>3</v>
      </c>
      <c r="G508">
        <v>465.4</v>
      </c>
      <c r="H508">
        <v>0.28999999999999998</v>
      </c>
      <c r="I508" t="s">
        <v>1810</v>
      </c>
      <c r="J508" s="17">
        <v>991.30199999999979</v>
      </c>
      <c r="K508">
        <f t="shared" si="28"/>
        <v>3</v>
      </c>
      <c r="L508">
        <f t="shared" si="29"/>
        <v>465.4</v>
      </c>
      <c r="M508">
        <f t="shared" si="30"/>
        <v>0.28999999999999998</v>
      </c>
      <c r="N508" s="22">
        <f t="shared" si="31"/>
        <v>991.30199999999979</v>
      </c>
    </row>
    <row r="509" spans="1:14" x14ac:dyDescent="0.3">
      <c r="A509" t="s">
        <v>2747</v>
      </c>
      <c r="B509" s="4">
        <v>45880</v>
      </c>
      <c r="C509" t="s">
        <v>1361</v>
      </c>
      <c r="D509" t="s">
        <v>1592</v>
      </c>
      <c r="E509" t="s">
        <v>1786</v>
      </c>
      <c r="F509">
        <v>3</v>
      </c>
      <c r="G509">
        <v>938.68</v>
      </c>
      <c r="H509">
        <v>0.14000000000000001</v>
      </c>
      <c r="I509" t="s">
        <v>1805</v>
      </c>
      <c r="J509" s="17">
        <v>2421.7944000000002</v>
      </c>
      <c r="K509">
        <f t="shared" si="28"/>
        <v>3</v>
      </c>
      <c r="L509">
        <f t="shared" si="29"/>
        <v>938.68</v>
      </c>
      <c r="M509">
        <f t="shared" si="30"/>
        <v>0.14000000000000001</v>
      </c>
      <c r="N509" s="22">
        <f t="shared" si="31"/>
        <v>2421.7944000000002</v>
      </c>
    </row>
    <row r="510" spans="1:14" x14ac:dyDescent="0.3">
      <c r="A510" t="s">
        <v>2784</v>
      </c>
      <c r="B510" s="4">
        <v>45857</v>
      </c>
      <c r="C510" t="s">
        <v>348</v>
      </c>
      <c r="D510" t="s">
        <v>1592</v>
      </c>
      <c r="E510" t="s">
        <v>1755</v>
      </c>
      <c r="F510">
        <v>4</v>
      </c>
      <c r="G510">
        <v>540.69000000000005</v>
      </c>
      <c r="H510">
        <v>0.09</v>
      </c>
      <c r="I510" t="s">
        <v>1810</v>
      </c>
      <c r="J510" s="17">
        <v>1968.1116</v>
      </c>
      <c r="K510">
        <f t="shared" si="28"/>
        <v>4</v>
      </c>
      <c r="L510">
        <f t="shared" si="29"/>
        <v>540.69000000000005</v>
      </c>
      <c r="M510">
        <f t="shared" si="30"/>
        <v>0.09</v>
      </c>
      <c r="N510" s="22">
        <f t="shared" si="31"/>
        <v>1968.1116</v>
      </c>
    </row>
    <row r="511" spans="1:14" x14ac:dyDescent="0.3">
      <c r="A511" t="s">
        <v>2789</v>
      </c>
      <c r="B511" s="4">
        <v>45228</v>
      </c>
      <c r="C511" t="s">
        <v>545</v>
      </c>
      <c r="D511" t="s">
        <v>1592</v>
      </c>
      <c r="E511" t="s">
        <v>1764</v>
      </c>
      <c r="F511">
        <v>4</v>
      </c>
      <c r="G511">
        <v>538.73</v>
      </c>
      <c r="H511">
        <v>0.03</v>
      </c>
      <c r="I511" t="s">
        <v>1805</v>
      </c>
      <c r="J511" s="17">
        <v>2090.2723999999998</v>
      </c>
      <c r="K511">
        <f t="shared" si="28"/>
        <v>4</v>
      </c>
      <c r="L511">
        <f t="shared" si="29"/>
        <v>538.73</v>
      </c>
      <c r="M511">
        <f t="shared" si="30"/>
        <v>0.03</v>
      </c>
      <c r="N511" s="22">
        <f t="shared" si="31"/>
        <v>2090.2723999999998</v>
      </c>
    </row>
    <row r="512" spans="1:14" x14ac:dyDescent="0.3">
      <c r="A512" t="s">
        <v>2916</v>
      </c>
      <c r="B512" s="4">
        <v>45387</v>
      </c>
      <c r="C512" t="s">
        <v>1051</v>
      </c>
      <c r="D512" t="s">
        <v>1592</v>
      </c>
      <c r="E512" t="s">
        <v>1743</v>
      </c>
      <c r="F512">
        <v>3</v>
      </c>
      <c r="G512">
        <v>826.15</v>
      </c>
      <c r="H512">
        <v>0</v>
      </c>
      <c r="I512" t="s">
        <v>1807</v>
      </c>
      <c r="J512" s="17">
        <v>2478.4499999999998</v>
      </c>
      <c r="K512">
        <f t="shared" si="28"/>
        <v>3</v>
      </c>
      <c r="L512">
        <f t="shared" si="29"/>
        <v>826.15</v>
      </c>
      <c r="M512">
        <f t="shared" si="30"/>
        <v>0</v>
      </c>
      <c r="N512" s="22">
        <f t="shared" si="31"/>
        <v>2478.4499999999998</v>
      </c>
    </row>
    <row r="513" spans="1:14" x14ac:dyDescent="0.3">
      <c r="A513" t="s">
        <v>3119</v>
      </c>
      <c r="B513" s="4">
        <v>45576</v>
      </c>
      <c r="C513" t="s">
        <v>1075</v>
      </c>
      <c r="D513" t="s">
        <v>1592</v>
      </c>
      <c r="E513" t="s">
        <v>1764</v>
      </c>
      <c r="F513">
        <v>3</v>
      </c>
      <c r="G513">
        <v>653.59</v>
      </c>
      <c r="H513">
        <v>0.17</v>
      </c>
      <c r="I513" t="s">
        <v>1810</v>
      </c>
      <c r="J513" s="17">
        <v>1627.4391000000001</v>
      </c>
      <c r="K513">
        <f t="shared" si="28"/>
        <v>3</v>
      </c>
      <c r="L513">
        <f t="shared" si="29"/>
        <v>653.59</v>
      </c>
      <c r="M513">
        <f t="shared" si="30"/>
        <v>0.17</v>
      </c>
      <c r="N513" s="22">
        <f t="shared" si="31"/>
        <v>1627.4391000000001</v>
      </c>
    </row>
    <row r="514" spans="1:14" x14ac:dyDescent="0.3">
      <c r="A514" t="s">
        <v>3221</v>
      </c>
      <c r="B514" s="4">
        <v>45394</v>
      </c>
      <c r="C514" t="s">
        <v>1147</v>
      </c>
      <c r="D514" t="s">
        <v>1592</v>
      </c>
      <c r="E514" t="s">
        <v>1795</v>
      </c>
      <c r="F514">
        <v>4</v>
      </c>
      <c r="G514">
        <v>327.25</v>
      </c>
      <c r="H514">
        <v>0.13</v>
      </c>
      <c r="I514" t="s">
        <v>1810</v>
      </c>
      <c r="J514" s="17">
        <v>1138.83</v>
      </c>
      <c r="K514">
        <f t="shared" ref="K514:K577" si="32">IF(ISBLANK(F514),J514/(G514*(1-H514)),F514)</f>
        <v>4</v>
      </c>
      <c r="L514">
        <f t="shared" ref="L514:L577" si="33">IF(ISBLANK(G514),J514/(F514*(1-H514)),G514)</f>
        <v>327.25</v>
      </c>
      <c r="M514">
        <f t="shared" ref="M514:M577" si="34">IF(ISBLANK(H514),1-(J514/(L514*F514)),H514)</f>
        <v>0.13</v>
      </c>
      <c r="N514" s="22">
        <f t="shared" ref="N514:N577" si="35">IF(ISBLANK(J514),F514*G514*(1-H514),J514)</f>
        <v>1138.83</v>
      </c>
    </row>
    <row r="515" spans="1:14" x14ac:dyDescent="0.3">
      <c r="A515" t="s">
        <v>3254</v>
      </c>
      <c r="B515" s="4">
        <v>45709</v>
      </c>
      <c r="C515" t="s">
        <v>252</v>
      </c>
      <c r="D515" t="s">
        <v>1592</v>
      </c>
      <c r="E515" t="s">
        <v>1792</v>
      </c>
      <c r="F515">
        <v>2</v>
      </c>
      <c r="G515">
        <v>46.39</v>
      </c>
      <c r="H515">
        <v>7.0000000000000007E-2</v>
      </c>
      <c r="I515" t="s">
        <v>1805</v>
      </c>
      <c r="J515" s="17">
        <v>86.285399999999996</v>
      </c>
      <c r="K515">
        <f t="shared" si="32"/>
        <v>2</v>
      </c>
      <c r="L515">
        <f t="shared" si="33"/>
        <v>46.39</v>
      </c>
      <c r="M515">
        <f t="shared" si="34"/>
        <v>7.0000000000000007E-2</v>
      </c>
      <c r="N515" s="22">
        <f t="shared" si="35"/>
        <v>86.285399999999996</v>
      </c>
    </row>
    <row r="516" spans="1:14" x14ac:dyDescent="0.3">
      <c r="A516" t="s">
        <v>3386</v>
      </c>
      <c r="B516" s="4">
        <v>45774</v>
      </c>
      <c r="C516" t="s">
        <v>124</v>
      </c>
      <c r="D516" t="s">
        <v>1592</v>
      </c>
      <c r="E516" t="s">
        <v>1771</v>
      </c>
      <c r="F516">
        <v>2</v>
      </c>
      <c r="G516">
        <v>613.47</v>
      </c>
      <c r="H516">
        <v>0.02</v>
      </c>
      <c r="I516" t="s">
        <v>1807</v>
      </c>
      <c r="J516" s="17">
        <v>1202.4012</v>
      </c>
      <c r="K516">
        <f t="shared" si="32"/>
        <v>2</v>
      </c>
      <c r="L516">
        <f t="shared" si="33"/>
        <v>613.47</v>
      </c>
      <c r="M516">
        <f t="shared" si="34"/>
        <v>0.02</v>
      </c>
      <c r="N516" s="22">
        <f t="shared" si="35"/>
        <v>1202.4012</v>
      </c>
    </row>
    <row r="517" spans="1:14" x14ac:dyDescent="0.3">
      <c r="A517" t="s">
        <v>3492</v>
      </c>
      <c r="B517" s="4">
        <v>45446</v>
      </c>
      <c r="C517" t="s">
        <v>1478</v>
      </c>
      <c r="D517" t="s">
        <v>1592</v>
      </c>
      <c r="E517" t="s">
        <v>1739</v>
      </c>
      <c r="F517">
        <v>2</v>
      </c>
      <c r="G517">
        <v>938.6</v>
      </c>
      <c r="H517">
        <v>0.04</v>
      </c>
      <c r="I517" t="s">
        <v>1807</v>
      </c>
      <c r="J517" s="17">
        <v>1802.1120000000001</v>
      </c>
      <c r="K517">
        <f t="shared" si="32"/>
        <v>2</v>
      </c>
      <c r="L517">
        <f t="shared" si="33"/>
        <v>938.6</v>
      </c>
      <c r="M517">
        <f t="shared" si="34"/>
        <v>0.04</v>
      </c>
      <c r="N517" s="22">
        <f t="shared" si="35"/>
        <v>1802.1120000000001</v>
      </c>
    </row>
    <row r="518" spans="1:14" x14ac:dyDescent="0.3">
      <c r="A518" t="s">
        <v>3535</v>
      </c>
      <c r="B518" s="4">
        <v>45547</v>
      </c>
      <c r="C518" t="s">
        <v>195</v>
      </c>
      <c r="D518" t="s">
        <v>1592</v>
      </c>
      <c r="E518" t="s">
        <v>1774</v>
      </c>
      <c r="F518">
        <v>4</v>
      </c>
      <c r="G518">
        <v>862.25</v>
      </c>
      <c r="H518">
        <v>0.28000000000000003</v>
      </c>
      <c r="I518" t="s">
        <v>1807</v>
      </c>
      <c r="J518" s="17">
        <v>2483.2800000000002</v>
      </c>
      <c r="K518">
        <f t="shared" si="32"/>
        <v>4</v>
      </c>
      <c r="L518">
        <f t="shared" si="33"/>
        <v>862.25</v>
      </c>
      <c r="M518">
        <f t="shared" si="34"/>
        <v>0.28000000000000003</v>
      </c>
      <c r="N518" s="22">
        <f t="shared" si="35"/>
        <v>2483.2800000000002</v>
      </c>
    </row>
    <row r="519" spans="1:14" x14ac:dyDescent="0.3">
      <c r="A519" t="s">
        <v>3537</v>
      </c>
      <c r="B519" s="4">
        <v>45549</v>
      </c>
      <c r="C519" t="s">
        <v>1456</v>
      </c>
      <c r="D519" t="s">
        <v>1592</v>
      </c>
      <c r="E519" t="s">
        <v>1792</v>
      </c>
      <c r="F519">
        <v>2</v>
      </c>
      <c r="G519">
        <v>695.02</v>
      </c>
      <c r="H519">
        <v>0.3</v>
      </c>
      <c r="I519" t="s">
        <v>1810</v>
      </c>
      <c r="J519" s="17">
        <v>973.02799999999991</v>
      </c>
      <c r="K519">
        <f t="shared" si="32"/>
        <v>2</v>
      </c>
      <c r="L519">
        <f t="shared" si="33"/>
        <v>695.02</v>
      </c>
      <c r="M519">
        <f t="shared" si="34"/>
        <v>0.3</v>
      </c>
      <c r="N519" s="22">
        <f t="shared" si="35"/>
        <v>973.02799999999991</v>
      </c>
    </row>
    <row r="520" spans="1:14" x14ac:dyDescent="0.3">
      <c r="A520" t="s">
        <v>3555</v>
      </c>
      <c r="B520" s="4">
        <v>45744</v>
      </c>
      <c r="C520" t="s">
        <v>1412</v>
      </c>
      <c r="D520" t="s">
        <v>1592</v>
      </c>
      <c r="E520" t="s">
        <v>1783</v>
      </c>
      <c r="F520">
        <v>2</v>
      </c>
      <c r="G520">
        <v>31.28</v>
      </c>
      <c r="H520">
        <v>0.2</v>
      </c>
      <c r="I520" t="s">
        <v>1810</v>
      </c>
      <c r="J520" s="17">
        <v>50.048000000000002</v>
      </c>
      <c r="K520">
        <f t="shared" si="32"/>
        <v>2</v>
      </c>
      <c r="L520">
        <f t="shared" si="33"/>
        <v>31.28</v>
      </c>
      <c r="M520">
        <f t="shared" si="34"/>
        <v>0.2</v>
      </c>
      <c r="N520" s="22">
        <f t="shared" si="35"/>
        <v>50.048000000000002</v>
      </c>
    </row>
    <row r="521" spans="1:14" x14ac:dyDescent="0.3">
      <c r="A521" t="s">
        <v>1970</v>
      </c>
      <c r="B521" s="4">
        <v>45851</v>
      </c>
      <c r="C521" t="s">
        <v>275</v>
      </c>
      <c r="D521" t="s">
        <v>1594</v>
      </c>
      <c r="E521" t="s">
        <v>1739</v>
      </c>
      <c r="F521">
        <v>1</v>
      </c>
      <c r="G521">
        <v>488.31</v>
      </c>
      <c r="H521">
        <v>0.03</v>
      </c>
      <c r="I521" t="s">
        <v>1807</v>
      </c>
      <c r="J521" s="17">
        <v>473.66070000000002</v>
      </c>
      <c r="K521">
        <f t="shared" si="32"/>
        <v>1</v>
      </c>
      <c r="L521">
        <f t="shared" si="33"/>
        <v>488.31</v>
      </c>
      <c r="M521">
        <f t="shared" si="34"/>
        <v>0.03</v>
      </c>
      <c r="N521" s="22">
        <f t="shared" si="35"/>
        <v>473.66070000000002</v>
      </c>
    </row>
    <row r="522" spans="1:14" x14ac:dyDescent="0.3">
      <c r="A522" t="s">
        <v>2127</v>
      </c>
      <c r="B522" s="4">
        <v>45840</v>
      </c>
      <c r="C522" t="s">
        <v>1033</v>
      </c>
      <c r="D522" t="s">
        <v>1594</v>
      </c>
      <c r="E522" t="s">
        <v>1751</v>
      </c>
      <c r="F522">
        <v>3</v>
      </c>
      <c r="G522">
        <v>601.92999999999995</v>
      </c>
      <c r="H522">
        <v>0.14000000000000001</v>
      </c>
      <c r="I522" t="s">
        <v>1805</v>
      </c>
      <c r="J522" s="17">
        <v>1552.9793999999999</v>
      </c>
      <c r="K522">
        <f t="shared" si="32"/>
        <v>3</v>
      </c>
      <c r="L522">
        <f t="shared" si="33"/>
        <v>601.92999999999995</v>
      </c>
      <c r="M522">
        <f t="shared" si="34"/>
        <v>0.14000000000000001</v>
      </c>
      <c r="N522" s="22">
        <f t="shared" si="35"/>
        <v>1552.9793999999999</v>
      </c>
    </row>
    <row r="523" spans="1:14" x14ac:dyDescent="0.3">
      <c r="A523" t="s">
        <v>2263</v>
      </c>
      <c r="B523" s="4">
        <v>45527</v>
      </c>
      <c r="C523" t="s">
        <v>693</v>
      </c>
      <c r="D523" t="s">
        <v>1594</v>
      </c>
      <c r="E523" t="s">
        <v>1768</v>
      </c>
      <c r="F523">
        <v>4</v>
      </c>
      <c r="G523">
        <v>315.95</v>
      </c>
      <c r="H523">
        <v>0.19</v>
      </c>
      <c r="I523" t="s">
        <v>1810</v>
      </c>
      <c r="J523" s="17">
        <v>1023.678</v>
      </c>
      <c r="K523">
        <f t="shared" si="32"/>
        <v>4</v>
      </c>
      <c r="L523">
        <f t="shared" si="33"/>
        <v>315.95</v>
      </c>
      <c r="M523">
        <f t="shared" si="34"/>
        <v>0.19</v>
      </c>
      <c r="N523" s="22">
        <f t="shared" si="35"/>
        <v>1023.678</v>
      </c>
    </row>
    <row r="524" spans="1:14" x14ac:dyDescent="0.3">
      <c r="A524" t="s">
        <v>2398</v>
      </c>
      <c r="B524" s="4">
        <v>45318</v>
      </c>
      <c r="C524" t="s">
        <v>215</v>
      </c>
      <c r="D524" t="s">
        <v>1594</v>
      </c>
      <c r="E524" t="s">
        <v>1776</v>
      </c>
      <c r="F524">
        <v>3</v>
      </c>
      <c r="G524">
        <v>622.72</v>
      </c>
      <c r="H524">
        <v>0.04</v>
      </c>
      <c r="I524" t="s">
        <v>1805</v>
      </c>
      <c r="J524" s="17">
        <v>1793.4336000000001</v>
      </c>
      <c r="K524">
        <f t="shared" si="32"/>
        <v>3</v>
      </c>
      <c r="L524">
        <f t="shared" si="33"/>
        <v>622.72</v>
      </c>
      <c r="M524">
        <f t="shared" si="34"/>
        <v>0.04</v>
      </c>
      <c r="N524" s="22">
        <f t="shared" si="35"/>
        <v>1793.4336000000001</v>
      </c>
    </row>
    <row r="525" spans="1:14" x14ac:dyDescent="0.3">
      <c r="A525" t="s">
        <v>2417</v>
      </c>
      <c r="B525" s="4">
        <v>45490</v>
      </c>
      <c r="C525" t="s">
        <v>687</v>
      </c>
      <c r="D525" t="s">
        <v>1594</v>
      </c>
      <c r="E525" t="s">
        <v>1789</v>
      </c>
      <c r="F525">
        <v>3</v>
      </c>
      <c r="G525">
        <v>182.91</v>
      </c>
      <c r="H525">
        <v>0.28999999999999998</v>
      </c>
      <c r="I525" t="s">
        <v>1805</v>
      </c>
      <c r="J525" s="17">
        <v>389.59829999999999</v>
      </c>
      <c r="K525">
        <f t="shared" si="32"/>
        <v>3</v>
      </c>
      <c r="L525">
        <f t="shared" si="33"/>
        <v>182.91</v>
      </c>
      <c r="M525">
        <f t="shared" si="34"/>
        <v>0.28999999999999998</v>
      </c>
      <c r="N525" s="22">
        <f t="shared" si="35"/>
        <v>389.59829999999999</v>
      </c>
    </row>
    <row r="526" spans="1:14" x14ac:dyDescent="0.3">
      <c r="A526" t="s">
        <v>2700</v>
      </c>
      <c r="B526" s="4">
        <v>45614</v>
      </c>
      <c r="C526" t="s">
        <v>330</v>
      </c>
      <c r="D526" t="s">
        <v>1594</v>
      </c>
      <c r="E526" t="s">
        <v>1748</v>
      </c>
      <c r="F526">
        <v>2</v>
      </c>
      <c r="G526">
        <v>732.67</v>
      </c>
      <c r="H526">
        <v>0.24</v>
      </c>
      <c r="I526" t="s">
        <v>1807</v>
      </c>
      <c r="J526" s="17">
        <v>1113.6584</v>
      </c>
      <c r="K526">
        <f t="shared" si="32"/>
        <v>2</v>
      </c>
      <c r="L526">
        <f t="shared" si="33"/>
        <v>732.67</v>
      </c>
      <c r="M526">
        <f t="shared" si="34"/>
        <v>0.24</v>
      </c>
      <c r="N526" s="22">
        <f t="shared" si="35"/>
        <v>1113.6584</v>
      </c>
    </row>
    <row r="527" spans="1:14" x14ac:dyDescent="0.3">
      <c r="A527" t="s">
        <v>3069</v>
      </c>
      <c r="B527" s="4">
        <v>45253</v>
      </c>
      <c r="C527" t="s">
        <v>1292</v>
      </c>
      <c r="D527" t="s">
        <v>1594</v>
      </c>
      <c r="E527" t="s">
        <v>1783</v>
      </c>
      <c r="F527">
        <v>1</v>
      </c>
      <c r="G527">
        <v>223.25</v>
      </c>
      <c r="H527">
        <v>0.28999999999999998</v>
      </c>
      <c r="I527" t="s">
        <v>1805</v>
      </c>
      <c r="J527" s="17">
        <v>158.50749999999999</v>
      </c>
      <c r="K527">
        <f t="shared" si="32"/>
        <v>1</v>
      </c>
      <c r="L527">
        <f t="shared" si="33"/>
        <v>223.25</v>
      </c>
      <c r="M527">
        <f t="shared" si="34"/>
        <v>0.28999999999999998</v>
      </c>
      <c r="N527" s="22">
        <f t="shared" si="35"/>
        <v>158.50749999999999</v>
      </c>
    </row>
    <row r="528" spans="1:14" x14ac:dyDescent="0.3">
      <c r="A528" t="s">
        <v>3070</v>
      </c>
      <c r="B528" s="4">
        <v>45530</v>
      </c>
      <c r="C528" t="s">
        <v>1309</v>
      </c>
      <c r="D528" t="s">
        <v>1594</v>
      </c>
      <c r="E528" t="s">
        <v>1751</v>
      </c>
      <c r="F528">
        <v>3</v>
      </c>
      <c r="G528">
        <v>918.76</v>
      </c>
      <c r="H528">
        <v>0.2</v>
      </c>
      <c r="I528" t="s">
        <v>1807</v>
      </c>
      <c r="J528" s="17">
        <v>2205.0239999999999</v>
      </c>
      <c r="K528">
        <f t="shared" si="32"/>
        <v>3</v>
      </c>
      <c r="L528">
        <f t="shared" si="33"/>
        <v>918.76</v>
      </c>
      <c r="M528">
        <f t="shared" si="34"/>
        <v>0.2</v>
      </c>
      <c r="N528" s="22">
        <f t="shared" si="35"/>
        <v>2205.0239999999999</v>
      </c>
    </row>
    <row r="529" spans="1:14" x14ac:dyDescent="0.3">
      <c r="A529" t="s">
        <v>3241</v>
      </c>
      <c r="B529" s="4">
        <v>45472</v>
      </c>
      <c r="C529" t="s">
        <v>773</v>
      </c>
      <c r="D529" t="s">
        <v>1594</v>
      </c>
      <c r="E529" t="s">
        <v>1776</v>
      </c>
      <c r="F529">
        <v>4</v>
      </c>
      <c r="G529">
        <v>303.56</v>
      </c>
      <c r="H529">
        <v>0.2</v>
      </c>
      <c r="I529" t="s">
        <v>1810</v>
      </c>
      <c r="J529" s="17">
        <v>971.39200000000005</v>
      </c>
      <c r="K529">
        <f t="shared" si="32"/>
        <v>4</v>
      </c>
      <c r="L529">
        <f t="shared" si="33"/>
        <v>303.56</v>
      </c>
      <c r="M529">
        <f t="shared" si="34"/>
        <v>0.2</v>
      </c>
      <c r="N529" s="22">
        <f t="shared" si="35"/>
        <v>971.39200000000005</v>
      </c>
    </row>
    <row r="530" spans="1:14" x14ac:dyDescent="0.3">
      <c r="A530" t="s">
        <v>1816</v>
      </c>
      <c r="B530" s="4">
        <v>45869</v>
      </c>
      <c r="C530" t="s">
        <v>1415</v>
      </c>
      <c r="D530" t="s">
        <v>1596</v>
      </c>
      <c r="E530" t="s">
        <v>1734</v>
      </c>
      <c r="F530">
        <v>2</v>
      </c>
      <c r="G530">
        <v>873.17</v>
      </c>
      <c r="H530">
        <v>0.23</v>
      </c>
      <c r="I530" t="s">
        <v>1807</v>
      </c>
      <c r="J530" s="17">
        <v>1344.6818000000001</v>
      </c>
      <c r="K530">
        <f t="shared" si="32"/>
        <v>2</v>
      </c>
      <c r="L530">
        <f t="shared" si="33"/>
        <v>873.17</v>
      </c>
      <c r="M530">
        <f t="shared" si="34"/>
        <v>0.23</v>
      </c>
      <c r="N530" s="22">
        <f t="shared" si="35"/>
        <v>1344.6818000000001</v>
      </c>
    </row>
    <row r="531" spans="1:14" x14ac:dyDescent="0.3">
      <c r="A531" t="s">
        <v>1845</v>
      </c>
      <c r="B531" s="4">
        <v>45378</v>
      </c>
      <c r="C531" t="s">
        <v>616</v>
      </c>
      <c r="D531" t="s">
        <v>1596</v>
      </c>
      <c r="E531" t="s">
        <v>1779</v>
      </c>
      <c r="F531">
        <v>4</v>
      </c>
      <c r="G531">
        <v>735.32</v>
      </c>
      <c r="H531">
        <v>0.06</v>
      </c>
      <c r="I531" t="s">
        <v>1810</v>
      </c>
      <c r="J531" s="17">
        <v>2764.8031999999998</v>
      </c>
      <c r="K531">
        <f t="shared" si="32"/>
        <v>4</v>
      </c>
      <c r="L531">
        <f t="shared" si="33"/>
        <v>735.32</v>
      </c>
      <c r="M531">
        <f t="shared" si="34"/>
        <v>0.06</v>
      </c>
      <c r="N531" s="22">
        <f t="shared" si="35"/>
        <v>2764.8031999999998</v>
      </c>
    </row>
    <row r="532" spans="1:14" x14ac:dyDescent="0.3">
      <c r="A532" t="s">
        <v>1850</v>
      </c>
      <c r="B532" s="4">
        <v>45677</v>
      </c>
      <c r="C532" t="s">
        <v>301</v>
      </c>
      <c r="D532" t="s">
        <v>1596</v>
      </c>
      <c r="E532" t="s">
        <v>1789</v>
      </c>
      <c r="F532">
        <v>3</v>
      </c>
      <c r="G532">
        <v>863.11</v>
      </c>
      <c r="H532">
        <v>0.28000000000000003</v>
      </c>
      <c r="I532" t="s">
        <v>1807</v>
      </c>
      <c r="J532" s="17">
        <v>1864.3176000000001</v>
      </c>
      <c r="K532">
        <f t="shared" si="32"/>
        <v>3</v>
      </c>
      <c r="L532">
        <f t="shared" si="33"/>
        <v>863.11</v>
      </c>
      <c r="M532">
        <f t="shared" si="34"/>
        <v>0.28000000000000003</v>
      </c>
      <c r="N532" s="22">
        <f t="shared" si="35"/>
        <v>1864.3176000000001</v>
      </c>
    </row>
    <row r="533" spans="1:14" x14ac:dyDescent="0.3">
      <c r="A533" t="s">
        <v>1897</v>
      </c>
      <c r="B533" s="4">
        <v>45577</v>
      </c>
      <c r="C533" t="s">
        <v>52</v>
      </c>
      <c r="D533" t="s">
        <v>1596</v>
      </c>
      <c r="E533" t="s">
        <v>1792</v>
      </c>
      <c r="F533">
        <v>2</v>
      </c>
      <c r="G533">
        <v>350.12</v>
      </c>
      <c r="H533">
        <v>0.12</v>
      </c>
      <c r="I533" t="s">
        <v>1810</v>
      </c>
      <c r="J533" s="17">
        <v>616.21119999999996</v>
      </c>
      <c r="K533">
        <f t="shared" si="32"/>
        <v>2</v>
      </c>
      <c r="L533">
        <f t="shared" si="33"/>
        <v>350.12</v>
      </c>
      <c r="M533">
        <f t="shared" si="34"/>
        <v>0.12</v>
      </c>
      <c r="N533" s="22">
        <f t="shared" si="35"/>
        <v>616.21119999999996</v>
      </c>
    </row>
    <row r="534" spans="1:14" x14ac:dyDescent="0.3">
      <c r="A534" t="s">
        <v>1907</v>
      </c>
      <c r="B534" s="4">
        <v>45677</v>
      </c>
      <c r="C534" t="s">
        <v>1141</v>
      </c>
      <c r="D534" t="s">
        <v>1596</v>
      </c>
      <c r="E534" t="s">
        <v>1755</v>
      </c>
      <c r="F534">
        <v>2</v>
      </c>
      <c r="G534">
        <v>401.5</v>
      </c>
      <c r="H534">
        <v>0.18</v>
      </c>
      <c r="I534" t="s">
        <v>1805</v>
      </c>
      <c r="J534" s="17">
        <v>658.46</v>
      </c>
      <c r="K534">
        <f t="shared" si="32"/>
        <v>2</v>
      </c>
      <c r="L534">
        <f t="shared" si="33"/>
        <v>401.5</v>
      </c>
      <c r="M534">
        <f t="shared" si="34"/>
        <v>0.18</v>
      </c>
      <c r="N534" s="22">
        <f t="shared" si="35"/>
        <v>658.46</v>
      </c>
    </row>
    <row r="535" spans="1:14" x14ac:dyDescent="0.3">
      <c r="A535" t="s">
        <v>1988</v>
      </c>
      <c r="B535" s="4">
        <v>45710</v>
      </c>
      <c r="C535" t="s">
        <v>1409</v>
      </c>
      <c r="D535" t="s">
        <v>1596</v>
      </c>
      <c r="E535" t="s">
        <v>1779</v>
      </c>
      <c r="F535">
        <v>3</v>
      </c>
      <c r="G535">
        <v>53.92</v>
      </c>
      <c r="H535">
        <v>0.15</v>
      </c>
      <c r="I535" t="s">
        <v>1807</v>
      </c>
      <c r="J535" s="17">
        <v>137.49600000000001</v>
      </c>
      <c r="K535">
        <f t="shared" si="32"/>
        <v>3</v>
      </c>
      <c r="L535">
        <f t="shared" si="33"/>
        <v>53.92</v>
      </c>
      <c r="M535">
        <f t="shared" si="34"/>
        <v>0.15</v>
      </c>
      <c r="N535" s="22">
        <f t="shared" si="35"/>
        <v>137.49600000000001</v>
      </c>
    </row>
    <row r="536" spans="1:14" x14ac:dyDescent="0.3">
      <c r="A536" t="s">
        <v>2008</v>
      </c>
      <c r="B536" s="4">
        <v>45742</v>
      </c>
      <c r="C536" t="s">
        <v>482</v>
      </c>
      <c r="D536" t="s">
        <v>1596</v>
      </c>
      <c r="E536" t="s">
        <v>1751</v>
      </c>
      <c r="F536">
        <v>1</v>
      </c>
      <c r="G536">
        <v>885.72</v>
      </c>
      <c r="H536">
        <v>0.15</v>
      </c>
      <c r="I536" t="s">
        <v>1805</v>
      </c>
      <c r="J536" s="17">
        <v>752.86199999999997</v>
      </c>
      <c r="K536">
        <f t="shared" si="32"/>
        <v>1</v>
      </c>
      <c r="L536">
        <f t="shared" si="33"/>
        <v>885.72</v>
      </c>
      <c r="M536">
        <f t="shared" si="34"/>
        <v>0.15</v>
      </c>
      <c r="N536" s="22">
        <f t="shared" si="35"/>
        <v>752.86199999999997</v>
      </c>
    </row>
    <row r="537" spans="1:14" x14ac:dyDescent="0.3">
      <c r="A537" t="s">
        <v>2525</v>
      </c>
      <c r="B537" s="4">
        <v>45656</v>
      </c>
      <c r="C537" t="s">
        <v>1510</v>
      </c>
      <c r="D537" t="s">
        <v>1596</v>
      </c>
      <c r="E537" t="s">
        <v>1768</v>
      </c>
      <c r="F537">
        <v>2</v>
      </c>
      <c r="G537">
        <v>974.35</v>
      </c>
      <c r="H537">
        <v>0.15</v>
      </c>
      <c r="I537" t="s">
        <v>1805</v>
      </c>
      <c r="J537" s="17">
        <v>1656.395</v>
      </c>
      <c r="K537">
        <f t="shared" si="32"/>
        <v>2</v>
      </c>
      <c r="L537">
        <f t="shared" si="33"/>
        <v>974.35</v>
      </c>
      <c r="M537">
        <f t="shared" si="34"/>
        <v>0.15</v>
      </c>
      <c r="N537" s="22">
        <f t="shared" si="35"/>
        <v>1656.395</v>
      </c>
    </row>
    <row r="538" spans="1:14" x14ac:dyDescent="0.3">
      <c r="A538" t="s">
        <v>2574</v>
      </c>
      <c r="B538" s="4">
        <v>45434</v>
      </c>
      <c r="C538" t="s">
        <v>1339</v>
      </c>
      <c r="D538" t="s">
        <v>1596</v>
      </c>
      <c r="E538" t="s">
        <v>1774</v>
      </c>
      <c r="F538">
        <v>1</v>
      </c>
      <c r="G538">
        <v>827.91</v>
      </c>
      <c r="H538">
        <v>0.21</v>
      </c>
      <c r="I538" t="s">
        <v>1807</v>
      </c>
      <c r="J538" s="17">
        <v>654.0489</v>
      </c>
      <c r="K538">
        <f t="shared" si="32"/>
        <v>1</v>
      </c>
      <c r="L538">
        <f t="shared" si="33"/>
        <v>827.91</v>
      </c>
      <c r="M538">
        <f t="shared" si="34"/>
        <v>0.21</v>
      </c>
      <c r="N538" s="22">
        <f t="shared" si="35"/>
        <v>654.0489</v>
      </c>
    </row>
    <row r="539" spans="1:14" x14ac:dyDescent="0.3">
      <c r="A539" t="s">
        <v>2671</v>
      </c>
      <c r="B539" s="4">
        <v>45428</v>
      </c>
      <c r="C539" t="s">
        <v>1080</v>
      </c>
      <c r="D539" t="s">
        <v>1596</v>
      </c>
      <c r="E539" t="s">
        <v>1771</v>
      </c>
      <c r="F539">
        <v>2</v>
      </c>
      <c r="G539">
        <v>379.78</v>
      </c>
      <c r="H539">
        <v>0.2</v>
      </c>
      <c r="I539" t="s">
        <v>1805</v>
      </c>
      <c r="J539" s="17">
        <v>607.64800000000002</v>
      </c>
      <c r="K539">
        <f t="shared" si="32"/>
        <v>2</v>
      </c>
      <c r="L539">
        <f t="shared" si="33"/>
        <v>379.78</v>
      </c>
      <c r="M539">
        <f t="shared" si="34"/>
        <v>0.2</v>
      </c>
      <c r="N539" s="22">
        <f t="shared" si="35"/>
        <v>607.64800000000002</v>
      </c>
    </row>
    <row r="540" spans="1:14" x14ac:dyDescent="0.3">
      <c r="A540" t="s">
        <v>2674</v>
      </c>
      <c r="B540" s="4">
        <v>45700</v>
      </c>
      <c r="C540" t="s">
        <v>414</v>
      </c>
      <c r="D540" t="s">
        <v>1596</v>
      </c>
      <c r="E540" t="s">
        <v>1783</v>
      </c>
      <c r="F540">
        <v>2</v>
      </c>
      <c r="G540">
        <v>667.17</v>
      </c>
      <c r="H540">
        <v>0.1</v>
      </c>
      <c r="I540" t="s">
        <v>1807</v>
      </c>
      <c r="J540" s="17">
        <v>1200.9059999999999</v>
      </c>
      <c r="K540">
        <f t="shared" si="32"/>
        <v>2</v>
      </c>
      <c r="L540">
        <f t="shared" si="33"/>
        <v>667.17</v>
      </c>
      <c r="M540">
        <f t="shared" si="34"/>
        <v>0.1</v>
      </c>
      <c r="N540" s="22">
        <f t="shared" si="35"/>
        <v>1200.9059999999999</v>
      </c>
    </row>
    <row r="541" spans="1:14" x14ac:dyDescent="0.3">
      <c r="A541" t="s">
        <v>2728</v>
      </c>
      <c r="B541" s="4">
        <v>45460</v>
      </c>
      <c r="C541" t="s">
        <v>465</v>
      </c>
      <c r="D541" t="s">
        <v>1596</v>
      </c>
      <c r="E541" t="s">
        <v>1795</v>
      </c>
      <c r="F541">
        <v>2</v>
      </c>
      <c r="G541">
        <v>892.06</v>
      </c>
      <c r="H541">
        <v>0.08</v>
      </c>
      <c r="I541" t="s">
        <v>1805</v>
      </c>
      <c r="J541" s="17">
        <v>1641.3904</v>
      </c>
      <c r="K541">
        <f t="shared" si="32"/>
        <v>2</v>
      </c>
      <c r="L541">
        <f t="shared" si="33"/>
        <v>892.06</v>
      </c>
      <c r="M541">
        <f t="shared" si="34"/>
        <v>0.08</v>
      </c>
      <c r="N541" s="22">
        <f t="shared" si="35"/>
        <v>1641.3904</v>
      </c>
    </row>
    <row r="542" spans="1:14" x14ac:dyDescent="0.3">
      <c r="A542" t="s">
        <v>2840</v>
      </c>
      <c r="B542" s="4">
        <v>45479</v>
      </c>
      <c r="C542" t="s">
        <v>782</v>
      </c>
      <c r="D542" t="s">
        <v>1596</v>
      </c>
      <c r="E542" t="s">
        <v>1768</v>
      </c>
      <c r="F542">
        <v>1</v>
      </c>
      <c r="G542">
        <v>409.41</v>
      </c>
      <c r="H542">
        <v>0.13</v>
      </c>
      <c r="I542" t="s">
        <v>1807</v>
      </c>
      <c r="J542" s="17">
        <v>356.18669999999997</v>
      </c>
      <c r="K542">
        <f t="shared" si="32"/>
        <v>1</v>
      </c>
      <c r="L542">
        <f t="shared" si="33"/>
        <v>409.41</v>
      </c>
      <c r="M542">
        <f t="shared" si="34"/>
        <v>0.13</v>
      </c>
      <c r="N542" s="22">
        <f t="shared" si="35"/>
        <v>356.18669999999997</v>
      </c>
    </row>
    <row r="543" spans="1:14" x14ac:dyDescent="0.3">
      <c r="A543" t="s">
        <v>2883</v>
      </c>
      <c r="B543" s="4">
        <v>45370</v>
      </c>
      <c r="C543" t="s">
        <v>174</v>
      </c>
      <c r="D543" t="s">
        <v>1596</v>
      </c>
      <c r="E543" t="s">
        <v>1789</v>
      </c>
      <c r="F543">
        <v>3</v>
      </c>
      <c r="G543">
        <v>623.82000000000005</v>
      </c>
      <c r="H543">
        <v>0.13</v>
      </c>
      <c r="I543" t="s">
        <v>1810</v>
      </c>
      <c r="J543" s="17">
        <v>1628.1702</v>
      </c>
      <c r="K543">
        <f t="shared" si="32"/>
        <v>3</v>
      </c>
      <c r="L543">
        <f t="shared" si="33"/>
        <v>623.82000000000005</v>
      </c>
      <c r="M543">
        <f t="shared" si="34"/>
        <v>0.13</v>
      </c>
      <c r="N543" s="22">
        <f t="shared" si="35"/>
        <v>1628.1702</v>
      </c>
    </row>
    <row r="544" spans="1:14" x14ac:dyDescent="0.3">
      <c r="A544" t="s">
        <v>3166</v>
      </c>
      <c r="B544" s="4">
        <v>45228</v>
      </c>
      <c r="C544" t="s">
        <v>59</v>
      </c>
      <c r="D544" t="s">
        <v>1596</v>
      </c>
      <c r="E544" t="s">
        <v>1758</v>
      </c>
      <c r="F544">
        <v>2</v>
      </c>
      <c r="G544">
        <v>159.93</v>
      </c>
      <c r="H544">
        <v>0.2</v>
      </c>
      <c r="I544" t="s">
        <v>1810</v>
      </c>
      <c r="J544" s="17">
        <v>255.88800000000001</v>
      </c>
      <c r="K544">
        <f t="shared" si="32"/>
        <v>2</v>
      </c>
      <c r="L544">
        <f t="shared" si="33"/>
        <v>159.93</v>
      </c>
      <c r="M544">
        <f t="shared" si="34"/>
        <v>0.2</v>
      </c>
      <c r="N544" s="22">
        <f t="shared" si="35"/>
        <v>255.88800000000001</v>
      </c>
    </row>
    <row r="545" spans="1:14" x14ac:dyDescent="0.3">
      <c r="A545" t="s">
        <v>3168</v>
      </c>
      <c r="B545" s="4">
        <v>45532</v>
      </c>
      <c r="C545" t="s">
        <v>613</v>
      </c>
      <c r="D545" t="s">
        <v>1596</v>
      </c>
      <c r="E545" t="s">
        <v>1795</v>
      </c>
      <c r="F545">
        <v>4</v>
      </c>
      <c r="G545">
        <v>885.57</v>
      </c>
      <c r="H545">
        <v>0.27</v>
      </c>
      <c r="I545" t="s">
        <v>1805</v>
      </c>
      <c r="J545" s="17">
        <v>2585.8643999999999</v>
      </c>
      <c r="K545">
        <f t="shared" si="32"/>
        <v>4</v>
      </c>
      <c r="L545">
        <f t="shared" si="33"/>
        <v>885.57</v>
      </c>
      <c r="M545">
        <f t="shared" si="34"/>
        <v>0.27</v>
      </c>
      <c r="N545" s="22">
        <f t="shared" si="35"/>
        <v>2585.8643999999999</v>
      </c>
    </row>
    <row r="546" spans="1:14" x14ac:dyDescent="0.3">
      <c r="A546" t="s">
        <v>3286</v>
      </c>
      <c r="B546" s="4">
        <v>45240</v>
      </c>
      <c r="C546" t="s">
        <v>391</v>
      </c>
      <c r="D546" t="s">
        <v>1596</v>
      </c>
      <c r="E546" t="s">
        <v>1748</v>
      </c>
      <c r="F546">
        <v>4</v>
      </c>
      <c r="G546">
        <v>695.97</v>
      </c>
      <c r="H546">
        <v>0.02</v>
      </c>
      <c r="I546" t="s">
        <v>1805</v>
      </c>
      <c r="J546" s="17">
        <v>2728.2024000000001</v>
      </c>
      <c r="K546">
        <f t="shared" si="32"/>
        <v>4</v>
      </c>
      <c r="L546">
        <f t="shared" si="33"/>
        <v>695.97</v>
      </c>
      <c r="M546">
        <f t="shared" si="34"/>
        <v>0.02</v>
      </c>
      <c r="N546" s="22">
        <f t="shared" si="35"/>
        <v>2728.2024000000001</v>
      </c>
    </row>
    <row r="547" spans="1:14" x14ac:dyDescent="0.3">
      <c r="A547" t="s">
        <v>3371</v>
      </c>
      <c r="B547" s="4">
        <v>45458</v>
      </c>
      <c r="C547" t="s">
        <v>1278</v>
      </c>
      <c r="D547" t="s">
        <v>1596</v>
      </c>
      <c r="E547" t="s">
        <v>1758</v>
      </c>
      <c r="F547">
        <v>1</v>
      </c>
      <c r="G547">
        <v>718.99</v>
      </c>
      <c r="H547">
        <v>0.08</v>
      </c>
      <c r="I547" t="s">
        <v>1807</v>
      </c>
      <c r="J547" s="17">
        <v>661.47080000000005</v>
      </c>
      <c r="K547">
        <f t="shared" si="32"/>
        <v>1</v>
      </c>
      <c r="L547">
        <f t="shared" si="33"/>
        <v>718.99</v>
      </c>
      <c r="M547">
        <f t="shared" si="34"/>
        <v>0.08</v>
      </c>
      <c r="N547" s="22">
        <f t="shared" si="35"/>
        <v>661.47080000000005</v>
      </c>
    </row>
    <row r="548" spans="1:14" x14ac:dyDescent="0.3">
      <c r="A548" t="s">
        <v>3397</v>
      </c>
      <c r="B548" s="4">
        <v>45749</v>
      </c>
      <c r="C548" t="s">
        <v>1261</v>
      </c>
      <c r="D548" t="s">
        <v>1596</v>
      </c>
      <c r="E548" t="s">
        <v>1795</v>
      </c>
      <c r="F548">
        <v>4</v>
      </c>
      <c r="G548">
        <v>62.25</v>
      </c>
      <c r="H548">
        <v>0.11</v>
      </c>
      <c r="I548" t="s">
        <v>1807</v>
      </c>
      <c r="J548" s="17">
        <v>221.61</v>
      </c>
      <c r="K548">
        <f t="shared" si="32"/>
        <v>4</v>
      </c>
      <c r="L548">
        <f t="shared" si="33"/>
        <v>62.25</v>
      </c>
      <c r="M548">
        <f t="shared" si="34"/>
        <v>0.11</v>
      </c>
      <c r="N548" s="22">
        <f t="shared" si="35"/>
        <v>221.61</v>
      </c>
    </row>
    <row r="549" spans="1:14" x14ac:dyDescent="0.3">
      <c r="A549" t="s">
        <v>3442</v>
      </c>
      <c r="B549" s="4">
        <v>45430</v>
      </c>
      <c r="C549" t="s">
        <v>1027</v>
      </c>
      <c r="D549" t="s">
        <v>1596</v>
      </c>
      <c r="E549" t="s">
        <v>1739</v>
      </c>
      <c r="F549">
        <v>1</v>
      </c>
      <c r="G549">
        <v>339.7</v>
      </c>
      <c r="H549">
        <v>0.1</v>
      </c>
      <c r="I549" t="s">
        <v>1805</v>
      </c>
      <c r="J549" s="17">
        <v>305.73</v>
      </c>
      <c r="K549">
        <f t="shared" si="32"/>
        <v>1</v>
      </c>
      <c r="L549">
        <f t="shared" si="33"/>
        <v>339.7</v>
      </c>
      <c r="M549">
        <f t="shared" si="34"/>
        <v>0.1</v>
      </c>
      <c r="N549" s="22">
        <f t="shared" si="35"/>
        <v>305.73</v>
      </c>
    </row>
    <row r="550" spans="1:14" x14ac:dyDescent="0.3">
      <c r="A550" t="s">
        <v>3510</v>
      </c>
      <c r="B550" s="4">
        <v>45521</v>
      </c>
      <c r="C550" t="s">
        <v>610</v>
      </c>
      <c r="D550" t="s">
        <v>1596</v>
      </c>
      <c r="E550" t="s">
        <v>1781</v>
      </c>
      <c r="F550">
        <v>1</v>
      </c>
      <c r="G550">
        <v>255.02</v>
      </c>
      <c r="H550">
        <v>0.3</v>
      </c>
      <c r="I550" t="s">
        <v>1805</v>
      </c>
      <c r="J550" s="17">
        <v>178.51400000000001</v>
      </c>
      <c r="K550">
        <f t="shared" si="32"/>
        <v>1</v>
      </c>
      <c r="L550">
        <f t="shared" si="33"/>
        <v>255.02</v>
      </c>
      <c r="M550">
        <f t="shared" si="34"/>
        <v>0.3</v>
      </c>
      <c r="N550" s="22">
        <f t="shared" si="35"/>
        <v>178.51400000000001</v>
      </c>
    </row>
    <row r="551" spans="1:14" x14ac:dyDescent="0.3">
      <c r="A551" t="s">
        <v>3598</v>
      </c>
      <c r="B551" s="4">
        <v>45446</v>
      </c>
      <c r="C551" t="s">
        <v>1177</v>
      </c>
      <c r="D551" t="s">
        <v>1596</v>
      </c>
      <c r="E551" t="s">
        <v>1783</v>
      </c>
      <c r="F551">
        <v>1</v>
      </c>
      <c r="G551">
        <v>161.16999999999999</v>
      </c>
      <c r="H551">
        <v>0.05</v>
      </c>
      <c r="I551" t="s">
        <v>1805</v>
      </c>
      <c r="J551" s="17">
        <v>153.11150000000001</v>
      </c>
      <c r="K551">
        <f t="shared" si="32"/>
        <v>1</v>
      </c>
      <c r="L551">
        <f t="shared" si="33"/>
        <v>161.16999999999999</v>
      </c>
      <c r="M551">
        <f t="shared" si="34"/>
        <v>0.05</v>
      </c>
      <c r="N551" s="22">
        <f t="shared" si="35"/>
        <v>153.11150000000001</v>
      </c>
    </row>
    <row r="552" spans="1:14" x14ac:dyDescent="0.3">
      <c r="A552" t="s">
        <v>3661</v>
      </c>
      <c r="B552" s="4">
        <v>45796</v>
      </c>
      <c r="C552" t="s">
        <v>814</v>
      </c>
      <c r="D552" t="s">
        <v>1596</v>
      </c>
      <c r="E552" t="s">
        <v>1789</v>
      </c>
      <c r="F552">
        <v>3</v>
      </c>
      <c r="G552">
        <v>858.81</v>
      </c>
      <c r="H552">
        <v>7.0000000000000007E-2</v>
      </c>
      <c r="I552" t="s">
        <v>1805</v>
      </c>
      <c r="J552" s="17">
        <v>2396.0799000000002</v>
      </c>
      <c r="K552">
        <f t="shared" si="32"/>
        <v>3</v>
      </c>
      <c r="L552">
        <f t="shared" si="33"/>
        <v>858.81</v>
      </c>
      <c r="M552">
        <f t="shared" si="34"/>
        <v>7.0000000000000007E-2</v>
      </c>
      <c r="N552" s="22">
        <f t="shared" si="35"/>
        <v>2396.0799000000002</v>
      </c>
    </row>
    <row r="553" spans="1:14" x14ac:dyDescent="0.3">
      <c r="A553" t="s">
        <v>1820</v>
      </c>
      <c r="B553" s="4">
        <v>45875</v>
      </c>
      <c r="C553" t="s">
        <v>1355</v>
      </c>
      <c r="D553" t="s">
        <v>1598</v>
      </c>
      <c r="E553" t="s">
        <v>1786</v>
      </c>
      <c r="F553">
        <v>2</v>
      </c>
      <c r="G553">
        <v>316.89999999999998</v>
      </c>
      <c r="H553">
        <v>0.3</v>
      </c>
      <c r="I553" t="s">
        <v>1807</v>
      </c>
      <c r="J553" s="17">
        <v>443.66</v>
      </c>
      <c r="K553">
        <f t="shared" si="32"/>
        <v>2</v>
      </c>
      <c r="L553">
        <f t="shared" si="33"/>
        <v>316.89999999999998</v>
      </c>
      <c r="M553">
        <f t="shared" si="34"/>
        <v>0.3</v>
      </c>
      <c r="N553" s="22">
        <f t="shared" si="35"/>
        <v>443.66</v>
      </c>
    </row>
    <row r="554" spans="1:14" x14ac:dyDescent="0.3">
      <c r="A554" t="s">
        <v>1863</v>
      </c>
      <c r="B554" s="4">
        <v>45282</v>
      </c>
      <c r="C554" t="s">
        <v>289</v>
      </c>
      <c r="D554" t="s">
        <v>1598</v>
      </c>
      <c r="E554" t="s">
        <v>1758</v>
      </c>
      <c r="F554">
        <v>2</v>
      </c>
      <c r="G554">
        <v>833.7</v>
      </c>
      <c r="H554">
        <v>0.06</v>
      </c>
      <c r="I554" t="s">
        <v>1807</v>
      </c>
      <c r="J554" s="17">
        <v>1567.356</v>
      </c>
      <c r="K554">
        <f t="shared" si="32"/>
        <v>2</v>
      </c>
      <c r="L554">
        <f t="shared" si="33"/>
        <v>833.7</v>
      </c>
      <c r="M554">
        <f t="shared" si="34"/>
        <v>0.06</v>
      </c>
      <c r="N554" s="22">
        <f t="shared" si="35"/>
        <v>1567.356</v>
      </c>
    </row>
    <row r="555" spans="1:14" x14ac:dyDescent="0.3">
      <c r="A555" t="s">
        <v>1910</v>
      </c>
      <c r="B555" s="4">
        <v>45907</v>
      </c>
      <c r="C555" t="s">
        <v>595</v>
      </c>
      <c r="D555" t="s">
        <v>1598</v>
      </c>
      <c r="E555" t="s">
        <v>1751</v>
      </c>
      <c r="F555">
        <v>4</v>
      </c>
      <c r="G555">
        <v>925.19</v>
      </c>
      <c r="H555">
        <v>0.19</v>
      </c>
      <c r="I555" t="s">
        <v>1807</v>
      </c>
      <c r="J555" s="17">
        <v>2997.615600000001</v>
      </c>
      <c r="K555">
        <f t="shared" si="32"/>
        <v>4</v>
      </c>
      <c r="L555">
        <f t="shared" si="33"/>
        <v>925.19</v>
      </c>
      <c r="M555">
        <f t="shared" si="34"/>
        <v>0.19</v>
      </c>
      <c r="N555" s="22">
        <f t="shared" si="35"/>
        <v>2997.615600000001</v>
      </c>
    </row>
    <row r="556" spans="1:14" x14ac:dyDescent="0.3">
      <c r="A556" t="s">
        <v>1950</v>
      </c>
      <c r="B556" s="4">
        <v>45884</v>
      </c>
      <c r="C556" t="s">
        <v>1235</v>
      </c>
      <c r="D556" t="s">
        <v>1598</v>
      </c>
      <c r="E556" t="s">
        <v>1786</v>
      </c>
      <c r="F556">
        <v>4</v>
      </c>
      <c r="G556">
        <v>450.12</v>
      </c>
      <c r="H556">
        <v>0.28999999999999998</v>
      </c>
      <c r="I556" t="s">
        <v>1810</v>
      </c>
      <c r="J556" s="17">
        <v>1278.3407999999999</v>
      </c>
      <c r="K556">
        <f t="shared" si="32"/>
        <v>4</v>
      </c>
      <c r="L556">
        <f t="shared" si="33"/>
        <v>450.12</v>
      </c>
      <c r="M556">
        <f t="shared" si="34"/>
        <v>0.28999999999999998</v>
      </c>
      <c r="N556" s="22">
        <f t="shared" si="35"/>
        <v>1278.3407999999999</v>
      </c>
    </row>
    <row r="557" spans="1:14" x14ac:dyDescent="0.3">
      <c r="A557" t="s">
        <v>1977</v>
      </c>
      <c r="B557" s="4">
        <v>45390</v>
      </c>
      <c r="C557" t="s">
        <v>811</v>
      </c>
      <c r="D557" t="s">
        <v>1598</v>
      </c>
      <c r="E557" t="s">
        <v>1758</v>
      </c>
      <c r="F557">
        <v>1</v>
      </c>
      <c r="G557">
        <v>152.16999999999999</v>
      </c>
      <c r="H557">
        <v>0.28000000000000003</v>
      </c>
      <c r="I557" t="s">
        <v>1810</v>
      </c>
      <c r="J557" s="17">
        <v>109.5624</v>
      </c>
      <c r="K557">
        <f t="shared" si="32"/>
        <v>1</v>
      </c>
      <c r="L557">
        <f t="shared" si="33"/>
        <v>152.16999999999999</v>
      </c>
      <c r="M557">
        <f t="shared" si="34"/>
        <v>0.28000000000000003</v>
      </c>
      <c r="N557" s="22">
        <f t="shared" si="35"/>
        <v>109.5624</v>
      </c>
    </row>
    <row r="558" spans="1:14" x14ac:dyDescent="0.3">
      <c r="A558" t="s">
        <v>1989</v>
      </c>
      <c r="B558" s="4">
        <v>45753</v>
      </c>
      <c r="C558" t="s">
        <v>1222</v>
      </c>
      <c r="D558" t="s">
        <v>1598</v>
      </c>
      <c r="E558" t="s">
        <v>1734</v>
      </c>
      <c r="F558">
        <v>4</v>
      </c>
      <c r="G558">
        <v>741.88</v>
      </c>
      <c r="H558">
        <v>0.02</v>
      </c>
      <c r="I558" t="s">
        <v>1810</v>
      </c>
      <c r="J558" s="17">
        <v>2908.1696000000002</v>
      </c>
      <c r="K558">
        <f t="shared" si="32"/>
        <v>4</v>
      </c>
      <c r="L558">
        <f t="shared" si="33"/>
        <v>741.88</v>
      </c>
      <c r="M558">
        <f t="shared" si="34"/>
        <v>0.02</v>
      </c>
      <c r="N558" s="22">
        <f t="shared" si="35"/>
        <v>2908.1696000000002</v>
      </c>
    </row>
    <row r="559" spans="1:14" x14ac:dyDescent="0.3">
      <c r="A559" t="s">
        <v>2010</v>
      </c>
      <c r="B559" s="4">
        <v>45327</v>
      </c>
      <c r="C559" t="s">
        <v>1439</v>
      </c>
      <c r="D559" t="s">
        <v>1598</v>
      </c>
      <c r="E559" t="s">
        <v>1768</v>
      </c>
      <c r="F559">
        <v>2</v>
      </c>
      <c r="G559">
        <v>597.07000000000005</v>
      </c>
      <c r="H559">
        <v>0.28000000000000003</v>
      </c>
      <c r="I559" t="s">
        <v>1807</v>
      </c>
      <c r="J559" s="17">
        <v>859.7808</v>
      </c>
      <c r="K559">
        <f t="shared" si="32"/>
        <v>2</v>
      </c>
      <c r="L559">
        <f t="shared" si="33"/>
        <v>597.07000000000005</v>
      </c>
      <c r="M559">
        <f t="shared" si="34"/>
        <v>0.28000000000000003</v>
      </c>
      <c r="N559" s="22">
        <f t="shared" si="35"/>
        <v>859.7808</v>
      </c>
    </row>
    <row r="560" spans="1:14" x14ac:dyDescent="0.3">
      <c r="A560" t="s">
        <v>2013</v>
      </c>
      <c r="B560" s="4">
        <v>45445</v>
      </c>
      <c r="C560" t="s">
        <v>773</v>
      </c>
      <c r="D560" t="s">
        <v>1598</v>
      </c>
      <c r="E560" t="s">
        <v>1786</v>
      </c>
      <c r="F560">
        <v>4</v>
      </c>
      <c r="G560">
        <v>362.81</v>
      </c>
      <c r="H560">
        <v>0.21</v>
      </c>
      <c r="I560" t="s">
        <v>1810</v>
      </c>
      <c r="J560" s="17">
        <v>1146.4795999999999</v>
      </c>
      <c r="K560">
        <f t="shared" si="32"/>
        <v>4</v>
      </c>
      <c r="L560">
        <f t="shared" si="33"/>
        <v>362.81</v>
      </c>
      <c r="M560">
        <f t="shared" si="34"/>
        <v>0.21</v>
      </c>
      <c r="N560" s="22">
        <f t="shared" si="35"/>
        <v>1146.4795999999999</v>
      </c>
    </row>
    <row r="561" spans="1:14" x14ac:dyDescent="0.3">
      <c r="A561" t="s">
        <v>2015</v>
      </c>
      <c r="B561" s="4">
        <v>45411</v>
      </c>
      <c r="C561" t="s">
        <v>601</v>
      </c>
      <c r="D561" t="s">
        <v>1598</v>
      </c>
      <c r="E561" t="s">
        <v>1789</v>
      </c>
      <c r="F561">
        <v>4</v>
      </c>
      <c r="G561">
        <v>931.26</v>
      </c>
      <c r="H561">
        <v>0.04</v>
      </c>
      <c r="I561" t="s">
        <v>1805</v>
      </c>
      <c r="J561" s="17">
        <v>3576.0383999999999</v>
      </c>
      <c r="K561">
        <f t="shared" si="32"/>
        <v>4</v>
      </c>
      <c r="L561">
        <f t="shared" si="33"/>
        <v>931.26</v>
      </c>
      <c r="M561">
        <f t="shared" si="34"/>
        <v>0.04</v>
      </c>
      <c r="N561" s="22">
        <f t="shared" si="35"/>
        <v>3576.0383999999999</v>
      </c>
    </row>
    <row r="562" spans="1:14" x14ac:dyDescent="0.3">
      <c r="A562" t="s">
        <v>2189</v>
      </c>
      <c r="B562" s="4">
        <v>45322</v>
      </c>
      <c r="C562" t="s">
        <v>672</v>
      </c>
      <c r="D562" t="s">
        <v>1598</v>
      </c>
      <c r="E562" t="s">
        <v>1751</v>
      </c>
      <c r="F562">
        <v>2</v>
      </c>
      <c r="G562">
        <v>56.91</v>
      </c>
      <c r="H562">
        <v>0.08</v>
      </c>
      <c r="I562" t="s">
        <v>1810</v>
      </c>
      <c r="J562" s="17">
        <v>104.7144</v>
      </c>
      <c r="K562">
        <f t="shared" si="32"/>
        <v>2</v>
      </c>
      <c r="L562">
        <f t="shared" si="33"/>
        <v>56.91</v>
      </c>
      <c r="M562">
        <f t="shared" si="34"/>
        <v>0.08</v>
      </c>
      <c r="N562" s="22">
        <f t="shared" si="35"/>
        <v>104.7144</v>
      </c>
    </row>
    <row r="563" spans="1:14" x14ac:dyDescent="0.3">
      <c r="A563" t="s">
        <v>2418</v>
      </c>
      <c r="B563" s="4">
        <v>45652</v>
      </c>
      <c r="C563" t="s">
        <v>858</v>
      </c>
      <c r="D563" t="s">
        <v>1598</v>
      </c>
      <c r="E563" t="s">
        <v>1755</v>
      </c>
      <c r="F563">
        <v>4</v>
      </c>
      <c r="G563">
        <v>745.51</v>
      </c>
      <c r="H563">
        <v>0.05</v>
      </c>
      <c r="I563" t="s">
        <v>1805</v>
      </c>
      <c r="J563" s="17">
        <v>2832.9380000000001</v>
      </c>
      <c r="K563">
        <f t="shared" si="32"/>
        <v>4</v>
      </c>
      <c r="L563">
        <f t="shared" si="33"/>
        <v>745.51</v>
      </c>
      <c r="M563">
        <f t="shared" si="34"/>
        <v>0.05</v>
      </c>
      <c r="N563" s="22">
        <f t="shared" si="35"/>
        <v>2832.9380000000001</v>
      </c>
    </row>
    <row r="564" spans="1:14" x14ac:dyDescent="0.3">
      <c r="A564" t="s">
        <v>2557</v>
      </c>
      <c r="B564" s="4">
        <v>45778</v>
      </c>
      <c r="C564" t="s">
        <v>788</v>
      </c>
      <c r="D564" t="s">
        <v>1598</v>
      </c>
      <c r="E564" t="s">
        <v>1748</v>
      </c>
      <c r="F564">
        <v>3</v>
      </c>
      <c r="G564">
        <v>35.159999999999997</v>
      </c>
      <c r="H564">
        <v>0.04</v>
      </c>
      <c r="I564" t="s">
        <v>1810</v>
      </c>
      <c r="J564" s="17">
        <v>101.2608</v>
      </c>
      <c r="K564">
        <f t="shared" si="32"/>
        <v>3</v>
      </c>
      <c r="L564">
        <f t="shared" si="33"/>
        <v>35.159999999999997</v>
      </c>
      <c r="M564">
        <f t="shared" si="34"/>
        <v>0.04</v>
      </c>
      <c r="N564" s="22">
        <f t="shared" si="35"/>
        <v>101.2608</v>
      </c>
    </row>
    <row r="565" spans="1:14" x14ac:dyDescent="0.3">
      <c r="A565" t="s">
        <v>2713</v>
      </c>
      <c r="B565" s="4">
        <v>45848</v>
      </c>
      <c r="C565" t="s">
        <v>379</v>
      </c>
      <c r="D565" t="s">
        <v>1598</v>
      </c>
      <c r="E565" t="s">
        <v>1774</v>
      </c>
      <c r="F565">
        <v>2</v>
      </c>
      <c r="G565">
        <v>414.18</v>
      </c>
      <c r="H565">
        <v>0.25</v>
      </c>
      <c r="I565" t="s">
        <v>1807</v>
      </c>
      <c r="J565" s="17">
        <v>621.27</v>
      </c>
      <c r="K565">
        <f t="shared" si="32"/>
        <v>2</v>
      </c>
      <c r="L565">
        <f t="shared" si="33"/>
        <v>414.18</v>
      </c>
      <c r="M565">
        <f t="shared" si="34"/>
        <v>0.25</v>
      </c>
      <c r="N565" s="22">
        <f t="shared" si="35"/>
        <v>621.27</v>
      </c>
    </row>
    <row r="566" spans="1:14" x14ac:dyDescent="0.3">
      <c r="A566" t="s">
        <v>2732</v>
      </c>
      <c r="B566" s="4">
        <v>45770</v>
      </c>
      <c r="C566" t="s">
        <v>1421</v>
      </c>
      <c r="D566" t="s">
        <v>1598</v>
      </c>
      <c r="E566" t="s">
        <v>1792</v>
      </c>
      <c r="F566">
        <v>4</v>
      </c>
      <c r="G566">
        <v>953.98</v>
      </c>
      <c r="H566">
        <v>0.16</v>
      </c>
      <c r="I566" t="s">
        <v>1805</v>
      </c>
      <c r="J566" s="17">
        <v>3205.3728000000001</v>
      </c>
      <c r="K566">
        <f t="shared" si="32"/>
        <v>4</v>
      </c>
      <c r="L566">
        <f t="shared" si="33"/>
        <v>953.98</v>
      </c>
      <c r="M566">
        <f t="shared" si="34"/>
        <v>0.16</v>
      </c>
      <c r="N566" s="22">
        <f t="shared" si="35"/>
        <v>3205.3728000000001</v>
      </c>
    </row>
    <row r="567" spans="1:14" x14ac:dyDescent="0.3">
      <c r="A567" t="s">
        <v>2805</v>
      </c>
      <c r="B567" s="4">
        <v>45522</v>
      </c>
      <c r="C567" t="s">
        <v>1252</v>
      </c>
      <c r="D567" t="s">
        <v>1598</v>
      </c>
      <c r="E567" t="s">
        <v>1789</v>
      </c>
      <c r="F567">
        <v>3</v>
      </c>
      <c r="G567">
        <v>336.17</v>
      </c>
      <c r="H567">
        <v>0.04</v>
      </c>
      <c r="I567" t="s">
        <v>1810</v>
      </c>
      <c r="J567" s="17">
        <v>968.16959999999995</v>
      </c>
      <c r="K567">
        <f t="shared" si="32"/>
        <v>3</v>
      </c>
      <c r="L567">
        <f t="shared" si="33"/>
        <v>336.17</v>
      </c>
      <c r="M567">
        <f t="shared" si="34"/>
        <v>0.04</v>
      </c>
      <c r="N567" s="22">
        <f t="shared" si="35"/>
        <v>968.16959999999995</v>
      </c>
    </row>
    <row r="568" spans="1:14" x14ac:dyDescent="0.3">
      <c r="A568" t="s">
        <v>2824</v>
      </c>
      <c r="B568" s="4">
        <v>45837</v>
      </c>
      <c r="C568" t="s">
        <v>1352</v>
      </c>
      <c r="D568" t="s">
        <v>1598</v>
      </c>
      <c r="E568" t="s">
        <v>1786</v>
      </c>
      <c r="F568">
        <v>4</v>
      </c>
      <c r="G568">
        <v>115.42</v>
      </c>
      <c r="H568">
        <v>0.03</v>
      </c>
      <c r="I568" t="s">
        <v>1810</v>
      </c>
      <c r="J568" s="17">
        <v>447.82960000000003</v>
      </c>
      <c r="K568">
        <f t="shared" si="32"/>
        <v>4</v>
      </c>
      <c r="L568">
        <f t="shared" si="33"/>
        <v>115.42</v>
      </c>
      <c r="M568">
        <f t="shared" si="34"/>
        <v>0.03</v>
      </c>
      <c r="N568" s="22">
        <f t="shared" si="35"/>
        <v>447.82960000000003</v>
      </c>
    </row>
    <row r="569" spans="1:14" x14ac:dyDescent="0.3">
      <c r="A569" t="s">
        <v>2870</v>
      </c>
      <c r="B569" s="4">
        <v>45704</v>
      </c>
      <c r="C569" t="s">
        <v>710</v>
      </c>
      <c r="D569" t="s">
        <v>1598</v>
      </c>
      <c r="E569" t="s">
        <v>1761</v>
      </c>
      <c r="F569">
        <v>4</v>
      </c>
      <c r="G569">
        <v>36.72</v>
      </c>
      <c r="H569">
        <v>7.0000000000000007E-2</v>
      </c>
      <c r="I569" t="s">
        <v>1810</v>
      </c>
      <c r="J569" s="17">
        <v>136.5984</v>
      </c>
      <c r="K569">
        <f t="shared" si="32"/>
        <v>4</v>
      </c>
      <c r="L569">
        <f t="shared" si="33"/>
        <v>36.72</v>
      </c>
      <c r="M569">
        <f t="shared" si="34"/>
        <v>7.0000000000000007E-2</v>
      </c>
      <c r="N569" s="22">
        <f t="shared" si="35"/>
        <v>136.5984</v>
      </c>
    </row>
    <row r="570" spans="1:14" x14ac:dyDescent="0.3">
      <c r="A570" t="s">
        <v>2874</v>
      </c>
      <c r="B570" s="4">
        <v>45334</v>
      </c>
      <c r="C570" t="s">
        <v>1083</v>
      </c>
      <c r="D570" t="s">
        <v>1598</v>
      </c>
      <c r="E570" t="s">
        <v>1774</v>
      </c>
      <c r="F570">
        <v>1</v>
      </c>
      <c r="G570">
        <v>164.73</v>
      </c>
      <c r="H570">
        <v>0.12</v>
      </c>
      <c r="I570" t="s">
        <v>1807</v>
      </c>
      <c r="J570" s="17">
        <v>144.9624</v>
      </c>
      <c r="K570">
        <f t="shared" si="32"/>
        <v>1</v>
      </c>
      <c r="L570">
        <f t="shared" si="33"/>
        <v>164.73</v>
      </c>
      <c r="M570">
        <f t="shared" si="34"/>
        <v>0.12</v>
      </c>
      <c r="N570" s="22">
        <f t="shared" si="35"/>
        <v>144.9624</v>
      </c>
    </row>
    <row r="571" spans="1:14" x14ac:dyDescent="0.3">
      <c r="A571" t="s">
        <v>2936</v>
      </c>
      <c r="B571" s="4">
        <v>45753</v>
      </c>
      <c r="C571" t="s">
        <v>1153</v>
      </c>
      <c r="D571" t="s">
        <v>1598</v>
      </c>
      <c r="E571" t="s">
        <v>1739</v>
      </c>
      <c r="F571">
        <v>3</v>
      </c>
      <c r="G571">
        <v>848.48</v>
      </c>
      <c r="H571">
        <v>0</v>
      </c>
      <c r="I571" t="s">
        <v>1810</v>
      </c>
      <c r="J571" s="17">
        <v>2545.44</v>
      </c>
      <c r="K571">
        <f t="shared" si="32"/>
        <v>3</v>
      </c>
      <c r="L571">
        <f t="shared" si="33"/>
        <v>848.48</v>
      </c>
      <c r="M571">
        <f t="shared" si="34"/>
        <v>0</v>
      </c>
      <c r="N571" s="22">
        <f t="shared" si="35"/>
        <v>2545.44</v>
      </c>
    </row>
    <row r="572" spans="1:14" x14ac:dyDescent="0.3">
      <c r="A572" t="s">
        <v>2947</v>
      </c>
      <c r="B572" s="4">
        <v>45861</v>
      </c>
      <c r="C572" t="s">
        <v>586</v>
      </c>
      <c r="D572" t="s">
        <v>1598</v>
      </c>
      <c r="E572" t="s">
        <v>1783</v>
      </c>
      <c r="F572">
        <v>2</v>
      </c>
      <c r="G572">
        <v>696.61</v>
      </c>
      <c r="H572">
        <v>0.17</v>
      </c>
      <c r="I572" t="s">
        <v>1807</v>
      </c>
      <c r="J572" s="17">
        <v>1156.3725999999999</v>
      </c>
      <c r="K572">
        <f t="shared" si="32"/>
        <v>2</v>
      </c>
      <c r="L572">
        <f t="shared" si="33"/>
        <v>696.61</v>
      </c>
      <c r="M572">
        <f t="shared" si="34"/>
        <v>0.17</v>
      </c>
      <c r="N572" s="22">
        <f t="shared" si="35"/>
        <v>1156.3725999999999</v>
      </c>
    </row>
    <row r="573" spans="1:14" x14ac:dyDescent="0.3">
      <c r="A573" t="s">
        <v>2975</v>
      </c>
      <c r="B573" s="4">
        <v>45346</v>
      </c>
      <c r="C573" t="s">
        <v>737</v>
      </c>
      <c r="D573" t="s">
        <v>1598</v>
      </c>
      <c r="E573" t="s">
        <v>1761</v>
      </c>
      <c r="F573">
        <v>1</v>
      </c>
      <c r="G573">
        <v>168.29</v>
      </c>
      <c r="H573">
        <v>0.05</v>
      </c>
      <c r="I573" t="s">
        <v>1807</v>
      </c>
      <c r="J573" s="17">
        <v>159.87549999999999</v>
      </c>
      <c r="K573">
        <f t="shared" si="32"/>
        <v>1</v>
      </c>
      <c r="L573">
        <f t="shared" si="33"/>
        <v>168.29</v>
      </c>
      <c r="M573">
        <f t="shared" si="34"/>
        <v>0.05</v>
      </c>
      <c r="N573" s="22">
        <f t="shared" si="35"/>
        <v>159.87549999999999</v>
      </c>
    </row>
    <row r="574" spans="1:14" x14ac:dyDescent="0.3">
      <c r="A574" t="s">
        <v>2995</v>
      </c>
      <c r="B574" s="4">
        <v>45530</v>
      </c>
      <c r="C574" t="s">
        <v>675</v>
      </c>
      <c r="D574" t="s">
        <v>1598</v>
      </c>
      <c r="E574" t="s">
        <v>1768</v>
      </c>
      <c r="F574">
        <v>2</v>
      </c>
      <c r="G574">
        <v>166.26</v>
      </c>
      <c r="H574">
        <v>0.14000000000000001</v>
      </c>
      <c r="I574" t="s">
        <v>1807</v>
      </c>
      <c r="J574" s="17">
        <v>285.96719999999999</v>
      </c>
      <c r="K574">
        <f t="shared" si="32"/>
        <v>2</v>
      </c>
      <c r="L574">
        <f t="shared" si="33"/>
        <v>166.26</v>
      </c>
      <c r="M574">
        <f t="shared" si="34"/>
        <v>0.14000000000000001</v>
      </c>
      <c r="N574" s="22">
        <f t="shared" si="35"/>
        <v>285.96719999999999</v>
      </c>
    </row>
    <row r="575" spans="1:14" x14ac:dyDescent="0.3">
      <c r="A575" t="s">
        <v>3041</v>
      </c>
      <c r="B575" s="4">
        <v>45526</v>
      </c>
      <c r="C575" t="s">
        <v>1186</v>
      </c>
      <c r="D575" t="s">
        <v>1598</v>
      </c>
      <c r="E575" t="s">
        <v>1776</v>
      </c>
      <c r="F575">
        <v>4</v>
      </c>
      <c r="G575">
        <v>94.13</v>
      </c>
      <c r="H575">
        <v>0.04</v>
      </c>
      <c r="I575" t="s">
        <v>1810</v>
      </c>
      <c r="J575" s="17">
        <v>361.45920000000001</v>
      </c>
      <c r="K575">
        <f t="shared" si="32"/>
        <v>4</v>
      </c>
      <c r="L575">
        <f t="shared" si="33"/>
        <v>94.13</v>
      </c>
      <c r="M575">
        <f t="shared" si="34"/>
        <v>0.04</v>
      </c>
      <c r="N575" s="22">
        <f t="shared" si="35"/>
        <v>361.45920000000001</v>
      </c>
    </row>
    <row r="576" spans="1:14" x14ac:dyDescent="0.3">
      <c r="A576" t="s">
        <v>3108</v>
      </c>
      <c r="B576" s="4">
        <v>45528</v>
      </c>
      <c r="C576" t="s">
        <v>361</v>
      </c>
      <c r="D576" t="s">
        <v>1598</v>
      </c>
      <c r="E576" t="s">
        <v>1764</v>
      </c>
      <c r="F576">
        <v>4</v>
      </c>
      <c r="G576">
        <v>349.07</v>
      </c>
      <c r="H576">
        <v>0.28000000000000003</v>
      </c>
      <c r="I576" t="s">
        <v>1805</v>
      </c>
      <c r="J576" s="17">
        <v>1005.3216</v>
      </c>
      <c r="K576">
        <f t="shared" si="32"/>
        <v>4</v>
      </c>
      <c r="L576">
        <f t="shared" si="33"/>
        <v>349.07</v>
      </c>
      <c r="M576">
        <f t="shared" si="34"/>
        <v>0.28000000000000003</v>
      </c>
      <c r="N576" s="22">
        <f t="shared" si="35"/>
        <v>1005.3216</v>
      </c>
    </row>
    <row r="577" spans="1:14" x14ac:dyDescent="0.3">
      <c r="A577" t="s">
        <v>3115</v>
      </c>
      <c r="B577" s="4">
        <v>45902</v>
      </c>
      <c r="C577" t="s">
        <v>1240</v>
      </c>
      <c r="D577" t="s">
        <v>1598</v>
      </c>
      <c r="E577" t="s">
        <v>1751</v>
      </c>
      <c r="F577">
        <v>2</v>
      </c>
      <c r="G577">
        <v>511.7</v>
      </c>
      <c r="H577">
        <v>0.12</v>
      </c>
      <c r="I577" t="s">
        <v>1810</v>
      </c>
      <c r="J577" s="17">
        <v>900.59199999999998</v>
      </c>
      <c r="K577">
        <f t="shared" si="32"/>
        <v>2</v>
      </c>
      <c r="L577">
        <f t="shared" si="33"/>
        <v>511.7</v>
      </c>
      <c r="M577">
        <f t="shared" si="34"/>
        <v>0.12</v>
      </c>
      <c r="N577" s="22">
        <f t="shared" si="35"/>
        <v>900.59199999999998</v>
      </c>
    </row>
    <row r="578" spans="1:14" x14ac:dyDescent="0.3">
      <c r="A578" t="s">
        <v>3419</v>
      </c>
      <c r="B578" s="4">
        <v>45777</v>
      </c>
      <c r="C578" t="s">
        <v>1290</v>
      </c>
      <c r="D578" t="s">
        <v>1598</v>
      </c>
      <c r="E578" t="s">
        <v>1734</v>
      </c>
      <c r="F578">
        <v>1</v>
      </c>
      <c r="G578">
        <v>905.5</v>
      </c>
      <c r="H578">
        <v>0.28999999999999998</v>
      </c>
      <c r="I578" t="s">
        <v>1810</v>
      </c>
      <c r="J578" s="17">
        <v>642.90499999999997</v>
      </c>
      <c r="K578">
        <f t="shared" ref="K578:K641" si="36">IF(ISBLANK(F578),J578/(G578*(1-H578)),F578)</f>
        <v>1</v>
      </c>
      <c r="L578">
        <f t="shared" ref="L578:L641" si="37">IF(ISBLANK(G578),J578/(F578*(1-H578)),G578)</f>
        <v>905.5</v>
      </c>
      <c r="M578">
        <f t="shared" ref="M578:M604" si="38">IF(ISBLANK(H578),1-(J578/(L578*F578)),H578)</f>
        <v>0.28999999999999998</v>
      </c>
      <c r="N578" s="22">
        <f t="shared" ref="N578:N641" si="39">IF(ISBLANK(J578),F578*G578*(1-H578),J578)</f>
        <v>642.90499999999997</v>
      </c>
    </row>
    <row r="579" spans="1:14" x14ac:dyDescent="0.3">
      <c r="A579" t="s">
        <v>3428</v>
      </c>
      <c r="B579" s="4">
        <v>45524</v>
      </c>
      <c r="C579" t="s">
        <v>188</v>
      </c>
      <c r="D579" t="s">
        <v>1598</v>
      </c>
      <c r="E579" t="s">
        <v>1774</v>
      </c>
      <c r="F579">
        <v>1</v>
      </c>
      <c r="G579">
        <v>324.56</v>
      </c>
      <c r="H579">
        <v>0.03</v>
      </c>
      <c r="I579" t="s">
        <v>1810</v>
      </c>
      <c r="J579" s="17">
        <v>314.82319999999999</v>
      </c>
      <c r="K579">
        <f t="shared" si="36"/>
        <v>1</v>
      </c>
      <c r="L579">
        <f t="shared" si="37"/>
        <v>324.56</v>
      </c>
      <c r="M579">
        <f t="shared" si="38"/>
        <v>0.03</v>
      </c>
      <c r="N579" s="22">
        <f t="shared" si="39"/>
        <v>314.82319999999999</v>
      </c>
    </row>
    <row r="580" spans="1:14" x14ac:dyDescent="0.3">
      <c r="A580" t="s">
        <v>3430</v>
      </c>
      <c r="B580" s="4">
        <v>45479</v>
      </c>
      <c r="C580" t="s">
        <v>1216</v>
      </c>
      <c r="D580" t="s">
        <v>1598</v>
      </c>
      <c r="E580" t="s">
        <v>1783</v>
      </c>
      <c r="F580">
        <v>2</v>
      </c>
      <c r="G580">
        <v>223.73</v>
      </c>
      <c r="H580">
        <v>0.11</v>
      </c>
      <c r="I580" t="s">
        <v>1807</v>
      </c>
      <c r="J580" s="17">
        <v>398.23939999999999</v>
      </c>
      <c r="K580">
        <f t="shared" si="36"/>
        <v>2</v>
      </c>
      <c r="L580">
        <f t="shared" si="37"/>
        <v>223.73</v>
      </c>
      <c r="M580">
        <f t="shared" si="38"/>
        <v>0.11</v>
      </c>
      <c r="N580" s="22">
        <f t="shared" si="39"/>
        <v>398.23939999999999</v>
      </c>
    </row>
    <row r="581" spans="1:14" x14ac:dyDescent="0.3">
      <c r="A581" t="s">
        <v>3435</v>
      </c>
      <c r="B581" s="4">
        <v>45829</v>
      </c>
      <c r="C581" t="s">
        <v>258</v>
      </c>
      <c r="D581" t="s">
        <v>1598</v>
      </c>
      <c r="E581" t="s">
        <v>1768</v>
      </c>
      <c r="F581">
        <v>3</v>
      </c>
      <c r="G581">
        <v>109.5</v>
      </c>
      <c r="H581">
        <v>0.06</v>
      </c>
      <c r="I581" t="s">
        <v>1810</v>
      </c>
      <c r="J581" s="17">
        <v>308.79000000000002</v>
      </c>
      <c r="K581">
        <f t="shared" si="36"/>
        <v>3</v>
      </c>
      <c r="L581">
        <f t="shared" si="37"/>
        <v>109.5</v>
      </c>
      <c r="M581">
        <f t="shared" si="38"/>
        <v>0.06</v>
      </c>
      <c r="N581" s="22">
        <f t="shared" si="39"/>
        <v>308.79000000000002</v>
      </c>
    </row>
    <row r="582" spans="1:14" x14ac:dyDescent="0.3">
      <c r="A582" t="s">
        <v>3645</v>
      </c>
      <c r="B582" s="4">
        <v>45586</v>
      </c>
      <c r="C582" t="s">
        <v>1144</v>
      </c>
      <c r="D582" t="s">
        <v>1598</v>
      </c>
      <c r="E582" t="s">
        <v>1786</v>
      </c>
      <c r="F582">
        <v>2</v>
      </c>
      <c r="G582">
        <v>858.15</v>
      </c>
      <c r="H582">
        <v>0.03</v>
      </c>
      <c r="I582" t="s">
        <v>1805</v>
      </c>
      <c r="J582" s="17">
        <v>1664.8109999999999</v>
      </c>
      <c r="K582">
        <f t="shared" si="36"/>
        <v>2</v>
      </c>
      <c r="L582">
        <f t="shared" si="37"/>
        <v>858.15</v>
      </c>
      <c r="M582">
        <f t="shared" si="38"/>
        <v>0.03</v>
      </c>
      <c r="N582" s="22">
        <f t="shared" si="39"/>
        <v>1664.8109999999999</v>
      </c>
    </row>
    <row r="583" spans="1:14" x14ac:dyDescent="0.3">
      <c r="A583" t="s">
        <v>3726</v>
      </c>
      <c r="B583" s="4">
        <v>45651</v>
      </c>
      <c r="C583" t="s">
        <v>348</v>
      </c>
      <c r="D583" t="s">
        <v>1598</v>
      </c>
      <c r="E583" t="s">
        <v>1764</v>
      </c>
      <c r="F583">
        <v>3</v>
      </c>
      <c r="G583">
        <v>570.12</v>
      </c>
      <c r="H583">
        <v>0.12</v>
      </c>
      <c r="I583" t="s">
        <v>1807</v>
      </c>
      <c r="J583" s="17">
        <v>1505.1168</v>
      </c>
      <c r="K583">
        <f t="shared" si="36"/>
        <v>3</v>
      </c>
      <c r="L583">
        <f t="shared" si="37"/>
        <v>570.12</v>
      </c>
      <c r="M583">
        <f t="shared" si="38"/>
        <v>0.12</v>
      </c>
      <c r="N583" s="22">
        <f t="shared" si="39"/>
        <v>1505.1168</v>
      </c>
    </row>
    <row r="584" spans="1:14" x14ac:dyDescent="0.3">
      <c r="A584" t="s">
        <v>1933</v>
      </c>
      <c r="B584" s="4">
        <v>45884</v>
      </c>
      <c r="C584" t="s">
        <v>444</v>
      </c>
      <c r="D584" t="s">
        <v>1600</v>
      </c>
      <c r="E584" t="s">
        <v>1776</v>
      </c>
      <c r="F584">
        <v>1</v>
      </c>
      <c r="G584">
        <v>996.48</v>
      </c>
      <c r="H584">
        <v>7.0000000000000007E-2</v>
      </c>
      <c r="I584" t="s">
        <v>1810</v>
      </c>
      <c r="J584" s="17">
        <v>926.7263999999999</v>
      </c>
      <c r="K584">
        <f t="shared" si="36"/>
        <v>1</v>
      </c>
      <c r="L584">
        <f t="shared" si="37"/>
        <v>996.48</v>
      </c>
      <c r="M584">
        <f t="shared" si="38"/>
        <v>7.0000000000000007E-2</v>
      </c>
      <c r="N584" s="22">
        <f t="shared" si="39"/>
        <v>926.7263999999999</v>
      </c>
    </row>
    <row r="585" spans="1:14" x14ac:dyDescent="0.3">
      <c r="A585" t="s">
        <v>2065</v>
      </c>
      <c r="B585" s="4">
        <v>45300</v>
      </c>
      <c r="C585" t="s">
        <v>459</v>
      </c>
      <c r="D585" t="s">
        <v>1600</v>
      </c>
      <c r="E585" t="s">
        <v>1789</v>
      </c>
      <c r="F585">
        <v>1</v>
      </c>
      <c r="G585">
        <v>222.94</v>
      </c>
      <c r="H585">
        <v>0.19</v>
      </c>
      <c r="I585" t="s">
        <v>1805</v>
      </c>
      <c r="J585" s="17">
        <v>180.5814</v>
      </c>
      <c r="K585">
        <f t="shared" si="36"/>
        <v>1</v>
      </c>
      <c r="L585">
        <f t="shared" si="37"/>
        <v>222.94</v>
      </c>
      <c r="M585">
        <f t="shared" si="38"/>
        <v>0.19</v>
      </c>
      <c r="N585" s="22">
        <f t="shared" si="39"/>
        <v>180.5814</v>
      </c>
    </row>
    <row r="586" spans="1:14" x14ac:dyDescent="0.3">
      <c r="A586" t="s">
        <v>2066</v>
      </c>
      <c r="B586" s="4">
        <v>45773</v>
      </c>
      <c r="C586" t="s">
        <v>788</v>
      </c>
      <c r="D586" t="s">
        <v>1600</v>
      </c>
      <c r="E586" t="s">
        <v>1743</v>
      </c>
      <c r="F586">
        <v>2</v>
      </c>
      <c r="G586">
        <v>355.3</v>
      </c>
      <c r="I586" t="s">
        <v>1807</v>
      </c>
      <c r="J586" s="17">
        <v>589.798</v>
      </c>
      <c r="K586">
        <f t="shared" si="36"/>
        <v>2</v>
      </c>
      <c r="L586">
        <f t="shared" si="37"/>
        <v>355.3</v>
      </c>
      <c r="M586">
        <f t="shared" si="38"/>
        <v>0.17000000000000004</v>
      </c>
      <c r="N586" s="22">
        <f t="shared" si="39"/>
        <v>589.798</v>
      </c>
    </row>
    <row r="587" spans="1:14" x14ac:dyDescent="0.3">
      <c r="A587" t="s">
        <v>2171</v>
      </c>
      <c r="B587" s="4">
        <v>45723</v>
      </c>
      <c r="C587" t="s">
        <v>696</v>
      </c>
      <c r="D587" t="s">
        <v>1600</v>
      </c>
      <c r="E587" t="s">
        <v>1792</v>
      </c>
      <c r="F587">
        <v>1</v>
      </c>
      <c r="G587">
        <v>213.69</v>
      </c>
      <c r="H587">
        <v>0.28000000000000003</v>
      </c>
      <c r="I587" t="s">
        <v>1810</v>
      </c>
      <c r="J587" s="17">
        <v>153.85679999999999</v>
      </c>
      <c r="K587">
        <f t="shared" si="36"/>
        <v>1</v>
      </c>
      <c r="L587">
        <f t="shared" si="37"/>
        <v>213.69</v>
      </c>
      <c r="M587">
        <f t="shared" si="38"/>
        <v>0.28000000000000003</v>
      </c>
      <c r="N587" s="22">
        <f t="shared" si="39"/>
        <v>153.85679999999999</v>
      </c>
    </row>
    <row r="588" spans="1:14" x14ac:dyDescent="0.3">
      <c r="A588" t="s">
        <v>2350</v>
      </c>
      <c r="B588" s="4">
        <v>45711</v>
      </c>
      <c r="C588" t="s">
        <v>1036</v>
      </c>
      <c r="D588" t="s">
        <v>1600</v>
      </c>
      <c r="E588" t="s">
        <v>1758</v>
      </c>
      <c r="F588">
        <v>1</v>
      </c>
      <c r="G588">
        <v>763.34</v>
      </c>
      <c r="H588">
        <v>0.11</v>
      </c>
      <c r="I588" t="s">
        <v>1810</v>
      </c>
      <c r="J588" s="17">
        <v>679.37260000000003</v>
      </c>
      <c r="K588">
        <f t="shared" si="36"/>
        <v>1</v>
      </c>
      <c r="L588">
        <f t="shared" si="37"/>
        <v>763.34</v>
      </c>
      <c r="M588">
        <f t="shared" si="38"/>
        <v>0.11</v>
      </c>
      <c r="N588" s="22">
        <f t="shared" si="39"/>
        <v>679.37260000000003</v>
      </c>
    </row>
    <row r="589" spans="1:14" x14ac:dyDescent="0.3">
      <c r="A589" t="s">
        <v>2753</v>
      </c>
      <c r="B589" s="4">
        <v>45600</v>
      </c>
      <c r="C589" t="s">
        <v>470</v>
      </c>
      <c r="D589" t="s">
        <v>1600</v>
      </c>
      <c r="E589" t="s">
        <v>1739</v>
      </c>
      <c r="F589">
        <v>2</v>
      </c>
      <c r="G589">
        <v>157.18</v>
      </c>
      <c r="H589">
        <v>0.15</v>
      </c>
      <c r="I589" t="s">
        <v>1805</v>
      </c>
      <c r="J589" s="17">
        <v>267.20600000000002</v>
      </c>
      <c r="K589">
        <f t="shared" si="36"/>
        <v>2</v>
      </c>
      <c r="L589">
        <f t="shared" si="37"/>
        <v>157.18</v>
      </c>
      <c r="M589">
        <f t="shared" si="38"/>
        <v>0.15</v>
      </c>
      <c r="N589" s="22">
        <f t="shared" si="39"/>
        <v>267.20600000000002</v>
      </c>
    </row>
    <row r="590" spans="1:14" x14ac:dyDescent="0.3">
      <c r="A590" t="s">
        <v>2861</v>
      </c>
      <c r="B590" s="4">
        <v>45850</v>
      </c>
      <c r="C590" t="s">
        <v>1339</v>
      </c>
      <c r="D590" t="s">
        <v>1600</v>
      </c>
      <c r="E590" t="s">
        <v>1776</v>
      </c>
      <c r="F590">
        <v>3</v>
      </c>
      <c r="G590">
        <v>471.31</v>
      </c>
      <c r="H590">
        <v>0</v>
      </c>
      <c r="I590" t="s">
        <v>1807</v>
      </c>
      <c r="J590" s="17">
        <v>1413.93</v>
      </c>
      <c r="K590">
        <f t="shared" si="36"/>
        <v>3</v>
      </c>
      <c r="L590">
        <f t="shared" si="37"/>
        <v>471.31</v>
      </c>
      <c r="M590">
        <f t="shared" si="38"/>
        <v>0</v>
      </c>
      <c r="N590" s="22">
        <f t="shared" si="39"/>
        <v>1413.93</v>
      </c>
    </row>
    <row r="591" spans="1:14" x14ac:dyDescent="0.3">
      <c r="A591" t="s">
        <v>2972</v>
      </c>
      <c r="B591" s="4">
        <v>45251</v>
      </c>
      <c r="C591" t="s">
        <v>773</v>
      </c>
      <c r="D591" t="s">
        <v>1600</v>
      </c>
      <c r="E591" t="s">
        <v>1734</v>
      </c>
      <c r="F591">
        <v>2</v>
      </c>
      <c r="G591">
        <v>961.68</v>
      </c>
      <c r="H591">
        <v>0.27</v>
      </c>
      <c r="I591" t="s">
        <v>1807</v>
      </c>
      <c r="J591" s="17">
        <v>1404.0527999999999</v>
      </c>
      <c r="K591">
        <f t="shared" si="36"/>
        <v>2</v>
      </c>
      <c r="L591">
        <f t="shared" si="37"/>
        <v>961.68</v>
      </c>
      <c r="M591">
        <f t="shared" si="38"/>
        <v>0.27</v>
      </c>
      <c r="N591" s="22">
        <f t="shared" si="39"/>
        <v>1404.0527999999999</v>
      </c>
    </row>
    <row r="592" spans="1:14" x14ac:dyDescent="0.3">
      <c r="A592" t="s">
        <v>3018</v>
      </c>
      <c r="B592" s="4">
        <v>45558</v>
      </c>
      <c r="C592" t="s">
        <v>71</v>
      </c>
      <c r="D592" t="s">
        <v>1600</v>
      </c>
      <c r="E592" t="s">
        <v>1758</v>
      </c>
      <c r="F592">
        <v>4</v>
      </c>
      <c r="G592">
        <v>328.27</v>
      </c>
      <c r="H592">
        <v>0.09</v>
      </c>
      <c r="I592" t="s">
        <v>1807</v>
      </c>
      <c r="J592" s="17">
        <v>1194.9028000000001</v>
      </c>
      <c r="K592">
        <f t="shared" si="36"/>
        <v>4</v>
      </c>
      <c r="L592">
        <f t="shared" si="37"/>
        <v>328.27</v>
      </c>
      <c r="M592">
        <f t="shared" si="38"/>
        <v>0.09</v>
      </c>
      <c r="N592" s="22">
        <f t="shared" si="39"/>
        <v>1194.9028000000001</v>
      </c>
    </row>
    <row r="593" spans="1:14" x14ac:dyDescent="0.3">
      <c r="A593" t="s">
        <v>3026</v>
      </c>
      <c r="B593" s="4">
        <v>45905</v>
      </c>
      <c r="C593" t="s">
        <v>124</v>
      </c>
      <c r="D593" t="s">
        <v>1600</v>
      </c>
      <c r="E593" t="s">
        <v>1783</v>
      </c>
      <c r="F593">
        <v>4</v>
      </c>
      <c r="G593">
        <v>642.04999999999995</v>
      </c>
      <c r="H593">
        <v>0.25</v>
      </c>
      <c r="I593" t="s">
        <v>1805</v>
      </c>
      <c r="J593" s="17">
        <v>1926.15</v>
      </c>
      <c r="K593">
        <f t="shared" si="36"/>
        <v>4</v>
      </c>
      <c r="L593">
        <f t="shared" si="37"/>
        <v>642.04999999999995</v>
      </c>
      <c r="M593">
        <f t="shared" si="38"/>
        <v>0.25</v>
      </c>
      <c r="N593" s="22">
        <f t="shared" si="39"/>
        <v>1926.15</v>
      </c>
    </row>
    <row r="594" spans="1:14" x14ac:dyDescent="0.3">
      <c r="A594" t="s">
        <v>3176</v>
      </c>
      <c r="B594" s="4">
        <v>45798</v>
      </c>
      <c r="C594" t="s">
        <v>32</v>
      </c>
      <c r="D594" t="s">
        <v>1600</v>
      </c>
      <c r="E594" t="s">
        <v>1761</v>
      </c>
      <c r="F594">
        <v>4</v>
      </c>
      <c r="G594">
        <v>185.67</v>
      </c>
      <c r="H594">
        <v>0.21</v>
      </c>
      <c r="I594" t="s">
        <v>1807</v>
      </c>
      <c r="J594" s="17">
        <v>586.71719999999993</v>
      </c>
      <c r="K594">
        <f t="shared" si="36"/>
        <v>4</v>
      </c>
      <c r="L594">
        <f t="shared" si="37"/>
        <v>185.67</v>
      </c>
      <c r="M594">
        <f t="shared" si="38"/>
        <v>0.21</v>
      </c>
      <c r="N594" s="22">
        <f t="shared" si="39"/>
        <v>586.71719999999993</v>
      </c>
    </row>
    <row r="595" spans="1:14" x14ac:dyDescent="0.3">
      <c r="A595" t="s">
        <v>3217</v>
      </c>
      <c r="B595" s="4">
        <v>45760</v>
      </c>
      <c r="C595" t="s">
        <v>482</v>
      </c>
      <c r="D595" t="s">
        <v>1600</v>
      </c>
      <c r="E595" t="s">
        <v>1751</v>
      </c>
      <c r="F595">
        <v>2</v>
      </c>
      <c r="G595">
        <v>326.85000000000002</v>
      </c>
      <c r="H595">
        <v>0.17</v>
      </c>
      <c r="I595" t="s">
        <v>1810</v>
      </c>
      <c r="J595" s="17">
        <v>542.57100000000003</v>
      </c>
      <c r="K595">
        <f t="shared" si="36"/>
        <v>2</v>
      </c>
      <c r="L595">
        <f t="shared" si="37"/>
        <v>326.85000000000002</v>
      </c>
      <c r="M595">
        <f t="shared" si="38"/>
        <v>0.17</v>
      </c>
      <c r="N595" s="22">
        <f t="shared" si="39"/>
        <v>542.57100000000003</v>
      </c>
    </row>
    <row r="596" spans="1:14" x14ac:dyDescent="0.3">
      <c r="A596" t="s">
        <v>3258</v>
      </c>
      <c r="B596" s="4">
        <v>45383</v>
      </c>
      <c r="C596" t="s">
        <v>32</v>
      </c>
      <c r="D596" t="s">
        <v>1600</v>
      </c>
      <c r="E596" t="s">
        <v>1792</v>
      </c>
      <c r="F596">
        <v>3</v>
      </c>
      <c r="G596">
        <v>341.51</v>
      </c>
      <c r="H596">
        <v>0.22</v>
      </c>
      <c r="I596" t="s">
        <v>1810</v>
      </c>
      <c r="J596" s="17">
        <v>799.13340000000005</v>
      </c>
      <c r="K596">
        <f t="shared" si="36"/>
        <v>3</v>
      </c>
      <c r="L596">
        <f t="shared" si="37"/>
        <v>341.51</v>
      </c>
      <c r="M596">
        <f t="shared" si="38"/>
        <v>0.22</v>
      </c>
      <c r="N596" s="22">
        <f t="shared" si="39"/>
        <v>799.13340000000005</v>
      </c>
    </row>
    <row r="597" spans="1:14" x14ac:dyDescent="0.3">
      <c r="A597" t="s">
        <v>3313</v>
      </c>
      <c r="B597" s="4">
        <v>45864</v>
      </c>
      <c r="C597" t="s">
        <v>1430</v>
      </c>
      <c r="D597" t="s">
        <v>1600</v>
      </c>
      <c r="E597" t="s">
        <v>1764</v>
      </c>
      <c r="F597">
        <v>4</v>
      </c>
      <c r="G597">
        <v>480.75</v>
      </c>
      <c r="H597">
        <v>0.02</v>
      </c>
      <c r="I597" t="s">
        <v>1805</v>
      </c>
      <c r="J597" s="17">
        <v>1884.54</v>
      </c>
      <c r="K597">
        <f t="shared" si="36"/>
        <v>4</v>
      </c>
      <c r="L597">
        <f t="shared" si="37"/>
        <v>480.75</v>
      </c>
      <c r="M597">
        <f t="shared" si="38"/>
        <v>0.02</v>
      </c>
      <c r="N597" s="22">
        <f t="shared" si="39"/>
        <v>1884.54</v>
      </c>
    </row>
    <row r="598" spans="1:14" x14ac:dyDescent="0.3">
      <c r="A598" t="s">
        <v>3617</v>
      </c>
      <c r="B598" s="4">
        <v>45520</v>
      </c>
      <c r="C598" t="s">
        <v>956</v>
      </c>
      <c r="D598" t="s">
        <v>1600</v>
      </c>
      <c r="E598" t="s">
        <v>1761</v>
      </c>
      <c r="F598">
        <v>1</v>
      </c>
      <c r="G598">
        <v>617.4</v>
      </c>
      <c r="H598">
        <v>0.21</v>
      </c>
      <c r="I598" t="s">
        <v>1805</v>
      </c>
      <c r="J598" s="17">
        <v>487.74599999999998</v>
      </c>
      <c r="K598">
        <f t="shared" si="36"/>
        <v>1</v>
      </c>
      <c r="L598">
        <f t="shared" si="37"/>
        <v>617.4</v>
      </c>
      <c r="M598">
        <f t="shared" si="38"/>
        <v>0.21</v>
      </c>
      <c r="N598" s="22">
        <f t="shared" si="39"/>
        <v>487.74599999999998</v>
      </c>
    </row>
    <row r="599" spans="1:14" x14ac:dyDescent="0.3">
      <c r="A599" t="s">
        <v>3649</v>
      </c>
      <c r="B599" s="4">
        <v>45761</v>
      </c>
      <c r="C599" t="s">
        <v>1080</v>
      </c>
      <c r="D599" t="s">
        <v>1600</v>
      </c>
      <c r="E599" t="s">
        <v>1779</v>
      </c>
      <c r="F599">
        <v>2</v>
      </c>
      <c r="G599">
        <v>873.94</v>
      </c>
      <c r="H599">
        <v>0.14000000000000001</v>
      </c>
      <c r="I599" t="s">
        <v>1810</v>
      </c>
      <c r="J599" s="17">
        <v>1503.1768</v>
      </c>
      <c r="K599">
        <f t="shared" si="36"/>
        <v>2</v>
      </c>
      <c r="L599">
        <f t="shared" si="37"/>
        <v>873.94</v>
      </c>
      <c r="M599">
        <f t="shared" si="38"/>
        <v>0.14000000000000001</v>
      </c>
      <c r="N599" s="22">
        <f t="shared" si="39"/>
        <v>1503.1768</v>
      </c>
    </row>
    <row r="600" spans="1:14" x14ac:dyDescent="0.3">
      <c r="A600" t="s">
        <v>3732</v>
      </c>
      <c r="B600" s="4">
        <v>45880</v>
      </c>
      <c r="C600" t="s">
        <v>1115</v>
      </c>
      <c r="D600" t="s">
        <v>1600</v>
      </c>
      <c r="E600" t="s">
        <v>1776</v>
      </c>
      <c r="F600">
        <v>2</v>
      </c>
      <c r="G600">
        <v>338.81</v>
      </c>
      <c r="H600">
        <v>7.0000000000000007E-2</v>
      </c>
      <c r="I600" t="s">
        <v>1810</v>
      </c>
      <c r="J600" s="17">
        <v>630.1866</v>
      </c>
      <c r="K600">
        <f t="shared" si="36"/>
        <v>2</v>
      </c>
      <c r="L600">
        <f t="shared" si="37"/>
        <v>338.81</v>
      </c>
      <c r="M600">
        <f t="shared" si="38"/>
        <v>7.0000000000000007E-2</v>
      </c>
      <c r="N600" s="22">
        <f t="shared" si="39"/>
        <v>630.1866</v>
      </c>
    </row>
    <row r="601" spans="1:14" x14ac:dyDescent="0.3">
      <c r="A601" t="s">
        <v>3785</v>
      </c>
      <c r="B601" s="4">
        <v>45615</v>
      </c>
      <c r="C601" t="s">
        <v>470</v>
      </c>
      <c r="D601" t="s">
        <v>1600</v>
      </c>
      <c r="E601" t="s">
        <v>1755</v>
      </c>
      <c r="F601">
        <v>3</v>
      </c>
      <c r="G601">
        <v>585.54999999999995</v>
      </c>
      <c r="H601">
        <v>0.14000000000000001</v>
      </c>
      <c r="I601" t="s">
        <v>1810</v>
      </c>
      <c r="J601" s="17">
        <v>1510.7190000000001</v>
      </c>
      <c r="K601">
        <f t="shared" si="36"/>
        <v>3</v>
      </c>
      <c r="L601">
        <f t="shared" si="37"/>
        <v>585.54999999999995</v>
      </c>
      <c r="M601">
        <f t="shared" si="38"/>
        <v>0.14000000000000001</v>
      </c>
      <c r="N601" s="22">
        <f t="shared" si="39"/>
        <v>1510.7190000000001</v>
      </c>
    </row>
    <row r="602" spans="1:14" x14ac:dyDescent="0.3">
      <c r="A602" t="s">
        <v>3803</v>
      </c>
      <c r="B602" s="4">
        <v>45773</v>
      </c>
      <c r="C602" t="s">
        <v>533</v>
      </c>
      <c r="D602" t="s">
        <v>1600</v>
      </c>
      <c r="E602" t="s">
        <v>1764</v>
      </c>
      <c r="F602">
        <v>3</v>
      </c>
      <c r="G602">
        <v>875.99</v>
      </c>
      <c r="H602">
        <v>0.09</v>
      </c>
      <c r="I602" t="s">
        <v>1807</v>
      </c>
      <c r="J602" s="17">
        <v>2391.4526999999998</v>
      </c>
      <c r="K602">
        <f t="shared" si="36"/>
        <v>3</v>
      </c>
      <c r="L602">
        <f t="shared" si="37"/>
        <v>875.99</v>
      </c>
      <c r="M602">
        <f t="shared" si="38"/>
        <v>0.09</v>
      </c>
      <c r="N602" s="22">
        <f t="shared" si="39"/>
        <v>2391.4526999999998</v>
      </c>
    </row>
    <row r="603" spans="1:14" x14ac:dyDescent="0.3">
      <c r="A603" t="s">
        <v>1822</v>
      </c>
      <c r="B603" s="4">
        <v>45636</v>
      </c>
      <c r="C603" t="s">
        <v>1333</v>
      </c>
      <c r="D603" t="s">
        <v>1602</v>
      </c>
      <c r="E603" t="s">
        <v>1768</v>
      </c>
      <c r="F603">
        <v>2.9999999999999996</v>
      </c>
      <c r="G603">
        <v>871.34</v>
      </c>
      <c r="H603">
        <v>0.04</v>
      </c>
      <c r="I603" t="s">
        <v>1810</v>
      </c>
      <c r="J603" s="17">
        <v>2509.4591999999998</v>
      </c>
      <c r="K603">
        <f t="shared" si="36"/>
        <v>2.9999999999999996</v>
      </c>
      <c r="L603">
        <f t="shared" si="37"/>
        <v>871.34</v>
      </c>
      <c r="M603">
        <f t="shared" si="38"/>
        <v>0.04</v>
      </c>
      <c r="N603" s="22">
        <f t="shared" si="39"/>
        <v>2509.4591999999998</v>
      </c>
    </row>
    <row r="604" spans="1:14" x14ac:dyDescent="0.3">
      <c r="A604" t="s">
        <v>1951</v>
      </c>
      <c r="B604" s="4">
        <v>45448</v>
      </c>
      <c r="C604" t="s">
        <v>1333</v>
      </c>
      <c r="D604" t="s">
        <v>1602</v>
      </c>
      <c r="E604" t="s">
        <v>1764</v>
      </c>
      <c r="F604">
        <v>3</v>
      </c>
      <c r="G604">
        <v>237.24</v>
      </c>
      <c r="H604">
        <v>0.24</v>
      </c>
      <c r="I604" t="s">
        <v>1807</v>
      </c>
      <c r="J604" s="17">
        <v>540.90719999999999</v>
      </c>
      <c r="K604">
        <f t="shared" si="36"/>
        <v>3</v>
      </c>
      <c r="L604">
        <f t="shared" si="37"/>
        <v>237.24</v>
      </c>
      <c r="M604">
        <f t="shared" si="38"/>
        <v>0.24</v>
      </c>
      <c r="N604" s="22">
        <f t="shared" si="39"/>
        <v>540.90719999999999</v>
      </c>
    </row>
    <row r="605" spans="1:14" x14ac:dyDescent="0.3">
      <c r="A605" t="s">
        <v>1953</v>
      </c>
      <c r="B605" s="4">
        <v>45626</v>
      </c>
      <c r="C605" t="s">
        <v>1355</v>
      </c>
      <c r="D605" t="s">
        <v>1602</v>
      </c>
      <c r="E605" t="s">
        <v>1795</v>
      </c>
      <c r="F605">
        <v>3</v>
      </c>
      <c r="G605">
        <v>584.41</v>
      </c>
      <c r="H605">
        <v>0</v>
      </c>
      <c r="I605" t="s">
        <v>1810</v>
      </c>
      <c r="J605" s="17">
        <v>1753.23</v>
      </c>
      <c r="K605">
        <f t="shared" si="36"/>
        <v>3</v>
      </c>
      <c r="L605">
        <f t="shared" si="37"/>
        <v>584.41</v>
      </c>
      <c r="M605">
        <f>IF(H605="0",1-(J605/(L605*F605)),H605)</f>
        <v>0</v>
      </c>
      <c r="N605" s="22">
        <f t="shared" si="39"/>
        <v>1753.23</v>
      </c>
    </row>
    <row r="606" spans="1:14" x14ac:dyDescent="0.3">
      <c r="A606" t="s">
        <v>2139</v>
      </c>
      <c r="B606" s="4">
        <v>45815</v>
      </c>
      <c r="C606" t="s">
        <v>450</v>
      </c>
      <c r="D606" t="s">
        <v>1602</v>
      </c>
      <c r="E606" t="s">
        <v>1751</v>
      </c>
      <c r="F606">
        <v>3</v>
      </c>
      <c r="G606">
        <v>399.42</v>
      </c>
      <c r="H606">
        <v>0.02</v>
      </c>
      <c r="I606" t="s">
        <v>1805</v>
      </c>
      <c r="J606" s="17">
        <v>1174.2947999999999</v>
      </c>
      <c r="K606">
        <f t="shared" si="36"/>
        <v>3</v>
      </c>
      <c r="L606">
        <f t="shared" si="37"/>
        <v>399.42</v>
      </c>
      <c r="M606">
        <f t="shared" ref="M606:M669" si="40">IF(ISBLANK(H606),1-(J606/(L606*F606)),H606)</f>
        <v>0.02</v>
      </c>
      <c r="N606" s="22">
        <f t="shared" si="39"/>
        <v>1174.2947999999999</v>
      </c>
    </row>
    <row r="607" spans="1:14" x14ac:dyDescent="0.3">
      <c r="A607" t="s">
        <v>2271</v>
      </c>
      <c r="B607" s="4">
        <v>45938</v>
      </c>
      <c r="C607" t="s">
        <v>939</v>
      </c>
      <c r="D607" t="s">
        <v>1602</v>
      </c>
      <c r="E607" t="s">
        <v>1781</v>
      </c>
      <c r="F607">
        <v>1</v>
      </c>
      <c r="G607">
        <v>850.83</v>
      </c>
      <c r="H607">
        <v>0.28000000000000003</v>
      </c>
      <c r="I607" t="s">
        <v>1807</v>
      </c>
      <c r="J607" s="17">
        <v>612.59760000000006</v>
      </c>
      <c r="K607">
        <f t="shared" si="36"/>
        <v>1</v>
      </c>
      <c r="L607">
        <f t="shared" si="37"/>
        <v>850.83</v>
      </c>
      <c r="M607">
        <f t="shared" si="40"/>
        <v>0.28000000000000003</v>
      </c>
      <c r="N607" s="22">
        <f t="shared" si="39"/>
        <v>612.59760000000006</v>
      </c>
    </row>
    <row r="608" spans="1:14" x14ac:dyDescent="0.3">
      <c r="A608" t="s">
        <v>2296</v>
      </c>
      <c r="B608" s="4">
        <v>45644</v>
      </c>
      <c r="C608" t="s">
        <v>867</v>
      </c>
      <c r="D608" t="s">
        <v>1602</v>
      </c>
      <c r="E608" t="s">
        <v>1758</v>
      </c>
      <c r="F608">
        <v>2</v>
      </c>
      <c r="G608">
        <v>992.55</v>
      </c>
      <c r="H608">
        <v>0.28000000000000003</v>
      </c>
      <c r="I608" t="s">
        <v>1805</v>
      </c>
      <c r="J608" s="17">
        <v>1429.2719999999999</v>
      </c>
      <c r="K608">
        <f t="shared" si="36"/>
        <v>2</v>
      </c>
      <c r="L608">
        <f t="shared" si="37"/>
        <v>992.55</v>
      </c>
      <c r="M608">
        <f t="shared" si="40"/>
        <v>0.28000000000000003</v>
      </c>
      <c r="N608" s="22">
        <f t="shared" si="39"/>
        <v>1429.2719999999999</v>
      </c>
    </row>
    <row r="609" spans="1:14" x14ac:dyDescent="0.3">
      <c r="A609" t="s">
        <v>2463</v>
      </c>
      <c r="B609" s="4">
        <v>45397</v>
      </c>
      <c r="C609" t="s">
        <v>705</v>
      </c>
      <c r="D609" t="s">
        <v>1602</v>
      </c>
      <c r="E609" t="s">
        <v>1789</v>
      </c>
      <c r="F609">
        <v>2</v>
      </c>
      <c r="G609">
        <v>637.55999999999995</v>
      </c>
      <c r="H609">
        <v>0.05</v>
      </c>
      <c r="I609" t="s">
        <v>1810</v>
      </c>
      <c r="J609" s="17">
        <v>1211.364</v>
      </c>
      <c r="K609">
        <f t="shared" si="36"/>
        <v>2</v>
      </c>
      <c r="L609">
        <f t="shared" si="37"/>
        <v>637.55999999999995</v>
      </c>
      <c r="M609">
        <f t="shared" si="40"/>
        <v>0.05</v>
      </c>
      <c r="N609" s="22">
        <f t="shared" si="39"/>
        <v>1211.364</v>
      </c>
    </row>
    <row r="610" spans="1:14" x14ac:dyDescent="0.3">
      <c r="A610" t="s">
        <v>2764</v>
      </c>
      <c r="B610" s="4">
        <v>45761</v>
      </c>
      <c r="C610" t="s">
        <v>610</v>
      </c>
      <c r="D610" t="s">
        <v>1602</v>
      </c>
      <c r="E610" t="s">
        <v>1764</v>
      </c>
      <c r="F610">
        <v>1</v>
      </c>
      <c r="G610">
        <v>579.69000000000005</v>
      </c>
      <c r="H610">
        <v>0.02</v>
      </c>
      <c r="I610" t="s">
        <v>1805</v>
      </c>
      <c r="J610" s="17">
        <v>568.09620000000007</v>
      </c>
      <c r="K610">
        <f t="shared" si="36"/>
        <v>1</v>
      </c>
      <c r="L610">
        <f t="shared" si="37"/>
        <v>579.69000000000005</v>
      </c>
      <c r="M610">
        <f t="shared" si="40"/>
        <v>0.02</v>
      </c>
      <c r="N610" s="22">
        <f t="shared" si="39"/>
        <v>568.09620000000007</v>
      </c>
    </row>
    <row r="611" spans="1:14" x14ac:dyDescent="0.3">
      <c r="A611" t="s">
        <v>2989</v>
      </c>
      <c r="B611" s="4">
        <v>45321</v>
      </c>
      <c r="C611" t="s">
        <v>1384</v>
      </c>
      <c r="D611" t="s">
        <v>1602</v>
      </c>
      <c r="E611" t="s">
        <v>1761</v>
      </c>
      <c r="F611">
        <v>1</v>
      </c>
      <c r="G611">
        <v>514.65</v>
      </c>
      <c r="H611">
        <v>0.18</v>
      </c>
      <c r="I611" t="s">
        <v>1805</v>
      </c>
      <c r="J611" s="17">
        <v>422.01299999999998</v>
      </c>
      <c r="K611">
        <f t="shared" si="36"/>
        <v>1</v>
      </c>
      <c r="L611">
        <f t="shared" si="37"/>
        <v>514.65</v>
      </c>
      <c r="M611">
        <f t="shared" si="40"/>
        <v>0.18</v>
      </c>
      <c r="N611" s="22">
        <f t="shared" si="39"/>
        <v>422.01299999999998</v>
      </c>
    </row>
    <row r="612" spans="1:14" x14ac:dyDescent="0.3">
      <c r="A612" t="s">
        <v>3017</v>
      </c>
      <c r="B612" s="4">
        <v>45530</v>
      </c>
      <c r="C612" t="s">
        <v>292</v>
      </c>
      <c r="D612" t="s">
        <v>1602</v>
      </c>
      <c r="E612" t="s">
        <v>1764</v>
      </c>
      <c r="F612">
        <v>4</v>
      </c>
      <c r="G612">
        <v>271.04000000000002</v>
      </c>
      <c r="H612">
        <v>0.12</v>
      </c>
      <c r="I612" t="s">
        <v>1810</v>
      </c>
      <c r="J612" s="17">
        <v>954.06080000000009</v>
      </c>
      <c r="K612">
        <f t="shared" si="36"/>
        <v>4</v>
      </c>
      <c r="L612">
        <f t="shared" si="37"/>
        <v>271.04000000000002</v>
      </c>
      <c r="M612">
        <f t="shared" si="40"/>
        <v>0.12</v>
      </c>
      <c r="N612" s="22">
        <f t="shared" si="39"/>
        <v>954.06080000000009</v>
      </c>
    </row>
    <row r="613" spans="1:14" x14ac:dyDescent="0.3">
      <c r="A613" t="s">
        <v>3061</v>
      </c>
      <c r="B613" s="4">
        <v>45543</v>
      </c>
      <c r="C613" t="s">
        <v>684</v>
      </c>
      <c r="D613" t="s">
        <v>1602</v>
      </c>
      <c r="E613" t="s">
        <v>1774</v>
      </c>
      <c r="F613">
        <v>3</v>
      </c>
      <c r="G613">
        <v>120.67</v>
      </c>
      <c r="H613">
        <v>0.08</v>
      </c>
      <c r="I613" t="s">
        <v>1810</v>
      </c>
      <c r="J613" s="17">
        <v>333.04919999999998</v>
      </c>
      <c r="K613">
        <f t="shared" si="36"/>
        <v>3</v>
      </c>
      <c r="L613">
        <f t="shared" si="37"/>
        <v>120.67</v>
      </c>
      <c r="M613">
        <f t="shared" si="40"/>
        <v>0.08</v>
      </c>
      <c r="N613" s="22">
        <f t="shared" si="39"/>
        <v>333.04919999999998</v>
      </c>
    </row>
    <row r="614" spans="1:14" x14ac:dyDescent="0.3">
      <c r="A614" t="s">
        <v>3096</v>
      </c>
      <c r="B614" s="4">
        <v>45537</v>
      </c>
      <c r="C614" t="s">
        <v>579</v>
      </c>
      <c r="D614" t="s">
        <v>1602</v>
      </c>
      <c r="E614" t="s">
        <v>1768</v>
      </c>
      <c r="F614">
        <v>2</v>
      </c>
      <c r="G614">
        <v>117.34</v>
      </c>
      <c r="H614">
        <v>0.09</v>
      </c>
      <c r="I614" t="s">
        <v>1807</v>
      </c>
      <c r="J614" s="17">
        <v>213.55879999999999</v>
      </c>
      <c r="K614">
        <f t="shared" si="36"/>
        <v>2</v>
      </c>
      <c r="L614">
        <f t="shared" si="37"/>
        <v>117.34</v>
      </c>
      <c r="M614">
        <f t="shared" si="40"/>
        <v>0.09</v>
      </c>
      <c r="N614" s="22">
        <f t="shared" si="39"/>
        <v>213.55879999999999</v>
      </c>
    </row>
    <row r="615" spans="1:14" x14ac:dyDescent="0.3">
      <c r="A615" t="s">
        <v>3363</v>
      </c>
      <c r="B615" s="4">
        <v>45606</v>
      </c>
      <c r="C615" t="s">
        <v>1499</v>
      </c>
      <c r="D615" t="s">
        <v>1602</v>
      </c>
      <c r="E615" t="s">
        <v>1734</v>
      </c>
      <c r="F615">
        <v>1</v>
      </c>
      <c r="G615">
        <v>887.38</v>
      </c>
      <c r="H615">
        <v>0.01</v>
      </c>
      <c r="I615" t="s">
        <v>1810</v>
      </c>
      <c r="J615" s="17">
        <v>878.50620000000004</v>
      </c>
      <c r="K615">
        <f t="shared" si="36"/>
        <v>1</v>
      </c>
      <c r="L615">
        <f t="shared" si="37"/>
        <v>887.38</v>
      </c>
      <c r="M615">
        <f t="shared" si="40"/>
        <v>0.01</v>
      </c>
      <c r="N615" s="22">
        <f t="shared" si="39"/>
        <v>878.50620000000004</v>
      </c>
    </row>
    <row r="616" spans="1:14" x14ac:dyDescent="0.3">
      <c r="A616" t="s">
        <v>3396</v>
      </c>
      <c r="B616" s="4">
        <v>45235</v>
      </c>
      <c r="C616" t="s">
        <v>136</v>
      </c>
      <c r="D616" t="s">
        <v>1602</v>
      </c>
      <c r="E616" t="s">
        <v>1751</v>
      </c>
      <c r="F616">
        <v>3</v>
      </c>
      <c r="G616">
        <v>811.45</v>
      </c>
      <c r="H616">
        <v>0.26</v>
      </c>
      <c r="I616" t="s">
        <v>1805</v>
      </c>
      <c r="J616" s="17">
        <v>1801.4190000000001</v>
      </c>
      <c r="K616">
        <f t="shared" si="36"/>
        <v>3</v>
      </c>
      <c r="L616">
        <f t="shared" si="37"/>
        <v>811.45</v>
      </c>
      <c r="M616">
        <f t="shared" si="40"/>
        <v>0.26</v>
      </c>
      <c r="N616" s="22">
        <f t="shared" si="39"/>
        <v>1801.4190000000001</v>
      </c>
    </row>
    <row r="617" spans="1:14" x14ac:dyDescent="0.3">
      <c r="A617" t="s">
        <v>3541</v>
      </c>
      <c r="B617" s="4">
        <v>45843</v>
      </c>
      <c r="C617" t="s">
        <v>654</v>
      </c>
      <c r="D617" t="s">
        <v>1602</v>
      </c>
      <c r="E617" t="s">
        <v>1779</v>
      </c>
      <c r="F617">
        <v>2</v>
      </c>
      <c r="G617">
        <v>208.09</v>
      </c>
      <c r="H617">
        <v>0.27</v>
      </c>
      <c r="I617" t="s">
        <v>1805</v>
      </c>
      <c r="J617" s="17">
        <v>303.81139999999999</v>
      </c>
      <c r="K617">
        <f t="shared" si="36"/>
        <v>2</v>
      </c>
      <c r="L617">
        <f t="shared" si="37"/>
        <v>208.09</v>
      </c>
      <c r="M617">
        <f t="shared" si="40"/>
        <v>0.27</v>
      </c>
      <c r="N617" s="22">
        <f t="shared" si="39"/>
        <v>303.81139999999999</v>
      </c>
    </row>
    <row r="618" spans="1:14" x14ac:dyDescent="0.3">
      <c r="A618" t="s">
        <v>3565</v>
      </c>
      <c r="B618" s="4">
        <v>45916</v>
      </c>
      <c r="C618" t="s">
        <v>275</v>
      </c>
      <c r="D618" t="s">
        <v>1602</v>
      </c>
      <c r="E618" t="s">
        <v>1734</v>
      </c>
      <c r="F618">
        <v>2</v>
      </c>
      <c r="G618">
        <v>324.18</v>
      </c>
      <c r="H618">
        <v>0.06</v>
      </c>
      <c r="I618" t="s">
        <v>1810</v>
      </c>
      <c r="J618" s="17">
        <v>609.45839999999998</v>
      </c>
      <c r="K618">
        <f t="shared" si="36"/>
        <v>2</v>
      </c>
      <c r="L618">
        <f t="shared" si="37"/>
        <v>324.18</v>
      </c>
      <c r="M618">
        <f t="shared" si="40"/>
        <v>0.06</v>
      </c>
      <c r="N618" s="22">
        <f t="shared" si="39"/>
        <v>609.45839999999998</v>
      </c>
    </row>
    <row r="619" spans="1:14" x14ac:dyDescent="0.3">
      <c r="A619" t="s">
        <v>3788</v>
      </c>
      <c r="B619" s="4">
        <v>45648</v>
      </c>
      <c r="C619" t="s">
        <v>835</v>
      </c>
      <c r="D619" t="s">
        <v>1602</v>
      </c>
      <c r="E619" t="s">
        <v>1761</v>
      </c>
      <c r="F619">
        <v>1</v>
      </c>
      <c r="G619">
        <v>377.52</v>
      </c>
      <c r="H619">
        <v>0.15</v>
      </c>
      <c r="I619" t="s">
        <v>1805</v>
      </c>
      <c r="J619" s="17">
        <v>320.892</v>
      </c>
      <c r="K619">
        <f t="shared" si="36"/>
        <v>1</v>
      </c>
      <c r="L619">
        <f t="shared" si="37"/>
        <v>377.52</v>
      </c>
      <c r="M619">
        <f t="shared" si="40"/>
        <v>0.15</v>
      </c>
      <c r="N619" s="22">
        <f t="shared" si="39"/>
        <v>320.892</v>
      </c>
    </row>
    <row r="620" spans="1:14" x14ac:dyDescent="0.3">
      <c r="A620" t="s">
        <v>2076</v>
      </c>
      <c r="B620" s="4">
        <v>45803</v>
      </c>
      <c r="C620" t="s">
        <v>705</v>
      </c>
      <c r="D620" t="s">
        <v>1604</v>
      </c>
      <c r="E620" t="s">
        <v>1734</v>
      </c>
      <c r="F620">
        <v>4</v>
      </c>
      <c r="G620">
        <v>747.01</v>
      </c>
      <c r="H620">
        <v>0.13</v>
      </c>
      <c r="I620" t="s">
        <v>1807</v>
      </c>
      <c r="J620" s="17">
        <v>2599.5947999999999</v>
      </c>
      <c r="K620">
        <f t="shared" si="36"/>
        <v>4</v>
      </c>
      <c r="L620">
        <f t="shared" si="37"/>
        <v>747.01</v>
      </c>
      <c r="M620">
        <f t="shared" si="40"/>
        <v>0.13</v>
      </c>
      <c r="N620" s="22">
        <f t="shared" si="39"/>
        <v>2599.5947999999999</v>
      </c>
    </row>
    <row r="621" spans="1:14" x14ac:dyDescent="0.3">
      <c r="A621" t="s">
        <v>2086</v>
      </c>
      <c r="B621" s="4">
        <v>45868</v>
      </c>
      <c r="C621" t="s">
        <v>1015</v>
      </c>
      <c r="D621" t="s">
        <v>1604</v>
      </c>
      <c r="E621" t="s">
        <v>1774</v>
      </c>
      <c r="F621">
        <v>3</v>
      </c>
      <c r="G621">
        <v>995.38</v>
      </c>
      <c r="H621">
        <v>0.1</v>
      </c>
      <c r="I621" t="s">
        <v>1807</v>
      </c>
      <c r="J621" s="17">
        <v>2687.5259999999998</v>
      </c>
      <c r="K621">
        <f t="shared" si="36"/>
        <v>3</v>
      </c>
      <c r="L621">
        <f t="shared" si="37"/>
        <v>995.38</v>
      </c>
      <c r="M621">
        <f t="shared" si="40"/>
        <v>0.1</v>
      </c>
      <c r="N621" s="22">
        <f t="shared" si="39"/>
        <v>2687.5259999999998</v>
      </c>
    </row>
    <row r="622" spans="1:14" x14ac:dyDescent="0.3">
      <c r="A622" t="s">
        <v>2132</v>
      </c>
      <c r="B622" s="4">
        <v>45764</v>
      </c>
      <c r="C622" t="s">
        <v>63</v>
      </c>
      <c r="D622" t="s">
        <v>1604</v>
      </c>
      <c r="E622" t="s">
        <v>1748</v>
      </c>
      <c r="F622">
        <v>3</v>
      </c>
      <c r="G622">
        <v>361.11</v>
      </c>
      <c r="H622">
        <v>0.06</v>
      </c>
      <c r="I622" t="s">
        <v>1805</v>
      </c>
      <c r="J622" s="17">
        <v>1018.3302</v>
      </c>
      <c r="K622">
        <f t="shared" si="36"/>
        <v>3</v>
      </c>
      <c r="L622">
        <f t="shared" si="37"/>
        <v>361.11</v>
      </c>
      <c r="M622">
        <f t="shared" si="40"/>
        <v>0.06</v>
      </c>
      <c r="N622" s="22">
        <f t="shared" si="39"/>
        <v>1018.3302</v>
      </c>
    </row>
    <row r="623" spans="1:14" x14ac:dyDescent="0.3">
      <c r="A623" t="s">
        <v>2173</v>
      </c>
      <c r="B623" s="4">
        <v>45469</v>
      </c>
      <c r="C623" t="s">
        <v>1144</v>
      </c>
      <c r="D623" t="s">
        <v>1604</v>
      </c>
      <c r="E623" t="s">
        <v>1786</v>
      </c>
      <c r="F623">
        <v>1</v>
      </c>
      <c r="G623">
        <v>628.98</v>
      </c>
      <c r="H623">
        <v>0.03</v>
      </c>
      <c r="I623" t="s">
        <v>1810</v>
      </c>
      <c r="J623" s="17">
        <v>610.11059999999998</v>
      </c>
      <c r="K623">
        <f t="shared" si="36"/>
        <v>1</v>
      </c>
      <c r="L623">
        <f t="shared" si="37"/>
        <v>628.98</v>
      </c>
      <c r="M623">
        <f t="shared" si="40"/>
        <v>0.03</v>
      </c>
      <c r="N623" s="22">
        <f t="shared" si="39"/>
        <v>610.11059999999998</v>
      </c>
    </row>
    <row r="624" spans="1:14" x14ac:dyDescent="0.3">
      <c r="A624" t="s">
        <v>2196</v>
      </c>
      <c r="B624" s="4">
        <v>45233</v>
      </c>
      <c r="C624" t="s">
        <v>1078</v>
      </c>
      <c r="D624" t="s">
        <v>1604</v>
      </c>
      <c r="E624" t="s">
        <v>1761</v>
      </c>
      <c r="F624">
        <v>4</v>
      </c>
      <c r="G624">
        <v>482.06</v>
      </c>
      <c r="H624">
        <v>7.0000000000000007E-2</v>
      </c>
      <c r="I624" t="s">
        <v>1807</v>
      </c>
      <c r="J624" s="17">
        <v>1793.2632000000001</v>
      </c>
      <c r="K624">
        <f t="shared" si="36"/>
        <v>4</v>
      </c>
      <c r="L624">
        <f t="shared" si="37"/>
        <v>482.06</v>
      </c>
      <c r="M624">
        <f t="shared" si="40"/>
        <v>7.0000000000000007E-2</v>
      </c>
      <c r="N624" s="22">
        <f t="shared" si="39"/>
        <v>1793.2632000000001</v>
      </c>
    </row>
    <row r="625" spans="1:14" x14ac:dyDescent="0.3">
      <c r="A625" t="s">
        <v>2243</v>
      </c>
      <c r="B625" s="4">
        <v>45555</v>
      </c>
      <c r="C625" t="s">
        <v>199</v>
      </c>
      <c r="D625" t="s">
        <v>1604</v>
      </c>
      <c r="E625" t="s">
        <v>1776</v>
      </c>
      <c r="F625">
        <v>4</v>
      </c>
      <c r="G625">
        <v>747.56</v>
      </c>
      <c r="H625">
        <v>0.09</v>
      </c>
      <c r="I625" t="s">
        <v>1810</v>
      </c>
      <c r="J625" s="17">
        <v>2721.1183999999998</v>
      </c>
      <c r="K625">
        <f t="shared" si="36"/>
        <v>4</v>
      </c>
      <c r="L625">
        <f t="shared" si="37"/>
        <v>747.56</v>
      </c>
      <c r="M625">
        <f t="shared" si="40"/>
        <v>0.09</v>
      </c>
      <c r="N625" s="22">
        <f t="shared" si="39"/>
        <v>2721.1183999999998</v>
      </c>
    </row>
    <row r="626" spans="1:14" x14ac:dyDescent="0.3">
      <c r="A626" t="s">
        <v>2278</v>
      </c>
      <c r="B626" s="4">
        <v>45688</v>
      </c>
      <c r="C626" t="s">
        <v>1229</v>
      </c>
      <c r="D626" t="s">
        <v>1604</v>
      </c>
      <c r="E626" t="s">
        <v>1779</v>
      </c>
      <c r="F626">
        <v>1</v>
      </c>
      <c r="G626">
        <v>546.20000000000005</v>
      </c>
      <c r="H626">
        <v>0.22</v>
      </c>
      <c r="I626" t="s">
        <v>1807</v>
      </c>
      <c r="J626" s="17">
        <v>426.03600000000012</v>
      </c>
      <c r="K626">
        <f t="shared" si="36"/>
        <v>1</v>
      </c>
      <c r="L626">
        <f t="shared" si="37"/>
        <v>546.20000000000005</v>
      </c>
      <c r="M626">
        <f t="shared" si="40"/>
        <v>0.22</v>
      </c>
      <c r="N626" s="22">
        <f t="shared" si="39"/>
        <v>426.03600000000012</v>
      </c>
    </row>
    <row r="627" spans="1:14" x14ac:dyDescent="0.3">
      <c r="A627" t="s">
        <v>2279</v>
      </c>
      <c r="B627" s="4">
        <v>45591</v>
      </c>
      <c r="C627" t="s">
        <v>640</v>
      </c>
      <c r="D627" t="s">
        <v>1604</v>
      </c>
      <c r="E627" t="s">
        <v>1734</v>
      </c>
      <c r="F627">
        <v>3</v>
      </c>
      <c r="G627">
        <v>416.01</v>
      </c>
      <c r="H627">
        <v>0.02</v>
      </c>
      <c r="I627" t="s">
        <v>1805</v>
      </c>
      <c r="J627" s="17">
        <v>1223.0694000000001</v>
      </c>
      <c r="K627">
        <f t="shared" si="36"/>
        <v>3</v>
      </c>
      <c r="L627">
        <f t="shared" si="37"/>
        <v>416.01</v>
      </c>
      <c r="M627">
        <f t="shared" si="40"/>
        <v>0.02</v>
      </c>
      <c r="N627" s="22">
        <f t="shared" si="39"/>
        <v>1223.0694000000001</v>
      </c>
    </row>
    <row r="628" spans="1:14" x14ac:dyDescent="0.3">
      <c r="A628" t="s">
        <v>2448</v>
      </c>
      <c r="B628" s="4">
        <v>45365</v>
      </c>
      <c r="C628" t="s">
        <v>479</v>
      </c>
      <c r="D628" t="s">
        <v>1604</v>
      </c>
      <c r="E628" t="s">
        <v>1779</v>
      </c>
      <c r="F628">
        <v>3</v>
      </c>
      <c r="G628">
        <v>338.79</v>
      </c>
      <c r="H628">
        <v>0.01</v>
      </c>
      <c r="I628" t="s">
        <v>1805</v>
      </c>
      <c r="J628" s="17">
        <v>1006.2063000000001</v>
      </c>
      <c r="K628">
        <f t="shared" si="36"/>
        <v>3</v>
      </c>
      <c r="L628">
        <f t="shared" si="37"/>
        <v>338.79</v>
      </c>
      <c r="M628">
        <f t="shared" si="40"/>
        <v>0.01</v>
      </c>
      <c r="N628" s="22">
        <f t="shared" si="39"/>
        <v>1006.2063000000001</v>
      </c>
    </row>
    <row r="629" spans="1:14" x14ac:dyDescent="0.3">
      <c r="A629" t="s">
        <v>2473</v>
      </c>
      <c r="B629" s="4">
        <v>45654</v>
      </c>
      <c r="C629" t="s">
        <v>227</v>
      </c>
      <c r="D629" t="s">
        <v>1604</v>
      </c>
      <c r="E629" t="s">
        <v>1774</v>
      </c>
      <c r="F629">
        <v>3</v>
      </c>
      <c r="G629">
        <v>917.64</v>
      </c>
      <c r="H629">
        <v>0.24</v>
      </c>
      <c r="I629" t="s">
        <v>1807</v>
      </c>
      <c r="J629" s="17">
        <v>2092.2192</v>
      </c>
      <c r="K629">
        <f t="shared" si="36"/>
        <v>3</v>
      </c>
      <c r="L629">
        <f t="shared" si="37"/>
        <v>917.64</v>
      </c>
      <c r="M629">
        <f t="shared" si="40"/>
        <v>0.24</v>
      </c>
      <c r="N629" s="22">
        <f t="shared" si="39"/>
        <v>2092.2192</v>
      </c>
    </row>
    <row r="630" spans="1:14" x14ac:dyDescent="0.3">
      <c r="A630" t="s">
        <v>2480</v>
      </c>
      <c r="B630" s="4">
        <v>45538</v>
      </c>
      <c r="C630" t="s">
        <v>746</v>
      </c>
      <c r="D630" t="s">
        <v>1604</v>
      </c>
      <c r="E630" t="s">
        <v>1786</v>
      </c>
      <c r="F630">
        <v>2</v>
      </c>
      <c r="G630">
        <v>472.08</v>
      </c>
      <c r="H630">
        <v>7.0000000000000007E-2</v>
      </c>
      <c r="I630" t="s">
        <v>1805</v>
      </c>
      <c r="J630" s="17">
        <v>878.0687999999999</v>
      </c>
      <c r="K630">
        <f t="shared" si="36"/>
        <v>2</v>
      </c>
      <c r="L630">
        <f t="shared" si="37"/>
        <v>472.08</v>
      </c>
      <c r="M630">
        <f t="shared" si="40"/>
        <v>7.0000000000000007E-2</v>
      </c>
      <c r="N630" s="22">
        <f t="shared" si="39"/>
        <v>878.0687999999999</v>
      </c>
    </row>
    <row r="631" spans="1:14" x14ac:dyDescent="0.3">
      <c r="A631" t="s">
        <v>2505</v>
      </c>
      <c r="B631" s="4">
        <v>45530</v>
      </c>
      <c r="C631" t="s">
        <v>152</v>
      </c>
      <c r="D631" t="s">
        <v>1604</v>
      </c>
      <c r="E631" t="s">
        <v>1761</v>
      </c>
      <c r="F631">
        <v>3</v>
      </c>
      <c r="G631">
        <v>346.77</v>
      </c>
      <c r="H631">
        <v>0.18</v>
      </c>
      <c r="I631" t="s">
        <v>1807</v>
      </c>
      <c r="J631" s="17">
        <v>853.05420000000004</v>
      </c>
      <c r="K631">
        <f t="shared" si="36"/>
        <v>3</v>
      </c>
      <c r="L631">
        <f t="shared" si="37"/>
        <v>346.77</v>
      </c>
      <c r="M631">
        <f t="shared" si="40"/>
        <v>0.18</v>
      </c>
      <c r="N631" s="22">
        <f t="shared" si="39"/>
        <v>853.05420000000004</v>
      </c>
    </row>
    <row r="632" spans="1:14" x14ac:dyDescent="0.3">
      <c r="A632" t="s">
        <v>2576</v>
      </c>
      <c r="B632" s="4">
        <v>45902</v>
      </c>
      <c r="C632" t="s">
        <v>364</v>
      </c>
      <c r="D632" t="s">
        <v>1604</v>
      </c>
      <c r="E632" t="s">
        <v>1758</v>
      </c>
      <c r="F632">
        <v>2</v>
      </c>
      <c r="G632">
        <v>365.91</v>
      </c>
      <c r="H632">
        <v>0.14000000000000001</v>
      </c>
      <c r="I632" t="s">
        <v>1810</v>
      </c>
      <c r="J632" s="17">
        <v>629.36520000000007</v>
      </c>
      <c r="K632">
        <f t="shared" si="36"/>
        <v>2</v>
      </c>
      <c r="L632">
        <f t="shared" si="37"/>
        <v>365.91</v>
      </c>
      <c r="M632">
        <f t="shared" si="40"/>
        <v>0.14000000000000001</v>
      </c>
      <c r="N632" s="22">
        <f t="shared" si="39"/>
        <v>629.36520000000007</v>
      </c>
    </row>
    <row r="633" spans="1:14" x14ac:dyDescent="0.3">
      <c r="A633" t="s">
        <v>2594</v>
      </c>
      <c r="B633" s="4">
        <v>45793</v>
      </c>
      <c r="C633" t="s">
        <v>579</v>
      </c>
      <c r="D633" t="s">
        <v>1604</v>
      </c>
      <c r="E633" t="s">
        <v>1795</v>
      </c>
      <c r="F633">
        <v>4</v>
      </c>
      <c r="G633">
        <v>122.87</v>
      </c>
      <c r="H633">
        <v>0.13</v>
      </c>
      <c r="I633" t="s">
        <v>1805</v>
      </c>
      <c r="J633" s="17">
        <v>427.58760000000001</v>
      </c>
      <c r="K633">
        <f t="shared" si="36"/>
        <v>4</v>
      </c>
      <c r="L633">
        <f t="shared" si="37"/>
        <v>122.87</v>
      </c>
      <c r="M633">
        <f t="shared" si="40"/>
        <v>0.13</v>
      </c>
      <c r="N633" s="22">
        <f t="shared" si="39"/>
        <v>427.58760000000001</v>
      </c>
    </row>
    <row r="634" spans="1:14" x14ac:dyDescent="0.3">
      <c r="A634" t="s">
        <v>2632</v>
      </c>
      <c r="B634" s="4">
        <v>45877</v>
      </c>
      <c r="C634" t="s">
        <v>1312</v>
      </c>
      <c r="D634" t="s">
        <v>1604</v>
      </c>
      <c r="E634" t="s">
        <v>1783</v>
      </c>
      <c r="F634">
        <v>4</v>
      </c>
      <c r="G634">
        <v>184.57</v>
      </c>
      <c r="H634">
        <v>0.28000000000000003</v>
      </c>
      <c r="I634" t="s">
        <v>1805</v>
      </c>
      <c r="J634" s="17">
        <v>531.5616</v>
      </c>
      <c r="K634">
        <f t="shared" si="36"/>
        <v>4</v>
      </c>
      <c r="L634">
        <f t="shared" si="37"/>
        <v>184.57</v>
      </c>
      <c r="M634">
        <f t="shared" si="40"/>
        <v>0.28000000000000003</v>
      </c>
      <c r="N634" s="22">
        <f t="shared" si="39"/>
        <v>531.5616</v>
      </c>
    </row>
    <row r="635" spans="1:14" x14ac:dyDescent="0.3">
      <c r="A635" t="s">
        <v>2718</v>
      </c>
      <c r="B635" s="4">
        <v>45630</v>
      </c>
      <c r="C635" t="s">
        <v>592</v>
      </c>
      <c r="D635" t="s">
        <v>1604</v>
      </c>
      <c r="E635" t="s">
        <v>1764</v>
      </c>
      <c r="F635">
        <v>4</v>
      </c>
      <c r="G635">
        <v>923.14</v>
      </c>
      <c r="H635">
        <v>0.15</v>
      </c>
      <c r="I635" t="s">
        <v>1805</v>
      </c>
      <c r="J635" s="17">
        <v>3138.6759999999999</v>
      </c>
      <c r="K635">
        <f t="shared" si="36"/>
        <v>4</v>
      </c>
      <c r="L635">
        <f t="shared" si="37"/>
        <v>923.14</v>
      </c>
      <c r="M635">
        <f t="shared" si="40"/>
        <v>0.15</v>
      </c>
      <c r="N635" s="22">
        <f t="shared" si="39"/>
        <v>3138.6759999999999</v>
      </c>
    </row>
    <row r="636" spans="1:14" x14ac:dyDescent="0.3">
      <c r="A636" t="s">
        <v>2819</v>
      </c>
      <c r="B636" s="4">
        <v>45535</v>
      </c>
      <c r="C636" t="s">
        <v>261</v>
      </c>
      <c r="D636" t="s">
        <v>1604</v>
      </c>
      <c r="E636" t="s">
        <v>1792</v>
      </c>
      <c r="F636">
        <v>4</v>
      </c>
      <c r="G636">
        <v>85.62</v>
      </c>
      <c r="H636">
        <v>0.28000000000000003</v>
      </c>
      <c r="I636" t="s">
        <v>1810</v>
      </c>
      <c r="J636" s="17">
        <v>246.5856</v>
      </c>
      <c r="K636">
        <f t="shared" si="36"/>
        <v>4</v>
      </c>
      <c r="L636">
        <f t="shared" si="37"/>
        <v>85.62</v>
      </c>
      <c r="M636">
        <f t="shared" si="40"/>
        <v>0.28000000000000003</v>
      </c>
      <c r="N636" s="22">
        <f t="shared" si="39"/>
        <v>246.5856</v>
      </c>
    </row>
    <row r="637" spans="1:14" x14ac:dyDescent="0.3">
      <c r="A637" t="s">
        <v>2875</v>
      </c>
      <c r="B637" s="4">
        <v>45690</v>
      </c>
      <c r="C637" t="s">
        <v>227</v>
      </c>
      <c r="D637" t="s">
        <v>1604</v>
      </c>
      <c r="E637" t="s">
        <v>1761</v>
      </c>
      <c r="F637">
        <v>2</v>
      </c>
      <c r="G637">
        <v>606.35</v>
      </c>
      <c r="H637">
        <v>0.16</v>
      </c>
      <c r="I637" t="s">
        <v>1810</v>
      </c>
      <c r="J637" s="17">
        <v>1018.668</v>
      </c>
      <c r="K637">
        <f t="shared" si="36"/>
        <v>2</v>
      </c>
      <c r="L637">
        <f t="shared" si="37"/>
        <v>606.35</v>
      </c>
      <c r="M637">
        <f t="shared" si="40"/>
        <v>0.16</v>
      </c>
      <c r="N637" s="22">
        <f t="shared" si="39"/>
        <v>1018.668</v>
      </c>
    </row>
    <row r="638" spans="1:14" x14ac:dyDescent="0.3">
      <c r="A638" t="s">
        <v>2927</v>
      </c>
      <c r="B638" s="4">
        <v>45446</v>
      </c>
      <c r="C638" t="s">
        <v>89</v>
      </c>
      <c r="D638" t="s">
        <v>1604</v>
      </c>
      <c r="E638" t="s">
        <v>1786</v>
      </c>
      <c r="F638">
        <v>4</v>
      </c>
      <c r="G638">
        <v>21.12</v>
      </c>
      <c r="H638">
        <v>0.18</v>
      </c>
      <c r="I638" t="s">
        <v>1810</v>
      </c>
      <c r="J638" s="17">
        <v>69.273600000000002</v>
      </c>
      <c r="K638">
        <f t="shared" si="36"/>
        <v>4</v>
      </c>
      <c r="L638">
        <f t="shared" si="37"/>
        <v>21.12</v>
      </c>
      <c r="M638">
        <f t="shared" si="40"/>
        <v>0.18</v>
      </c>
      <c r="N638" s="22">
        <f t="shared" si="39"/>
        <v>69.273600000000002</v>
      </c>
    </row>
    <row r="639" spans="1:14" x14ac:dyDescent="0.3">
      <c r="A639" t="s">
        <v>2940</v>
      </c>
      <c r="B639" s="4">
        <v>45647</v>
      </c>
      <c r="C639" t="s">
        <v>394</v>
      </c>
      <c r="D639" t="s">
        <v>1604</v>
      </c>
      <c r="E639" t="s">
        <v>1739</v>
      </c>
      <c r="F639">
        <v>1</v>
      </c>
      <c r="G639">
        <v>438.41</v>
      </c>
      <c r="H639">
        <v>0.09</v>
      </c>
      <c r="I639" t="s">
        <v>1805</v>
      </c>
      <c r="J639" s="17">
        <v>398.95310000000012</v>
      </c>
      <c r="K639">
        <f t="shared" si="36"/>
        <v>1</v>
      </c>
      <c r="L639">
        <f t="shared" si="37"/>
        <v>438.41</v>
      </c>
      <c r="M639">
        <f t="shared" si="40"/>
        <v>0.09</v>
      </c>
      <c r="N639" s="22">
        <f t="shared" si="39"/>
        <v>398.95310000000012</v>
      </c>
    </row>
    <row r="640" spans="1:14" x14ac:dyDescent="0.3">
      <c r="A640" t="s">
        <v>3024</v>
      </c>
      <c r="B640" s="4">
        <v>45322</v>
      </c>
      <c r="C640" t="s">
        <v>533</v>
      </c>
      <c r="D640" t="s">
        <v>1604</v>
      </c>
      <c r="E640" t="s">
        <v>1771</v>
      </c>
      <c r="F640">
        <v>3</v>
      </c>
      <c r="G640">
        <v>145.25</v>
      </c>
      <c r="H640">
        <v>0.24</v>
      </c>
      <c r="I640" t="s">
        <v>1807</v>
      </c>
      <c r="J640" s="17">
        <v>331.17</v>
      </c>
      <c r="K640">
        <f t="shared" si="36"/>
        <v>3</v>
      </c>
      <c r="L640">
        <f t="shared" si="37"/>
        <v>145.25</v>
      </c>
      <c r="M640">
        <f t="shared" si="40"/>
        <v>0.24</v>
      </c>
      <c r="N640" s="22">
        <f t="shared" si="39"/>
        <v>331.17</v>
      </c>
    </row>
    <row r="641" spans="1:14" x14ac:dyDescent="0.3">
      <c r="A641" t="s">
        <v>3364</v>
      </c>
      <c r="B641" s="4">
        <v>45524</v>
      </c>
      <c r="C641" t="s">
        <v>974</v>
      </c>
      <c r="D641" t="s">
        <v>1604</v>
      </c>
      <c r="E641" t="s">
        <v>1776</v>
      </c>
      <c r="F641">
        <v>4</v>
      </c>
      <c r="G641">
        <v>332.97</v>
      </c>
      <c r="H641">
        <v>0.28000000000000003</v>
      </c>
      <c r="I641" t="s">
        <v>1805</v>
      </c>
      <c r="J641" s="17">
        <v>958.95360000000005</v>
      </c>
      <c r="K641">
        <f t="shared" si="36"/>
        <v>4</v>
      </c>
      <c r="L641">
        <f t="shared" si="37"/>
        <v>332.97</v>
      </c>
      <c r="M641">
        <f t="shared" si="40"/>
        <v>0.28000000000000003</v>
      </c>
      <c r="N641" s="22">
        <f t="shared" si="39"/>
        <v>958.95360000000005</v>
      </c>
    </row>
    <row r="642" spans="1:14" x14ac:dyDescent="0.3">
      <c r="A642" t="s">
        <v>3488</v>
      </c>
      <c r="B642" s="4">
        <v>45268</v>
      </c>
      <c r="C642" t="s">
        <v>459</v>
      </c>
      <c r="D642" t="s">
        <v>1604</v>
      </c>
      <c r="E642" t="s">
        <v>1783</v>
      </c>
      <c r="F642">
        <v>3</v>
      </c>
      <c r="G642">
        <v>281.95999999999998</v>
      </c>
      <c r="H642">
        <v>0.01</v>
      </c>
      <c r="I642" t="s">
        <v>1810</v>
      </c>
      <c r="J642" s="17">
        <v>837.42119999999989</v>
      </c>
      <c r="K642">
        <f t="shared" ref="K642:K705" si="41">IF(ISBLANK(F642),J642/(G642*(1-H642)),F642)</f>
        <v>3</v>
      </c>
      <c r="L642">
        <f t="shared" ref="L642:L705" si="42">IF(ISBLANK(G642),J642/(F642*(1-H642)),G642)</f>
        <v>281.95999999999998</v>
      </c>
      <c r="M642">
        <f t="shared" si="40"/>
        <v>0.01</v>
      </c>
      <c r="N642" s="22">
        <f t="shared" ref="N642:N705" si="43">IF(ISBLANK(J642),F642*G642*(1-H642),J642)</f>
        <v>837.42119999999989</v>
      </c>
    </row>
    <row r="643" spans="1:14" x14ac:dyDescent="0.3">
      <c r="A643" t="s">
        <v>3490</v>
      </c>
      <c r="B643" s="4">
        <v>45475</v>
      </c>
      <c r="C643" t="s">
        <v>358</v>
      </c>
      <c r="D643" t="s">
        <v>1604</v>
      </c>
      <c r="E643" t="s">
        <v>1761</v>
      </c>
      <c r="F643">
        <v>2</v>
      </c>
      <c r="G643">
        <v>78.27</v>
      </c>
      <c r="H643">
        <v>0.28999999999999998</v>
      </c>
      <c r="I643" t="s">
        <v>1810</v>
      </c>
      <c r="J643" s="17">
        <v>111.1434</v>
      </c>
      <c r="K643">
        <f t="shared" si="41"/>
        <v>2</v>
      </c>
      <c r="L643">
        <f t="shared" si="42"/>
        <v>78.27</v>
      </c>
      <c r="M643">
        <f t="shared" si="40"/>
        <v>0.28999999999999998</v>
      </c>
      <c r="N643" s="22">
        <f t="shared" si="43"/>
        <v>111.1434</v>
      </c>
    </row>
    <row r="644" spans="1:14" x14ac:dyDescent="0.3">
      <c r="A644" t="s">
        <v>3509</v>
      </c>
      <c r="B644" s="4">
        <v>45268</v>
      </c>
      <c r="C644" t="s">
        <v>699</v>
      </c>
      <c r="D644" t="s">
        <v>1604</v>
      </c>
      <c r="E644" t="s">
        <v>1761</v>
      </c>
      <c r="F644">
        <v>2</v>
      </c>
      <c r="G644">
        <v>985.79</v>
      </c>
      <c r="H644">
        <v>0.04</v>
      </c>
      <c r="I644" t="s">
        <v>1807</v>
      </c>
      <c r="J644" s="17">
        <v>1892.7167999999999</v>
      </c>
      <c r="K644">
        <f t="shared" si="41"/>
        <v>2</v>
      </c>
      <c r="L644">
        <f t="shared" si="42"/>
        <v>985.79</v>
      </c>
      <c r="M644">
        <f t="shared" si="40"/>
        <v>0.04</v>
      </c>
      <c r="N644" s="22">
        <f t="shared" si="43"/>
        <v>1892.7167999999999</v>
      </c>
    </row>
    <row r="645" spans="1:14" x14ac:dyDescent="0.3">
      <c r="A645" t="s">
        <v>3521</v>
      </c>
      <c r="B645" s="4">
        <v>45347</v>
      </c>
      <c r="C645" t="s">
        <v>1475</v>
      </c>
      <c r="D645" t="s">
        <v>1604</v>
      </c>
      <c r="E645" t="s">
        <v>1781</v>
      </c>
      <c r="F645">
        <v>4</v>
      </c>
      <c r="G645">
        <v>746.36</v>
      </c>
      <c r="H645">
        <v>0.02</v>
      </c>
      <c r="I645" t="s">
        <v>1805</v>
      </c>
      <c r="J645" s="17">
        <v>2925.7312000000002</v>
      </c>
      <c r="K645">
        <f t="shared" si="41"/>
        <v>4</v>
      </c>
      <c r="L645">
        <f t="shared" si="42"/>
        <v>746.36</v>
      </c>
      <c r="M645">
        <f t="shared" si="40"/>
        <v>0.02</v>
      </c>
      <c r="N645" s="22">
        <f t="shared" si="43"/>
        <v>2925.7312000000002</v>
      </c>
    </row>
    <row r="646" spans="1:14" x14ac:dyDescent="0.3">
      <c r="A646" t="s">
        <v>3547</v>
      </c>
      <c r="B646" s="4">
        <v>45562</v>
      </c>
      <c r="C646" t="s">
        <v>192</v>
      </c>
      <c r="D646" t="s">
        <v>1604</v>
      </c>
      <c r="E646" t="s">
        <v>1795</v>
      </c>
      <c r="F646">
        <v>4</v>
      </c>
      <c r="G646">
        <v>442.87</v>
      </c>
      <c r="H646">
        <v>0.08</v>
      </c>
      <c r="I646" t="s">
        <v>1805</v>
      </c>
      <c r="J646" s="17">
        <v>1629.7616</v>
      </c>
      <c r="K646">
        <f t="shared" si="41"/>
        <v>4</v>
      </c>
      <c r="L646">
        <f t="shared" si="42"/>
        <v>442.87</v>
      </c>
      <c r="M646">
        <f t="shared" si="40"/>
        <v>0.08</v>
      </c>
      <c r="N646" s="22">
        <f t="shared" si="43"/>
        <v>1629.7616</v>
      </c>
    </row>
    <row r="647" spans="1:14" x14ac:dyDescent="0.3">
      <c r="A647" t="s">
        <v>3628</v>
      </c>
      <c r="B647" s="4">
        <v>45554</v>
      </c>
      <c r="C647" t="s">
        <v>491</v>
      </c>
      <c r="D647" t="s">
        <v>1604</v>
      </c>
      <c r="E647" t="s">
        <v>1764</v>
      </c>
      <c r="F647">
        <v>3</v>
      </c>
      <c r="G647">
        <v>204.17</v>
      </c>
      <c r="H647">
        <v>0.1</v>
      </c>
      <c r="I647" t="s">
        <v>1807</v>
      </c>
      <c r="J647" s="17">
        <v>551.25900000000001</v>
      </c>
      <c r="K647">
        <f t="shared" si="41"/>
        <v>3</v>
      </c>
      <c r="L647">
        <f t="shared" si="42"/>
        <v>204.17</v>
      </c>
      <c r="M647">
        <f t="shared" si="40"/>
        <v>0.1</v>
      </c>
      <c r="N647" s="22">
        <f t="shared" si="43"/>
        <v>551.25900000000001</v>
      </c>
    </row>
    <row r="648" spans="1:14" x14ac:dyDescent="0.3">
      <c r="A648" t="s">
        <v>3764</v>
      </c>
      <c r="B648" s="4">
        <v>45806</v>
      </c>
      <c r="C648" t="s">
        <v>1392</v>
      </c>
      <c r="D648" t="s">
        <v>1604</v>
      </c>
      <c r="E648" t="s">
        <v>1768</v>
      </c>
      <c r="F648">
        <v>3</v>
      </c>
      <c r="G648">
        <v>765.12</v>
      </c>
      <c r="H648">
        <v>0.18</v>
      </c>
      <c r="I648" t="s">
        <v>1805</v>
      </c>
      <c r="J648" s="17">
        <v>1882.1952000000001</v>
      </c>
      <c r="K648">
        <f t="shared" si="41"/>
        <v>3</v>
      </c>
      <c r="L648">
        <f t="shared" si="42"/>
        <v>765.12</v>
      </c>
      <c r="M648">
        <f t="shared" si="40"/>
        <v>0.18</v>
      </c>
      <c r="N648" s="22">
        <f t="shared" si="43"/>
        <v>1882.1952000000001</v>
      </c>
    </row>
    <row r="649" spans="1:14" x14ac:dyDescent="0.3">
      <c r="A649" t="s">
        <v>1879</v>
      </c>
      <c r="B649" s="4">
        <v>45533</v>
      </c>
      <c r="C649" t="s">
        <v>1258</v>
      </c>
      <c r="D649" t="s">
        <v>1606</v>
      </c>
      <c r="E649" t="s">
        <v>1755</v>
      </c>
      <c r="F649">
        <v>1</v>
      </c>
      <c r="G649">
        <v>553.82000000000005</v>
      </c>
      <c r="H649">
        <v>0.09</v>
      </c>
      <c r="I649" t="s">
        <v>1805</v>
      </c>
      <c r="J649" s="17">
        <v>503.97620000000012</v>
      </c>
      <c r="K649">
        <f t="shared" si="41"/>
        <v>1</v>
      </c>
      <c r="L649">
        <f t="shared" si="42"/>
        <v>553.82000000000005</v>
      </c>
      <c r="M649">
        <f t="shared" si="40"/>
        <v>0.09</v>
      </c>
      <c r="N649" s="22">
        <f t="shared" si="43"/>
        <v>503.97620000000012</v>
      </c>
    </row>
    <row r="650" spans="1:14" x14ac:dyDescent="0.3">
      <c r="A650" t="s">
        <v>1895</v>
      </c>
      <c r="B650" s="4">
        <v>45588</v>
      </c>
      <c r="C650" t="s">
        <v>598</v>
      </c>
      <c r="D650" t="s">
        <v>1606</v>
      </c>
      <c r="E650" t="s">
        <v>1734</v>
      </c>
      <c r="F650">
        <v>2</v>
      </c>
      <c r="G650">
        <v>217.83</v>
      </c>
      <c r="H650">
        <v>0.14000000000000001</v>
      </c>
      <c r="I650" t="s">
        <v>1807</v>
      </c>
      <c r="J650" s="17">
        <v>374.66759999999999</v>
      </c>
      <c r="K650">
        <f t="shared" si="41"/>
        <v>2</v>
      </c>
      <c r="L650">
        <f t="shared" si="42"/>
        <v>217.83</v>
      </c>
      <c r="M650">
        <f t="shared" si="40"/>
        <v>0.14000000000000001</v>
      </c>
      <c r="N650" s="22">
        <f t="shared" si="43"/>
        <v>374.66759999999999</v>
      </c>
    </row>
    <row r="651" spans="1:14" x14ac:dyDescent="0.3">
      <c r="A651" t="s">
        <v>2094</v>
      </c>
      <c r="B651" s="4">
        <v>45889</v>
      </c>
      <c r="C651" t="s">
        <v>1042</v>
      </c>
      <c r="D651" t="s">
        <v>1606</v>
      </c>
      <c r="E651" t="s">
        <v>1758</v>
      </c>
      <c r="F651">
        <v>4</v>
      </c>
      <c r="G651">
        <v>766.03</v>
      </c>
      <c r="H651">
        <v>0.28999999999999998</v>
      </c>
      <c r="I651" t="s">
        <v>1807</v>
      </c>
      <c r="J651" s="17">
        <v>2175.5252</v>
      </c>
      <c r="K651">
        <f t="shared" si="41"/>
        <v>4</v>
      </c>
      <c r="L651">
        <f t="shared" si="42"/>
        <v>766.03</v>
      </c>
      <c r="M651">
        <f t="shared" si="40"/>
        <v>0.28999999999999998</v>
      </c>
      <c r="N651" s="22">
        <f t="shared" si="43"/>
        <v>2175.5252</v>
      </c>
    </row>
    <row r="652" spans="1:14" x14ac:dyDescent="0.3">
      <c r="A652" t="s">
        <v>2112</v>
      </c>
      <c r="B652" s="4">
        <v>45431</v>
      </c>
      <c r="C652" t="s">
        <v>681</v>
      </c>
      <c r="D652" t="s">
        <v>1606</v>
      </c>
      <c r="E652" t="s">
        <v>1776</v>
      </c>
      <c r="F652">
        <v>4</v>
      </c>
      <c r="G652">
        <v>619.74</v>
      </c>
      <c r="H652">
        <v>0.13</v>
      </c>
      <c r="I652" t="s">
        <v>1810</v>
      </c>
      <c r="J652" s="17">
        <v>2156.6952000000001</v>
      </c>
      <c r="K652">
        <f t="shared" si="41"/>
        <v>4</v>
      </c>
      <c r="L652">
        <f t="shared" si="42"/>
        <v>619.74</v>
      </c>
      <c r="M652">
        <f t="shared" si="40"/>
        <v>0.13</v>
      </c>
      <c r="N652" s="22">
        <f t="shared" si="43"/>
        <v>2156.6952000000001</v>
      </c>
    </row>
    <row r="653" spans="1:14" x14ac:dyDescent="0.3">
      <c r="A653" t="s">
        <v>2192</v>
      </c>
      <c r="B653" s="4">
        <v>45907</v>
      </c>
      <c r="C653" t="s">
        <v>681</v>
      </c>
      <c r="D653" t="s">
        <v>1606</v>
      </c>
      <c r="E653" t="s">
        <v>1758</v>
      </c>
      <c r="F653">
        <v>4</v>
      </c>
      <c r="G653">
        <v>960.38</v>
      </c>
      <c r="H653">
        <v>0.15</v>
      </c>
      <c r="I653" t="s">
        <v>1810</v>
      </c>
      <c r="J653" s="17">
        <v>3265.2919999999999</v>
      </c>
      <c r="K653">
        <f t="shared" si="41"/>
        <v>4</v>
      </c>
      <c r="L653">
        <f t="shared" si="42"/>
        <v>960.38</v>
      </c>
      <c r="M653">
        <f t="shared" si="40"/>
        <v>0.15</v>
      </c>
      <c r="N653" s="22">
        <f t="shared" si="43"/>
        <v>3265.2919999999999</v>
      </c>
    </row>
    <row r="654" spans="1:14" x14ac:dyDescent="0.3">
      <c r="A654" t="s">
        <v>2223</v>
      </c>
      <c r="B654" s="4">
        <v>45633</v>
      </c>
      <c r="C654" t="s">
        <v>1078</v>
      </c>
      <c r="D654" t="s">
        <v>1606</v>
      </c>
      <c r="E654" t="s">
        <v>1789</v>
      </c>
      <c r="F654">
        <v>2</v>
      </c>
      <c r="G654">
        <v>839.24</v>
      </c>
      <c r="H654">
        <v>0.21</v>
      </c>
      <c r="I654" t="s">
        <v>1807</v>
      </c>
      <c r="J654" s="17">
        <v>1325.9992</v>
      </c>
      <c r="K654">
        <f t="shared" si="41"/>
        <v>2</v>
      </c>
      <c r="L654">
        <f t="shared" si="42"/>
        <v>839.24</v>
      </c>
      <c r="M654">
        <f t="shared" si="40"/>
        <v>0.21</v>
      </c>
      <c r="N654" s="22">
        <f t="shared" si="43"/>
        <v>1325.9992</v>
      </c>
    </row>
    <row r="655" spans="1:14" x14ac:dyDescent="0.3">
      <c r="A655" t="s">
        <v>2293</v>
      </c>
      <c r="B655" s="4">
        <v>45333</v>
      </c>
      <c r="C655" t="s">
        <v>1066</v>
      </c>
      <c r="D655" t="s">
        <v>1606</v>
      </c>
      <c r="E655" t="s">
        <v>1795</v>
      </c>
      <c r="F655">
        <v>3</v>
      </c>
      <c r="G655">
        <v>134.58000000000001</v>
      </c>
      <c r="H655">
        <v>0.04</v>
      </c>
      <c r="I655" t="s">
        <v>1810</v>
      </c>
      <c r="J655" s="17">
        <v>387.59039999999999</v>
      </c>
      <c r="K655">
        <f t="shared" si="41"/>
        <v>3</v>
      </c>
      <c r="L655">
        <f t="shared" si="42"/>
        <v>134.58000000000001</v>
      </c>
      <c r="M655">
        <f t="shared" si="40"/>
        <v>0.04</v>
      </c>
      <c r="N655" s="22">
        <f t="shared" si="43"/>
        <v>387.59039999999999</v>
      </c>
    </row>
    <row r="656" spans="1:14" x14ac:dyDescent="0.3">
      <c r="A656" t="s">
        <v>2340</v>
      </c>
      <c r="B656" s="4">
        <v>45578</v>
      </c>
      <c r="C656" t="s">
        <v>1012</v>
      </c>
      <c r="D656" t="s">
        <v>1606</v>
      </c>
      <c r="E656" t="s">
        <v>1761</v>
      </c>
      <c r="F656">
        <v>2</v>
      </c>
      <c r="G656">
        <v>358.45</v>
      </c>
      <c r="H656">
        <v>7.0000000000000007E-2</v>
      </c>
      <c r="I656" t="s">
        <v>1810</v>
      </c>
      <c r="J656" s="17">
        <v>666.71699999999998</v>
      </c>
      <c r="K656">
        <f t="shared" si="41"/>
        <v>2</v>
      </c>
      <c r="L656">
        <f t="shared" si="42"/>
        <v>358.45</v>
      </c>
      <c r="M656">
        <f t="shared" si="40"/>
        <v>7.0000000000000007E-2</v>
      </c>
      <c r="N656" s="22">
        <f t="shared" si="43"/>
        <v>666.71699999999998</v>
      </c>
    </row>
    <row r="657" spans="1:14" x14ac:dyDescent="0.3">
      <c r="A657" t="s">
        <v>2360</v>
      </c>
      <c r="B657" s="4">
        <v>45822</v>
      </c>
      <c r="C657" t="s">
        <v>211</v>
      </c>
      <c r="D657" t="s">
        <v>1606</v>
      </c>
      <c r="E657" t="s">
        <v>1781</v>
      </c>
      <c r="F657">
        <v>2</v>
      </c>
      <c r="G657">
        <v>833.64</v>
      </c>
      <c r="H657">
        <v>0.24</v>
      </c>
      <c r="I657" t="s">
        <v>1807</v>
      </c>
      <c r="J657" s="17">
        <v>1267.1328000000001</v>
      </c>
      <c r="K657">
        <f t="shared" si="41"/>
        <v>2</v>
      </c>
      <c r="L657">
        <f t="shared" si="42"/>
        <v>833.64</v>
      </c>
      <c r="M657">
        <f t="shared" si="40"/>
        <v>0.24</v>
      </c>
      <c r="N657" s="22">
        <f t="shared" si="43"/>
        <v>1267.1328000000001</v>
      </c>
    </row>
    <row r="658" spans="1:14" x14ac:dyDescent="0.3">
      <c r="A658" t="s">
        <v>2514</v>
      </c>
      <c r="B658" s="4">
        <v>45267</v>
      </c>
      <c r="C658" t="s">
        <v>527</v>
      </c>
      <c r="D658" t="s">
        <v>1606</v>
      </c>
      <c r="E658" t="s">
        <v>1761</v>
      </c>
      <c r="F658">
        <v>3</v>
      </c>
      <c r="G658">
        <v>179.7</v>
      </c>
      <c r="H658">
        <v>0.17</v>
      </c>
      <c r="I658" t="s">
        <v>1810</v>
      </c>
      <c r="J658" s="17">
        <v>447.45299999999992</v>
      </c>
      <c r="K658">
        <f t="shared" si="41"/>
        <v>3</v>
      </c>
      <c r="L658">
        <f t="shared" si="42"/>
        <v>179.7</v>
      </c>
      <c r="M658">
        <f t="shared" si="40"/>
        <v>0.17</v>
      </c>
      <c r="N658" s="22">
        <f t="shared" si="43"/>
        <v>447.45299999999992</v>
      </c>
    </row>
    <row r="659" spans="1:14" x14ac:dyDescent="0.3">
      <c r="A659" t="s">
        <v>2740</v>
      </c>
      <c r="B659" s="4">
        <v>45396</v>
      </c>
      <c r="C659" t="s">
        <v>221</v>
      </c>
      <c r="D659" t="s">
        <v>1606</v>
      </c>
      <c r="E659" t="s">
        <v>1774</v>
      </c>
      <c r="F659">
        <v>3</v>
      </c>
      <c r="G659">
        <v>649.78</v>
      </c>
      <c r="H659">
        <v>0.1</v>
      </c>
      <c r="I659" t="s">
        <v>1807</v>
      </c>
      <c r="J659" s="17">
        <v>1754.4059999999999</v>
      </c>
      <c r="K659">
        <f t="shared" si="41"/>
        <v>3</v>
      </c>
      <c r="L659">
        <f t="shared" si="42"/>
        <v>649.78</v>
      </c>
      <c r="M659">
        <f t="shared" si="40"/>
        <v>0.1</v>
      </c>
      <c r="N659" s="22">
        <f t="shared" si="43"/>
        <v>1754.4059999999999</v>
      </c>
    </row>
    <row r="660" spans="1:14" x14ac:dyDescent="0.3">
      <c r="A660" t="s">
        <v>2860</v>
      </c>
      <c r="B660" s="4">
        <v>45551</v>
      </c>
      <c r="C660" t="s">
        <v>1174</v>
      </c>
      <c r="D660" t="s">
        <v>1606</v>
      </c>
      <c r="E660" t="s">
        <v>1783</v>
      </c>
      <c r="F660">
        <v>4</v>
      </c>
      <c r="G660">
        <v>132.88999999999999</v>
      </c>
      <c r="H660">
        <v>0.12</v>
      </c>
      <c r="I660" t="s">
        <v>1805</v>
      </c>
      <c r="J660" s="17">
        <v>467.77280000000002</v>
      </c>
      <c r="K660">
        <f t="shared" si="41"/>
        <v>4</v>
      </c>
      <c r="L660">
        <f t="shared" si="42"/>
        <v>132.88999999999999</v>
      </c>
      <c r="M660">
        <f t="shared" si="40"/>
        <v>0.12</v>
      </c>
      <c r="N660" s="22">
        <f t="shared" si="43"/>
        <v>467.77280000000002</v>
      </c>
    </row>
    <row r="661" spans="1:14" x14ac:dyDescent="0.3">
      <c r="A661" t="s">
        <v>2957</v>
      </c>
      <c r="B661" s="4">
        <v>45352</v>
      </c>
      <c r="C661" t="s">
        <v>1324</v>
      </c>
      <c r="D661" t="s">
        <v>1606</v>
      </c>
      <c r="E661" t="s">
        <v>1781</v>
      </c>
      <c r="F661">
        <v>4</v>
      </c>
      <c r="G661">
        <v>867.19</v>
      </c>
      <c r="H661">
        <v>7.0000000000000007E-2</v>
      </c>
      <c r="I661" t="s">
        <v>1810</v>
      </c>
      <c r="J661" s="17">
        <v>3225.9468000000002</v>
      </c>
      <c r="K661">
        <f t="shared" si="41"/>
        <v>4</v>
      </c>
      <c r="L661">
        <f t="shared" si="42"/>
        <v>867.19</v>
      </c>
      <c r="M661">
        <f t="shared" si="40"/>
        <v>7.0000000000000007E-2</v>
      </c>
      <c r="N661" s="22">
        <f t="shared" si="43"/>
        <v>3225.9468000000002</v>
      </c>
    </row>
    <row r="662" spans="1:14" x14ac:dyDescent="0.3">
      <c r="A662" t="s">
        <v>2960</v>
      </c>
      <c r="B662" s="4">
        <v>45694</v>
      </c>
      <c r="C662" t="s">
        <v>974</v>
      </c>
      <c r="D662" t="s">
        <v>1606</v>
      </c>
      <c r="E662" t="s">
        <v>1781</v>
      </c>
      <c r="F662">
        <v>2</v>
      </c>
      <c r="G662">
        <v>574.58000000000004</v>
      </c>
      <c r="H662">
        <v>0.06</v>
      </c>
      <c r="I662" t="s">
        <v>1805</v>
      </c>
      <c r="J662" s="17">
        <v>1080.2103999999999</v>
      </c>
      <c r="K662">
        <f t="shared" si="41"/>
        <v>2</v>
      </c>
      <c r="L662">
        <f t="shared" si="42"/>
        <v>574.58000000000004</v>
      </c>
      <c r="M662">
        <f t="shared" si="40"/>
        <v>0.06</v>
      </c>
      <c r="N662" s="22">
        <f t="shared" si="43"/>
        <v>1080.2103999999999</v>
      </c>
    </row>
    <row r="663" spans="1:14" x14ac:dyDescent="0.3">
      <c r="A663" t="s">
        <v>3051</v>
      </c>
      <c r="B663" s="4">
        <v>45669</v>
      </c>
      <c r="C663" t="s">
        <v>1189</v>
      </c>
      <c r="D663" t="s">
        <v>1606</v>
      </c>
      <c r="E663" t="s">
        <v>1789</v>
      </c>
      <c r="F663">
        <v>4</v>
      </c>
      <c r="G663">
        <v>347.82</v>
      </c>
      <c r="H663">
        <v>0.02</v>
      </c>
      <c r="I663" t="s">
        <v>1810</v>
      </c>
      <c r="J663" s="17">
        <v>1363.4544000000001</v>
      </c>
      <c r="K663">
        <f t="shared" si="41"/>
        <v>4</v>
      </c>
      <c r="L663">
        <f t="shared" si="42"/>
        <v>347.82</v>
      </c>
      <c r="M663">
        <f t="shared" si="40"/>
        <v>0.02</v>
      </c>
      <c r="N663" s="22">
        <f t="shared" si="43"/>
        <v>1363.4544000000001</v>
      </c>
    </row>
    <row r="664" spans="1:14" x14ac:dyDescent="0.3">
      <c r="A664" t="s">
        <v>3100</v>
      </c>
      <c r="B664" s="4">
        <v>45330</v>
      </c>
      <c r="C664" t="s">
        <v>867</v>
      </c>
      <c r="D664" t="s">
        <v>1606</v>
      </c>
      <c r="E664" t="s">
        <v>1768</v>
      </c>
      <c r="F664">
        <v>1</v>
      </c>
      <c r="G664">
        <v>40.25</v>
      </c>
      <c r="H664">
        <v>0.1</v>
      </c>
      <c r="I664" t="s">
        <v>1807</v>
      </c>
      <c r="J664" s="17">
        <v>36.225000000000001</v>
      </c>
      <c r="K664">
        <f t="shared" si="41"/>
        <v>1</v>
      </c>
      <c r="L664">
        <f t="shared" si="42"/>
        <v>40.25</v>
      </c>
      <c r="M664">
        <f t="shared" si="40"/>
        <v>0.1</v>
      </c>
      <c r="N664" s="22">
        <f t="shared" si="43"/>
        <v>36.225000000000001</v>
      </c>
    </row>
    <row r="665" spans="1:14" x14ac:dyDescent="0.3">
      <c r="A665" t="s">
        <v>3113</v>
      </c>
      <c r="B665" s="4">
        <v>45774</v>
      </c>
      <c r="C665" t="s">
        <v>467</v>
      </c>
      <c r="D665" t="s">
        <v>1606</v>
      </c>
      <c r="E665" t="s">
        <v>1783</v>
      </c>
      <c r="F665">
        <v>2</v>
      </c>
      <c r="G665">
        <v>235.39</v>
      </c>
      <c r="H665">
        <v>0.27</v>
      </c>
      <c r="I665" t="s">
        <v>1810</v>
      </c>
      <c r="J665" s="17">
        <v>343.6694</v>
      </c>
      <c r="K665">
        <f t="shared" si="41"/>
        <v>2</v>
      </c>
      <c r="L665">
        <f t="shared" si="42"/>
        <v>235.39</v>
      </c>
      <c r="M665">
        <f t="shared" si="40"/>
        <v>0.27</v>
      </c>
      <c r="N665" s="22">
        <f t="shared" si="43"/>
        <v>343.6694</v>
      </c>
    </row>
    <row r="666" spans="1:14" x14ac:dyDescent="0.3">
      <c r="A666" t="s">
        <v>3404</v>
      </c>
      <c r="B666" s="4">
        <v>45367</v>
      </c>
      <c r="C666" t="s">
        <v>1478</v>
      </c>
      <c r="D666" t="s">
        <v>1606</v>
      </c>
      <c r="E666" t="s">
        <v>1768</v>
      </c>
      <c r="F666">
        <v>2</v>
      </c>
      <c r="G666">
        <v>999.08</v>
      </c>
      <c r="H666">
        <v>0.3</v>
      </c>
      <c r="I666" t="s">
        <v>1807</v>
      </c>
      <c r="J666" s="17">
        <v>1398.712</v>
      </c>
      <c r="K666">
        <f t="shared" si="41"/>
        <v>2</v>
      </c>
      <c r="L666">
        <f t="shared" si="42"/>
        <v>999.08</v>
      </c>
      <c r="M666">
        <f t="shared" si="40"/>
        <v>0.3</v>
      </c>
      <c r="N666" s="22">
        <f t="shared" si="43"/>
        <v>1398.712</v>
      </c>
    </row>
    <row r="667" spans="1:14" x14ac:dyDescent="0.3">
      <c r="A667" t="s">
        <v>3405</v>
      </c>
      <c r="B667" s="4">
        <v>45887</v>
      </c>
      <c r="C667" t="s">
        <v>560</v>
      </c>
      <c r="D667" t="s">
        <v>1606</v>
      </c>
      <c r="E667" t="s">
        <v>1789</v>
      </c>
      <c r="F667">
        <v>3</v>
      </c>
      <c r="G667">
        <v>453.19</v>
      </c>
      <c r="H667">
        <v>0.08</v>
      </c>
      <c r="I667" t="s">
        <v>1810</v>
      </c>
      <c r="J667" s="17">
        <v>1250.8044</v>
      </c>
      <c r="K667">
        <f t="shared" si="41"/>
        <v>3</v>
      </c>
      <c r="L667">
        <f t="shared" si="42"/>
        <v>453.19</v>
      </c>
      <c r="M667">
        <f t="shared" si="40"/>
        <v>0.08</v>
      </c>
      <c r="N667" s="22">
        <f t="shared" si="43"/>
        <v>1250.8044</v>
      </c>
    </row>
    <row r="668" spans="1:14" x14ac:dyDescent="0.3">
      <c r="A668" t="s">
        <v>3456</v>
      </c>
      <c r="B668" s="4">
        <v>45787</v>
      </c>
      <c r="C668" t="s">
        <v>199</v>
      </c>
      <c r="D668" t="s">
        <v>1606</v>
      </c>
      <c r="E668" t="s">
        <v>1768</v>
      </c>
      <c r="F668">
        <v>1</v>
      </c>
      <c r="G668">
        <v>228.69</v>
      </c>
      <c r="H668">
        <v>0.14000000000000001</v>
      </c>
      <c r="I668" t="s">
        <v>1805</v>
      </c>
      <c r="J668" s="17">
        <v>196.67339999999999</v>
      </c>
      <c r="K668">
        <f t="shared" si="41"/>
        <v>1</v>
      </c>
      <c r="L668">
        <f t="shared" si="42"/>
        <v>228.69</v>
      </c>
      <c r="M668">
        <f t="shared" si="40"/>
        <v>0.14000000000000001</v>
      </c>
      <c r="N668" s="22">
        <f t="shared" si="43"/>
        <v>196.67339999999999</v>
      </c>
    </row>
    <row r="669" spans="1:14" x14ac:dyDescent="0.3">
      <c r="A669" t="s">
        <v>3477</v>
      </c>
      <c r="B669" s="4">
        <v>45385</v>
      </c>
      <c r="C669" t="s">
        <v>1456</v>
      </c>
      <c r="D669" t="s">
        <v>1606</v>
      </c>
      <c r="E669" t="s">
        <v>1776</v>
      </c>
      <c r="F669">
        <v>2</v>
      </c>
      <c r="G669">
        <v>960.81</v>
      </c>
      <c r="H669">
        <v>0.28000000000000003</v>
      </c>
      <c r="I669" t="s">
        <v>1807</v>
      </c>
      <c r="J669" s="17">
        <v>1383.5663999999999</v>
      </c>
      <c r="K669">
        <f t="shared" si="41"/>
        <v>2</v>
      </c>
      <c r="L669">
        <f t="shared" si="42"/>
        <v>960.81</v>
      </c>
      <c r="M669">
        <f t="shared" si="40"/>
        <v>0.28000000000000003</v>
      </c>
      <c r="N669" s="22">
        <f t="shared" si="43"/>
        <v>1383.5663999999999</v>
      </c>
    </row>
    <row r="670" spans="1:14" x14ac:dyDescent="0.3">
      <c r="A670" t="s">
        <v>3484</v>
      </c>
      <c r="B670" s="4">
        <v>45759</v>
      </c>
      <c r="C670" t="s">
        <v>1066</v>
      </c>
      <c r="D670" t="s">
        <v>1606</v>
      </c>
      <c r="E670" t="s">
        <v>1776</v>
      </c>
      <c r="F670">
        <v>1</v>
      </c>
      <c r="G670">
        <v>21.14</v>
      </c>
      <c r="H670">
        <v>0.06</v>
      </c>
      <c r="I670" t="s">
        <v>1810</v>
      </c>
      <c r="J670" s="17">
        <v>19.871600000000001</v>
      </c>
      <c r="K670">
        <f t="shared" si="41"/>
        <v>1</v>
      </c>
      <c r="L670">
        <f t="shared" si="42"/>
        <v>21.14</v>
      </c>
      <c r="M670">
        <f t="shared" ref="M670:M733" si="44">IF(ISBLANK(H670),1-(J670/(L670*F670)),H670)</f>
        <v>0.06</v>
      </c>
      <c r="N670" s="22">
        <f t="shared" si="43"/>
        <v>19.871600000000001</v>
      </c>
    </row>
    <row r="671" spans="1:14" x14ac:dyDescent="0.3">
      <c r="A671" t="s">
        <v>3605</v>
      </c>
      <c r="B671" s="4">
        <v>45592</v>
      </c>
      <c r="C671" t="s">
        <v>1063</v>
      </c>
      <c r="D671" t="s">
        <v>1606</v>
      </c>
      <c r="E671" t="s">
        <v>1748</v>
      </c>
      <c r="F671">
        <v>4</v>
      </c>
      <c r="G671">
        <v>247.55</v>
      </c>
      <c r="H671">
        <v>0.05</v>
      </c>
      <c r="I671" t="s">
        <v>1805</v>
      </c>
      <c r="J671" s="17">
        <v>940.69</v>
      </c>
      <c r="K671">
        <f t="shared" si="41"/>
        <v>4</v>
      </c>
      <c r="L671">
        <f t="shared" si="42"/>
        <v>247.55</v>
      </c>
      <c r="M671">
        <f t="shared" si="44"/>
        <v>0.05</v>
      </c>
      <c r="N671" s="22">
        <f t="shared" si="43"/>
        <v>940.69</v>
      </c>
    </row>
    <row r="672" spans="1:14" x14ac:dyDescent="0.3">
      <c r="A672" t="s">
        <v>3751</v>
      </c>
      <c r="B672" s="4">
        <v>45795</v>
      </c>
      <c r="C672" t="s">
        <v>330</v>
      </c>
      <c r="D672" t="s">
        <v>1606</v>
      </c>
      <c r="E672" t="s">
        <v>1743</v>
      </c>
      <c r="F672">
        <v>3</v>
      </c>
      <c r="G672">
        <v>410.04</v>
      </c>
      <c r="H672">
        <v>0.09</v>
      </c>
      <c r="I672" t="s">
        <v>1810</v>
      </c>
      <c r="J672" s="17">
        <v>1119.4092000000001</v>
      </c>
      <c r="K672">
        <f t="shared" si="41"/>
        <v>3</v>
      </c>
      <c r="L672">
        <f t="shared" si="42"/>
        <v>410.04</v>
      </c>
      <c r="M672">
        <f t="shared" si="44"/>
        <v>0.09</v>
      </c>
      <c r="N672" s="22">
        <f t="shared" si="43"/>
        <v>1119.4092000000001</v>
      </c>
    </row>
    <row r="673" spans="1:14" x14ac:dyDescent="0.3">
      <c r="A673" t="s">
        <v>3776</v>
      </c>
      <c r="B673" s="4">
        <v>45793</v>
      </c>
      <c r="C673" t="s">
        <v>476</v>
      </c>
      <c r="D673" t="s">
        <v>1606</v>
      </c>
      <c r="E673" t="s">
        <v>1764</v>
      </c>
      <c r="F673">
        <v>1</v>
      </c>
      <c r="G673">
        <v>91.38</v>
      </c>
      <c r="H673">
        <v>0.14000000000000001</v>
      </c>
      <c r="I673" t="s">
        <v>1805</v>
      </c>
      <c r="J673" s="17">
        <v>78.586799999999997</v>
      </c>
      <c r="K673">
        <f t="shared" si="41"/>
        <v>1</v>
      </c>
      <c r="L673">
        <f t="shared" si="42"/>
        <v>91.38</v>
      </c>
      <c r="M673">
        <f t="shared" si="44"/>
        <v>0.14000000000000001</v>
      </c>
      <c r="N673" s="22">
        <f t="shared" si="43"/>
        <v>78.586799999999997</v>
      </c>
    </row>
    <row r="674" spans="1:14" x14ac:dyDescent="0.3">
      <c r="A674" t="s">
        <v>1818</v>
      </c>
      <c r="B674" s="4">
        <v>45801</v>
      </c>
      <c r="C674" t="s">
        <v>998</v>
      </c>
      <c r="D674" t="s">
        <v>1608</v>
      </c>
      <c r="E674" t="s">
        <v>1739</v>
      </c>
      <c r="F674">
        <v>4</v>
      </c>
      <c r="G674">
        <v>286.92</v>
      </c>
      <c r="H674">
        <v>0.17</v>
      </c>
      <c r="I674" t="s">
        <v>1805</v>
      </c>
      <c r="J674" s="17">
        <v>952.57439999999997</v>
      </c>
      <c r="K674">
        <f t="shared" si="41"/>
        <v>4</v>
      </c>
      <c r="L674">
        <f t="shared" si="42"/>
        <v>286.92</v>
      </c>
      <c r="M674">
        <f t="shared" si="44"/>
        <v>0.17</v>
      </c>
      <c r="N674" s="22">
        <f t="shared" si="43"/>
        <v>952.57439999999997</v>
      </c>
    </row>
    <row r="675" spans="1:14" x14ac:dyDescent="0.3">
      <c r="A675" t="s">
        <v>1825</v>
      </c>
      <c r="B675" s="4">
        <v>45517</v>
      </c>
      <c r="C675" t="s">
        <v>333</v>
      </c>
      <c r="D675" t="s">
        <v>1608</v>
      </c>
      <c r="E675" t="s">
        <v>1751</v>
      </c>
      <c r="F675">
        <v>2</v>
      </c>
      <c r="G675">
        <v>559.23</v>
      </c>
      <c r="H675">
        <v>0.25</v>
      </c>
      <c r="I675" t="s">
        <v>1810</v>
      </c>
      <c r="J675" s="17">
        <v>838.84500000000003</v>
      </c>
      <c r="K675">
        <f t="shared" si="41"/>
        <v>2</v>
      </c>
      <c r="L675">
        <f t="shared" si="42"/>
        <v>559.23</v>
      </c>
      <c r="M675">
        <f t="shared" si="44"/>
        <v>0.25</v>
      </c>
      <c r="N675" s="22">
        <f t="shared" si="43"/>
        <v>838.84500000000003</v>
      </c>
    </row>
    <row r="676" spans="1:14" x14ac:dyDescent="0.3">
      <c r="A676" t="s">
        <v>1925</v>
      </c>
      <c r="B676" s="4">
        <v>45405</v>
      </c>
      <c r="C676" t="s">
        <v>367</v>
      </c>
      <c r="D676" t="s">
        <v>1608</v>
      </c>
      <c r="E676" t="s">
        <v>1774</v>
      </c>
      <c r="F676">
        <v>1</v>
      </c>
      <c r="G676">
        <v>165</v>
      </c>
      <c r="H676">
        <v>0.3</v>
      </c>
      <c r="I676" t="s">
        <v>1810</v>
      </c>
      <c r="J676" s="17">
        <v>115.5</v>
      </c>
      <c r="K676">
        <f t="shared" si="41"/>
        <v>1</v>
      </c>
      <c r="L676">
        <f t="shared" si="42"/>
        <v>165</v>
      </c>
      <c r="M676">
        <f t="shared" si="44"/>
        <v>0.3</v>
      </c>
      <c r="N676" s="22">
        <f t="shared" si="43"/>
        <v>115.5</v>
      </c>
    </row>
    <row r="677" spans="1:14" x14ac:dyDescent="0.3">
      <c r="A677" t="s">
        <v>1987</v>
      </c>
      <c r="B677" s="4">
        <v>45235</v>
      </c>
      <c r="C677" t="s">
        <v>1456</v>
      </c>
      <c r="D677" t="s">
        <v>1608</v>
      </c>
      <c r="E677" t="s">
        <v>1776</v>
      </c>
      <c r="F677">
        <v>3</v>
      </c>
      <c r="G677">
        <v>954.29</v>
      </c>
      <c r="H677">
        <v>0.27</v>
      </c>
      <c r="I677" t="s">
        <v>1805</v>
      </c>
      <c r="J677" s="17">
        <v>2089.8951000000002</v>
      </c>
      <c r="K677">
        <f t="shared" si="41"/>
        <v>3</v>
      </c>
      <c r="L677">
        <f t="shared" si="42"/>
        <v>954.29</v>
      </c>
      <c r="M677">
        <f t="shared" si="44"/>
        <v>0.27</v>
      </c>
      <c r="N677" s="22">
        <f t="shared" si="43"/>
        <v>2089.8951000000002</v>
      </c>
    </row>
    <row r="678" spans="1:14" x14ac:dyDescent="0.3">
      <c r="A678" t="s">
        <v>2034</v>
      </c>
      <c r="B678" s="4">
        <v>45406</v>
      </c>
      <c r="C678" t="s">
        <v>1516</v>
      </c>
      <c r="D678" t="s">
        <v>1608</v>
      </c>
      <c r="E678" t="s">
        <v>1743</v>
      </c>
      <c r="F678">
        <v>2</v>
      </c>
      <c r="G678">
        <v>999.89</v>
      </c>
      <c r="H678">
        <v>0.09</v>
      </c>
      <c r="I678" t="s">
        <v>1805</v>
      </c>
      <c r="J678" s="17">
        <v>1819.7998</v>
      </c>
      <c r="K678">
        <f t="shared" si="41"/>
        <v>2</v>
      </c>
      <c r="L678">
        <f t="shared" si="42"/>
        <v>999.89</v>
      </c>
      <c r="M678">
        <f t="shared" si="44"/>
        <v>0.09</v>
      </c>
      <c r="N678" s="22">
        <f t="shared" si="43"/>
        <v>1819.7998</v>
      </c>
    </row>
    <row r="679" spans="1:14" x14ac:dyDescent="0.3">
      <c r="A679" t="s">
        <v>2100</v>
      </c>
      <c r="B679" s="4">
        <v>45826</v>
      </c>
      <c r="C679" t="s">
        <v>718</v>
      </c>
      <c r="D679" t="s">
        <v>1608</v>
      </c>
      <c r="E679" t="s">
        <v>1764</v>
      </c>
      <c r="F679">
        <v>4</v>
      </c>
      <c r="G679">
        <v>139.94</v>
      </c>
      <c r="H679">
        <v>0.24</v>
      </c>
      <c r="I679" t="s">
        <v>1805</v>
      </c>
      <c r="J679" s="17">
        <v>425.41759999999999</v>
      </c>
      <c r="K679">
        <f t="shared" si="41"/>
        <v>4</v>
      </c>
      <c r="L679">
        <f t="shared" si="42"/>
        <v>139.94</v>
      </c>
      <c r="M679">
        <f t="shared" si="44"/>
        <v>0.24</v>
      </c>
      <c r="N679" s="22">
        <f t="shared" si="43"/>
        <v>425.41759999999999</v>
      </c>
    </row>
    <row r="680" spans="1:14" x14ac:dyDescent="0.3">
      <c r="A680" t="s">
        <v>2218</v>
      </c>
      <c r="B680" s="4">
        <v>45823</v>
      </c>
      <c r="C680" t="s">
        <v>167</v>
      </c>
      <c r="D680" t="s">
        <v>1608</v>
      </c>
      <c r="E680" t="s">
        <v>1776</v>
      </c>
      <c r="F680">
        <v>1</v>
      </c>
      <c r="G680">
        <v>770.87</v>
      </c>
      <c r="H680">
        <v>0.1</v>
      </c>
      <c r="I680" t="s">
        <v>1810</v>
      </c>
      <c r="J680" s="17">
        <v>693.78300000000002</v>
      </c>
      <c r="K680">
        <f t="shared" si="41"/>
        <v>1</v>
      </c>
      <c r="L680">
        <f t="shared" si="42"/>
        <v>770.87</v>
      </c>
      <c r="M680">
        <f t="shared" si="44"/>
        <v>0.1</v>
      </c>
      <c r="N680" s="22">
        <f t="shared" si="43"/>
        <v>693.78300000000002</v>
      </c>
    </row>
    <row r="681" spans="1:14" x14ac:dyDescent="0.3">
      <c r="A681" t="s">
        <v>2294</v>
      </c>
      <c r="B681" s="4">
        <v>45811</v>
      </c>
      <c r="C681" t="s">
        <v>1080</v>
      </c>
      <c r="D681" t="s">
        <v>1608</v>
      </c>
      <c r="E681" t="s">
        <v>1761</v>
      </c>
      <c r="F681">
        <v>4</v>
      </c>
      <c r="G681">
        <v>284.44</v>
      </c>
      <c r="H681">
        <v>0.02</v>
      </c>
      <c r="I681" t="s">
        <v>1805</v>
      </c>
      <c r="J681" s="17">
        <v>1115.0047999999999</v>
      </c>
      <c r="K681">
        <f t="shared" si="41"/>
        <v>4</v>
      </c>
      <c r="L681">
        <f t="shared" si="42"/>
        <v>284.44</v>
      </c>
      <c r="M681">
        <f t="shared" si="44"/>
        <v>0.02</v>
      </c>
      <c r="N681" s="22">
        <f t="shared" si="43"/>
        <v>1115.0047999999999</v>
      </c>
    </row>
    <row r="682" spans="1:14" x14ac:dyDescent="0.3">
      <c r="A682" t="s">
        <v>2386</v>
      </c>
      <c r="B682" s="4">
        <v>45709</v>
      </c>
      <c r="C682" t="s">
        <v>459</v>
      </c>
      <c r="D682" t="s">
        <v>1608</v>
      </c>
      <c r="E682" t="s">
        <v>1761</v>
      </c>
      <c r="F682">
        <v>2</v>
      </c>
      <c r="G682">
        <v>507.66</v>
      </c>
      <c r="H682">
        <v>0</v>
      </c>
      <c r="I682" t="s">
        <v>1810</v>
      </c>
      <c r="J682" s="17">
        <v>1015.32</v>
      </c>
      <c r="K682">
        <f t="shared" si="41"/>
        <v>2</v>
      </c>
      <c r="L682">
        <f t="shared" si="42"/>
        <v>507.66</v>
      </c>
      <c r="M682">
        <f t="shared" si="44"/>
        <v>0</v>
      </c>
      <c r="N682" s="22">
        <f t="shared" si="43"/>
        <v>1015.32</v>
      </c>
    </row>
    <row r="683" spans="1:14" x14ac:dyDescent="0.3">
      <c r="A683" t="s">
        <v>2405</v>
      </c>
      <c r="B683" s="4">
        <v>45236</v>
      </c>
      <c r="C683" t="s">
        <v>782</v>
      </c>
      <c r="D683" t="s">
        <v>1608</v>
      </c>
      <c r="E683" t="s">
        <v>1764</v>
      </c>
      <c r="F683">
        <v>3</v>
      </c>
      <c r="G683">
        <v>700.43</v>
      </c>
      <c r="H683">
        <v>0.01</v>
      </c>
      <c r="I683" t="s">
        <v>1810</v>
      </c>
      <c r="J683" s="17">
        <v>2080.2770999999998</v>
      </c>
      <c r="K683">
        <f t="shared" si="41"/>
        <v>3</v>
      </c>
      <c r="L683">
        <f t="shared" si="42"/>
        <v>700.43</v>
      </c>
      <c r="M683">
        <f t="shared" si="44"/>
        <v>0.01</v>
      </c>
      <c r="N683" s="22">
        <f t="shared" si="43"/>
        <v>2080.2770999999998</v>
      </c>
    </row>
    <row r="684" spans="1:14" x14ac:dyDescent="0.3">
      <c r="A684" t="s">
        <v>2438</v>
      </c>
      <c r="B684" s="4">
        <v>45311</v>
      </c>
      <c r="C684" t="s">
        <v>289</v>
      </c>
      <c r="D684" t="s">
        <v>1608</v>
      </c>
      <c r="E684" t="s">
        <v>1779</v>
      </c>
      <c r="F684">
        <v>2</v>
      </c>
      <c r="G684">
        <v>925.78</v>
      </c>
      <c r="H684">
        <v>0.14000000000000001</v>
      </c>
      <c r="I684" t="s">
        <v>1810</v>
      </c>
      <c r="J684" s="17">
        <v>1592.3416</v>
      </c>
      <c r="K684">
        <f t="shared" si="41"/>
        <v>2</v>
      </c>
      <c r="L684">
        <f t="shared" si="42"/>
        <v>925.78</v>
      </c>
      <c r="M684">
        <f t="shared" si="44"/>
        <v>0.14000000000000001</v>
      </c>
      <c r="N684" s="22">
        <f t="shared" si="43"/>
        <v>1592.3416</v>
      </c>
    </row>
    <row r="685" spans="1:14" x14ac:dyDescent="0.3">
      <c r="A685" t="s">
        <v>2459</v>
      </c>
      <c r="B685" s="4">
        <v>45531</v>
      </c>
      <c r="C685" t="s">
        <v>36</v>
      </c>
      <c r="D685" t="s">
        <v>1608</v>
      </c>
      <c r="E685" t="s">
        <v>1792</v>
      </c>
      <c r="F685">
        <v>2</v>
      </c>
      <c r="G685">
        <v>673.02</v>
      </c>
      <c r="H685">
        <v>0.11</v>
      </c>
      <c r="I685" t="s">
        <v>1807</v>
      </c>
      <c r="J685" s="17">
        <v>1197.9756</v>
      </c>
      <c r="K685">
        <f t="shared" si="41"/>
        <v>2</v>
      </c>
      <c r="L685">
        <f t="shared" si="42"/>
        <v>673.02</v>
      </c>
      <c r="M685">
        <f t="shared" si="44"/>
        <v>0.11</v>
      </c>
      <c r="N685" s="22">
        <f t="shared" si="43"/>
        <v>1197.9756</v>
      </c>
    </row>
    <row r="686" spans="1:14" x14ac:dyDescent="0.3">
      <c r="A686" t="s">
        <v>2560</v>
      </c>
      <c r="B686" s="4">
        <v>45591</v>
      </c>
      <c r="C686" t="s">
        <v>637</v>
      </c>
      <c r="D686" t="s">
        <v>1608</v>
      </c>
      <c r="E686" t="s">
        <v>1789</v>
      </c>
      <c r="F686">
        <v>1</v>
      </c>
      <c r="G686">
        <v>623.88</v>
      </c>
      <c r="H686">
        <v>0.25</v>
      </c>
      <c r="I686" t="s">
        <v>1805</v>
      </c>
      <c r="J686" s="17">
        <v>467.91</v>
      </c>
      <c r="K686">
        <f t="shared" si="41"/>
        <v>1</v>
      </c>
      <c r="L686">
        <f t="shared" si="42"/>
        <v>623.88</v>
      </c>
      <c r="M686">
        <f t="shared" si="44"/>
        <v>0.25</v>
      </c>
      <c r="N686" s="22">
        <f t="shared" si="43"/>
        <v>467.91</v>
      </c>
    </row>
    <row r="687" spans="1:14" x14ac:dyDescent="0.3">
      <c r="A687" t="s">
        <v>2652</v>
      </c>
      <c r="B687" s="4">
        <v>45265</v>
      </c>
      <c r="C687" t="s">
        <v>995</v>
      </c>
      <c r="D687" t="s">
        <v>1608</v>
      </c>
      <c r="E687" t="s">
        <v>1779</v>
      </c>
      <c r="F687">
        <v>1</v>
      </c>
      <c r="G687">
        <v>529.84</v>
      </c>
      <c r="H687">
        <v>0.13</v>
      </c>
      <c r="I687" t="s">
        <v>1807</v>
      </c>
      <c r="J687" s="17">
        <v>460.96080000000001</v>
      </c>
      <c r="K687">
        <f t="shared" si="41"/>
        <v>1</v>
      </c>
      <c r="L687">
        <f t="shared" si="42"/>
        <v>529.84</v>
      </c>
      <c r="M687">
        <f t="shared" si="44"/>
        <v>0.13</v>
      </c>
      <c r="N687" s="22">
        <f t="shared" si="43"/>
        <v>460.96080000000001</v>
      </c>
    </row>
    <row r="688" spans="1:14" x14ac:dyDescent="0.3">
      <c r="A688" t="s">
        <v>2741</v>
      </c>
      <c r="B688" s="4">
        <v>45317</v>
      </c>
      <c r="C688" t="s">
        <v>779</v>
      </c>
      <c r="D688" t="s">
        <v>1608</v>
      </c>
      <c r="E688" t="s">
        <v>1768</v>
      </c>
      <c r="F688">
        <v>2</v>
      </c>
      <c r="G688">
        <v>986.73</v>
      </c>
      <c r="H688">
        <v>0.05</v>
      </c>
      <c r="I688" t="s">
        <v>1807</v>
      </c>
      <c r="J688" s="17">
        <v>1874.787</v>
      </c>
      <c r="K688">
        <f t="shared" si="41"/>
        <v>2</v>
      </c>
      <c r="L688">
        <f t="shared" si="42"/>
        <v>986.73</v>
      </c>
      <c r="M688">
        <f t="shared" si="44"/>
        <v>0.05</v>
      </c>
      <c r="N688" s="22">
        <f t="shared" si="43"/>
        <v>1874.787</v>
      </c>
    </row>
    <row r="689" spans="1:14" x14ac:dyDescent="0.3">
      <c r="A689" t="s">
        <v>2774</v>
      </c>
      <c r="B689" s="4">
        <v>45783</v>
      </c>
      <c r="C689" t="s">
        <v>788</v>
      </c>
      <c r="D689" t="s">
        <v>1608</v>
      </c>
      <c r="E689" t="s">
        <v>1792</v>
      </c>
      <c r="F689">
        <v>3</v>
      </c>
      <c r="G689">
        <v>529.89</v>
      </c>
      <c r="H689">
        <v>0.21</v>
      </c>
      <c r="I689" t="s">
        <v>1805</v>
      </c>
      <c r="J689" s="17">
        <v>1255.8393000000001</v>
      </c>
      <c r="K689">
        <f t="shared" si="41"/>
        <v>3</v>
      </c>
      <c r="L689">
        <f t="shared" si="42"/>
        <v>529.89</v>
      </c>
      <c r="M689">
        <f t="shared" si="44"/>
        <v>0.21</v>
      </c>
      <c r="N689" s="22">
        <f t="shared" si="43"/>
        <v>1255.8393000000001</v>
      </c>
    </row>
    <row r="690" spans="1:14" x14ac:dyDescent="0.3">
      <c r="A690" t="s">
        <v>2894</v>
      </c>
      <c r="B690" s="4">
        <v>45239</v>
      </c>
      <c r="C690" t="s">
        <v>1174</v>
      </c>
      <c r="D690" t="s">
        <v>1608</v>
      </c>
      <c r="E690" t="s">
        <v>1748</v>
      </c>
      <c r="F690">
        <v>3</v>
      </c>
      <c r="G690">
        <v>717.81</v>
      </c>
      <c r="H690">
        <v>0.17</v>
      </c>
      <c r="I690" t="s">
        <v>1810</v>
      </c>
      <c r="J690" s="17">
        <v>1787.3469</v>
      </c>
      <c r="K690">
        <f t="shared" si="41"/>
        <v>3</v>
      </c>
      <c r="L690">
        <f t="shared" si="42"/>
        <v>717.81</v>
      </c>
      <c r="M690">
        <f t="shared" si="44"/>
        <v>0.17</v>
      </c>
      <c r="N690" s="22">
        <f t="shared" si="43"/>
        <v>1787.3469</v>
      </c>
    </row>
    <row r="691" spans="1:14" x14ac:dyDescent="0.3">
      <c r="A691" t="s">
        <v>3012</v>
      </c>
      <c r="B691" s="4">
        <v>45566</v>
      </c>
      <c r="C691" t="s">
        <v>1232</v>
      </c>
      <c r="D691" t="s">
        <v>1608</v>
      </c>
      <c r="E691" t="s">
        <v>1751</v>
      </c>
      <c r="F691">
        <v>4</v>
      </c>
      <c r="G691">
        <v>983.38</v>
      </c>
      <c r="H691">
        <v>0.25</v>
      </c>
      <c r="I691" t="s">
        <v>1810</v>
      </c>
      <c r="J691" s="17">
        <v>2950.14</v>
      </c>
      <c r="K691">
        <f t="shared" si="41"/>
        <v>4</v>
      </c>
      <c r="L691">
        <f t="shared" si="42"/>
        <v>983.38</v>
      </c>
      <c r="M691">
        <f t="shared" si="44"/>
        <v>0.25</v>
      </c>
      <c r="N691" s="22">
        <f t="shared" si="43"/>
        <v>2950.14</v>
      </c>
    </row>
    <row r="692" spans="1:14" x14ac:dyDescent="0.3">
      <c r="A692" t="s">
        <v>3126</v>
      </c>
      <c r="B692" s="4">
        <v>45883</v>
      </c>
      <c r="C692" t="s">
        <v>554</v>
      </c>
      <c r="D692" t="s">
        <v>1608</v>
      </c>
      <c r="E692" t="s">
        <v>1764</v>
      </c>
      <c r="F692">
        <v>4</v>
      </c>
      <c r="G692">
        <v>708.19</v>
      </c>
      <c r="H692">
        <v>0.1</v>
      </c>
      <c r="I692" t="s">
        <v>1807</v>
      </c>
      <c r="J692" s="17">
        <v>2549.4839999999999</v>
      </c>
      <c r="K692">
        <f t="shared" si="41"/>
        <v>4</v>
      </c>
      <c r="L692">
        <f t="shared" si="42"/>
        <v>708.19</v>
      </c>
      <c r="M692">
        <f t="shared" si="44"/>
        <v>0.1</v>
      </c>
      <c r="N692" s="22">
        <f t="shared" si="43"/>
        <v>2549.4839999999999</v>
      </c>
    </row>
    <row r="693" spans="1:14" x14ac:dyDescent="0.3">
      <c r="A693" t="s">
        <v>3184</v>
      </c>
      <c r="B693" s="4">
        <v>45667</v>
      </c>
      <c r="C693" t="s">
        <v>1246</v>
      </c>
      <c r="D693" t="s">
        <v>1608</v>
      </c>
      <c r="E693" t="s">
        <v>1751</v>
      </c>
      <c r="F693">
        <v>4</v>
      </c>
      <c r="G693">
        <v>995.4</v>
      </c>
      <c r="H693">
        <v>0.27</v>
      </c>
      <c r="I693" t="s">
        <v>1805</v>
      </c>
      <c r="J693" s="17">
        <v>2906.5680000000002</v>
      </c>
      <c r="K693">
        <f t="shared" si="41"/>
        <v>4</v>
      </c>
      <c r="L693">
        <f t="shared" si="42"/>
        <v>995.4</v>
      </c>
      <c r="M693">
        <f t="shared" si="44"/>
        <v>0.27</v>
      </c>
      <c r="N693" s="22">
        <f t="shared" si="43"/>
        <v>2906.5680000000002</v>
      </c>
    </row>
    <row r="694" spans="1:14" x14ac:dyDescent="0.3">
      <c r="A694" t="s">
        <v>3234</v>
      </c>
      <c r="B694" s="4">
        <v>45244</v>
      </c>
      <c r="C694" t="s">
        <v>1198</v>
      </c>
      <c r="D694" t="s">
        <v>1608</v>
      </c>
      <c r="E694" t="s">
        <v>1783</v>
      </c>
      <c r="F694">
        <v>3</v>
      </c>
      <c r="G694">
        <v>836.27</v>
      </c>
      <c r="H694">
        <v>0.16</v>
      </c>
      <c r="I694" t="s">
        <v>1805</v>
      </c>
      <c r="J694" s="17">
        <v>2107.4004</v>
      </c>
      <c r="K694">
        <f t="shared" si="41"/>
        <v>3</v>
      </c>
      <c r="L694">
        <f t="shared" si="42"/>
        <v>836.27</v>
      </c>
      <c r="M694">
        <f t="shared" si="44"/>
        <v>0.16</v>
      </c>
      <c r="N694" s="22">
        <f t="shared" si="43"/>
        <v>2107.4004</v>
      </c>
    </row>
    <row r="695" spans="1:14" x14ac:dyDescent="0.3">
      <c r="A695" t="s">
        <v>3252</v>
      </c>
      <c r="B695" s="4">
        <v>45542</v>
      </c>
      <c r="C695" t="s">
        <v>124</v>
      </c>
      <c r="D695" t="s">
        <v>1608</v>
      </c>
      <c r="E695" t="s">
        <v>1734</v>
      </c>
      <c r="F695">
        <v>3</v>
      </c>
      <c r="G695">
        <v>158.27000000000001</v>
      </c>
      <c r="H695">
        <v>0.24</v>
      </c>
      <c r="I695" t="s">
        <v>1810</v>
      </c>
      <c r="J695" s="17">
        <v>360.85559999999998</v>
      </c>
      <c r="K695">
        <f t="shared" si="41"/>
        <v>3</v>
      </c>
      <c r="L695">
        <f t="shared" si="42"/>
        <v>158.27000000000001</v>
      </c>
      <c r="M695">
        <f t="shared" si="44"/>
        <v>0.24</v>
      </c>
      <c r="N695" s="22">
        <f t="shared" si="43"/>
        <v>360.85559999999998</v>
      </c>
    </row>
    <row r="696" spans="1:14" x14ac:dyDescent="0.3">
      <c r="A696" t="s">
        <v>3266</v>
      </c>
      <c r="B696" s="4">
        <v>45929</v>
      </c>
      <c r="C696" t="s">
        <v>1478</v>
      </c>
      <c r="D696" t="s">
        <v>1608</v>
      </c>
      <c r="E696" t="s">
        <v>1743</v>
      </c>
      <c r="F696">
        <v>3</v>
      </c>
      <c r="G696">
        <v>824.75</v>
      </c>
      <c r="H696">
        <v>0.23</v>
      </c>
      <c r="I696" t="s">
        <v>1805</v>
      </c>
      <c r="J696" s="17">
        <v>1905.1724999999999</v>
      </c>
      <c r="K696">
        <f t="shared" si="41"/>
        <v>3</v>
      </c>
      <c r="L696">
        <f t="shared" si="42"/>
        <v>824.75</v>
      </c>
      <c r="M696">
        <f t="shared" si="44"/>
        <v>0.23</v>
      </c>
      <c r="N696" s="22">
        <f t="shared" si="43"/>
        <v>1905.1724999999999</v>
      </c>
    </row>
    <row r="697" spans="1:14" x14ac:dyDescent="0.3">
      <c r="A697" t="s">
        <v>3281</v>
      </c>
      <c r="B697" s="4">
        <v>45516</v>
      </c>
      <c r="C697" t="s">
        <v>1445</v>
      </c>
      <c r="D697" t="s">
        <v>1608</v>
      </c>
      <c r="E697" t="s">
        <v>1774</v>
      </c>
      <c r="F697">
        <v>4</v>
      </c>
      <c r="G697">
        <v>278.70999999999998</v>
      </c>
      <c r="H697">
        <v>0.2</v>
      </c>
      <c r="I697" t="s">
        <v>1807</v>
      </c>
      <c r="J697" s="17">
        <v>891.87199999999996</v>
      </c>
      <c r="K697">
        <f t="shared" si="41"/>
        <v>4</v>
      </c>
      <c r="L697">
        <f t="shared" si="42"/>
        <v>278.70999999999998</v>
      </c>
      <c r="M697">
        <f t="shared" si="44"/>
        <v>0.2</v>
      </c>
      <c r="N697" s="22">
        <f t="shared" si="43"/>
        <v>891.87199999999996</v>
      </c>
    </row>
    <row r="698" spans="1:14" x14ac:dyDescent="0.3">
      <c r="A698" t="s">
        <v>3331</v>
      </c>
      <c r="B698" s="4">
        <v>45239</v>
      </c>
      <c r="C698" t="s">
        <v>654</v>
      </c>
      <c r="D698" t="s">
        <v>1608</v>
      </c>
      <c r="E698" t="s">
        <v>1783</v>
      </c>
      <c r="F698">
        <v>2</v>
      </c>
      <c r="G698">
        <v>768.08</v>
      </c>
      <c r="H698">
        <v>0.26</v>
      </c>
      <c r="I698" t="s">
        <v>1807</v>
      </c>
      <c r="J698" s="17">
        <v>1136.7583999999999</v>
      </c>
      <c r="K698">
        <f t="shared" si="41"/>
        <v>2</v>
      </c>
      <c r="L698">
        <f t="shared" si="42"/>
        <v>768.08</v>
      </c>
      <c r="M698">
        <f t="shared" si="44"/>
        <v>0.26</v>
      </c>
      <c r="N698" s="22">
        <f t="shared" si="43"/>
        <v>1136.7583999999999</v>
      </c>
    </row>
    <row r="699" spans="1:14" x14ac:dyDescent="0.3">
      <c r="A699" t="s">
        <v>3379</v>
      </c>
      <c r="B699" s="4">
        <v>45465</v>
      </c>
      <c r="C699" t="s">
        <v>127</v>
      </c>
      <c r="D699" t="s">
        <v>1608</v>
      </c>
      <c r="E699" t="s">
        <v>1781</v>
      </c>
      <c r="F699">
        <v>1</v>
      </c>
      <c r="G699">
        <v>405.8</v>
      </c>
      <c r="H699">
        <v>0.11</v>
      </c>
      <c r="I699" t="s">
        <v>1807</v>
      </c>
      <c r="J699" s="17">
        <v>361.16199999999998</v>
      </c>
      <c r="K699">
        <f t="shared" si="41"/>
        <v>1</v>
      </c>
      <c r="L699">
        <f t="shared" si="42"/>
        <v>405.8</v>
      </c>
      <c r="M699">
        <f t="shared" si="44"/>
        <v>0.11</v>
      </c>
      <c r="N699" s="22">
        <f t="shared" si="43"/>
        <v>361.16199999999998</v>
      </c>
    </row>
    <row r="700" spans="1:14" x14ac:dyDescent="0.3">
      <c r="A700" t="s">
        <v>3439</v>
      </c>
      <c r="B700" s="4">
        <v>45533</v>
      </c>
      <c r="C700" t="s">
        <v>1389</v>
      </c>
      <c r="D700" t="s">
        <v>1608</v>
      </c>
      <c r="E700" t="s">
        <v>1774</v>
      </c>
      <c r="F700">
        <v>3</v>
      </c>
      <c r="G700">
        <v>590.30999999999995</v>
      </c>
      <c r="H700">
        <v>0.17</v>
      </c>
      <c r="I700" t="s">
        <v>1807</v>
      </c>
      <c r="J700" s="17">
        <v>1469.8719000000001</v>
      </c>
      <c r="K700">
        <f t="shared" si="41"/>
        <v>3</v>
      </c>
      <c r="L700">
        <f t="shared" si="42"/>
        <v>590.30999999999995</v>
      </c>
      <c r="M700">
        <f t="shared" si="44"/>
        <v>0.17</v>
      </c>
      <c r="N700" s="22">
        <f t="shared" si="43"/>
        <v>1469.8719000000001</v>
      </c>
    </row>
    <row r="701" spans="1:14" x14ac:dyDescent="0.3">
      <c r="A701" t="s">
        <v>3452</v>
      </c>
      <c r="B701" s="4">
        <v>45294</v>
      </c>
      <c r="C701" t="s">
        <v>1066</v>
      </c>
      <c r="D701" t="s">
        <v>1608</v>
      </c>
      <c r="E701" t="s">
        <v>1755</v>
      </c>
      <c r="F701">
        <v>1</v>
      </c>
      <c r="G701">
        <v>702.27</v>
      </c>
      <c r="H701">
        <v>0.17</v>
      </c>
      <c r="I701" t="s">
        <v>1810</v>
      </c>
      <c r="J701" s="17">
        <v>582.88409999999999</v>
      </c>
      <c r="K701">
        <f t="shared" si="41"/>
        <v>1</v>
      </c>
      <c r="L701">
        <f t="shared" si="42"/>
        <v>702.27</v>
      </c>
      <c r="M701">
        <f t="shared" si="44"/>
        <v>0.17</v>
      </c>
      <c r="N701" s="22">
        <f t="shared" si="43"/>
        <v>582.88409999999999</v>
      </c>
    </row>
    <row r="702" spans="1:14" x14ac:dyDescent="0.3">
      <c r="A702" t="s">
        <v>3455</v>
      </c>
      <c r="B702" s="4">
        <v>45606</v>
      </c>
      <c r="C702" t="s">
        <v>705</v>
      </c>
      <c r="D702" t="s">
        <v>1608</v>
      </c>
      <c r="E702" t="s">
        <v>1776</v>
      </c>
      <c r="F702">
        <v>4</v>
      </c>
      <c r="G702">
        <v>721.54</v>
      </c>
      <c r="H702">
        <v>0.21</v>
      </c>
      <c r="I702" t="s">
        <v>1805</v>
      </c>
      <c r="J702" s="17">
        <v>2280.0664000000002</v>
      </c>
      <c r="K702">
        <f t="shared" si="41"/>
        <v>4</v>
      </c>
      <c r="L702">
        <f t="shared" si="42"/>
        <v>721.54</v>
      </c>
      <c r="M702">
        <f t="shared" si="44"/>
        <v>0.21</v>
      </c>
      <c r="N702" s="22">
        <f t="shared" si="43"/>
        <v>2280.0664000000002</v>
      </c>
    </row>
    <row r="703" spans="1:14" x14ac:dyDescent="0.3">
      <c r="A703" t="s">
        <v>3471</v>
      </c>
      <c r="B703" s="4">
        <v>45798</v>
      </c>
      <c r="C703" t="s">
        <v>506</v>
      </c>
      <c r="D703" t="s">
        <v>1608</v>
      </c>
      <c r="E703" t="s">
        <v>1781</v>
      </c>
      <c r="F703">
        <v>3</v>
      </c>
      <c r="G703">
        <v>343.97</v>
      </c>
      <c r="H703">
        <v>0.04</v>
      </c>
      <c r="I703" t="s">
        <v>1810</v>
      </c>
      <c r="J703" s="17">
        <v>990.6336</v>
      </c>
      <c r="K703">
        <f t="shared" si="41"/>
        <v>3</v>
      </c>
      <c r="L703">
        <f t="shared" si="42"/>
        <v>343.97</v>
      </c>
      <c r="M703">
        <f t="shared" si="44"/>
        <v>0.04</v>
      </c>
      <c r="N703" s="22">
        <f t="shared" si="43"/>
        <v>990.6336</v>
      </c>
    </row>
    <row r="704" spans="1:14" x14ac:dyDescent="0.3">
      <c r="A704" t="s">
        <v>3560</v>
      </c>
      <c r="B704" s="4">
        <v>45425</v>
      </c>
      <c r="C704" t="s">
        <v>316</v>
      </c>
      <c r="D704" t="s">
        <v>1608</v>
      </c>
      <c r="E704" t="s">
        <v>1739</v>
      </c>
      <c r="F704">
        <v>4</v>
      </c>
      <c r="G704">
        <v>352.72</v>
      </c>
      <c r="H704">
        <v>0.25</v>
      </c>
      <c r="I704" t="s">
        <v>1805</v>
      </c>
      <c r="J704" s="17">
        <v>1058.1600000000001</v>
      </c>
      <c r="K704">
        <f t="shared" si="41"/>
        <v>4</v>
      </c>
      <c r="L704">
        <f t="shared" si="42"/>
        <v>352.72</v>
      </c>
      <c r="M704">
        <f t="shared" si="44"/>
        <v>0.25</v>
      </c>
      <c r="N704" s="22">
        <f t="shared" si="43"/>
        <v>1058.1600000000001</v>
      </c>
    </row>
    <row r="705" spans="1:14" x14ac:dyDescent="0.3">
      <c r="A705" t="s">
        <v>3588</v>
      </c>
      <c r="B705" s="4">
        <v>45285</v>
      </c>
      <c r="C705" t="s">
        <v>1395</v>
      </c>
      <c r="D705" t="s">
        <v>1608</v>
      </c>
      <c r="E705" t="s">
        <v>1734</v>
      </c>
      <c r="F705">
        <v>1</v>
      </c>
      <c r="G705">
        <v>609.29</v>
      </c>
      <c r="H705">
        <v>0.15</v>
      </c>
      <c r="I705" t="s">
        <v>1805</v>
      </c>
      <c r="J705" s="17">
        <v>517.89649999999995</v>
      </c>
      <c r="K705">
        <f t="shared" si="41"/>
        <v>1</v>
      </c>
      <c r="L705">
        <f t="shared" si="42"/>
        <v>609.29</v>
      </c>
      <c r="M705">
        <f t="shared" si="44"/>
        <v>0.15</v>
      </c>
      <c r="N705" s="22">
        <f t="shared" si="43"/>
        <v>517.89649999999995</v>
      </c>
    </row>
    <row r="706" spans="1:14" x14ac:dyDescent="0.3">
      <c r="A706" t="s">
        <v>1995</v>
      </c>
      <c r="B706" s="4">
        <v>45411</v>
      </c>
      <c r="C706" t="s">
        <v>1180</v>
      </c>
      <c r="D706" t="s">
        <v>1535</v>
      </c>
      <c r="E706" t="s">
        <v>1748</v>
      </c>
      <c r="F706">
        <v>3</v>
      </c>
      <c r="G706">
        <v>620.22</v>
      </c>
      <c r="H706">
        <v>0.04</v>
      </c>
      <c r="I706" t="s">
        <v>1805</v>
      </c>
      <c r="J706" s="17">
        <v>1786.2336</v>
      </c>
      <c r="K706">
        <f t="shared" ref="K706:K769" si="45">IF(ISBLANK(F706),J706/(G706*(1-H706)),F706)</f>
        <v>3</v>
      </c>
      <c r="L706">
        <f t="shared" ref="L706:L769" si="46">IF(ISBLANK(G706),J706/(F706*(1-H706)),G706)</f>
        <v>620.22</v>
      </c>
      <c r="M706">
        <f t="shared" si="44"/>
        <v>0.04</v>
      </c>
      <c r="N706" s="22">
        <f t="shared" ref="N706:N769" si="47">IF(ISBLANK(J706),F706*G706*(1-H706),J706)</f>
        <v>1786.2336</v>
      </c>
    </row>
    <row r="707" spans="1:14" x14ac:dyDescent="0.3">
      <c r="A707" t="s">
        <v>2187</v>
      </c>
      <c r="B707" s="4">
        <v>45275</v>
      </c>
      <c r="C707" t="s">
        <v>339</v>
      </c>
      <c r="D707" t="s">
        <v>1535</v>
      </c>
      <c r="E707" t="s">
        <v>1795</v>
      </c>
      <c r="F707">
        <v>4</v>
      </c>
      <c r="G707">
        <v>603.30999999999995</v>
      </c>
      <c r="H707">
        <v>0.15</v>
      </c>
      <c r="I707" t="s">
        <v>1805</v>
      </c>
      <c r="J707" s="17">
        <v>2051.2539999999999</v>
      </c>
      <c r="K707">
        <f t="shared" si="45"/>
        <v>4</v>
      </c>
      <c r="L707">
        <f t="shared" si="46"/>
        <v>603.30999999999995</v>
      </c>
      <c r="M707">
        <f t="shared" si="44"/>
        <v>0.15</v>
      </c>
      <c r="N707" s="22">
        <f t="shared" si="47"/>
        <v>2051.2539999999999</v>
      </c>
    </row>
    <row r="708" spans="1:14" x14ac:dyDescent="0.3">
      <c r="A708" t="s">
        <v>2292</v>
      </c>
      <c r="B708" s="4">
        <v>45919</v>
      </c>
      <c r="C708" t="s">
        <v>178</v>
      </c>
      <c r="D708" t="s">
        <v>1535</v>
      </c>
      <c r="E708" t="s">
        <v>1743</v>
      </c>
      <c r="F708">
        <v>2</v>
      </c>
      <c r="G708">
        <v>409</v>
      </c>
      <c r="H708">
        <v>0.17</v>
      </c>
      <c r="I708" t="s">
        <v>1805</v>
      </c>
      <c r="J708" s="17">
        <v>678.93999999999994</v>
      </c>
      <c r="K708">
        <f t="shared" si="45"/>
        <v>2</v>
      </c>
      <c r="L708">
        <f t="shared" si="46"/>
        <v>409</v>
      </c>
      <c r="M708">
        <f t="shared" si="44"/>
        <v>0.17</v>
      </c>
      <c r="N708" s="22">
        <f t="shared" si="47"/>
        <v>678.93999999999994</v>
      </c>
    </row>
    <row r="709" spans="1:14" x14ac:dyDescent="0.3">
      <c r="A709" t="s">
        <v>2333</v>
      </c>
      <c r="B709" s="4">
        <v>45856</v>
      </c>
      <c r="C709" t="s">
        <v>729</v>
      </c>
      <c r="D709" t="s">
        <v>1535</v>
      </c>
      <c r="E709" t="s">
        <v>1764</v>
      </c>
      <c r="F709">
        <v>1</v>
      </c>
      <c r="G709">
        <v>728.84</v>
      </c>
      <c r="H709">
        <v>0.28000000000000003</v>
      </c>
      <c r="I709" t="s">
        <v>1807</v>
      </c>
      <c r="J709" s="17">
        <v>524.76480000000004</v>
      </c>
      <c r="K709">
        <f t="shared" si="45"/>
        <v>1</v>
      </c>
      <c r="L709">
        <f t="shared" si="46"/>
        <v>728.84</v>
      </c>
      <c r="M709">
        <f t="shared" si="44"/>
        <v>0.28000000000000003</v>
      </c>
      <c r="N709" s="22">
        <f t="shared" si="47"/>
        <v>524.76480000000004</v>
      </c>
    </row>
    <row r="710" spans="1:14" x14ac:dyDescent="0.3">
      <c r="A710" t="s">
        <v>2516</v>
      </c>
      <c r="B710" s="4">
        <v>45252</v>
      </c>
      <c r="C710" t="s">
        <v>1240</v>
      </c>
      <c r="D710" t="s">
        <v>1535</v>
      </c>
      <c r="E710" t="s">
        <v>1761</v>
      </c>
      <c r="F710">
        <v>4</v>
      </c>
      <c r="G710">
        <v>723.44</v>
      </c>
      <c r="H710">
        <v>0.14000000000000001</v>
      </c>
      <c r="I710" t="s">
        <v>1807</v>
      </c>
      <c r="J710" s="17">
        <v>2488.6336000000001</v>
      </c>
      <c r="K710">
        <f t="shared" si="45"/>
        <v>4</v>
      </c>
      <c r="L710">
        <f t="shared" si="46"/>
        <v>723.44</v>
      </c>
      <c r="M710">
        <f t="shared" si="44"/>
        <v>0.14000000000000001</v>
      </c>
      <c r="N710" s="22">
        <f t="shared" si="47"/>
        <v>2488.6336000000001</v>
      </c>
    </row>
    <row r="711" spans="1:14" x14ac:dyDescent="0.3">
      <c r="A711" t="s">
        <v>2570</v>
      </c>
      <c r="B711" s="4">
        <v>45499</v>
      </c>
      <c r="C711" t="s">
        <v>355</v>
      </c>
      <c r="D711" t="s">
        <v>1535</v>
      </c>
      <c r="E711" t="s">
        <v>1792</v>
      </c>
      <c r="F711">
        <v>3</v>
      </c>
      <c r="G711">
        <v>217.22</v>
      </c>
      <c r="H711">
        <v>0.06</v>
      </c>
      <c r="I711" t="s">
        <v>1807</v>
      </c>
      <c r="J711" s="17">
        <v>612.56039999999996</v>
      </c>
      <c r="K711">
        <f t="shared" si="45"/>
        <v>3</v>
      </c>
      <c r="L711">
        <f t="shared" si="46"/>
        <v>217.22</v>
      </c>
      <c r="M711">
        <f t="shared" si="44"/>
        <v>0.06</v>
      </c>
      <c r="N711" s="22">
        <f t="shared" si="47"/>
        <v>612.56039999999996</v>
      </c>
    </row>
    <row r="712" spans="1:14" x14ac:dyDescent="0.3">
      <c r="A712" t="s">
        <v>2716</v>
      </c>
      <c r="B712" s="4">
        <v>45477</v>
      </c>
      <c r="C712" t="s">
        <v>1415</v>
      </c>
      <c r="D712" t="s">
        <v>1535</v>
      </c>
      <c r="E712" t="s">
        <v>1776</v>
      </c>
      <c r="F712">
        <v>1</v>
      </c>
      <c r="G712">
        <v>221.7</v>
      </c>
      <c r="H712">
        <v>0.04</v>
      </c>
      <c r="I712" t="s">
        <v>1805</v>
      </c>
      <c r="J712" s="17">
        <v>212.83199999999999</v>
      </c>
      <c r="K712">
        <f t="shared" si="45"/>
        <v>1</v>
      </c>
      <c r="L712">
        <f t="shared" si="46"/>
        <v>221.7</v>
      </c>
      <c r="M712">
        <f t="shared" si="44"/>
        <v>0.04</v>
      </c>
      <c r="N712" s="22">
        <f t="shared" si="47"/>
        <v>212.83199999999999</v>
      </c>
    </row>
    <row r="713" spans="1:14" x14ac:dyDescent="0.3">
      <c r="A713" t="s">
        <v>2885</v>
      </c>
      <c r="B713" s="4">
        <v>45878</v>
      </c>
      <c r="C713" t="s">
        <v>1272</v>
      </c>
      <c r="D713" t="s">
        <v>1535</v>
      </c>
      <c r="E713" t="s">
        <v>1774</v>
      </c>
      <c r="F713">
        <v>1</v>
      </c>
      <c r="G713">
        <v>769.4</v>
      </c>
      <c r="H713">
        <v>0.16</v>
      </c>
      <c r="I713" t="s">
        <v>1805</v>
      </c>
      <c r="J713" s="17">
        <v>646.29599999999994</v>
      </c>
      <c r="K713">
        <f t="shared" si="45"/>
        <v>1</v>
      </c>
      <c r="L713">
        <f t="shared" si="46"/>
        <v>769.4</v>
      </c>
      <c r="M713">
        <f t="shared" si="44"/>
        <v>0.16</v>
      </c>
      <c r="N713" s="22">
        <f t="shared" si="47"/>
        <v>646.29599999999994</v>
      </c>
    </row>
    <row r="714" spans="1:14" x14ac:dyDescent="0.3">
      <c r="A714" t="s">
        <v>2886</v>
      </c>
      <c r="B714" s="4">
        <v>45420</v>
      </c>
      <c r="C714" t="s">
        <v>1024</v>
      </c>
      <c r="D714" t="s">
        <v>1535</v>
      </c>
      <c r="E714" t="s">
        <v>1789</v>
      </c>
      <c r="F714">
        <v>1</v>
      </c>
      <c r="G714">
        <v>227.28</v>
      </c>
      <c r="H714">
        <v>0.13</v>
      </c>
      <c r="I714" t="s">
        <v>1810</v>
      </c>
      <c r="J714" s="17">
        <v>197.7336</v>
      </c>
      <c r="K714">
        <f t="shared" si="45"/>
        <v>1</v>
      </c>
      <c r="L714">
        <f t="shared" si="46"/>
        <v>227.28</v>
      </c>
      <c r="M714">
        <f t="shared" si="44"/>
        <v>0.13</v>
      </c>
      <c r="N714" s="22">
        <f t="shared" si="47"/>
        <v>197.7336</v>
      </c>
    </row>
    <row r="715" spans="1:14" x14ac:dyDescent="0.3">
      <c r="A715" t="s">
        <v>2892</v>
      </c>
      <c r="B715" s="4">
        <v>45311</v>
      </c>
      <c r="C715" t="s">
        <v>1484</v>
      </c>
      <c r="D715" t="s">
        <v>1535</v>
      </c>
      <c r="E715" t="s">
        <v>1779</v>
      </c>
      <c r="F715">
        <v>3</v>
      </c>
      <c r="G715">
        <v>408.99</v>
      </c>
      <c r="H715">
        <v>0.27</v>
      </c>
      <c r="I715" t="s">
        <v>1807</v>
      </c>
      <c r="J715" s="17">
        <v>895.68809999999996</v>
      </c>
      <c r="K715">
        <f t="shared" si="45"/>
        <v>3</v>
      </c>
      <c r="L715">
        <f t="shared" si="46"/>
        <v>408.99</v>
      </c>
      <c r="M715">
        <f t="shared" si="44"/>
        <v>0.27</v>
      </c>
      <c r="N715" s="22">
        <f t="shared" si="47"/>
        <v>895.68809999999996</v>
      </c>
    </row>
    <row r="716" spans="1:14" x14ac:dyDescent="0.3">
      <c r="A716" t="s">
        <v>3144</v>
      </c>
      <c r="B716" s="4">
        <v>45854</v>
      </c>
      <c r="C716" t="s">
        <v>361</v>
      </c>
      <c r="D716" t="s">
        <v>1535</v>
      </c>
      <c r="E716" t="s">
        <v>1789</v>
      </c>
      <c r="F716">
        <v>2</v>
      </c>
      <c r="G716">
        <v>892.88</v>
      </c>
      <c r="H716">
        <v>0.17</v>
      </c>
      <c r="I716" t="s">
        <v>1807</v>
      </c>
      <c r="J716" s="17">
        <v>1482.1808000000001</v>
      </c>
      <c r="K716">
        <f t="shared" si="45"/>
        <v>2</v>
      </c>
      <c r="L716">
        <f t="shared" si="46"/>
        <v>892.88</v>
      </c>
      <c r="M716">
        <f t="shared" si="44"/>
        <v>0.17</v>
      </c>
      <c r="N716" s="22">
        <f t="shared" si="47"/>
        <v>1482.1808000000001</v>
      </c>
    </row>
    <row r="717" spans="1:14" x14ac:dyDescent="0.3">
      <c r="A717" t="s">
        <v>3179</v>
      </c>
      <c r="B717" s="4">
        <v>45499</v>
      </c>
      <c r="C717" t="s">
        <v>1409</v>
      </c>
      <c r="D717" t="s">
        <v>1535</v>
      </c>
      <c r="E717" t="s">
        <v>1768</v>
      </c>
      <c r="F717">
        <v>2</v>
      </c>
      <c r="G717">
        <v>409.26</v>
      </c>
      <c r="H717">
        <v>0.1</v>
      </c>
      <c r="I717" t="s">
        <v>1807</v>
      </c>
      <c r="J717" s="17">
        <v>736.66800000000001</v>
      </c>
      <c r="K717">
        <f t="shared" si="45"/>
        <v>2</v>
      </c>
      <c r="L717">
        <f t="shared" si="46"/>
        <v>409.26</v>
      </c>
      <c r="M717">
        <f t="shared" si="44"/>
        <v>0.1</v>
      </c>
      <c r="N717" s="22">
        <f t="shared" si="47"/>
        <v>736.66800000000001</v>
      </c>
    </row>
    <row r="718" spans="1:14" x14ac:dyDescent="0.3">
      <c r="A718" t="s">
        <v>3299</v>
      </c>
      <c r="B718" s="4">
        <v>45230</v>
      </c>
      <c r="C718" t="s">
        <v>707</v>
      </c>
      <c r="D718" t="s">
        <v>1535</v>
      </c>
      <c r="E718" t="s">
        <v>1748</v>
      </c>
      <c r="F718">
        <v>1</v>
      </c>
      <c r="G718">
        <v>492.05</v>
      </c>
      <c r="H718">
        <v>0.27</v>
      </c>
      <c r="I718" t="s">
        <v>1805</v>
      </c>
      <c r="J718" s="17">
        <v>359.19650000000001</v>
      </c>
      <c r="K718">
        <f t="shared" si="45"/>
        <v>1</v>
      </c>
      <c r="L718">
        <f t="shared" si="46"/>
        <v>492.05</v>
      </c>
      <c r="M718">
        <f t="shared" si="44"/>
        <v>0.27</v>
      </c>
      <c r="N718" s="22">
        <f t="shared" si="47"/>
        <v>359.19650000000001</v>
      </c>
    </row>
    <row r="719" spans="1:14" x14ac:dyDescent="0.3">
      <c r="A719" t="s">
        <v>3303</v>
      </c>
      <c r="B719" s="4">
        <v>45385</v>
      </c>
      <c r="C719" t="s">
        <v>1030</v>
      </c>
      <c r="D719" t="s">
        <v>1535</v>
      </c>
      <c r="E719" t="s">
        <v>1748</v>
      </c>
      <c r="F719">
        <v>3</v>
      </c>
      <c r="G719">
        <v>698.14</v>
      </c>
      <c r="H719">
        <v>0.04</v>
      </c>
      <c r="I719" t="s">
        <v>1807</v>
      </c>
      <c r="J719" s="17">
        <v>2010.6432</v>
      </c>
      <c r="K719">
        <f t="shared" si="45"/>
        <v>3</v>
      </c>
      <c r="L719">
        <f t="shared" si="46"/>
        <v>698.14</v>
      </c>
      <c r="M719">
        <f t="shared" si="44"/>
        <v>0.04</v>
      </c>
      <c r="N719" s="22">
        <f t="shared" si="47"/>
        <v>2010.6432</v>
      </c>
    </row>
    <row r="720" spans="1:14" x14ac:dyDescent="0.3">
      <c r="A720" t="s">
        <v>3587</v>
      </c>
      <c r="B720" s="4">
        <v>45758</v>
      </c>
      <c r="C720" t="s">
        <v>509</v>
      </c>
      <c r="D720" t="s">
        <v>1535</v>
      </c>
      <c r="E720" t="s">
        <v>1792</v>
      </c>
      <c r="F720">
        <v>4</v>
      </c>
      <c r="G720">
        <v>299.45999999999998</v>
      </c>
      <c r="H720">
        <v>0.18</v>
      </c>
      <c r="I720" t="s">
        <v>1810</v>
      </c>
      <c r="J720" s="17">
        <v>982.22879999999998</v>
      </c>
      <c r="K720">
        <f t="shared" si="45"/>
        <v>4</v>
      </c>
      <c r="L720">
        <f t="shared" si="46"/>
        <v>299.45999999999998</v>
      </c>
      <c r="M720">
        <f t="shared" si="44"/>
        <v>0.18</v>
      </c>
      <c r="N720" s="22">
        <f t="shared" si="47"/>
        <v>982.22879999999998</v>
      </c>
    </row>
    <row r="721" spans="1:14" x14ac:dyDescent="0.3">
      <c r="A721" t="s">
        <v>1861</v>
      </c>
      <c r="B721" s="4">
        <v>45706</v>
      </c>
      <c r="C721" t="s">
        <v>336</v>
      </c>
      <c r="D721" t="s">
        <v>1610</v>
      </c>
      <c r="E721" t="s">
        <v>1771</v>
      </c>
      <c r="F721">
        <v>4</v>
      </c>
      <c r="G721">
        <v>428.09</v>
      </c>
      <c r="H721">
        <v>7.0000000000000007E-2</v>
      </c>
      <c r="I721" t="s">
        <v>1805</v>
      </c>
      <c r="J721" s="17">
        <v>1592.4947999999999</v>
      </c>
      <c r="K721">
        <f t="shared" si="45"/>
        <v>4</v>
      </c>
      <c r="L721">
        <f t="shared" si="46"/>
        <v>428.09</v>
      </c>
      <c r="M721">
        <f t="shared" si="44"/>
        <v>7.0000000000000007E-2</v>
      </c>
      <c r="N721" s="22">
        <f t="shared" si="47"/>
        <v>1592.4947999999999</v>
      </c>
    </row>
    <row r="722" spans="1:14" x14ac:dyDescent="0.3">
      <c r="A722" t="s">
        <v>1930</v>
      </c>
      <c r="B722" s="4">
        <v>45674</v>
      </c>
      <c r="C722" t="s">
        <v>1450</v>
      </c>
      <c r="D722" t="s">
        <v>1610</v>
      </c>
      <c r="E722" t="s">
        <v>1743</v>
      </c>
      <c r="F722">
        <v>3</v>
      </c>
      <c r="G722">
        <v>334.6</v>
      </c>
      <c r="H722">
        <v>0.11</v>
      </c>
      <c r="I722" t="s">
        <v>1807</v>
      </c>
      <c r="J722" s="17">
        <v>893.38200000000006</v>
      </c>
      <c r="K722">
        <f t="shared" si="45"/>
        <v>3</v>
      </c>
      <c r="L722">
        <f t="shared" si="46"/>
        <v>334.6</v>
      </c>
      <c r="M722">
        <f t="shared" si="44"/>
        <v>0.11</v>
      </c>
      <c r="N722" s="22">
        <f t="shared" si="47"/>
        <v>893.38200000000006</v>
      </c>
    </row>
    <row r="723" spans="1:14" x14ac:dyDescent="0.3">
      <c r="A723" t="s">
        <v>2227</v>
      </c>
      <c r="B723" s="4">
        <v>45921</v>
      </c>
      <c r="C723" t="s">
        <v>1379</v>
      </c>
      <c r="D723" t="s">
        <v>1610</v>
      </c>
      <c r="E723" t="s">
        <v>1774</v>
      </c>
      <c r="F723">
        <v>2</v>
      </c>
      <c r="G723">
        <v>74.63</v>
      </c>
      <c r="H723">
        <v>0.01</v>
      </c>
      <c r="I723" t="s">
        <v>1807</v>
      </c>
      <c r="J723" s="17">
        <v>147.76740000000001</v>
      </c>
      <c r="K723">
        <f t="shared" si="45"/>
        <v>2</v>
      </c>
      <c r="L723">
        <f t="shared" si="46"/>
        <v>74.63</v>
      </c>
      <c r="M723">
        <f t="shared" si="44"/>
        <v>0.01</v>
      </c>
      <c r="N723" s="22">
        <f t="shared" si="47"/>
        <v>147.76740000000001</v>
      </c>
    </row>
    <row r="724" spans="1:14" x14ac:dyDescent="0.3">
      <c r="A724" t="s">
        <v>2244</v>
      </c>
      <c r="B724" s="4">
        <v>45813</v>
      </c>
      <c r="C724" t="s">
        <v>803</v>
      </c>
      <c r="D724" t="s">
        <v>1610</v>
      </c>
      <c r="E724" t="s">
        <v>1789</v>
      </c>
      <c r="F724">
        <v>3</v>
      </c>
      <c r="G724">
        <v>551.22</v>
      </c>
      <c r="H724">
        <v>0.12</v>
      </c>
      <c r="I724" t="s">
        <v>1807</v>
      </c>
      <c r="J724" s="17">
        <v>1455.2208000000001</v>
      </c>
      <c r="K724">
        <f t="shared" si="45"/>
        <v>3</v>
      </c>
      <c r="L724">
        <f t="shared" si="46"/>
        <v>551.22</v>
      </c>
      <c r="M724">
        <f t="shared" si="44"/>
        <v>0.12</v>
      </c>
      <c r="N724" s="22">
        <f t="shared" si="47"/>
        <v>1455.2208000000001</v>
      </c>
    </row>
    <row r="725" spans="1:14" x14ac:dyDescent="0.3">
      <c r="A725" t="s">
        <v>2250</v>
      </c>
      <c r="B725" s="4">
        <v>45626</v>
      </c>
      <c r="C725" t="s">
        <v>527</v>
      </c>
      <c r="D725" t="s">
        <v>1610</v>
      </c>
      <c r="E725" t="s">
        <v>1751</v>
      </c>
      <c r="F725">
        <v>4</v>
      </c>
      <c r="G725">
        <v>753.49</v>
      </c>
      <c r="H725">
        <v>0.26</v>
      </c>
      <c r="I725" t="s">
        <v>1810</v>
      </c>
      <c r="J725" s="17">
        <v>2230.3303999999998</v>
      </c>
      <c r="K725">
        <f t="shared" si="45"/>
        <v>4</v>
      </c>
      <c r="L725">
        <f t="shared" si="46"/>
        <v>753.49</v>
      </c>
      <c r="M725">
        <f t="shared" si="44"/>
        <v>0.26</v>
      </c>
      <c r="N725" s="22">
        <f t="shared" si="47"/>
        <v>2230.3303999999998</v>
      </c>
    </row>
    <row r="726" spans="1:14" x14ac:dyDescent="0.3">
      <c r="A726" t="s">
        <v>2479</v>
      </c>
      <c r="B726" s="4">
        <v>45510</v>
      </c>
      <c r="C726" t="s">
        <v>1478</v>
      </c>
      <c r="D726" t="s">
        <v>1610</v>
      </c>
      <c r="E726" t="s">
        <v>1789</v>
      </c>
      <c r="F726">
        <v>4</v>
      </c>
      <c r="G726">
        <v>502.95</v>
      </c>
      <c r="H726">
        <v>0.14000000000000001</v>
      </c>
      <c r="I726" t="s">
        <v>1810</v>
      </c>
      <c r="J726" s="17">
        <v>1730.1479999999999</v>
      </c>
      <c r="K726">
        <f t="shared" si="45"/>
        <v>4</v>
      </c>
      <c r="L726">
        <f t="shared" si="46"/>
        <v>502.95</v>
      </c>
      <c r="M726">
        <f t="shared" si="44"/>
        <v>0.14000000000000001</v>
      </c>
      <c r="N726" s="22">
        <f t="shared" si="47"/>
        <v>1730.1479999999999</v>
      </c>
    </row>
    <row r="727" spans="1:14" x14ac:dyDescent="0.3">
      <c r="A727" t="s">
        <v>2573</v>
      </c>
      <c r="B727" s="4">
        <v>45454</v>
      </c>
      <c r="C727" t="s">
        <v>928</v>
      </c>
      <c r="D727" t="s">
        <v>1610</v>
      </c>
      <c r="E727" t="s">
        <v>1764</v>
      </c>
      <c r="F727">
        <v>4</v>
      </c>
      <c r="G727">
        <v>609.05999999999995</v>
      </c>
      <c r="H727">
        <v>0.22</v>
      </c>
      <c r="I727" t="s">
        <v>1810</v>
      </c>
      <c r="J727" s="17">
        <v>1900.2672</v>
      </c>
      <c r="K727">
        <f t="shared" si="45"/>
        <v>4</v>
      </c>
      <c r="L727">
        <f t="shared" si="46"/>
        <v>609.05999999999995</v>
      </c>
      <c r="M727">
        <f t="shared" si="44"/>
        <v>0.22</v>
      </c>
      <c r="N727" s="22">
        <f t="shared" si="47"/>
        <v>1900.2672</v>
      </c>
    </row>
    <row r="728" spans="1:14" x14ac:dyDescent="0.3">
      <c r="A728" t="s">
        <v>2588</v>
      </c>
      <c r="B728" s="4">
        <v>45433</v>
      </c>
      <c r="C728" t="s">
        <v>1504</v>
      </c>
      <c r="D728" t="s">
        <v>1610</v>
      </c>
      <c r="E728" t="s">
        <v>1776</v>
      </c>
      <c r="F728">
        <v>4</v>
      </c>
      <c r="G728">
        <v>95.06</v>
      </c>
      <c r="H728">
        <v>0.03</v>
      </c>
      <c r="I728" t="s">
        <v>1805</v>
      </c>
      <c r="J728" s="17">
        <v>368.83280000000002</v>
      </c>
      <c r="K728">
        <f t="shared" si="45"/>
        <v>4</v>
      </c>
      <c r="L728">
        <f t="shared" si="46"/>
        <v>95.06</v>
      </c>
      <c r="M728">
        <f t="shared" si="44"/>
        <v>0.03</v>
      </c>
      <c r="N728" s="22">
        <f t="shared" si="47"/>
        <v>368.83280000000002</v>
      </c>
    </row>
    <row r="729" spans="1:14" x14ac:dyDescent="0.3">
      <c r="A729" t="s">
        <v>2678</v>
      </c>
      <c r="B729" s="4">
        <v>45302</v>
      </c>
      <c r="C729" t="s">
        <v>241</v>
      </c>
      <c r="D729" t="s">
        <v>1610</v>
      </c>
      <c r="E729" t="s">
        <v>1783</v>
      </c>
      <c r="F729">
        <v>1</v>
      </c>
      <c r="G729">
        <v>517.82000000000005</v>
      </c>
      <c r="H729">
        <v>0.28999999999999998</v>
      </c>
      <c r="I729" t="s">
        <v>1805</v>
      </c>
      <c r="J729" s="17">
        <v>367.65219999999999</v>
      </c>
      <c r="K729">
        <f t="shared" si="45"/>
        <v>1</v>
      </c>
      <c r="L729">
        <f t="shared" si="46"/>
        <v>517.82000000000005</v>
      </c>
      <c r="M729">
        <f t="shared" si="44"/>
        <v>0.28999999999999998</v>
      </c>
      <c r="N729" s="22">
        <f t="shared" si="47"/>
        <v>367.65219999999999</v>
      </c>
    </row>
    <row r="730" spans="1:14" x14ac:dyDescent="0.3">
      <c r="A730" t="s">
        <v>2689</v>
      </c>
      <c r="B730" s="4">
        <v>45360</v>
      </c>
      <c r="C730" t="s">
        <v>1129</v>
      </c>
      <c r="D730" t="s">
        <v>1610</v>
      </c>
      <c r="E730" t="s">
        <v>1755</v>
      </c>
      <c r="F730">
        <v>3</v>
      </c>
      <c r="G730">
        <v>174.57</v>
      </c>
      <c r="H730">
        <v>0</v>
      </c>
      <c r="I730" t="s">
        <v>1807</v>
      </c>
      <c r="J730" s="17">
        <v>523.71</v>
      </c>
      <c r="K730">
        <f t="shared" si="45"/>
        <v>3</v>
      </c>
      <c r="L730">
        <f t="shared" si="46"/>
        <v>174.57</v>
      </c>
      <c r="M730">
        <f t="shared" si="44"/>
        <v>0</v>
      </c>
      <c r="N730" s="22">
        <f t="shared" si="47"/>
        <v>523.71</v>
      </c>
    </row>
    <row r="731" spans="1:14" x14ac:dyDescent="0.3">
      <c r="A731" t="s">
        <v>2799</v>
      </c>
      <c r="B731" s="4">
        <v>45575</v>
      </c>
      <c r="C731" t="s">
        <v>8</v>
      </c>
      <c r="D731" t="s">
        <v>1610</v>
      </c>
      <c r="E731" t="s">
        <v>1761</v>
      </c>
      <c r="F731">
        <v>3</v>
      </c>
      <c r="G731">
        <v>490.02</v>
      </c>
      <c r="H731">
        <v>0.26</v>
      </c>
      <c r="I731" t="s">
        <v>1805</v>
      </c>
      <c r="J731" s="17">
        <v>1087.8444</v>
      </c>
      <c r="K731">
        <f t="shared" si="45"/>
        <v>3</v>
      </c>
      <c r="L731">
        <f t="shared" si="46"/>
        <v>490.02</v>
      </c>
      <c r="M731">
        <f t="shared" si="44"/>
        <v>0.26</v>
      </c>
      <c r="N731" s="22">
        <f t="shared" si="47"/>
        <v>1087.8444</v>
      </c>
    </row>
    <row r="732" spans="1:14" x14ac:dyDescent="0.3">
      <c r="A732" t="s">
        <v>2872</v>
      </c>
      <c r="B732" s="4">
        <v>45736</v>
      </c>
      <c r="C732" t="s">
        <v>100</v>
      </c>
      <c r="D732" t="s">
        <v>1610</v>
      </c>
      <c r="E732" t="s">
        <v>1739</v>
      </c>
      <c r="F732">
        <v>2</v>
      </c>
      <c r="G732">
        <v>994.29</v>
      </c>
      <c r="H732">
        <v>0.01</v>
      </c>
      <c r="I732" t="s">
        <v>1807</v>
      </c>
      <c r="J732" s="17">
        <v>1968.6941999999999</v>
      </c>
      <c r="K732">
        <f t="shared" si="45"/>
        <v>2</v>
      </c>
      <c r="L732">
        <f t="shared" si="46"/>
        <v>994.29</v>
      </c>
      <c r="M732">
        <f t="shared" si="44"/>
        <v>0.01</v>
      </c>
      <c r="N732" s="22">
        <f t="shared" si="47"/>
        <v>1968.6941999999999</v>
      </c>
    </row>
    <row r="733" spans="1:14" x14ac:dyDescent="0.3">
      <c r="A733" t="s">
        <v>3099</v>
      </c>
      <c r="B733" s="4">
        <v>45446</v>
      </c>
      <c r="C733" t="s">
        <v>388</v>
      </c>
      <c r="D733" t="s">
        <v>1610</v>
      </c>
      <c r="E733" t="s">
        <v>1734</v>
      </c>
      <c r="F733">
        <v>1</v>
      </c>
      <c r="G733">
        <v>70.52</v>
      </c>
      <c r="H733">
        <v>0.08</v>
      </c>
      <c r="I733" t="s">
        <v>1810</v>
      </c>
      <c r="J733" s="17">
        <v>64.878399999999999</v>
      </c>
      <c r="K733">
        <f t="shared" si="45"/>
        <v>1</v>
      </c>
      <c r="L733">
        <f t="shared" si="46"/>
        <v>70.52</v>
      </c>
      <c r="M733">
        <f t="shared" si="44"/>
        <v>0.08</v>
      </c>
      <c r="N733" s="22">
        <f t="shared" si="47"/>
        <v>64.878399999999999</v>
      </c>
    </row>
    <row r="734" spans="1:14" x14ac:dyDescent="0.3">
      <c r="A734" t="s">
        <v>3145</v>
      </c>
      <c r="B734" s="4">
        <v>45936</v>
      </c>
      <c r="C734" t="s">
        <v>324</v>
      </c>
      <c r="D734" t="s">
        <v>1610</v>
      </c>
      <c r="E734" t="s">
        <v>1792</v>
      </c>
      <c r="F734">
        <v>2</v>
      </c>
      <c r="G734">
        <v>356.28</v>
      </c>
      <c r="H734">
        <v>0.11</v>
      </c>
      <c r="I734" t="s">
        <v>1810</v>
      </c>
      <c r="J734" s="17">
        <v>634.17840000000001</v>
      </c>
      <c r="K734">
        <f t="shared" si="45"/>
        <v>2</v>
      </c>
      <c r="L734">
        <f t="shared" si="46"/>
        <v>356.28</v>
      </c>
      <c r="M734">
        <f t="shared" ref="M734:M797" si="48">IF(ISBLANK(H734),1-(J734/(L734*F734)),H734)</f>
        <v>0.11</v>
      </c>
      <c r="N734" s="22">
        <f t="shared" si="47"/>
        <v>634.17840000000001</v>
      </c>
    </row>
    <row r="735" spans="1:14" x14ac:dyDescent="0.3">
      <c r="A735" t="s">
        <v>3240</v>
      </c>
      <c r="B735" s="4">
        <v>45686</v>
      </c>
      <c r="C735" t="s">
        <v>143</v>
      </c>
      <c r="D735" t="s">
        <v>1610</v>
      </c>
      <c r="E735" t="s">
        <v>1739</v>
      </c>
      <c r="F735">
        <v>3</v>
      </c>
      <c r="G735">
        <v>765.21</v>
      </c>
      <c r="H735">
        <v>0.14000000000000001</v>
      </c>
      <c r="I735" t="s">
        <v>1810</v>
      </c>
      <c r="J735" s="17">
        <v>1974.2418</v>
      </c>
      <c r="K735">
        <f t="shared" si="45"/>
        <v>3</v>
      </c>
      <c r="L735">
        <f t="shared" si="46"/>
        <v>765.21</v>
      </c>
      <c r="M735">
        <f t="shared" si="48"/>
        <v>0.14000000000000001</v>
      </c>
      <c r="N735" s="22">
        <f t="shared" si="47"/>
        <v>1974.2418</v>
      </c>
    </row>
    <row r="736" spans="1:14" x14ac:dyDescent="0.3">
      <c r="A736" t="s">
        <v>3333</v>
      </c>
      <c r="B736" s="4">
        <v>45672</v>
      </c>
      <c r="C736" t="s">
        <v>598</v>
      </c>
      <c r="D736" t="s">
        <v>1610</v>
      </c>
      <c r="E736" t="s">
        <v>1792</v>
      </c>
      <c r="F736">
        <v>1</v>
      </c>
      <c r="G736">
        <v>470.34</v>
      </c>
      <c r="H736">
        <v>0.18</v>
      </c>
      <c r="I736" t="s">
        <v>1810</v>
      </c>
      <c r="J736" s="17">
        <v>385.67880000000002</v>
      </c>
      <c r="K736">
        <f t="shared" si="45"/>
        <v>1</v>
      </c>
      <c r="L736">
        <f t="shared" si="46"/>
        <v>470.34</v>
      </c>
      <c r="M736">
        <f t="shared" si="48"/>
        <v>0.18</v>
      </c>
      <c r="N736" s="22">
        <f t="shared" si="47"/>
        <v>385.67880000000002</v>
      </c>
    </row>
    <row r="737" spans="1:14" x14ac:dyDescent="0.3">
      <c r="A737" t="s">
        <v>3337</v>
      </c>
      <c r="B737" s="4">
        <v>45346</v>
      </c>
      <c r="C737" t="s">
        <v>779</v>
      </c>
      <c r="D737" t="s">
        <v>1610</v>
      </c>
      <c r="E737" t="s">
        <v>1781</v>
      </c>
      <c r="F737">
        <v>3</v>
      </c>
      <c r="G737">
        <v>62.03</v>
      </c>
      <c r="H737">
        <v>0.01</v>
      </c>
      <c r="I737" t="s">
        <v>1810</v>
      </c>
      <c r="J737" s="17">
        <v>184.22909999999999</v>
      </c>
      <c r="K737">
        <f t="shared" si="45"/>
        <v>3</v>
      </c>
      <c r="L737">
        <f t="shared" si="46"/>
        <v>62.03</v>
      </c>
      <c r="M737">
        <f t="shared" si="48"/>
        <v>0.01</v>
      </c>
      <c r="N737" s="22">
        <f t="shared" si="47"/>
        <v>184.22909999999999</v>
      </c>
    </row>
    <row r="738" spans="1:14" x14ac:dyDescent="0.3">
      <c r="A738" t="s">
        <v>3348</v>
      </c>
      <c r="B738" s="4">
        <v>45573</v>
      </c>
      <c r="C738" t="s">
        <v>562</v>
      </c>
      <c r="D738" t="s">
        <v>1610</v>
      </c>
      <c r="E738" t="s">
        <v>1758</v>
      </c>
      <c r="F738">
        <v>1</v>
      </c>
      <c r="G738">
        <v>312.81</v>
      </c>
      <c r="H738">
        <v>0.14000000000000001</v>
      </c>
      <c r="I738" t="s">
        <v>1807</v>
      </c>
      <c r="J738" s="17">
        <v>269.01659999999998</v>
      </c>
      <c r="K738">
        <f t="shared" si="45"/>
        <v>1</v>
      </c>
      <c r="L738">
        <f t="shared" si="46"/>
        <v>312.81</v>
      </c>
      <c r="M738">
        <f t="shared" si="48"/>
        <v>0.14000000000000001</v>
      </c>
      <c r="N738" s="22">
        <f t="shared" si="47"/>
        <v>269.01659999999998</v>
      </c>
    </row>
    <row r="739" spans="1:14" x14ac:dyDescent="0.3">
      <c r="A739" t="s">
        <v>3357</v>
      </c>
      <c r="B739" s="4">
        <v>45258</v>
      </c>
      <c r="C739" t="s">
        <v>1336</v>
      </c>
      <c r="D739" t="s">
        <v>1610</v>
      </c>
      <c r="E739" t="s">
        <v>1743</v>
      </c>
      <c r="F739">
        <v>4</v>
      </c>
      <c r="G739">
        <v>54.4</v>
      </c>
      <c r="H739">
        <v>0.22</v>
      </c>
      <c r="I739" t="s">
        <v>1805</v>
      </c>
      <c r="J739" s="17">
        <v>169.72800000000001</v>
      </c>
      <c r="K739">
        <f t="shared" si="45"/>
        <v>4</v>
      </c>
      <c r="L739">
        <f t="shared" si="46"/>
        <v>54.4</v>
      </c>
      <c r="M739">
        <f t="shared" si="48"/>
        <v>0.22</v>
      </c>
      <c r="N739" s="22">
        <f t="shared" si="47"/>
        <v>169.72800000000001</v>
      </c>
    </row>
    <row r="740" spans="1:14" x14ac:dyDescent="0.3">
      <c r="A740" t="s">
        <v>3696</v>
      </c>
      <c r="B740" s="4">
        <v>45824</v>
      </c>
      <c r="C740" t="s">
        <v>143</v>
      </c>
      <c r="D740" t="s">
        <v>1610</v>
      </c>
      <c r="E740" t="s">
        <v>1792</v>
      </c>
      <c r="F740">
        <v>4</v>
      </c>
      <c r="G740">
        <v>38.380000000000003</v>
      </c>
      <c r="H740">
        <v>0.16</v>
      </c>
      <c r="I740" t="s">
        <v>1810</v>
      </c>
      <c r="J740" s="17">
        <v>128.95679999999999</v>
      </c>
      <c r="K740">
        <f t="shared" si="45"/>
        <v>4</v>
      </c>
      <c r="L740">
        <f t="shared" si="46"/>
        <v>38.380000000000003</v>
      </c>
      <c r="M740">
        <f t="shared" si="48"/>
        <v>0.16</v>
      </c>
      <c r="N740" s="22">
        <f t="shared" si="47"/>
        <v>128.95679999999999</v>
      </c>
    </row>
    <row r="741" spans="1:14" x14ac:dyDescent="0.3">
      <c r="A741" t="s">
        <v>3772</v>
      </c>
      <c r="B741" s="4">
        <v>45424</v>
      </c>
      <c r="C741" t="s">
        <v>124</v>
      </c>
      <c r="D741" t="s">
        <v>1610</v>
      </c>
      <c r="E741" t="s">
        <v>1768</v>
      </c>
      <c r="F741">
        <v>2</v>
      </c>
      <c r="G741">
        <v>26.36</v>
      </c>
      <c r="H741">
        <v>0.03</v>
      </c>
      <c r="I741" t="s">
        <v>1810</v>
      </c>
      <c r="J741" s="17">
        <v>51.138399999999997</v>
      </c>
      <c r="K741">
        <f t="shared" si="45"/>
        <v>2</v>
      </c>
      <c r="L741">
        <f t="shared" si="46"/>
        <v>26.36</v>
      </c>
      <c r="M741">
        <f t="shared" si="48"/>
        <v>0.03</v>
      </c>
      <c r="N741" s="22">
        <f t="shared" si="47"/>
        <v>51.138399999999997</v>
      </c>
    </row>
    <row r="742" spans="1:14" x14ac:dyDescent="0.3">
      <c r="A742" t="s">
        <v>2058</v>
      </c>
      <c r="B742" s="4">
        <v>45356</v>
      </c>
      <c r="C742" t="s">
        <v>1475</v>
      </c>
      <c r="D742" t="s">
        <v>1612</v>
      </c>
      <c r="E742" t="s">
        <v>1789</v>
      </c>
      <c r="F742">
        <v>4</v>
      </c>
      <c r="G742">
        <v>982.45</v>
      </c>
      <c r="H742">
        <v>0.2</v>
      </c>
      <c r="I742" t="s">
        <v>1807</v>
      </c>
      <c r="J742" s="17">
        <v>3143.84</v>
      </c>
      <c r="K742">
        <f t="shared" si="45"/>
        <v>4</v>
      </c>
      <c r="L742">
        <f t="shared" si="46"/>
        <v>982.45</v>
      </c>
      <c r="M742">
        <f t="shared" si="48"/>
        <v>0.2</v>
      </c>
      <c r="N742" s="22">
        <f t="shared" si="47"/>
        <v>3143.84</v>
      </c>
    </row>
    <row r="743" spans="1:14" x14ac:dyDescent="0.3">
      <c r="A743" t="s">
        <v>2098</v>
      </c>
      <c r="B743" s="4">
        <v>45485</v>
      </c>
      <c r="C743" t="s">
        <v>78</v>
      </c>
      <c r="D743" t="s">
        <v>1612</v>
      </c>
      <c r="E743" t="s">
        <v>1789</v>
      </c>
      <c r="F743">
        <v>1</v>
      </c>
      <c r="G743">
        <v>640.54999999999995</v>
      </c>
      <c r="H743">
        <v>0.25</v>
      </c>
      <c r="I743" t="s">
        <v>1805</v>
      </c>
      <c r="J743" s="17">
        <v>480.41250000000002</v>
      </c>
      <c r="K743">
        <f t="shared" si="45"/>
        <v>1</v>
      </c>
      <c r="L743">
        <f t="shared" si="46"/>
        <v>640.54999999999995</v>
      </c>
      <c r="M743">
        <f t="shared" si="48"/>
        <v>0.25</v>
      </c>
      <c r="N743" s="22">
        <f t="shared" si="47"/>
        <v>480.41250000000002</v>
      </c>
    </row>
    <row r="744" spans="1:14" x14ac:dyDescent="0.3">
      <c r="A744" t="s">
        <v>2103</v>
      </c>
      <c r="B744" s="4">
        <v>45434</v>
      </c>
      <c r="C744" t="s">
        <v>295</v>
      </c>
      <c r="D744" t="s">
        <v>1612</v>
      </c>
      <c r="E744" t="s">
        <v>1781</v>
      </c>
      <c r="F744">
        <v>4</v>
      </c>
      <c r="G744">
        <v>108.55</v>
      </c>
      <c r="H744">
        <v>0.18</v>
      </c>
      <c r="I744" t="s">
        <v>1807</v>
      </c>
      <c r="J744" s="17">
        <v>356.04399999999998</v>
      </c>
      <c r="K744">
        <f t="shared" si="45"/>
        <v>4</v>
      </c>
      <c r="L744">
        <f t="shared" si="46"/>
        <v>108.55</v>
      </c>
      <c r="M744">
        <f t="shared" si="48"/>
        <v>0.18</v>
      </c>
      <c r="N744" s="22">
        <f t="shared" si="47"/>
        <v>356.04399999999998</v>
      </c>
    </row>
    <row r="745" spans="1:14" x14ac:dyDescent="0.3">
      <c r="A745" t="s">
        <v>2166</v>
      </c>
      <c r="B745" s="4">
        <v>45480</v>
      </c>
      <c r="C745" t="s">
        <v>1281</v>
      </c>
      <c r="D745" t="s">
        <v>1612</v>
      </c>
      <c r="E745" t="s">
        <v>1768</v>
      </c>
      <c r="F745">
        <v>3</v>
      </c>
      <c r="G745">
        <v>771.7</v>
      </c>
      <c r="H745">
        <v>0.05</v>
      </c>
      <c r="I745" t="s">
        <v>1810</v>
      </c>
      <c r="J745" s="17">
        <v>2199.3449999999998</v>
      </c>
      <c r="K745">
        <f t="shared" si="45"/>
        <v>3</v>
      </c>
      <c r="L745">
        <f t="shared" si="46"/>
        <v>771.7</v>
      </c>
      <c r="M745">
        <f t="shared" si="48"/>
        <v>0.05</v>
      </c>
      <c r="N745" s="22">
        <f t="shared" si="47"/>
        <v>2199.3449999999998</v>
      </c>
    </row>
    <row r="746" spans="1:14" x14ac:dyDescent="0.3">
      <c r="A746" t="s">
        <v>2239</v>
      </c>
      <c r="B746" s="4">
        <v>45725</v>
      </c>
      <c r="C746" t="s">
        <v>75</v>
      </c>
      <c r="D746" t="s">
        <v>1612</v>
      </c>
      <c r="E746" t="s">
        <v>1748</v>
      </c>
      <c r="F746">
        <v>3</v>
      </c>
      <c r="G746">
        <v>482.58</v>
      </c>
      <c r="H746">
        <v>0.28000000000000003</v>
      </c>
      <c r="I746" t="s">
        <v>1807</v>
      </c>
      <c r="J746" s="17">
        <v>1042.3728000000001</v>
      </c>
      <c r="K746">
        <f t="shared" si="45"/>
        <v>3</v>
      </c>
      <c r="L746">
        <f t="shared" si="46"/>
        <v>482.58</v>
      </c>
      <c r="M746">
        <f t="shared" si="48"/>
        <v>0.28000000000000003</v>
      </c>
      <c r="N746" s="22">
        <f t="shared" si="47"/>
        <v>1042.3728000000001</v>
      </c>
    </row>
    <row r="747" spans="1:14" x14ac:dyDescent="0.3">
      <c r="A747" t="s">
        <v>2478</v>
      </c>
      <c r="B747" s="4">
        <v>45701</v>
      </c>
      <c r="C747" t="s">
        <v>63</v>
      </c>
      <c r="D747" t="s">
        <v>1612</v>
      </c>
      <c r="E747" t="s">
        <v>1768</v>
      </c>
      <c r="F747">
        <v>4</v>
      </c>
      <c r="G747">
        <v>682.11</v>
      </c>
      <c r="H747">
        <v>0.14000000000000001</v>
      </c>
      <c r="I747" t="s">
        <v>1805</v>
      </c>
      <c r="J747" s="17">
        <v>2346.4584</v>
      </c>
      <c r="K747">
        <f t="shared" si="45"/>
        <v>4</v>
      </c>
      <c r="L747">
        <f t="shared" si="46"/>
        <v>682.11</v>
      </c>
      <c r="M747">
        <f t="shared" si="48"/>
        <v>0.14000000000000001</v>
      </c>
      <c r="N747" s="22">
        <f t="shared" si="47"/>
        <v>2346.4584</v>
      </c>
    </row>
    <row r="748" spans="1:14" x14ac:dyDescent="0.3">
      <c r="A748" t="s">
        <v>2530</v>
      </c>
      <c r="B748" s="4">
        <v>45674</v>
      </c>
      <c r="C748" t="s">
        <v>1060</v>
      </c>
      <c r="D748" t="s">
        <v>1612</v>
      </c>
      <c r="E748" t="s">
        <v>1779</v>
      </c>
      <c r="F748">
        <v>2</v>
      </c>
      <c r="G748">
        <v>555.54999999999995</v>
      </c>
      <c r="H748">
        <v>0.14000000000000001</v>
      </c>
      <c r="I748" t="s">
        <v>1805</v>
      </c>
      <c r="J748" s="17">
        <v>955.54599999999994</v>
      </c>
      <c r="K748">
        <f t="shared" si="45"/>
        <v>2</v>
      </c>
      <c r="L748">
        <f t="shared" si="46"/>
        <v>555.54999999999995</v>
      </c>
      <c r="M748">
        <f t="shared" si="48"/>
        <v>0.14000000000000001</v>
      </c>
      <c r="N748" s="22">
        <f t="shared" si="47"/>
        <v>955.54599999999994</v>
      </c>
    </row>
    <row r="749" spans="1:14" x14ac:dyDescent="0.3">
      <c r="A749" t="s">
        <v>2533</v>
      </c>
      <c r="B749" s="4">
        <v>45640</v>
      </c>
      <c r="C749" t="s">
        <v>442</v>
      </c>
      <c r="D749" t="s">
        <v>1612</v>
      </c>
      <c r="E749" t="s">
        <v>1774</v>
      </c>
      <c r="F749">
        <v>3</v>
      </c>
      <c r="G749">
        <v>28.69</v>
      </c>
      <c r="H749">
        <v>0.02</v>
      </c>
      <c r="I749" t="s">
        <v>1805</v>
      </c>
      <c r="J749" s="17">
        <v>84.348600000000005</v>
      </c>
      <c r="K749">
        <f t="shared" si="45"/>
        <v>3</v>
      </c>
      <c r="L749">
        <f t="shared" si="46"/>
        <v>28.69</v>
      </c>
      <c r="M749">
        <f t="shared" si="48"/>
        <v>0.02</v>
      </c>
      <c r="N749" s="22">
        <f t="shared" si="47"/>
        <v>84.348600000000005</v>
      </c>
    </row>
    <row r="750" spans="1:14" x14ac:dyDescent="0.3">
      <c r="A750" t="s">
        <v>2600</v>
      </c>
      <c r="B750" s="4">
        <v>45577</v>
      </c>
      <c r="C750" t="s">
        <v>672</v>
      </c>
      <c r="D750" t="s">
        <v>1612</v>
      </c>
      <c r="E750" t="s">
        <v>1792</v>
      </c>
      <c r="F750">
        <v>2</v>
      </c>
      <c r="G750">
        <v>602.54999999999995</v>
      </c>
      <c r="H750">
        <v>0.23</v>
      </c>
      <c r="I750" t="s">
        <v>1810</v>
      </c>
      <c r="J750" s="17">
        <v>927.92699999999991</v>
      </c>
      <c r="K750">
        <f t="shared" si="45"/>
        <v>2</v>
      </c>
      <c r="L750">
        <f t="shared" si="46"/>
        <v>602.54999999999995</v>
      </c>
      <c r="M750">
        <f t="shared" si="48"/>
        <v>0.23</v>
      </c>
      <c r="N750" s="22">
        <f t="shared" si="47"/>
        <v>927.92699999999991</v>
      </c>
    </row>
    <row r="751" spans="1:14" x14ac:dyDescent="0.3">
      <c r="A751" t="s">
        <v>2683</v>
      </c>
      <c r="B751" s="4">
        <v>45242</v>
      </c>
      <c r="C751" t="s">
        <v>1501</v>
      </c>
      <c r="D751" t="s">
        <v>1612</v>
      </c>
      <c r="E751" t="s">
        <v>1779</v>
      </c>
      <c r="F751">
        <v>1</v>
      </c>
      <c r="G751">
        <v>409.03</v>
      </c>
      <c r="H751">
        <v>0.25</v>
      </c>
      <c r="I751" t="s">
        <v>1810</v>
      </c>
      <c r="J751" s="17">
        <v>306.77249999999998</v>
      </c>
      <c r="K751">
        <f t="shared" si="45"/>
        <v>1</v>
      </c>
      <c r="L751">
        <f t="shared" si="46"/>
        <v>409.03</v>
      </c>
      <c r="M751">
        <f t="shared" si="48"/>
        <v>0.25</v>
      </c>
      <c r="N751" s="22">
        <f t="shared" si="47"/>
        <v>306.77249999999998</v>
      </c>
    </row>
    <row r="752" spans="1:14" x14ac:dyDescent="0.3">
      <c r="A752" t="s">
        <v>2962</v>
      </c>
      <c r="B752" s="4">
        <v>45556</v>
      </c>
      <c r="C752" t="s">
        <v>1057</v>
      </c>
      <c r="D752" t="s">
        <v>1612</v>
      </c>
      <c r="E752" t="s">
        <v>1755</v>
      </c>
      <c r="F752">
        <v>2</v>
      </c>
      <c r="G752">
        <v>20.47</v>
      </c>
      <c r="H752">
        <v>0.12</v>
      </c>
      <c r="I752" t="s">
        <v>1810</v>
      </c>
      <c r="J752" s="17">
        <v>36.027200000000001</v>
      </c>
      <c r="K752">
        <f t="shared" si="45"/>
        <v>2</v>
      </c>
      <c r="L752">
        <f t="shared" si="46"/>
        <v>20.47</v>
      </c>
      <c r="M752">
        <f t="shared" si="48"/>
        <v>0.12</v>
      </c>
      <c r="N752" s="22">
        <f t="shared" si="47"/>
        <v>36.027200000000001</v>
      </c>
    </row>
    <row r="753" spans="1:14" x14ac:dyDescent="0.3">
      <c r="A753" t="s">
        <v>2988</v>
      </c>
      <c r="B753" s="4">
        <v>45343</v>
      </c>
      <c r="C753" t="s">
        <v>208</v>
      </c>
      <c r="D753" t="s">
        <v>1612</v>
      </c>
      <c r="E753" t="s">
        <v>1764</v>
      </c>
      <c r="F753">
        <v>2</v>
      </c>
      <c r="G753">
        <v>871.43</v>
      </c>
      <c r="H753">
        <v>0.05</v>
      </c>
      <c r="I753" t="s">
        <v>1805</v>
      </c>
      <c r="J753" s="17">
        <v>1655.7170000000001</v>
      </c>
      <c r="K753">
        <f t="shared" si="45"/>
        <v>2</v>
      </c>
      <c r="L753">
        <f t="shared" si="46"/>
        <v>871.43</v>
      </c>
      <c r="M753">
        <f t="shared" si="48"/>
        <v>0.05</v>
      </c>
      <c r="N753" s="22">
        <f t="shared" si="47"/>
        <v>1655.7170000000001</v>
      </c>
    </row>
    <row r="754" spans="1:14" x14ac:dyDescent="0.3">
      <c r="A754" t="s">
        <v>3306</v>
      </c>
      <c r="B754" s="4">
        <v>45590</v>
      </c>
      <c r="C754" t="s">
        <v>1415</v>
      </c>
      <c r="D754" t="s">
        <v>1612</v>
      </c>
      <c r="E754" t="s">
        <v>1776</v>
      </c>
      <c r="F754">
        <v>2</v>
      </c>
      <c r="G754">
        <v>581.19000000000005</v>
      </c>
      <c r="H754">
        <v>7.0000000000000007E-2</v>
      </c>
      <c r="I754" t="s">
        <v>1810</v>
      </c>
      <c r="J754" s="17">
        <v>1081.0134</v>
      </c>
      <c r="K754">
        <f t="shared" si="45"/>
        <v>2</v>
      </c>
      <c r="L754">
        <f t="shared" si="46"/>
        <v>581.19000000000005</v>
      </c>
      <c r="M754">
        <f t="shared" si="48"/>
        <v>7.0000000000000007E-2</v>
      </c>
      <c r="N754" s="22">
        <f t="shared" si="47"/>
        <v>1081.0134</v>
      </c>
    </row>
    <row r="755" spans="1:14" x14ac:dyDescent="0.3">
      <c r="A755" t="s">
        <v>3336</v>
      </c>
      <c r="B755" s="4">
        <v>45893</v>
      </c>
      <c r="C755" t="s">
        <v>136</v>
      </c>
      <c r="D755" t="s">
        <v>1612</v>
      </c>
      <c r="E755" t="s">
        <v>1795</v>
      </c>
      <c r="F755">
        <v>2</v>
      </c>
      <c r="G755">
        <v>392.45</v>
      </c>
      <c r="H755">
        <v>0.04</v>
      </c>
      <c r="I755" t="s">
        <v>1807</v>
      </c>
      <c r="J755" s="17">
        <v>753.50399999999991</v>
      </c>
      <c r="K755">
        <f t="shared" si="45"/>
        <v>2</v>
      </c>
      <c r="L755">
        <f t="shared" si="46"/>
        <v>392.45</v>
      </c>
      <c r="M755">
        <f t="shared" si="48"/>
        <v>0.04</v>
      </c>
      <c r="N755" s="22">
        <f t="shared" si="47"/>
        <v>753.50399999999991</v>
      </c>
    </row>
    <row r="756" spans="1:14" x14ac:dyDescent="0.3">
      <c r="A756" t="s">
        <v>3550</v>
      </c>
      <c r="B756" s="4">
        <v>45355</v>
      </c>
      <c r="C756" t="s">
        <v>1126</v>
      </c>
      <c r="D756" t="s">
        <v>1612</v>
      </c>
      <c r="E756" t="s">
        <v>1748</v>
      </c>
      <c r="F756">
        <v>3</v>
      </c>
      <c r="G756">
        <v>239.54</v>
      </c>
      <c r="H756">
        <v>0.28999999999999998</v>
      </c>
      <c r="I756" t="s">
        <v>1810</v>
      </c>
      <c r="J756" s="17">
        <v>510.22019999999998</v>
      </c>
      <c r="K756">
        <f t="shared" si="45"/>
        <v>3</v>
      </c>
      <c r="L756">
        <f t="shared" si="46"/>
        <v>239.54</v>
      </c>
      <c r="M756">
        <f t="shared" si="48"/>
        <v>0.28999999999999998</v>
      </c>
      <c r="N756" s="22">
        <f t="shared" si="47"/>
        <v>510.22019999999998</v>
      </c>
    </row>
    <row r="757" spans="1:14" x14ac:dyDescent="0.3">
      <c r="A757" t="s">
        <v>3580</v>
      </c>
      <c r="B757" s="4">
        <v>45507</v>
      </c>
      <c r="C757" t="s">
        <v>244</v>
      </c>
      <c r="D757" t="s">
        <v>1612</v>
      </c>
      <c r="E757" t="s">
        <v>1795</v>
      </c>
      <c r="F757">
        <v>2</v>
      </c>
      <c r="G757">
        <v>56.52</v>
      </c>
      <c r="H757">
        <v>0.17</v>
      </c>
      <c r="I757" t="s">
        <v>1807</v>
      </c>
      <c r="J757" s="17">
        <v>93.8232</v>
      </c>
      <c r="K757">
        <f t="shared" si="45"/>
        <v>2</v>
      </c>
      <c r="L757">
        <f t="shared" si="46"/>
        <v>56.52</v>
      </c>
      <c r="M757">
        <f t="shared" si="48"/>
        <v>0.17</v>
      </c>
      <c r="N757" s="22">
        <f t="shared" si="47"/>
        <v>93.8232</v>
      </c>
    </row>
    <row r="758" spans="1:14" x14ac:dyDescent="0.3">
      <c r="A758" t="s">
        <v>3795</v>
      </c>
      <c r="B758" s="4">
        <v>45359</v>
      </c>
      <c r="C758" t="s">
        <v>1007</v>
      </c>
      <c r="D758" t="s">
        <v>1612</v>
      </c>
      <c r="E758" t="s">
        <v>1764</v>
      </c>
      <c r="F758">
        <v>3</v>
      </c>
      <c r="G758">
        <v>146.71</v>
      </c>
      <c r="H758">
        <v>0.28000000000000003</v>
      </c>
      <c r="I758" t="s">
        <v>1805</v>
      </c>
      <c r="J758" s="17">
        <v>316.89359999999999</v>
      </c>
      <c r="K758">
        <f t="shared" si="45"/>
        <v>3</v>
      </c>
      <c r="L758">
        <f t="shared" si="46"/>
        <v>146.71</v>
      </c>
      <c r="M758">
        <f t="shared" si="48"/>
        <v>0.28000000000000003</v>
      </c>
      <c r="N758" s="22">
        <f t="shared" si="47"/>
        <v>316.89359999999999</v>
      </c>
    </row>
    <row r="759" spans="1:14" x14ac:dyDescent="0.3">
      <c r="A759" t="s">
        <v>1917</v>
      </c>
      <c r="B759" s="4">
        <v>45851</v>
      </c>
      <c r="C759" t="s">
        <v>40</v>
      </c>
      <c r="D759" t="s">
        <v>1614</v>
      </c>
      <c r="E759" t="s">
        <v>1764</v>
      </c>
      <c r="F759">
        <v>4</v>
      </c>
      <c r="G759">
        <v>239.83</v>
      </c>
      <c r="H759">
        <v>0.08</v>
      </c>
      <c r="I759" t="s">
        <v>1805</v>
      </c>
      <c r="J759" s="17">
        <v>882.57440000000008</v>
      </c>
      <c r="K759">
        <f t="shared" si="45"/>
        <v>4</v>
      </c>
      <c r="L759">
        <f t="shared" si="46"/>
        <v>239.83</v>
      </c>
      <c r="M759">
        <f t="shared" si="48"/>
        <v>0.08</v>
      </c>
      <c r="N759" s="22">
        <f t="shared" si="47"/>
        <v>882.57440000000008</v>
      </c>
    </row>
    <row r="760" spans="1:14" x14ac:dyDescent="0.3">
      <c r="A760" t="s">
        <v>2069</v>
      </c>
      <c r="B760" s="4">
        <v>45713</v>
      </c>
      <c r="C760" t="s">
        <v>675</v>
      </c>
      <c r="D760" t="s">
        <v>1614</v>
      </c>
      <c r="E760" t="s">
        <v>1761</v>
      </c>
      <c r="F760">
        <v>3</v>
      </c>
      <c r="G760">
        <v>553.12</v>
      </c>
      <c r="H760">
        <v>0.28000000000000003</v>
      </c>
      <c r="I760" t="s">
        <v>1810</v>
      </c>
      <c r="J760" s="17">
        <v>1194.7392</v>
      </c>
      <c r="K760">
        <f t="shared" si="45"/>
        <v>3</v>
      </c>
      <c r="L760">
        <f t="shared" si="46"/>
        <v>553.12</v>
      </c>
      <c r="M760">
        <f t="shared" si="48"/>
        <v>0.28000000000000003</v>
      </c>
      <c r="N760" s="22">
        <f t="shared" si="47"/>
        <v>1194.7392</v>
      </c>
    </row>
    <row r="761" spans="1:14" x14ac:dyDescent="0.3">
      <c r="A761" t="s">
        <v>2329</v>
      </c>
      <c r="B761" s="4">
        <v>45766</v>
      </c>
      <c r="C761" t="s">
        <v>826</v>
      </c>
      <c r="D761" t="s">
        <v>1614</v>
      </c>
      <c r="E761" t="s">
        <v>1743</v>
      </c>
      <c r="F761">
        <v>2</v>
      </c>
      <c r="G761">
        <v>42.97</v>
      </c>
      <c r="H761">
        <v>0.18</v>
      </c>
      <c r="I761" t="s">
        <v>1807</v>
      </c>
      <c r="J761" s="17">
        <v>70.470799999999997</v>
      </c>
      <c r="K761">
        <f t="shared" si="45"/>
        <v>2</v>
      </c>
      <c r="L761">
        <f t="shared" si="46"/>
        <v>42.97</v>
      </c>
      <c r="M761">
        <f t="shared" si="48"/>
        <v>0.18</v>
      </c>
      <c r="N761" s="22">
        <f t="shared" si="47"/>
        <v>70.470799999999997</v>
      </c>
    </row>
    <row r="762" spans="1:14" x14ac:dyDescent="0.3">
      <c r="A762" t="s">
        <v>2338</v>
      </c>
      <c r="B762" s="4">
        <v>45895</v>
      </c>
      <c r="C762" t="s">
        <v>583</v>
      </c>
      <c r="D762" t="s">
        <v>1614</v>
      </c>
      <c r="E762" t="s">
        <v>1764</v>
      </c>
      <c r="F762">
        <v>4</v>
      </c>
      <c r="G762">
        <v>727.49</v>
      </c>
      <c r="H762">
        <v>0.11</v>
      </c>
      <c r="I762" t="s">
        <v>1805</v>
      </c>
      <c r="J762" s="17">
        <v>2589.8643999999999</v>
      </c>
      <c r="K762">
        <f t="shared" si="45"/>
        <v>4</v>
      </c>
      <c r="L762">
        <f t="shared" si="46"/>
        <v>727.49</v>
      </c>
      <c r="M762">
        <f t="shared" si="48"/>
        <v>0.11</v>
      </c>
      <c r="N762" s="22">
        <f t="shared" si="47"/>
        <v>2589.8643999999999</v>
      </c>
    </row>
    <row r="763" spans="1:14" x14ac:dyDescent="0.3">
      <c r="A763" t="s">
        <v>2348</v>
      </c>
      <c r="B763" s="4">
        <v>45695</v>
      </c>
      <c r="C763" t="s">
        <v>1496</v>
      </c>
      <c r="D763" t="s">
        <v>1614</v>
      </c>
      <c r="E763" t="s">
        <v>1734</v>
      </c>
      <c r="F763">
        <v>1</v>
      </c>
      <c r="G763">
        <v>878.84</v>
      </c>
      <c r="H763">
        <v>0.28000000000000003</v>
      </c>
      <c r="I763" t="s">
        <v>1810</v>
      </c>
      <c r="J763" s="17">
        <v>632.76480000000004</v>
      </c>
      <c r="K763">
        <f t="shared" si="45"/>
        <v>1</v>
      </c>
      <c r="L763">
        <f t="shared" si="46"/>
        <v>878.84</v>
      </c>
      <c r="M763">
        <f t="shared" si="48"/>
        <v>0.28000000000000003</v>
      </c>
      <c r="N763" s="22">
        <f t="shared" si="47"/>
        <v>632.76480000000004</v>
      </c>
    </row>
    <row r="764" spans="1:14" x14ac:dyDescent="0.3">
      <c r="A764" t="s">
        <v>2540</v>
      </c>
      <c r="B764" s="4">
        <v>45783</v>
      </c>
      <c r="C764" t="s">
        <v>1027</v>
      </c>
      <c r="D764" t="s">
        <v>1614</v>
      </c>
      <c r="E764" t="s">
        <v>1758</v>
      </c>
      <c r="F764">
        <v>4</v>
      </c>
      <c r="G764">
        <v>758.27</v>
      </c>
      <c r="H764">
        <v>0.05</v>
      </c>
      <c r="I764" t="s">
        <v>1807</v>
      </c>
      <c r="J764" s="17">
        <v>2881.4259999999999</v>
      </c>
      <c r="K764">
        <f t="shared" si="45"/>
        <v>4</v>
      </c>
      <c r="L764">
        <f t="shared" si="46"/>
        <v>758.27</v>
      </c>
      <c r="M764">
        <f t="shared" si="48"/>
        <v>0.05</v>
      </c>
      <c r="N764" s="22">
        <f t="shared" si="47"/>
        <v>2881.4259999999999</v>
      </c>
    </row>
    <row r="765" spans="1:14" x14ac:dyDescent="0.3">
      <c r="A765" t="s">
        <v>2561</v>
      </c>
      <c r="B765" s="4">
        <v>45546</v>
      </c>
      <c r="C765" t="s">
        <v>579</v>
      </c>
      <c r="D765" t="s">
        <v>1614</v>
      </c>
      <c r="E765" t="s">
        <v>1781</v>
      </c>
      <c r="F765">
        <v>2</v>
      </c>
      <c r="G765">
        <v>567.95000000000005</v>
      </c>
      <c r="H765">
        <v>0.12</v>
      </c>
      <c r="I765" t="s">
        <v>1807</v>
      </c>
      <c r="J765" s="17">
        <v>999.5920000000001</v>
      </c>
      <c r="K765">
        <f t="shared" si="45"/>
        <v>2</v>
      </c>
      <c r="L765">
        <f t="shared" si="46"/>
        <v>567.95000000000005</v>
      </c>
      <c r="M765">
        <f t="shared" si="48"/>
        <v>0.12</v>
      </c>
      <c r="N765" s="22">
        <f t="shared" si="47"/>
        <v>999.5920000000001</v>
      </c>
    </row>
    <row r="766" spans="1:14" x14ac:dyDescent="0.3">
      <c r="A766" t="s">
        <v>2601</v>
      </c>
      <c r="B766" s="4">
        <v>45745</v>
      </c>
      <c r="C766" t="s">
        <v>542</v>
      </c>
      <c r="D766" t="s">
        <v>1614</v>
      </c>
      <c r="E766" t="s">
        <v>1734</v>
      </c>
      <c r="F766">
        <v>3</v>
      </c>
      <c r="G766">
        <v>846.19</v>
      </c>
      <c r="H766">
        <v>0.09</v>
      </c>
      <c r="I766" t="s">
        <v>1810</v>
      </c>
      <c r="J766" s="17">
        <v>2310.0987</v>
      </c>
      <c r="K766">
        <f t="shared" si="45"/>
        <v>3</v>
      </c>
      <c r="L766">
        <f t="shared" si="46"/>
        <v>846.19</v>
      </c>
      <c r="M766">
        <f t="shared" si="48"/>
        <v>0.09</v>
      </c>
      <c r="N766" s="22">
        <f t="shared" si="47"/>
        <v>2310.0987</v>
      </c>
    </row>
    <row r="767" spans="1:14" x14ac:dyDescent="0.3">
      <c r="A767" t="s">
        <v>2607</v>
      </c>
      <c r="B767" s="4">
        <v>45837</v>
      </c>
      <c r="C767" t="s">
        <v>1177</v>
      </c>
      <c r="D767" t="s">
        <v>1614</v>
      </c>
      <c r="E767" t="s">
        <v>1792</v>
      </c>
      <c r="F767">
        <v>2</v>
      </c>
      <c r="G767">
        <v>953.26</v>
      </c>
      <c r="H767">
        <v>0.1</v>
      </c>
      <c r="I767" t="s">
        <v>1810</v>
      </c>
      <c r="J767" s="17">
        <v>1715.8679999999999</v>
      </c>
      <c r="K767">
        <f t="shared" si="45"/>
        <v>2</v>
      </c>
      <c r="L767">
        <f t="shared" si="46"/>
        <v>953.26</v>
      </c>
      <c r="M767">
        <f t="shared" si="48"/>
        <v>0.1</v>
      </c>
      <c r="N767" s="22">
        <f t="shared" si="47"/>
        <v>1715.8679999999999</v>
      </c>
    </row>
    <row r="768" spans="1:14" x14ac:dyDescent="0.3">
      <c r="A768" t="s">
        <v>2612</v>
      </c>
      <c r="B768" s="4">
        <v>45361</v>
      </c>
      <c r="C768" t="s">
        <v>923</v>
      </c>
      <c r="D768" t="s">
        <v>1614</v>
      </c>
      <c r="E768" t="s">
        <v>1774</v>
      </c>
      <c r="F768">
        <v>2</v>
      </c>
      <c r="G768">
        <v>705.61</v>
      </c>
      <c r="H768">
        <v>0.28000000000000003</v>
      </c>
      <c r="I768" t="s">
        <v>1805</v>
      </c>
      <c r="J768" s="17">
        <v>1016.0784</v>
      </c>
      <c r="K768">
        <f t="shared" si="45"/>
        <v>2</v>
      </c>
      <c r="L768">
        <f t="shared" si="46"/>
        <v>705.61</v>
      </c>
      <c r="M768">
        <f t="shared" si="48"/>
        <v>0.28000000000000003</v>
      </c>
      <c r="N768" s="22">
        <f t="shared" si="47"/>
        <v>1016.0784</v>
      </c>
    </row>
    <row r="769" spans="1:14" x14ac:dyDescent="0.3">
      <c r="A769" t="s">
        <v>2663</v>
      </c>
      <c r="B769" s="4">
        <v>45874</v>
      </c>
      <c r="C769" t="s">
        <v>1275</v>
      </c>
      <c r="D769" t="s">
        <v>1614</v>
      </c>
      <c r="E769" t="s">
        <v>1751</v>
      </c>
      <c r="F769">
        <v>1</v>
      </c>
      <c r="G769">
        <v>913.98</v>
      </c>
      <c r="H769">
        <v>0.27</v>
      </c>
      <c r="I769" t="s">
        <v>1807</v>
      </c>
      <c r="J769" s="17">
        <v>667.20539999999994</v>
      </c>
      <c r="K769">
        <f t="shared" si="45"/>
        <v>1</v>
      </c>
      <c r="L769">
        <f t="shared" si="46"/>
        <v>913.98</v>
      </c>
      <c r="M769">
        <f t="shared" si="48"/>
        <v>0.27</v>
      </c>
      <c r="N769" s="22">
        <f t="shared" si="47"/>
        <v>667.20539999999994</v>
      </c>
    </row>
    <row r="770" spans="1:14" x14ac:dyDescent="0.3">
      <c r="A770" t="s">
        <v>2687</v>
      </c>
      <c r="B770" s="4">
        <v>45575</v>
      </c>
      <c r="C770" t="s">
        <v>417</v>
      </c>
      <c r="D770" t="s">
        <v>1614</v>
      </c>
      <c r="E770" t="s">
        <v>1768</v>
      </c>
      <c r="F770">
        <v>4</v>
      </c>
      <c r="G770">
        <v>194.36</v>
      </c>
      <c r="H770">
        <v>0.18</v>
      </c>
      <c r="I770" t="s">
        <v>1810</v>
      </c>
      <c r="J770" s="17">
        <v>637.50080000000014</v>
      </c>
      <c r="K770">
        <f t="shared" ref="K770:K833" si="49">IF(ISBLANK(F770),J770/(G770*(1-H770)),F770)</f>
        <v>4</v>
      </c>
      <c r="L770">
        <f t="shared" ref="L770:L833" si="50">IF(ISBLANK(G770),J770/(F770*(1-H770)),G770)</f>
        <v>194.36</v>
      </c>
      <c r="M770">
        <f t="shared" si="48"/>
        <v>0.18</v>
      </c>
      <c r="N770" s="22">
        <f t="shared" ref="N770:N833" si="51">IF(ISBLANK(J770),F770*G770*(1-H770),J770)</f>
        <v>637.50080000000014</v>
      </c>
    </row>
    <row r="771" spans="1:14" x14ac:dyDescent="0.3">
      <c r="A771" t="s">
        <v>2720</v>
      </c>
      <c r="B771" s="4">
        <v>45773</v>
      </c>
      <c r="C771" t="s">
        <v>379</v>
      </c>
      <c r="D771" t="s">
        <v>1614</v>
      </c>
      <c r="E771" t="s">
        <v>1761</v>
      </c>
      <c r="F771">
        <v>3</v>
      </c>
      <c r="G771">
        <v>94.55</v>
      </c>
      <c r="H771">
        <v>0.13</v>
      </c>
      <c r="I771" t="s">
        <v>1810</v>
      </c>
      <c r="J771" s="17">
        <v>246.77549999999999</v>
      </c>
      <c r="K771">
        <f t="shared" si="49"/>
        <v>3</v>
      </c>
      <c r="L771">
        <f t="shared" si="50"/>
        <v>94.55</v>
      </c>
      <c r="M771">
        <f t="shared" si="48"/>
        <v>0.13</v>
      </c>
      <c r="N771" s="22">
        <f t="shared" si="51"/>
        <v>246.77549999999999</v>
      </c>
    </row>
    <row r="772" spans="1:14" x14ac:dyDescent="0.3">
      <c r="A772" t="s">
        <v>2929</v>
      </c>
      <c r="B772" s="4">
        <v>45725</v>
      </c>
      <c r="C772" t="s">
        <v>923</v>
      </c>
      <c r="D772" t="s">
        <v>1614</v>
      </c>
      <c r="E772" t="s">
        <v>1734</v>
      </c>
      <c r="F772">
        <v>2</v>
      </c>
      <c r="G772">
        <v>700.95</v>
      </c>
      <c r="H772">
        <v>0.18</v>
      </c>
      <c r="I772" t="s">
        <v>1805</v>
      </c>
      <c r="J772" s="17">
        <v>1149.558</v>
      </c>
      <c r="K772">
        <f t="shared" si="49"/>
        <v>2</v>
      </c>
      <c r="L772">
        <f t="shared" si="50"/>
        <v>700.95</v>
      </c>
      <c r="M772">
        <f t="shared" si="48"/>
        <v>0.18</v>
      </c>
      <c r="N772" s="22">
        <f t="shared" si="51"/>
        <v>1149.558</v>
      </c>
    </row>
    <row r="773" spans="1:14" x14ac:dyDescent="0.3">
      <c r="A773" t="s">
        <v>3181</v>
      </c>
      <c r="B773" s="4">
        <v>45785</v>
      </c>
      <c r="C773" t="s">
        <v>684</v>
      </c>
      <c r="D773" t="s">
        <v>1614</v>
      </c>
      <c r="E773" t="s">
        <v>1795</v>
      </c>
      <c r="F773">
        <v>4</v>
      </c>
      <c r="G773">
        <v>150.47999999999999</v>
      </c>
      <c r="H773">
        <v>0.09</v>
      </c>
      <c r="I773" t="s">
        <v>1805</v>
      </c>
      <c r="J773" s="17">
        <v>547.74720000000002</v>
      </c>
      <c r="K773">
        <f t="shared" si="49"/>
        <v>4</v>
      </c>
      <c r="L773">
        <f t="shared" si="50"/>
        <v>150.47999999999999</v>
      </c>
      <c r="M773">
        <f t="shared" si="48"/>
        <v>0.09</v>
      </c>
      <c r="N773" s="22">
        <f t="shared" si="51"/>
        <v>547.74720000000002</v>
      </c>
    </row>
    <row r="774" spans="1:14" x14ac:dyDescent="0.3">
      <c r="A774" t="s">
        <v>3196</v>
      </c>
      <c r="B774" s="4">
        <v>45868</v>
      </c>
      <c r="C774" t="s">
        <v>951</v>
      </c>
      <c r="D774" t="s">
        <v>1614</v>
      </c>
      <c r="E774" t="s">
        <v>1786</v>
      </c>
      <c r="F774">
        <v>1</v>
      </c>
      <c r="G774">
        <v>653.91</v>
      </c>
      <c r="H774">
        <v>0.3</v>
      </c>
      <c r="I774" t="s">
        <v>1807</v>
      </c>
      <c r="J774" s="17">
        <v>457.73700000000002</v>
      </c>
      <c r="K774">
        <f t="shared" si="49"/>
        <v>1</v>
      </c>
      <c r="L774">
        <f t="shared" si="50"/>
        <v>653.91</v>
      </c>
      <c r="M774">
        <f t="shared" si="48"/>
        <v>0.3</v>
      </c>
      <c r="N774" s="22">
        <f t="shared" si="51"/>
        <v>457.73700000000002</v>
      </c>
    </row>
    <row r="775" spans="1:14" x14ac:dyDescent="0.3">
      <c r="A775" t="s">
        <v>3238</v>
      </c>
      <c r="B775" s="4">
        <v>45906</v>
      </c>
      <c r="C775" t="s">
        <v>1367</v>
      </c>
      <c r="D775" t="s">
        <v>1614</v>
      </c>
      <c r="E775" t="s">
        <v>1789</v>
      </c>
      <c r="F775">
        <v>1</v>
      </c>
      <c r="G775">
        <v>361.09</v>
      </c>
      <c r="H775">
        <v>0.06</v>
      </c>
      <c r="I775" t="s">
        <v>1807</v>
      </c>
      <c r="J775" s="17">
        <v>339.42459999999988</v>
      </c>
      <c r="K775">
        <f t="shared" si="49"/>
        <v>1</v>
      </c>
      <c r="L775">
        <f t="shared" si="50"/>
        <v>361.09</v>
      </c>
      <c r="M775">
        <f t="shared" si="48"/>
        <v>0.06</v>
      </c>
      <c r="N775" s="22">
        <f t="shared" si="51"/>
        <v>339.42459999999988</v>
      </c>
    </row>
    <row r="776" spans="1:14" x14ac:dyDescent="0.3">
      <c r="A776" t="s">
        <v>3413</v>
      </c>
      <c r="B776" s="4">
        <v>45795</v>
      </c>
      <c r="C776" t="s">
        <v>675</v>
      </c>
      <c r="D776" t="s">
        <v>1614</v>
      </c>
      <c r="E776" t="s">
        <v>1764</v>
      </c>
      <c r="F776">
        <v>3</v>
      </c>
      <c r="G776">
        <v>779.5</v>
      </c>
      <c r="H776">
        <v>0.02</v>
      </c>
      <c r="I776" t="s">
        <v>1805</v>
      </c>
      <c r="J776" s="17">
        <v>2291.73</v>
      </c>
      <c r="K776">
        <f t="shared" si="49"/>
        <v>3</v>
      </c>
      <c r="L776">
        <f t="shared" si="50"/>
        <v>779.5</v>
      </c>
      <c r="M776">
        <f t="shared" si="48"/>
        <v>0.02</v>
      </c>
      <c r="N776" s="22">
        <f t="shared" si="51"/>
        <v>2291.73</v>
      </c>
    </row>
    <row r="777" spans="1:14" x14ac:dyDescent="0.3">
      <c r="A777" t="s">
        <v>3584</v>
      </c>
      <c r="B777" s="4">
        <v>45831</v>
      </c>
      <c r="C777" t="s">
        <v>554</v>
      </c>
      <c r="D777" t="s">
        <v>1614</v>
      </c>
      <c r="E777" t="s">
        <v>1776</v>
      </c>
      <c r="F777">
        <v>3</v>
      </c>
      <c r="G777">
        <v>605.83000000000004</v>
      </c>
      <c r="H777">
        <v>0.28000000000000003</v>
      </c>
      <c r="I777" t="s">
        <v>1810</v>
      </c>
      <c r="J777" s="17">
        <v>1308.5927999999999</v>
      </c>
      <c r="K777">
        <f t="shared" si="49"/>
        <v>3</v>
      </c>
      <c r="L777">
        <f t="shared" si="50"/>
        <v>605.83000000000004</v>
      </c>
      <c r="M777">
        <f t="shared" si="48"/>
        <v>0.28000000000000003</v>
      </c>
      <c r="N777" s="22">
        <f t="shared" si="51"/>
        <v>1308.5927999999999</v>
      </c>
    </row>
    <row r="778" spans="1:14" x14ac:dyDescent="0.3">
      <c r="A778" t="s">
        <v>3671</v>
      </c>
      <c r="B778" s="4">
        <v>45909</v>
      </c>
      <c r="C778" t="s">
        <v>1060</v>
      </c>
      <c r="D778" t="s">
        <v>1614</v>
      </c>
      <c r="E778" t="s">
        <v>1774</v>
      </c>
      <c r="F778">
        <v>2</v>
      </c>
      <c r="G778">
        <v>271.88</v>
      </c>
      <c r="H778">
        <v>0.11</v>
      </c>
      <c r="I778" t="s">
        <v>1810</v>
      </c>
      <c r="J778" s="17">
        <v>483.94639999999998</v>
      </c>
      <c r="K778">
        <f t="shared" si="49"/>
        <v>2</v>
      </c>
      <c r="L778">
        <f t="shared" si="50"/>
        <v>271.88</v>
      </c>
      <c r="M778">
        <f t="shared" si="48"/>
        <v>0.11</v>
      </c>
      <c r="N778" s="22">
        <f t="shared" si="51"/>
        <v>483.94639999999998</v>
      </c>
    </row>
    <row r="779" spans="1:14" x14ac:dyDescent="0.3">
      <c r="A779" t="s">
        <v>3689</v>
      </c>
      <c r="B779" s="4">
        <v>45234</v>
      </c>
      <c r="C779" t="s">
        <v>640</v>
      </c>
      <c r="D779" t="s">
        <v>1614</v>
      </c>
      <c r="E779" t="s">
        <v>1748</v>
      </c>
      <c r="F779">
        <v>3</v>
      </c>
      <c r="G779">
        <v>41.97</v>
      </c>
      <c r="H779">
        <v>0.03</v>
      </c>
      <c r="I779" t="s">
        <v>1810</v>
      </c>
      <c r="J779" s="17">
        <v>122.1327</v>
      </c>
      <c r="K779">
        <f t="shared" si="49"/>
        <v>3</v>
      </c>
      <c r="L779">
        <f t="shared" si="50"/>
        <v>41.97</v>
      </c>
      <c r="M779">
        <f t="shared" si="48"/>
        <v>0.03</v>
      </c>
      <c r="N779" s="22">
        <f t="shared" si="51"/>
        <v>122.1327</v>
      </c>
    </row>
    <row r="780" spans="1:14" x14ac:dyDescent="0.3">
      <c r="A780" t="s">
        <v>1828</v>
      </c>
      <c r="B780" s="4">
        <v>45447</v>
      </c>
      <c r="C780" t="s">
        <v>1222</v>
      </c>
      <c r="D780" t="s">
        <v>1616</v>
      </c>
      <c r="E780" t="s">
        <v>1792</v>
      </c>
      <c r="F780">
        <v>1</v>
      </c>
      <c r="G780">
        <v>589.55999999999995</v>
      </c>
      <c r="H780">
        <v>0.22</v>
      </c>
      <c r="I780" t="s">
        <v>1805</v>
      </c>
      <c r="J780" s="17">
        <v>459.85680000000002</v>
      </c>
      <c r="K780">
        <f t="shared" si="49"/>
        <v>1</v>
      </c>
      <c r="L780">
        <f t="shared" si="50"/>
        <v>589.55999999999995</v>
      </c>
      <c r="M780">
        <f t="shared" si="48"/>
        <v>0.22</v>
      </c>
      <c r="N780" s="22">
        <f t="shared" si="51"/>
        <v>459.85680000000002</v>
      </c>
    </row>
    <row r="781" spans="1:14" x14ac:dyDescent="0.3">
      <c r="A781" t="s">
        <v>1851</v>
      </c>
      <c r="B781" s="4">
        <v>45538</v>
      </c>
      <c r="C781" t="s">
        <v>657</v>
      </c>
      <c r="D781" t="s">
        <v>1616</v>
      </c>
      <c r="E781" t="s">
        <v>1776</v>
      </c>
      <c r="F781">
        <v>2</v>
      </c>
      <c r="G781">
        <v>209.32</v>
      </c>
      <c r="H781">
        <v>0.23</v>
      </c>
      <c r="I781" t="s">
        <v>1810</v>
      </c>
      <c r="J781" s="17">
        <v>322.3528</v>
      </c>
      <c r="K781">
        <f t="shared" si="49"/>
        <v>2</v>
      </c>
      <c r="L781">
        <f t="shared" si="50"/>
        <v>209.32</v>
      </c>
      <c r="M781">
        <f t="shared" si="48"/>
        <v>0.23</v>
      </c>
      <c r="N781" s="22">
        <f t="shared" si="51"/>
        <v>322.3528</v>
      </c>
    </row>
    <row r="782" spans="1:14" x14ac:dyDescent="0.3">
      <c r="A782" t="s">
        <v>2200</v>
      </c>
      <c r="B782" s="4">
        <v>45561</v>
      </c>
      <c r="C782" t="s">
        <v>1439</v>
      </c>
      <c r="D782" t="s">
        <v>1616</v>
      </c>
      <c r="E782" t="s">
        <v>1764</v>
      </c>
      <c r="F782">
        <v>3</v>
      </c>
      <c r="G782">
        <v>112.26</v>
      </c>
      <c r="H782">
        <v>0.11</v>
      </c>
      <c r="I782" t="s">
        <v>1805</v>
      </c>
      <c r="J782" s="17">
        <v>299.73419999999999</v>
      </c>
      <c r="K782">
        <f t="shared" si="49"/>
        <v>3</v>
      </c>
      <c r="L782">
        <f t="shared" si="50"/>
        <v>112.26</v>
      </c>
      <c r="M782">
        <f t="shared" si="48"/>
        <v>0.11</v>
      </c>
      <c r="N782" s="22">
        <f t="shared" si="51"/>
        <v>299.73419999999999</v>
      </c>
    </row>
    <row r="783" spans="1:14" x14ac:dyDescent="0.3">
      <c r="A783" t="s">
        <v>2318</v>
      </c>
      <c r="B783" s="4">
        <v>45676</v>
      </c>
      <c r="C783" t="s">
        <v>1092</v>
      </c>
      <c r="D783" t="s">
        <v>1616</v>
      </c>
      <c r="E783" t="s">
        <v>1751</v>
      </c>
      <c r="F783">
        <v>3</v>
      </c>
      <c r="G783">
        <v>307.48</v>
      </c>
      <c r="H783">
        <v>0.24</v>
      </c>
      <c r="I783" t="s">
        <v>1805</v>
      </c>
      <c r="J783" s="17">
        <v>701.0544000000001</v>
      </c>
      <c r="K783">
        <f t="shared" si="49"/>
        <v>3</v>
      </c>
      <c r="L783">
        <f t="shared" si="50"/>
        <v>307.48</v>
      </c>
      <c r="M783">
        <f t="shared" si="48"/>
        <v>0.24</v>
      </c>
      <c r="N783" s="22">
        <f t="shared" si="51"/>
        <v>701.0544000000001</v>
      </c>
    </row>
    <row r="784" spans="1:14" x14ac:dyDescent="0.3">
      <c r="A784" t="s">
        <v>2358</v>
      </c>
      <c r="B784" s="4">
        <v>45222</v>
      </c>
      <c r="C784" t="s">
        <v>610</v>
      </c>
      <c r="D784" t="s">
        <v>1616</v>
      </c>
      <c r="E784" t="s">
        <v>1743</v>
      </c>
      <c r="F784">
        <v>3</v>
      </c>
      <c r="G784">
        <v>137.77000000000001</v>
      </c>
      <c r="H784">
        <v>0.26</v>
      </c>
      <c r="I784" t="s">
        <v>1807</v>
      </c>
      <c r="J784" s="17">
        <v>305.84940000000012</v>
      </c>
      <c r="K784">
        <f t="shared" si="49"/>
        <v>3</v>
      </c>
      <c r="L784">
        <f t="shared" si="50"/>
        <v>137.77000000000001</v>
      </c>
      <c r="M784">
        <f t="shared" si="48"/>
        <v>0.26</v>
      </c>
      <c r="N784" s="22">
        <f t="shared" si="51"/>
        <v>305.84940000000012</v>
      </c>
    </row>
    <row r="785" spans="1:14" x14ac:dyDescent="0.3">
      <c r="A785" t="s">
        <v>2519</v>
      </c>
      <c r="B785" s="4">
        <v>45229</v>
      </c>
      <c r="C785" t="s">
        <v>192</v>
      </c>
      <c r="D785" t="s">
        <v>1616</v>
      </c>
      <c r="E785" t="s">
        <v>1751</v>
      </c>
      <c r="F785">
        <v>1</v>
      </c>
      <c r="G785">
        <v>651.30999999999995</v>
      </c>
      <c r="H785">
        <v>0.24</v>
      </c>
      <c r="I785" t="s">
        <v>1807</v>
      </c>
      <c r="J785" s="17">
        <v>494.99560000000002</v>
      </c>
      <c r="K785">
        <f t="shared" si="49"/>
        <v>1</v>
      </c>
      <c r="L785">
        <f t="shared" si="50"/>
        <v>651.30999999999995</v>
      </c>
      <c r="M785">
        <f t="shared" si="48"/>
        <v>0.24</v>
      </c>
      <c r="N785" s="22">
        <f t="shared" si="51"/>
        <v>494.99560000000002</v>
      </c>
    </row>
    <row r="786" spans="1:14" x14ac:dyDescent="0.3">
      <c r="A786" t="s">
        <v>2651</v>
      </c>
      <c r="B786" s="4">
        <v>45527</v>
      </c>
      <c r="C786" t="s">
        <v>1395</v>
      </c>
      <c r="D786" t="s">
        <v>1616</v>
      </c>
      <c r="E786" t="s">
        <v>1783</v>
      </c>
      <c r="F786">
        <v>3</v>
      </c>
      <c r="G786">
        <v>791.75</v>
      </c>
      <c r="H786">
        <v>0.28999999999999998</v>
      </c>
      <c r="I786" t="s">
        <v>1805</v>
      </c>
      <c r="J786" s="17">
        <v>1686.4275</v>
      </c>
      <c r="K786">
        <f t="shared" si="49"/>
        <v>3</v>
      </c>
      <c r="L786">
        <f t="shared" si="50"/>
        <v>791.75</v>
      </c>
      <c r="M786">
        <f t="shared" si="48"/>
        <v>0.28999999999999998</v>
      </c>
      <c r="N786" s="22">
        <f t="shared" si="51"/>
        <v>1686.4275</v>
      </c>
    </row>
    <row r="787" spans="1:14" x14ac:dyDescent="0.3">
      <c r="A787" t="s">
        <v>2672</v>
      </c>
      <c r="B787" s="4">
        <v>45770</v>
      </c>
      <c r="C787" t="s">
        <v>788</v>
      </c>
      <c r="D787" t="s">
        <v>1616</v>
      </c>
      <c r="E787" t="s">
        <v>1764</v>
      </c>
      <c r="F787">
        <v>3</v>
      </c>
      <c r="G787">
        <v>924.15</v>
      </c>
      <c r="H787">
        <v>0.1</v>
      </c>
      <c r="I787" t="s">
        <v>1807</v>
      </c>
      <c r="J787" s="17">
        <v>2495.2049999999999</v>
      </c>
      <c r="K787">
        <f t="shared" si="49"/>
        <v>3</v>
      </c>
      <c r="L787">
        <f t="shared" si="50"/>
        <v>924.15</v>
      </c>
      <c r="M787">
        <f t="shared" si="48"/>
        <v>0.1</v>
      </c>
      <c r="N787" s="22">
        <f t="shared" si="51"/>
        <v>2495.2049999999999</v>
      </c>
    </row>
    <row r="788" spans="1:14" x14ac:dyDescent="0.3">
      <c r="A788" t="s">
        <v>2770</v>
      </c>
      <c r="B788" s="4">
        <v>45710</v>
      </c>
      <c r="C788" t="s">
        <v>485</v>
      </c>
      <c r="D788" t="s">
        <v>1616</v>
      </c>
      <c r="E788" t="s">
        <v>1758</v>
      </c>
      <c r="F788">
        <v>1</v>
      </c>
      <c r="G788">
        <v>824.32</v>
      </c>
      <c r="H788">
        <v>0.18</v>
      </c>
      <c r="I788" t="s">
        <v>1805</v>
      </c>
      <c r="J788" s="17">
        <v>675.94240000000013</v>
      </c>
      <c r="K788">
        <f t="shared" si="49"/>
        <v>1</v>
      </c>
      <c r="L788">
        <f t="shared" si="50"/>
        <v>824.32</v>
      </c>
      <c r="M788">
        <f t="shared" si="48"/>
        <v>0.18</v>
      </c>
      <c r="N788" s="22">
        <f t="shared" si="51"/>
        <v>675.94240000000013</v>
      </c>
    </row>
    <row r="789" spans="1:14" x14ac:dyDescent="0.3">
      <c r="A789" t="s">
        <v>2844</v>
      </c>
      <c r="B789" s="4">
        <v>45779</v>
      </c>
      <c r="C789" t="s">
        <v>527</v>
      </c>
      <c r="D789" t="s">
        <v>1616</v>
      </c>
      <c r="E789" t="s">
        <v>1768</v>
      </c>
      <c r="F789">
        <v>2</v>
      </c>
      <c r="G789">
        <v>257.77999999999997</v>
      </c>
      <c r="H789">
        <v>0.05</v>
      </c>
      <c r="I789" t="s">
        <v>1805</v>
      </c>
      <c r="J789" s="17">
        <v>489.78199999999993</v>
      </c>
      <c r="K789">
        <f t="shared" si="49"/>
        <v>2</v>
      </c>
      <c r="L789">
        <f t="shared" si="50"/>
        <v>257.77999999999997</v>
      </c>
      <c r="M789">
        <f t="shared" si="48"/>
        <v>0.05</v>
      </c>
      <c r="N789" s="22">
        <f t="shared" si="51"/>
        <v>489.78199999999993</v>
      </c>
    </row>
    <row r="790" spans="1:14" x14ac:dyDescent="0.3">
      <c r="A790" t="s">
        <v>3065</v>
      </c>
      <c r="B790" s="4">
        <v>45488</v>
      </c>
      <c r="C790" t="s">
        <v>436</v>
      </c>
      <c r="D790" t="s">
        <v>1616</v>
      </c>
      <c r="E790" t="s">
        <v>1764</v>
      </c>
      <c r="F790">
        <v>3</v>
      </c>
      <c r="G790">
        <v>518.35</v>
      </c>
      <c r="H790">
        <v>0.21</v>
      </c>
      <c r="I790" t="s">
        <v>1810</v>
      </c>
      <c r="J790" s="17">
        <v>1228.4894999999999</v>
      </c>
      <c r="K790">
        <f t="shared" si="49"/>
        <v>3</v>
      </c>
      <c r="L790">
        <f t="shared" si="50"/>
        <v>518.35</v>
      </c>
      <c r="M790">
        <f t="shared" si="48"/>
        <v>0.21</v>
      </c>
      <c r="N790" s="22">
        <f t="shared" si="51"/>
        <v>1228.4894999999999</v>
      </c>
    </row>
    <row r="791" spans="1:14" x14ac:dyDescent="0.3">
      <c r="A791" t="s">
        <v>3264</v>
      </c>
      <c r="B791" s="4">
        <v>45943</v>
      </c>
      <c r="C791" t="s">
        <v>758</v>
      </c>
      <c r="D791" t="s">
        <v>1616</v>
      </c>
      <c r="E791" t="s">
        <v>1792</v>
      </c>
      <c r="F791">
        <v>4</v>
      </c>
      <c r="G791">
        <v>975.47</v>
      </c>
      <c r="H791">
        <v>0.04</v>
      </c>
      <c r="I791" t="s">
        <v>1805</v>
      </c>
      <c r="J791" s="17">
        <v>3745.8047999999999</v>
      </c>
      <c r="K791">
        <f t="shared" si="49"/>
        <v>4</v>
      </c>
      <c r="L791">
        <f t="shared" si="50"/>
        <v>975.47</v>
      </c>
      <c r="M791">
        <f t="shared" si="48"/>
        <v>0.04</v>
      </c>
      <c r="N791" s="22">
        <f t="shared" si="51"/>
        <v>3745.8047999999999</v>
      </c>
    </row>
    <row r="792" spans="1:14" x14ac:dyDescent="0.3">
      <c r="A792" t="s">
        <v>3354</v>
      </c>
      <c r="B792" s="4">
        <v>45434</v>
      </c>
      <c r="C792" t="s">
        <v>699</v>
      </c>
      <c r="D792" t="s">
        <v>1616</v>
      </c>
      <c r="E792" t="s">
        <v>1795</v>
      </c>
      <c r="F792">
        <v>1</v>
      </c>
      <c r="G792">
        <v>661.77</v>
      </c>
      <c r="H792">
        <v>0.03</v>
      </c>
      <c r="I792" t="s">
        <v>1807</v>
      </c>
      <c r="J792" s="17">
        <v>641.91689999999994</v>
      </c>
      <c r="K792">
        <f t="shared" si="49"/>
        <v>1</v>
      </c>
      <c r="L792">
        <f t="shared" si="50"/>
        <v>661.77</v>
      </c>
      <c r="M792">
        <f t="shared" si="48"/>
        <v>0.03</v>
      </c>
      <c r="N792" s="22">
        <f t="shared" si="51"/>
        <v>641.91689999999994</v>
      </c>
    </row>
    <row r="793" spans="1:14" x14ac:dyDescent="0.3">
      <c r="A793" t="s">
        <v>3402</v>
      </c>
      <c r="B793" s="4">
        <v>45849</v>
      </c>
      <c r="C793" t="s">
        <v>1436</v>
      </c>
      <c r="D793" t="s">
        <v>1616</v>
      </c>
      <c r="E793" t="s">
        <v>1739</v>
      </c>
      <c r="F793">
        <v>1</v>
      </c>
      <c r="G793">
        <v>135.87</v>
      </c>
      <c r="H793">
        <v>0.23</v>
      </c>
      <c r="I793" t="s">
        <v>1807</v>
      </c>
      <c r="J793" s="17">
        <v>104.6199</v>
      </c>
      <c r="K793">
        <f t="shared" si="49"/>
        <v>1</v>
      </c>
      <c r="L793">
        <f t="shared" si="50"/>
        <v>135.87</v>
      </c>
      <c r="M793">
        <f t="shared" si="48"/>
        <v>0.23</v>
      </c>
      <c r="N793" s="22">
        <f t="shared" si="51"/>
        <v>104.6199</v>
      </c>
    </row>
    <row r="794" spans="1:14" x14ac:dyDescent="0.3">
      <c r="A794" t="s">
        <v>3422</v>
      </c>
      <c r="B794" s="4">
        <v>45742</v>
      </c>
      <c r="C794" t="s">
        <v>705</v>
      </c>
      <c r="D794" t="s">
        <v>1616</v>
      </c>
      <c r="E794" t="s">
        <v>1768</v>
      </c>
      <c r="F794">
        <v>4</v>
      </c>
      <c r="G794">
        <v>639.05999999999995</v>
      </c>
      <c r="H794">
        <v>0.12</v>
      </c>
      <c r="I794" t="s">
        <v>1807</v>
      </c>
      <c r="J794" s="17">
        <v>2249.4911999999999</v>
      </c>
      <c r="K794">
        <f t="shared" si="49"/>
        <v>4</v>
      </c>
      <c r="L794">
        <f t="shared" si="50"/>
        <v>639.05999999999995</v>
      </c>
      <c r="M794">
        <f t="shared" si="48"/>
        <v>0.12</v>
      </c>
      <c r="N794" s="22">
        <f t="shared" si="51"/>
        <v>2249.4911999999999</v>
      </c>
    </row>
    <row r="795" spans="1:14" x14ac:dyDescent="0.3">
      <c r="A795" t="s">
        <v>3512</v>
      </c>
      <c r="B795" s="4">
        <v>45734</v>
      </c>
      <c r="C795" t="s">
        <v>803</v>
      </c>
      <c r="D795" t="s">
        <v>1616</v>
      </c>
      <c r="E795" t="s">
        <v>1792</v>
      </c>
      <c r="F795">
        <v>3</v>
      </c>
      <c r="G795">
        <v>962.98</v>
      </c>
      <c r="H795">
        <v>0.21</v>
      </c>
      <c r="I795" t="s">
        <v>1805</v>
      </c>
      <c r="J795" s="17">
        <v>2282.2626</v>
      </c>
      <c r="K795">
        <f t="shared" si="49"/>
        <v>3</v>
      </c>
      <c r="L795">
        <f t="shared" si="50"/>
        <v>962.98</v>
      </c>
      <c r="M795">
        <f t="shared" si="48"/>
        <v>0.21</v>
      </c>
      <c r="N795" s="22">
        <f t="shared" si="51"/>
        <v>2282.2626</v>
      </c>
    </row>
    <row r="796" spans="1:14" x14ac:dyDescent="0.3">
      <c r="A796" t="s">
        <v>3528</v>
      </c>
      <c r="B796" s="4">
        <v>45736</v>
      </c>
      <c r="C796" t="s">
        <v>909</v>
      </c>
      <c r="D796" t="s">
        <v>1616</v>
      </c>
      <c r="E796" t="s">
        <v>1761</v>
      </c>
      <c r="F796">
        <v>2</v>
      </c>
      <c r="G796">
        <v>536.61</v>
      </c>
      <c r="H796">
        <v>0.14000000000000001</v>
      </c>
      <c r="I796" t="s">
        <v>1805</v>
      </c>
      <c r="J796" s="17">
        <v>922.9692</v>
      </c>
      <c r="K796">
        <f t="shared" si="49"/>
        <v>2</v>
      </c>
      <c r="L796">
        <f t="shared" si="50"/>
        <v>536.61</v>
      </c>
      <c r="M796">
        <f t="shared" si="48"/>
        <v>0.14000000000000001</v>
      </c>
      <c r="N796" s="22">
        <f t="shared" si="51"/>
        <v>922.9692</v>
      </c>
    </row>
    <row r="797" spans="1:14" x14ac:dyDescent="0.3">
      <c r="A797" t="s">
        <v>3585</v>
      </c>
      <c r="B797" s="4">
        <v>45373</v>
      </c>
      <c r="C797" t="s">
        <v>244</v>
      </c>
      <c r="D797" t="s">
        <v>1616</v>
      </c>
      <c r="E797" t="s">
        <v>1748</v>
      </c>
      <c r="F797">
        <v>2</v>
      </c>
      <c r="G797">
        <v>521.44000000000005</v>
      </c>
      <c r="H797">
        <v>0.25</v>
      </c>
      <c r="I797" t="s">
        <v>1810</v>
      </c>
      <c r="J797" s="17">
        <v>782.16000000000008</v>
      </c>
      <c r="K797">
        <f t="shared" si="49"/>
        <v>2</v>
      </c>
      <c r="L797">
        <f t="shared" si="50"/>
        <v>521.44000000000005</v>
      </c>
      <c r="M797">
        <f t="shared" si="48"/>
        <v>0.25</v>
      </c>
      <c r="N797" s="22">
        <f t="shared" si="51"/>
        <v>782.16000000000008</v>
      </c>
    </row>
    <row r="798" spans="1:14" x14ac:dyDescent="0.3">
      <c r="A798" t="s">
        <v>3641</v>
      </c>
      <c r="B798" s="4">
        <v>45842</v>
      </c>
      <c r="C798" t="s">
        <v>1115</v>
      </c>
      <c r="D798" t="s">
        <v>1616</v>
      </c>
      <c r="E798" t="s">
        <v>1755</v>
      </c>
      <c r="F798">
        <v>3</v>
      </c>
      <c r="G798">
        <v>56.17</v>
      </c>
      <c r="H798">
        <v>0.01</v>
      </c>
      <c r="I798" t="s">
        <v>1810</v>
      </c>
      <c r="J798" s="17">
        <v>166.82490000000001</v>
      </c>
      <c r="K798">
        <f t="shared" si="49"/>
        <v>3</v>
      </c>
      <c r="L798">
        <f t="shared" si="50"/>
        <v>56.17</v>
      </c>
      <c r="M798">
        <f t="shared" ref="M798:M861" si="52">IF(ISBLANK(H798),1-(J798/(L798*F798)),H798)</f>
        <v>0.01</v>
      </c>
      <c r="N798" s="22">
        <f t="shared" si="51"/>
        <v>166.82490000000001</v>
      </c>
    </row>
    <row r="799" spans="1:14" x14ac:dyDescent="0.3">
      <c r="A799" t="s">
        <v>3651</v>
      </c>
      <c r="B799" s="4">
        <v>45716</v>
      </c>
      <c r="C799" t="s">
        <v>651</v>
      </c>
      <c r="D799" t="s">
        <v>1616</v>
      </c>
      <c r="E799" t="s">
        <v>1755</v>
      </c>
      <c r="F799">
        <v>2</v>
      </c>
      <c r="G799">
        <v>549.91999999999996</v>
      </c>
      <c r="H799">
        <v>0.28000000000000003</v>
      </c>
      <c r="I799" t="s">
        <v>1805</v>
      </c>
      <c r="J799" s="17">
        <v>791.88479999999993</v>
      </c>
      <c r="K799">
        <f t="shared" si="49"/>
        <v>2</v>
      </c>
      <c r="L799">
        <f t="shared" si="50"/>
        <v>549.91999999999996</v>
      </c>
      <c r="M799">
        <f t="shared" si="52"/>
        <v>0.28000000000000003</v>
      </c>
      <c r="N799" s="22">
        <f t="shared" si="51"/>
        <v>791.88479999999993</v>
      </c>
    </row>
    <row r="800" spans="1:14" x14ac:dyDescent="0.3">
      <c r="A800" t="s">
        <v>3673</v>
      </c>
      <c r="B800" s="4">
        <v>45831</v>
      </c>
      <c r="C800" t="s">
        <v>330</v>
      </c>
      <c r="D800" t="s">
        <v>1616</v>
      </c>
      <c r="E800" t="s">
        <v>1751</v>
      </c>
      <c r="F800">
        <v>3</v>
      </c>
      <c r="G800">
        <v>523.66</v>
      </c>
      <c r="H800">
        <v>0.27</v>
      </c>
      <c r="I800" t="s">
        <v>1807</v>
      </c>
      <c r="J800" s="17">
        <v>1146.8154</v>
      </c>
      <c r="K800">
        <f t="shared" si="49"/>
        <v>3</v>
      </c>
      <c r="L800">
        <f t="shared" si="50"/>
        <v>523.66</v>
      </c>
      <c r="M800">
        <f t="shared" si="52"/>
        <v>0.27</v>
      </c>
      <c r="N800" s="22">
        <f t="shared" si="51"/>
        <v>1146.8154</v>
      </c>
    </row>
    <row r="801" spans="1:14" x14ac:dyDescent="0.3">
      <c r="A801" t="s">
        <v>3766</v>
      </c>
      <c r="B801" s="4">
        <v>45639</v>
      </c>
      <c r="C801" t="s">
        <v>800</v>
      </c>
      <c r="D801" t="s">
        <v>1616</v>
      </c>
      <c r="E801" t="s">
        <v>1774</v>
      </c>
      <c r="F801">
        <v>2</v>
      </c>
      <c r="G801">
        <v>249.02</v>
      </c>
      <c r="H801">
        <v>0.01</v>
      </c>
      <c r="I801" t="s">
        <v>1810</v>
      </c>
      <c r="J801" s="17">
        <v>493.05959999999999</v>
      </c>
      <c r="K801">
        <f t="shared" si="49"/>
        <v>2</v>
      </c>
      <c r="L801">
        <f t="shared" si="50"/>
        <v>249.02</v>
      </c>
      <c r="M801">
        <f t="shared" si="52"/>
        <v>0.01</v>
      </c>
      <c r="N801" s="22">
        <f t="shared" si="51"/>
        <v>493.05959999999999</v>
      </c>
    </row>
    <row r="802" spans="1:14" x14ac:dyDescent="0.3">
      <c r="A802" t="s">
        <v>1855</v>
      </c>
      <c r="B802" s="4">
        <v>45218</v>
      </c>
      <c r="C802" t="s">
        <v>657</v>
      </c>
      <c r="D802" t="s">
        <v>1618</v>
      </c>
      <c r="E802" t="s">
        <v>1789</v>
      </c>
      <c r="F802">
        <v>1</v>
      </c>
      <c r="G802">
        <v>517.13</v>
      </c>
      <c r="H802">
        <v>0.28000000000000003</v>
      </c>
      <c r="I802" t="s">
        <v>1805</v>
      </c>
      <c r="J802" s="17">
        <v>372.33359999999999</v>
      </c>
      <c r="K802">
        <f t="shared" si="49"/>
        <v>1</v>
      </c>
      <c r="L802">
        <f t="shared" si="50"/>
        <v>517.13</v>
      </c>
      <c r="M802">
        <f t="shared" si="52"/>
        <v>0.28000000000000003</v>
      </c>
      <c r="N802" s="22">
        <f t="shared" si="51"/>
        <v>372.33359999999999</v>
      </c>
    </row>
    <row r="803" spans="1:14" x14ac:dyDescent="0.3">
      <c r="A803" t="s">
        <v>2004</v>
      </c>
      <c r="B803" s="4">
        <v>45227</v>
      </c>
      <c r="C803" t="s">
        <v>456</v>
      </c>
      <c r="D803" t="s">
        <v>1618</v>
      </c>
      <c r="E803" t="s">
        <v>1774</v>
      </c>
      <c r="F803">
        <v>1</v>
      </c>
      <c r="G803">
        <v>541.24</v>
      </c>
      <c r="H803">
        <v>0.03</v>
      </c>
      <c r="I803" t="s">
        <v>1807</v>
      </c>
      <c r="J803" s="17">
        <v>525.00279999999998</v>
      </c>
      <c r="K803">
        <f t="shared" si="49"/>
        <v>1</v>
      </c>
      <c r="L803">
        <f t="shared" si="50"/>
        <v>541.24</v>
      </c>
      <c r="M803">
        <f t="shared" si="52"/>
        <v>0.03</v>
      </c>
      <c r="N803" s="22">
        <f t="shared" si="51"/>
        <v>525.00279999999998</v>
      </c>
    </row>
    <row r="804" spans="1:14" x14ac:dyDescent="0.3">
      <c r="A804" t="s">
        <v>2124</v>
      </c>
      <c r="B804" s="4">
        <v>45823</v>
      </c>
      <c r="C804" t="s">
        <v>1075</v>
      </c>
      <c r="D804" t="s">
        <v>1618</v>
      </c>
      <c r="E804" t="s">
        <v>1792</v>
      </c>
      <c r="F804">
        <v>1</v>
      </c>
      <c r="G804">
        <v>459.42</v>
      </c>
      <c r="H804">
        <v>0.28000000000000003</v>
      </c>
      <c r="I804" t="s">
        <v>1810</v>
      </c>
      <c r="J804" s="17">
        <v>330.7824</v>
      </c>
      <c r="K804">
        <f t="shared" si="49"/>
        <v>1</v>
      </c>
      <c r="L804">
        <f t="shared" si="50"/>
        <v>459.42</v>
      </c>
      <c r="M804">
        <f t="shared" si="52"/>
        <v>0.28000000000000003</v>
      </c>
      <c r="N804" s="22">
        <f t="shared" si="51"/>
        <v>330.7824</v>
      </c>
    </row>
    <row r="805" spans="1:14" x14ac:dyDescent="0.3">
      <c r="A805" t="s">
        <v>2309</v>
      </c>
      <c r="B805" s="4">
        <v>45899</v>
      </c>
      <c r="C805" t="s">
        <v>1484</v>
      </c>
      <c r="D805" t="s">
        <v>1618</v>
      </c>
      <c r="E805" t="s">
        <v>1743</v>
      </c>
      <c r="F805">
        <v>1</v>
      </c>
      <c r="G805">
        <v>230.53</v>
      </c>
      <c r="H805">
        <v>0.06</v>
      </c>
      <c r="I805" t="s">
        <v>1810</v>
      </c>
      <c r="J805" s="17">
        <v>216.69820000000001</v>
      </c>
      <c r="K805">
        <f t="shared" si="49"/>
        <v>1</v>
      </c>
      <c r="L805">
        <f t="shared" si="50"/>
        <v>230.53</v>
      </c>
      <c r="M805">
        <f t="shared" si="52"/>
        <v>0.06</v>
      </c>
      <c r="N805" s="22">
        <f t="shared" si="51"/>
        <v>216.69820000000001</v>
      </c>
    </row>
    <row r="806" spans="1:14" x14ac:dyDescent="0.3">
      <c r="A806" t="s">
        <v>2349</v>
      </c>
      <c r="B806" s="4">
        <v>45287</v>
      </c>
      <c r="C806" t="s">
        <v>660</v>
      </c>
      <c r="D806" t="s">
        <v>1618</v>
      </c>
      <c r="E806" t="s">
        <v>1786</v>
      </c>
      <c r="F806">
        <v>1</v>
      </c>
      <c r="G806">
        <v>442.36</v>
      </c>
      <c r="H806">
        <v>0.14000000000000001</v>
      </c>
      <c r="I806" t="s">
        <v>1805</v>
      </c>
      <c r="J806" s="17">
        <v>380.42959999999999</v>
      </c>
      <c r="K806">
        <f t="shared" si="49"/>
        <v>1</v>
      </c>
      <c r="L806">
        <f t="shared" si="50"/>
        <v>442.36</v>
      </c>
      <c r="M806">
        <f t="shared" si="52"/>
        <v>0.14000000000000001</v>
      </c>
      <c r="N806" s="22">
        <f t="shared" si="51"/>
        <v>380.42959999999999</v>
      </c>
    </row>
    <row r="807" spans="1:14" x14ac:dyDescent="0.3">
      <c r="A807" t="s">
        <v>2389</v>
      </c>
      <c r="B807" s="4">
        <v>45539</v>
      </c>
      <c r="C807" t="s">
        <v>55</v>
      </c>
      <c r="D807" t="s">
        <v>1618</v>
      </c>
      <c r="E807" t="s">
        <v>1795</v>
      </c>
      <c r="F807">
        <v>2</v>
      </c>
      <c r="G807">
        <v>156.72999999999999</v>
      </c>
      <c r="H807">
        <v>0.18</v>
      </c>
      <c r="I807" t="s">
        <v>1810</v>
      </c>
      <c r="J807" s="17">
        <v>257.03719999999998</v>
      </c>
      <c r="K807">
        <f t="shared" si="49"/>
        <v>2</v>
      </c>
      <c r="L807">
        <f t="shared" si="50"/>
        <v>156.72999999999999</v>
      </c>
      <c r="M807">
        <f t="shared" si="52"/>
        <v>0.18</v>
      </c>
      <c r="N807" s="22">
        <f t="shared" si="51"/>
        <v>257.03719999999998</v>
      </c>
    </row>
    <row r="808" spans="1:14" x14ac:dyDescent="0.3">
      <c r="A808" t="s">
        <v>2630</v>
      </c>
      <c r="B808" s="4">
        <v>45933</v>
      </c>
      <c r="C808" t="s">
        <v>1349</v>
      </c>
      <c r="D808" t="s">
        <v>1618</v>
      </c>
      <c r="E808" t="s">
        <v>1739</v>
      </c>
      <c r="F808">
        <v>4</v>
      </c>
      <c r="G808">
        <v>415.02</v>
      </c>
      <c r="H808">
        <v>0.01</v>
      </c>
      <c r="I808" t="s">
        <v>1807</v>
      </c>
      <c r="J808" s="17">
        <v>1643.4792</v>
      </c>
      <c r="K808">
        <f t="shared" si="49"/>
        <v>4</v>
      </c>
      <c r="L808">
        <f t="shared" si="50"/>
        <v>415.02</v>
      </c>
      <c r="M808">
        <f t="shared" si="52"/>
        <v>0.01</v>
      </c>
      <c r="N808" s="22">
        <f t="shared" si="51"/>
        <v>1643.4792</v>
      </c>
    </row>
    <row r="809" spans="1:14" x14ac:dyDescent="0.3">
      <c r="A809" t="s">
        <v>2838</v>
      </c>
      <c r="B809" s="4">
        <v>45719</v>
      </c>
      <c r="C809" t="s">
        <v>864</v>
      </c>
      <c r="D809" t="s">
        <v>1618</v>
      </c>
      <c r="E809" t="s">
        <v>1751</v>
      </c>
      <c r="F809">
        <v>1</v>
      </c>
      <c r="G809">
        <v>34.51</v>
      </c>
      <c r="H809">
        <v>0.04</v>
      </c>
      <c r="I809" t="s">
        <v>1810</v>
      </c>
      <c r="J809" s="17">
        <v>33.129600000000003</v>
      </c>
      <c r="K809">
        <f t="shared" si="49"/>
        <v>1</v>
      </c>
      <c r="L809">
        <f t="shared" si="50"/>
        <v>34.51</v>
      </c>
      <c r="M809">
        <f t="shared" si="52"/>
        <v>0.04</v>
      </c>
      <c r="N809" s="22">
        <f t="shared" si="51"/>
        <v>33.129600000000003</v>
      </c>
    </row>
    <row r="810" spans="1:14" x14ac:dyDescent="0.3">
      <c r="A810" t="s">
        <v>2858</v>
      </c>
      <c r="B810" s="4">
        <v>45720</v>
      </c>
      <c r="C810" t="s">
        <v>1516</v>
      </c>
      <c r="D810" t="s">
        <v>1618</v>
      </c>
      <c r="E810" t="s">
        <v>1764</v>
      </c>
      <c r="F810">
        <v>3</v>
      </c>
      <c r="G810">
        <v>961.4</v>
      </c>
      <c r="H810">
        <v>0.02</v>
      </c>
      <c r="I810" t="s">
        <v>1807</v>
      </c>
      <c r="J810" s="17">
        <v>2826.5160000000001</v>
      </c>
      <c r="K810">
        <f t="shared" si="49"/>
        <v>3</v>
      </c>
      <c r="L810">
        <f t="shared" si="50"/>
        <v>961.4</v>
      </c>
      <c r="M810">
        <f t="shared" si="52"/>
        <v>0.02</v>
      </c>
      <c r="N810" s="22">
        <f t="shared" si="51"/>
        <v>2826.5160000000001</v>
      </c>
    </row>
    <row r="811" spans="1:14" x14ac:dyDescent="0.3">
      <c r="A811" t="s">
        <v>2888</v>
      </c>
      <c r="B811" s="4">
        <v>45702</v>
      </c>
      <c r="C811" t="s">
        <v>1284</v>
      </c>
      <c r="D811" t="s">
        <v>1618</v>
      </c>
      <c r="E811" t="s">
        <v>1748</v>
      </c>
      <c r="F811">
        <v>1</v>
      </c>
      <c r="G811">
        <v>793.21</v>
      </c>
      <c r="H811">
        <v>0.09</v>
      </c>
      <c r="I811" t="s">
        <v>1805</v>
      </c>
      <c r="J811" s="17">
        <v>721.8211</v>
      </c>
      <c r="K811">
        <f t="shared" si="49"/>
        <v>1</v>
      </c>
      <c r="L811">
        <f t="shared" si="50"/>
        <v>793.21</v>
      </c>
      <c r="M811">
        <f t="shared" si="52"/>
        <v>0.09</v>
      </c>
      <c r="N811" s="22">
        <f t="shared" si="51"/>
        <v>721.8211</v>
      </c>
    </row>
    <row r="812" spans="1:14" x14ac:dyDescent="0.3">
      <c r="A812" t="s">
        <v>3008</v>
      </c>
      <c r="B812" s="4">
        <v>45377</v>
      </c>
      <c r="C812" t="s">
        <v>355</v>
      </c>
      <c r="D812" t="s">
        <v>1618</v>
      </c>
      <c r="E812" t="s">
        <v>1748</v>
      </c>
      <c r="F812">
        <v>4</v>
      </c>
      <c r="G812">
        <v>530.45000000000005</v>
      </c>
      <c r="H812">
        <v>0.13</v>
      </c>
      <c r="I812" t="s">
        <v>1805</v>
      </c>
      <c r="J812" s="17">
        <v>1845.9659999999999</v>
      </c>
      <c r="K812">
        <f t="shared" si="49"/>
        <v>4</v>
      </c>
      <c r="L812">
        <f t="shared" si="50"/>
        <v>530.45000000000005</v>
      </c>
      <c r="M812">
        <f t="shared" si="52"/>
        <v>0.13</v>
      </c>
      <c r="N812" s="22">
        <f t="shared" si="51"/>
        <v>1845.9659999999999</v>
      </c>
    </row>
    <row r="813" spans="1:14" x14ac:dyDescent="0.3">
      <c r="A813" t="s">
        <v>3424</v>
      </c>
      <c r="B813" s="4">
        <v>45534</v>
      </c>
      <c r="C813" t="s">
        <v>619</v>
      </c>
      <c r="D813" t="s">
        <v>1618</v>
      </c>
      <c r="E813" t="s">
        <v>1758</v>
      </c>
      <c r="F813">
        <v>1</v>
      </c>
      <c r="G813">
        <v>62.38</v>
      </c>
      <c r="H813">
        <v>0.08</v>
      </c>
      <c r="I813" t="s">
        <v>1810</v>
      </c>
      <c r="J813" s="17">
        <v>57.389600000000002</v>
      </c>
      <c r="K813">
        <f t="shared" si="49"/>
        <v>1</v>
      </c>
      <c r="L813">
        <f t="shared" si="50"/>
        <v>62.38</v>
      </c>
      <c r="M813">
        <f t="shared" si="52"/>
        <v>0.08</v>
      </c>
      <c r="N813" s="22">
        <f t="shared" si="51"/>
        <v>57.389600000000002</v>
      </c>
    </row>
    <row r="814" spans="1:14" x14ac:dyDescent="0.3">
      <c r="A814" t="s">
        <v>3475</v>
      </c>
      <c r="B814" s="4">
        <v>45843</v>
      </c>
      <c r="C814" t="s">
        <v>1001</v>
      </c>
      <c r="D814" t="s">
        <v>1618</v>
      </c>
      <c r="E814" t="s">
        <v>1768</v>
      </c>
      <c r="F814">
        <v>4</v>
      </c>
      <c r="G814">
        <v>791.65</v>
      </c>
      <c r="H814">
        <v>0.06</v>
      </c>
      <c r="I814" t="s">
        <v>1810</v>
      </c>
      <c r="J814" s="17">
        <v>2976.6039999999998</v>
      </c>
      <c r="K814">
        <f t="shared" si="49"/>
        <v>4</v>
      </c>
      <c r="L814">
        <f t="shared" si="50"/>
        <v>791.65</v>
      </c>
      <c r="M814">
        <f t="shared" si="52"/>
        <v>0.06</v>
      </c>
      <c r="N814" s="22">
        <f t="shared" si="51"/>
        <v>2976.6039999999998</v>
      </c>
    </row>
    <row r="815" spans="1:14" x14ac:dyDescent="0.3">
      <c r="A815" t="s">
        <v>3513</v>
      </c>
      <c r="B815" s="4">
        <v>45377</v>
      </c>
      <c r="C815" t="s">
        <v>211</v>
      </c>
      <c r="D815" t="s">
        <v>1618</v>
      </c>
      <c r="E815" t="s">
        <v>1764</v>
      </c>
      <c r="F815">
        <v>3</v>
      </c>
      <c r="G815">
        <v>884.46</v>
      </c>
      <c r="H815">
        <v>0.25</v>
      </c>
      <c r="I815" t="s">
        <v>1805</v>
      </c>
      <c r="J815" s="17">
        <v>1990.0350000000001</v>
      </c>
      <c r="K815">
        <f t="shared" si="49"/>
        <v>3</v>
      </c>
      <c r="L815">
        <f t="shared" si="50"/>
        <v>884.46</v>
      </c>
      <c r="M815">
        <f t="shared" si="52"/>
        <v>0.25</v>
      </c>
      <c r="N815" s="22">
        <f t="shared" si="51"/>
        <v>1990.0350000000001</v>
      </c>
    </row>
    <row r="816" spans="1:14" x14ac:dyDescent="0.3">
      <c r="A816" t="s">
        <v>1880</v>
      </c>
      <c r="B816" s="4">
        <v>45626</v>
      </c>
      <c r="C816" t="s">
        <v>146</v>
      </c>
      <c r="D816" t="s">
        <v>1620</v>
      </c>
      <c r="E816" t="s">
        <v>1774</v>
      </c>
      <c r="F816">
        <v>2</v>
      </c>
      <c r="G816">
        <v>556.42999999999995</v>
      </c>
      <c r="H816">
        <v>0.13</v>
      </c>
      <c r="I816" t="s">
        <v>1805</v>
      </c>
      <c r="J816" s="17">
        <v>968.18819999999994</v>
      </c>
      <c r="K816">
        <f t="shared" si="49"/>
        <v>2</v>
      </c>
      <c r="L816">
        <f t="shared" si="50"/>
        <v>556.42999999999995</v>
      </c>
      <c r="M816">
        <f t="shared" si="52"/>
        <v>0.13</v>
      </c>
      <c r="N816" s="22">
        <f t="shared" si="51"/>
        <v>968.18819999999994</v>
      </c>
    </row>
    <row r="817" spans="1:14" x14ac:dyDescent="0.3">
      <c r="A817" t="s">
        <v>1986</v>
      </c>
      <c r="B817" s="4">
        <v>45812</v>
      </c>
      <c r="C817" t="s">
        <v>292</v>
      </c>
      <c r="D817" t="s">
        <v>1620</v>
      </c>
      <c r="E817" t="s">
        <v>1734</v>
      </c>
      <c r="F817">
        <v>2</v>
      </c>
      <c r="G817">
        <v>522.16999999999996</v>
      </c>
      <c r="H817">
        <v>0.27</v>
      </c>
      <c r="I817" t="s">
        <v>1805</v>
      </c>
      <c r="J817" s="17">
        <v>762.36819999999989</v>
      </c>
      <c r="K817">
        <f t="shared" si="49"/>
        <v>2</v>
      </c>
      <c r="L817">
        <f t="shared" si="50"/>
        <v>522.16999999999996</v>
      </c>
      <c r="M817">
        <f t="shared" si="52"/>
        <v>0.27</v>
      </c>
      <c r="N817" s="22">
        <f t="shared" si="51"/>
        <v>762.36819999999989</v>
      </c>
    </row>
    <row r="818" spans="1:14" x14ac:dyDescent="0.3">
      <c r="A818" t="s">
        <v>2055</v>
      </c>
      <c r="B818" s="4">
        <v>45768</v>
      </c>
      <c r="C818" t="s">
        <v>298</v>
      </c>
      <c r="D818" t="s">
        <v>1620</v>
      </c>
      <c r="E818" t="s">
        <v>1768</v>
      </c>
      <c r="F818">
        <v>3</v>
      </c>
      <c r="G818">
        <v>499.12</v>
      </c>
      <c r="H818">
        <v>0.05</v>
      </c>
      <c r="I818" t="s">
        <v>1807</v>
      </c>
      <c r="J818" s="17">
        <v>1422.492</v>
      </c>
      <c r="K818">
        <f t="shared" si="49"/>
        <v>3</v>
      </c>
      <c r="L818">
        <f t="shared" si="50"/>
        <v>499.12</v>
      </c>
      <c r="M818">
        <f t="shared" si="52"/>
        <v>0.05</v>
      </c>
      <c r="N818" s="22">
        <f t="shared" si="51"/>
        <v>1422.492</v>
      </c>
    </row>
    <row r="819" spans="1:14" x14ac:dyDescent="0.3">
      <c r="A819" t="s">
        <v>2181</v>
      </c>
      <c r="B819" s="4">
        <v>45276</v>
      </c>
      <c r="C819" t="s">
        <v>1430</v>
      </c>
      <c r="D819" t="s">
        <v>1620</v>
      </c>
      <c r="E819" t="s">
        <v>1783</v>
      </c>
      <c r="F819">
        <v>1</v>
      </c>
      <c r="G819">
        <v>496.19</v>
      </c>
      <c r="H819">
        <v>0.08</v>
      </c>
      <c r="I819" t="s">
        <v>1810</v>
      </c>
      <c r="J819" s="17">
        <v>456.4948</v>
      </c>
      <c r="K819">
        <f t="shared" si="49"/>
        <v>1</v>
      </c>
      <c r="L819">
        <f t="shared" si="50"/>
        <v>496.19</v>
      </c>
      <c r="M819">
        <f t="shared" si="52"/>
        <v>0.08</v>
      </c>
      <c r="N819" s="22">
        <f t="shared" si="51"/>
        <v>456.4948</v>
      </c>
    </row>
    <row r="820" spans="1:14" x14ac:dyDescent="0.3">
      <c r="A820" t="s">
        <v>2320</v>
      </c>
      <c r="B820" s="4">
        <v>45735</v>
      </c>
      <c r="C820" t="s">
        <v>1129</v>
      </c>
      <c r="D820" t="s">
        <v>1620</v>
      </c>
      <c r="E820" t="s">
        <v>1786</v>
      </c>
      <c r="F820">
        <v>1</v>
      </c>
      <c r="G820">
        <v>853.12</v>
      </c>
      <c r="H820">
        <v>0.19</v>
      </c>
      <c r="I820" t="s">
        <v>1810</v>
      </c>
      <c r="J820" s="17">
        <v>691.02719999999999</v>
      </c>
      <c r="K820">
        <f t="shared" si="49"/>
        <v>1</v>
      </c>
      <c r="L820">
        <f t="shared" si="50"/>
        <v>853.12</v>
      </c>
      <c r="M820">
        <f t="shared" si="52"/>
        <v>0.19</v>
      </c>
      <c r="N820" s="22">
        <f t="shared" si="51"/>
        <v>691.02719999999999</v>
      </c>
    </row>
    <row r="821" spans="1:14" x14ac:dyDescent="0.3">
      <c r="A821" t="s">
        <v>2662</v>
      </c>
      <c r="B821" s="4">
        <v>45235</v>
      </c>
      <c r="C821" t="s">
        <v>281</v>
      </c>
      <c r="D821" t="s">
        <v>1620</v>
      </c>
      <c r="E821" t="s">
        <v>1783</v>
      </c>
      <c r="F821">
        <v>3</v>
      </c>
      <c r="G821">
        <v>674.66</v>
      </c>
      <c r="H821">
        <v>0.23</v>
      </c>
      <c r="I821" t="s">
        <v>1805</v>
      </c>
      <c r="J821" s="17">
        <v>1558.4646</v>
      </c>
      <c r="K821">
        <f t="shared" si="49"/>
        <v>3</v>
      </c>
      <c r="L821">
        <f t="shared" si="50"/>
        <v>674.66</v>
      </c>
      <c r="M821">
        <f t="shared" si="52"/>
        <v>0.23</v>
      </c>
      <c r="N821" s="22">
        <f t="shared" si="51"/>
        <v>1558.4646</v>
      </c>
    </row>
    <row r="822" spans="1:14" x14ac:dyDescent="0.3">
      <c r="A822" t="s">
        <v>2673</v>
      </c>
      <c r="B822" s="4">
        <v>45571</v>
      </c>
      <c r="C822" t="s">
        <v>1430</v>
      </c>
      <c r="D822" t="s">
        <v>1620</v>
      </c>
      <c r="E822" t="s">
        <v>1789</v>
      </c>
      <c r="F822">
        <v>3</v>
      </c>
      <c r="G822">
        <v>144.66999999999999</v>
      </c>
      <c r="H822">
        <v>0.28999999999999998</v>
      </c>
      <c r="I822" t="s">
        <v>1810</v>
      </c>
      <c r="J822" s="17">
        <v>308.14710000000002</v>
      </c>
      <c r="K822">
        <f t="shared" si="49"/>
        <v>3</v>
      </c>
      <c r="L822">
        <f t="shared" si="50"/>
        <v>144.66999999999999</v>
      </c>
      <c r="M822">
        <f t="shared" si="52"/>
        <v>0.28999999999999998</v>
      </c>
      <c r="N822" s="22">
        <f t="shared" si="51"/>
        <v>308.14710000000002</v>
      </c>
    </row>
    <row r="823" spans="1:14" x14ac:dyDescent="0.3">
      <c r="A823" t="s">
        <v>2826</v>
      </c>
      <c r="B823" s="4">
        <v>45733</v>
      </c>
      <c r="C823" t="s">
        <v>1095</v>
      </c>
      <c r="D823" t="s">
        <v>1620</v>
      </c>
      <c r="E823" t="s">
        <v>1751</v>
      </c>
      <c r="F823">
        <v>2</v>
      </c>
      <c r="G823">
        <v>825.04</v>
      </c>
      <c r="H823">
        <v>0.2</v>
      </c>
      <c r="I823" t="s">
        <v>1805</v>
      </c>
      <c r="J823" s="17">
        <v>1320.0640000000001</v>
      </c>
      <c r="K823">
        <f t="shared" si="49"/>
        <v>2</v>
      </c>
      <c r="L823">
        <f t="shared" si="50"/>
        <v>825.04</v>
      </c>
      <c r="M823">
        <f t="shared" si="52"/>
        <v>0.2</v>
      </c>
      <c r="N823" s="22">
        <f t="shared" si="51"/>
        <v>1320.0640000000001</v>
      </c>
    </row>
    <row r="824" spans="1:14" x14ac:dyDescent="0.3">
      <c r="A824" t="s">
        <v>2986</v>
      </c>
      <c r="B824" s="4">
        <v>45569</v>
      </c>
      <c r="C824" t="s">
        <v>554</v>
      </c>
      <c r="D824" t="s">
        <v>1620</v>
      </c>
      <c r="E824" t="s">
        <v>1739</v>
      </c>
      <c r="F824">
        <v>3</v>
      </c>
      <c r="G824">
        <v>876.01</v>
      </c>
      <c r="H824">
        <v>0.2</v>
      </c>
      <c r="I824" t="s">
        <v>1805</v>
      </c>
      <c r="J824" s="17">
        <v>2102.424</v>
      </c>
      <c r="K824">
        <f t="shared" si="49"/>
        <v>3</v>
      </c>
      <c r="L824">
        <f t="shared" si="50"/>
        <v>876.01</v>
      </c>
      <c r="M824">
        <f t="shared" si="52"/>
        <v>0.2</v>
      </c>
      <c r="N824" s="22">
        <f t="shared" si="51"/>
        <v>2102.424</v>
      </c>
    </row>
    <row r="825" spans="1:14" x14ac:dyDescent="0.3">
      <c r="A825" t="s">
        <v>3141</v>
      </c>
      <c r="B825" s="4">
        <v>45646</v>
      </c>
      <c r="C825" t="s">
        <v>185</v>
      </c>
      <c r="D825" t="s">
        <v>1620</v>
      </c>
      <c r="E825" t="s">
        <v>1734</v>
      </c>
      <c r="F825">
        <v>2</v>
      </c>
      <c r="G825">
        <v>905.47</v>
      </c>
      <c r="H825">
        <v>0.2</v>
      </c>
      <c r="I825" t="s">
        <v>1810</v>
      </c>
      <c r="J825" s="17">
        <v>1448.752</v>
      </c>
      <c r="K825">
        <f t="shared" si="49"/>
        <v>2</v>
      </c>
      <c r="L825">
        <f t="shared" si="50"/>
        <v>905.47</v>
      </c>
      <c r="M825">
        <f t="shared" si="52"/>
        <v>0.2</v>
      </c>
      <c r="N825" s="22">
        <f t="shared" si="51"/>
        <v>1448.752</v>
      </c>
    </row>
    <row r="826" spans="1:14" x14ac:dyDescent="0.3">
      <c r="A826" t="s">
        <v>3154</v>
      </c>
      <c r="B826" s="4">
        <v>45659</v>
      </c>
      <c r="C826" t="s">
        <v>324</v>
      </c>
      <c r="D826" t="s">
        <v>1620</v>
      </c>
      <c r="E826" t="s">
        <v>1764</v>
      </c>
      <c r="F826">
        <v>2</v>
      </c>
      <c r="G826">
        <v>732.37</v>
      </c>
      <c r="H826">
        <v>0.22</v>
      </c>
      <c r="I826" t="s">
        <v>1810</v>
      </c>
      <c r="J826" s="17">
        <v>1142.4972</v>
      </c>
      <c r="K826">
        <f t="shared" si="49"/>
        <v>2</v>
      </c>
      <c r="L826">
        <f t="shared" si="50"/>
        <v>732.37</v>
      </c>
      <c r="M826">
        <f t="shared" si="52"/>
        <v>0.22</v>
      </c>
      <c r="N826" s="22">
        <f t="shared" si="51"/>
        <v>1142.4972</v>
      </c>
    </row>
    <row r="827" spans="1:14" x14ac:dyDescent="0.3">
      <c r="A827" t="s">
        <v>3167</v>
      </c>
      <c r="B827" s="4">
        <v>45858</v>
      </c>
      <c r="C827" t="s">
        <v>59</v>
      </c>
      <c r="D827" t="s">
        <v>1620</v>
      </c>
      <c r="E827" t="s">
        <v>1792</v>
      </c>
      <c r="F827">
        <v>1</v>
      </c>
      <c r="G827">
        <v>459.89</v>
      </c>
      <c r="H827">
        <v>0.18</v>
      </c>
      <c r="I827" t="s">
        <v>1810</v>
      </c>
      <c r="J827" s="17">
        <v>377.10980000000001</v>
      </c>
      <c r="K827">
        <f t="shared" si="49"/>
        <v>1</v>
      </c>
      <c r="L827">
        <f t="shared" si="50"/>
        <v>459.89</v>
      </c>
      <c r="M827">
        <f t="shared" si="52"/>
        <v>0.18</v>
      </c>
      <c r="N827" s="22">
        <f t="shared" si="51"/>
        <v>377.10980000000001</v>
      </c>
    </row>
    <row r="828" spans="1:14" x14ac:dyDescent="0.3">
      <c r="A828" t="s">
        <v>3228</v>
      </c>
      <c r="B828" s="4">
        <v>45936</v>
      </c>
      <c r="C828" t="s">
        <v>1147</v>
      </c>
      <c r="D828" t="s">
        <v>1620</v>
      </c>
      <c r="E828" t="s">
        <v>1771</v>
      </c>
      <c r="F828">
        <v>4</v>
      </c>
      <c r="G828">
        <v>557.51</v>
      </c>
      <c r="H828">
        <v>0.11</v>
      </c>
      <c r="I828" t="s">
        <v>1805</v>
      </c>
      <c r="J828" s="17">
        <v>1984.7356</v>
      </c>
      <c r="K828">
        <f t="shared" si="49"/>
        <v>4</v>
      </c>
      <c r="L828">
        <f t="shared" si="50"/>
        <v>557.51</v>
      </c>
      <c r="M828">
        <f t="shared" si="52"/>
        <v>0.11</v>
      </c>
      <c r="N828" s="22">
        <f t="shared" si="51"/>
        <v>1984.7356</v>
      </c>
    </row>
    <row r="829" spans="1:14" x14ac:dyDescent="0.3">
      <c r="A829" t="s">
        <v>3483</v>
      </c>
      <c r="B829" s="4">
        <v>45656</v>
      </c>
      <c r="C829" t="s">
        <v>797</v>
      </c>
      <c r="D829" t="s">
        <v>1620</v>
      </c>
      <c r="E829" t="s">
        <v>1781</v>
      </c>
      <c r="F829">
        <v>2</v>
      </c>
      <c r="G829">
        <v>984.96</v>
      </c>
      <c r="H829">
        <v>0.16</v>
      </c>
      <c r="I829" t="s">
        <v>1807</v>
      </c>
      <c r="J829" s="17">
        <v>1654.7328</v>
      </c>
      <c r="K829">
        <f t="shared" si="49"/>
        <v>2</v>
      </c>
      <c r="L829">
        <f t="shared" si="50"/>
        <v>984.96</v>
      </c>
      <c r="M829">
        <f t="shared" si="52"/>
        <v>0.16</v>
      </c>
      <c r="N829" s="22">
        <f t="shared" si="51"/>
        <v>1654.7328</v>
      </c>
    </row>
    <row r="830" spans="1:14" x14ac:dyDescent="0.3">
      <c r="A830" t="s">
        <v>3678</v>
      </c>
      <c r="B830" s="4">
        <v>45501</v>
      </c>
      <c r="C830" t="s">
        <v>1075</v>
      </c>
      <c r="D830" t="s">
        <v>1620</v>
      </c>
      <c r="E830" t="s">
        <v>1734</v>
      </c>
      <c r="F830">
        <v>3</v>
      </c>
      <c r="G830">
        <v>201.05</v>
      </c>
      <c r="H830">
        <v>0.23</v>
      </c>
      <c r="I830" t="s">
        <v>1807</v>
      </c>
      <c r="J830" s="17">
        <v>464.42550000000011</v>
      </c>
      <c r="K830">
        <f t="shared" si="49"/>
        <v>3</v>
      </c>
      <c r="L830">
        <f t="shared" si="50"/>
        <v>201.05</v>
      </c>
      <c r="M830">
        <f t="shared" si="52"/>
        <v>0.23</v>
      </c>
      <c r="N830" s="22">
        <f t="shared" si="51"/>
        <v>464.42550000000011</v>
      </c>
    </row>
    <row r="831" spans="1:14" x14ac:dyDescent="0.3">
      <c r="A831" t="s">
        <v>3735</v>
      </c>
      <c r="B831" s="4">
        <v>45257</v>
      </c>
      <c r="C831" t="s">
        <v>533</v>
      </c>
      <c r="D831" t="s">
        <v>1620</v>
      </c>
      <c r="E831" t="s">
        <v>1755</v>
      </c>
      <c r="F831">
        <v>2</v>
      </c>
      <c r="G831">
        <v>336.97</v>
      </c>
      <c r="H831">
        <v>0.14000000000000001</v>
      </c>
      <c r="I831" t="s">
        <v>1807</v>
      </c>
      <c r="J831" s="17">
        <v>579.58840000000009</v>
      </c>
      <c r="K831">
        <f t="shared" si="49"/>
        <v>2</v>
      </c>
      <c r="L831">
        <f t="shared" si="50"/>
        <v>336.97</v>
      </c>
      <c r="M831">
        <f t="shared" si="52"/>
        <v>0.14000000000000001</v>
      </c>
      <c r="N831" s="22">
        <f t="shared" si="51"/>
        <v>579.58840000000009</v>
      </c>
    </row>
    <row r="832" spans="1:14" x14ac:dyDescent="0.3">
      <c r="A832" t="s">
        <v>3798</v>
      </c>
      <c r="B832" s="4">
        <v>45450</v>
      </c>
      <c r="C832" t="s">
        <v>1018</v>
      </c>
      <c r="D832" t="s">
        <v>1620</v>
      </c>
      <c r="E832" t="s">
        <v>1774</v>
      </c>
      <c r="F832">
        <v>1</v>
      </c>
      <c r="G832">
        <v>183.47</v>
      </c>
      <c r="H832">
        <v>0.17</v>
      </c>
      <c r="I832" t="s">
        <v>1807</v>
      </c>
      <c r="J832" s="17">
        <v>152.2801</v>
      </c>
      <c r="K832">
        <f t="shared" si="49"/>
        <v>1</v>
      </c>
      <c r="L832">
        <f t="shared" si="50"/>
        <v>183.47</v>
      </c>
      <c r="M832">
        <f t="shared" si="52"/>
        <v>0.17</v>
      </c>
      <c r="N832" s="22">
        <f t="shared" si="51"/>
        <v>152.2801</v>
      </c>
    </row>
    <row r="833" spans="1:14" x14ac:dyDescent="0.3">
      <c r="A833" t="s">
        <v>1891</v>
      </c>
      <c r="B833" s="4">
        <v>45268</v>
      </c>
      <c r="C833" t="s">
        <v>1297</v>
      </c>
      <c r="D833" t="s">
        <v>1622</v>
      </c>
      <c r="E833" t="s">
        <v>1789</v>
      </c>
      <c r="F833">
        <v>1</v>
      </c>
      <c r="G833">
        <v>773.57</v>
      </c>
      <c r="H833">
        <v>0.05</v>
      </c>
      <c r="I833" t="s">
        <v>1810</v>
      </c>
      <c r="J833" s="17">
        <v>734.89150000000006</v>
      </c>
      <c r="K833">
        <f t="shared" si="49"/>
        <v>1</v>
      </c>
      <c r="L833">
        <f t="shared" si="50"/>
        <v>773.57</v>
      </c>
      <c r="M833">
        <f t="shared" si="52"/>
        <v>0.05</v>
      </c>
      <c r="N833" s="22">
        <f t="shared" si="51"/>
        <v>734.89150000000006</v>
      </c>
    </row>
    <row r="834" spans="1:14" x14ac:dyDescent="0.3">
      <c r="A834" t="s">
        <v>1924</v>
      </c>
      <c r="B834" s="4">
        <v>45554</v>
      </c>
      <c r="C834" t="s">
        <v>244</v>
      </c>
      <c r="D834" t="s">
        <v>1622</v>
      </c>
      <c r="E834" t="s">
        <v>1751</v>
      </c>
      <c r="F834">
        <v>3</v>
      </c>
      <c r="G834">
        <v>479.63</v>
      </c>
      <c r="H834">
        <v>0.3</v>
      </c>
      <c r="I834" t="s">
        <v>1807</v>
      </c>
      <c r="J834" s="17">
        <v>1007.223</v>
      </c>
      <c r="K834">
        <f t="shared" ref="K834:K897" si="53">IF(ISBLANK(F834),J834/(G834*(1-H834)),F834)</f>
        <v>3</v>
      </c>
      <c r="L834">
        <f t="shared" ref="L834:L897" si="54">IF(ISBLANK(G834),J834/(F834*(1-H834)),G834)</f>
        <v>479.63</v>
      </c>
      <c r="M834">
        <f t="shared" si="52"/>
        <v>0.3</v>
      </c>
      <c r="N834" s="22">
        <f t="shared" ref="N834:N897" si="55">IF(ISBLANK(J834),F834*G834*(1-H834),J834)</f>
        <v>1007.223</v>
      </c>
    </row>
    <row r="835" spans="1:14" x14ac:dyDescent="0.3">
      <c r="A835" t="s">
        <v>1990</v>
      </c>
      <c r="B835" s="4">
        <v>45594</v>
      </c>
      <c r="C835" t="s">
        <v>134</v>
      </c>
      <c r="D835" t="s">
        <v>1622</v>
      </c>
      <c r="E835" t="s">
        <v>1748</v>
      </c>
      <c r="F835">
        <v>1</v>
      </c>
      <c r="G835">
        <v>547.09</v>
      </c>
      <c r="H835">
        <v>0.01</v>
      </c>
      <c r="I835" t="s">
        <v>1807</v>
      </c>
      <c r="J835" s="17">
        <v>541.6191</v>
      </c>
      <c r="K835">
        <f t="shared" si="53"/>
        <v>1</v>
      </c>
      <c r="L835">
        <f t="shared" si="54"/>
        <v>547.09</v>
      </c>
      <c r="M835">
        <f t="shared" si="52"/>
        <v>0.01</v>
      </c>
      <c r="N835" s="22">
        <f t="shared" si="55"/>
        <v>541.6191</v>
      </c>
    </row>
    <row r="836" spans="1:14" x14ac:dyDescent="0.3">
      <c r="A836" t="s">
        <v>1996</v>
      </c>
      <c r="B836" s="4">
        <v>45411</v>
      </c>
      <c r="C836" t="s">
        <v>324</v>
      </c>
      <c r="D836" t="s">
        <v>1622</v>
      </c>
      <c r="E836" t="s">
        <v>1748</v>
      </c>
      <c r="F836">
        <v>1</v>
      </c>
      <c r="G836">
        <v>580.76</v>
      </c>
      <c r="H836">
        <v>0.1</v>
      </c>
      <c r="I836" t="s">
        <v>1810</v>
      </c>
      <c r="J836" s="17">
        <v>522.68399999999997</v>
      </c>
      <c r="K836">
        <f t="shared" si="53"/>
        <v>1</v>
      </c>
      <c r="L836">
        <f t="shared" si="54"/>
        <v>580.76</v>
      </c>
      <c r="M836">
        <f t="shared" si="52"/>
        <v>0.1</v>
      </c>
      <c r="N836" s="22">
        <f t="shared" si="55"/>
        <v>522.68399999999997</v>
      </c>
    </row>
    <row r="837" spans="1:14" x14ac:dyDescent="0.3">
      <c r="A837" t="s">
        <v>1998</v>
      </c>
      <c r="B837" s="4">
        <v>45459</v>
      </c>
      <c r="C837" t="s">
        <v>465</v>
      </c>
      <c r="D837" t="s">
        <v>1622</v>
      </c>
      <c r="E837" t="s">
        <v>1792</v>
      </c>
      <c r="F837">
        <v>1</v>
      </c>
      <c r="G837">
        <v>804.9</v>
      </c>
      <c r="H837">
        <v>0.03</v>
      </c>
      <c r="I837" t="s">
        <v>1807</v>
      </c>
      <c r="J837" s="17">
        <v>780.75299999999993</v>
      </c>
      <c r="K837">
        <f t="shared" si="53"/>
        <v>1</v>
      </c>
      <c r="L837">
        <f t="shared" si="54"/>
        <v>804.9</v>
      </c>
      <c r="M837">
        <f t="shared" si="52"/>
        <v>0.03</v>
      </c>
      <c r="N837" s="22">
        <f t="shared" si="55"/>
        <v>780.75299999999993</v>
      </c>
    </row>
    <row r="838" spans="1:14" x14ac:dyDescent="0.3">
      <c r="A838" t="s">
        <v>2146</v>
      </c>
      <c r="B838" s="4">
        <v>45303</v>
      </c>
      <c r="C838" t="s">
        <v>713</v>
      </c>
      <c r="D838" t="s">
        <v>1622</v>
      </c>
      <c r="E838" t="s">
        <v>1758</v>
      </c>
      <c r="F838">
        <v>4</v>
      </c>
      <c r="G838">
        <v>344.12</v>
      </c>
      <c r="H838">
        <v>0.25</v>
      </c>
      <c r="I838" t="s">
        <v>1807</v>
      </c>
      <c r="J838" s="17">
        <v>1032.3599999999999</v>
      </c>
      <c r="K838">
        <f t="shared" si="53"/>
        <v>4</v>
      </c>
      <c r="L838">
        <f t="shared" si="54"/>
        <v>344.12</v>
      </c>
      <c r="M838">
        <f t="shared" si="52"/>
        <v>0.25</v>
      </c>
      <c r="N838" s="22">
        <f t="shared" si="55"/>
        <v>1032.3599999999999</v>
      </c>
    </row>
    <row r="839" spans="1:14" x14ac:dyDescent="0.3">
      <c r="A839" t="s">
        <v>2170</v>
      </c>
      <c r="B839" s="4">
        <v>45712</v>
      </c>
      <c r="C839" t="s">
        <v>1039</v>
      </c>
      <c r="D839" t="s">
        <v>1622</v>
      </c>
      <c r="E839" t="s">
        <v>1743</v>
      </c>
      <c r="F839">
        <v>1</v>
      </c>
      <c r="G839">
        <v>669.53</v>
      </c>
      <c r="H839">
        <v>0.2</v>
      </c>
      <c r="I839" t="s">
        <v>1805</v>
      </c>
      <c r="J839" s="17">
        <v>535.62400000000002</v>
      </c>
      <c r="K839">
        <f t="shared" si="53"/>
        <v>1</v>
      </c>
      <c r="L839">
        <f t="shared" si="54"/>
        <v>669.53</v>
      </c>
      <c r="M839">
        <f t="shared" si="52"/>
        <v>0.2</v>
      </c>
      <c r="N839" s="22">
        <f t="shared" si="55"/>
        <v>535.62400000000002</v>
      </c>
    </row>
    <row r="840" spans="1:14" x14ac:dyDescent="0.3">
      <c r="A840" t="s">
        <v>2272</v>
      </c>
      <c r="B840" s="4">
        <v>45711</v>
      </c>
      <c r="C840" t="s">
        <v>1246</v>
      </c>
      <c r="D840" t="s">
        <v>1622</v>
      </c>
      <c r="E840" t="s">
        <v>1768</v>
      </c>
      <c r="F840">
        <v>1</v>
      </c>
      <c r="G840">
        <v>83.83</v>
      </c>
      <c r="H840">
        <v>0.05</v>
      </c>
      <c r="I840" t="s">
        <v>1805</v>
      </c>
      <c r="J840" s="17">
        <v>79.638499999999993</v>
      </c>
      <c r="K840">
        <f t="shared" si="53"/>
        <v>1</v>
      </c>
      <c r="L840">
        <f t="shared" si="54"/>
        <v>83.83</v>
      </c>
      <c r="M840">
        <f t="shared" si="52"/>
        <v>0.05</v>
      </c>
      <c r="N840" s="22">
        <f t="shared" si="55"/>
        <v>79.638499999999993</v>
      </c>
    </row>
    <row r="841" spans="1:14" x14ac:dyDescent="0.3">
      <c r="A841" t="s">
        <v>2284</v>
      </c>
      <c r="B841" s="4">
        <v>45700</v>
      </c>
      <c r="C841" t="s">
        <v>1430</v>
      </c>
      <c r="D841" t="s">
        <v>1622</v>
      </c>
      <c r="E841" t="s">
        <v>1789</v>
      </c>
      <c r="F841">
        <v>1</v>
      </c>
      <c r="G841">
        <v>708.88</v>
      </c>
      <c r="H841">
        <v>0.09</v>
      </c>
      <c r="I841" t="s">
        <v>1805</v>
      </c>
      <c r="J841" s="17">
        <v>645.08080000000007</v>
      </c>
      <c r="K841">
        <f t="shared" si="53"/>
        <v>1</v>
      </c>
      <c r="L841">
        <f t="shared" si="54"/>
        <v>708.88</v>
      </c>
      <c r="M841">
        <f t="shared" si="52"/>
        <v>0.09</v>
      </c>
      <c r="N841" s="22">
        <f t="shared" si="55"/>
        <v>645.08080000000007</v>
      </c>
    </row>
    <row r="842" spans="1:14" x14ac:dyDescent="0.3">
      <c r="A842" t="s">
        <v>2373</v>
      </c>
      <c r="B842" s="4">
        <v>45804</v>
      </c>
      <c r="C842" t="s">
        <v>1433</v>
      </c>
      <c r="D842" t="s">
        <v>1622</v>
      </c>
      <c r="E842" t="s">
        <v>1779</v>
      </c>
      <c r="F842">
        <v>4</v>
      </c>
      <c r="G842">
        <v>354.12</v>
      </c>
      <c r="H842">
        <v>0.06</v>
      </c>
      <c r="I842" t="s">
        <v>1807</v>
      </c>
      <c r="J842" s="17">
        <v>1331.4911999999999</v>
      </c>
      <c r="K842">
        <f t="shared" si="53"/>
        <v>4</v>
      </c>
      <c r="L842">
        <f t="shared" si="54"/>
        <v>354.12</v>
      </c>
      <c r="M842">
        <f t="shared" si="52"/>
        <v>0.06</v>
      </c>
      <c r="N842" s="22">
        <f t="shared" si="55"/>
        <v>1331.4911999999999</v>
      </c>
    </row>
    <row r="843" spans="1:14" x14ac:dyDescent="0.3">
      <c r="A843" t="s">
        <v>2468</v>
      </c>
      <c r="B843" s="4">
        <v>45673</v>
      </c>
      <c r="C843" t="s">
        <v>208</v>
      </c>
      <c r="D843" t="s">
        <v>1622</v>
      </c>
      <c r="E843" t="s">
        <v>1748</v>
      </c>
      <c r="F843">
        <v>4</v>
      </c>
      <c r="G843">
        <v>608.97</v>
      </c>
      <c r="H843">
        <v>0.14000000000000001</v>
      </c>
      <c r="I843" t="s">
        <v>1810</v>
      </c>
      <c r="J843" s="17">
        <v>2094.8568</v>
      </c>
      <c r="K843">
        <f t="shared" si="53"/>
        <v>4</v>
      </c>
      <c r="L843">
        <f t="shared" si="54"/>
        <v>608.97</v>
      </c>
      <c r="M843">
        <f t="shared" si="52"/>
        <v>0.14000000000000001</v>
      </c>
      <c r="N843" s="22">
        <f t="shared" si="55"/>
        <v>2094.8568</v>
      </c>
    </row>
    <row r="844" spans="1:14" x14ac:dyDescent="0.3">
      <c r="A844" t="s">
        <v>2491</v>
      </c>
      <c r="B844" s="4">
        <v>45907</v>
      </c>
      <c r="C844" t="s">
        <v>625</v>
      </c>
      <c r="D844" t="s">
        <v>1622</v>
      </c>
      <c r="E844" t="s">
        <v>1764</v>
      </c>
      <c r="F844">
        <v>4</v>
      </c>
      <c r="G844">
        <v>442.54</v>
      </c>
      <c r="H844">
        <v>0.06</v>
      </c>
      <c r="I844" t="s">
        <v>1805</v>
      </c>
      <c r="J844" s="17">
        <v>1663.9503999999999</v>
      </c>
      <c r="K844">
        <f t="shared" si="53"/>
        <v>4</v>
      </c>
      <c r="L844">
        <f t="shared" si="54"/>
        <v>442.54</v>
      </c>
      <c r="M844">
        <f t="shared" si="52"/>
        <v>0.06</v>
      </c>
      <c r="N844" s="22">
        <f t="shared" si="55"/>
        <v>1663.9503999999999</v>
      </c>
    </row>
    <row r="845" spans="1:14" x14ac:dyDescent="0.3">
      <c r="A845" t="s">
        <v>2545</v>
      </c>
      <c r="B845" s="4">
        <v>45657</v>
      </c>
      <c r="C845" t="s">
        <v>1126</v>
      </c>
      <c r="D845" t="s">
        <v>1622</v>
      </c>
      <c r="E845" t="s">
        <v>1774</v>
      </c>
      <c r="F845">
        <v>2</v>
      </c>
      <c r="G845">
        <v>213.69</v>
      </c>
      <c r="H845">
        <v>0.28000000000000003</v>
      </c>
      <c r="I845" t="s">
        <v>1807</v>
      </c>
      <c r="J845" s="17">
        <v>307.71359999999999</v>
      </c>
      <c r="K845">
        <f t="shared" si="53"/>
        <v>2</v>
      </c>
      <c r="L845">
        <f t="shared" si="54"/>
        <v>213.69</v>
      </c>
      <c r="M845">
        <f t="shared" si="52"/>
        <v>0.28000000000000003</v>
      </c>
      <c r="N845" s="22">
        <f t="shared" si="55"/>
        <v>307.71359999999999</v>
      </c>
    </row>
    <row r="846" spans="1:14" x14ac:dyDescent="0.3">
      <c r="A846" t="s">
        <v>2639</v>
      </c>
      <c r="B846" s="4">
        <v>45548</v>
      </c>
      <c r="C846" t="s">
        <v>1496</v>
      </c>
      <c r="D846" t="s">
        <v>1622</v>
      </c>
      <c r="E846" t="s">
        <v>1786</v>
      </c>
      <c r="F846">
        <v>2</v>
      </c>
      <c r="G846">
        <v>780.9</v>
      </c>
      <c r="H846">
        <v>0.24</v>
      </c>
      <c r="I846" t="s">
        <v>1807</v>
      </c>
      <c r="J846" s="17">
        <v>1186.9680000000001</v>
      </c>
      <c r="K846">
        <f t="shared" si="53"/>
        <v>2</v>
      </c>
      <c r="L846">
        <f t="shared" si="54"/>
        <v>780.9</v>
      </c>
      <c r="M846">
        <f t="shared" si="52"/>
        <v>0.24</v>
      </c>
      <c r="N846" s="22">
        <f t="shared" si="55"/>
        <v>1186.9680000000001</v>
      </c>
    </row>
    <row r="847" spans="1:14" x14ac:dyDescent="0.3">
      <c r="A847" t="s">
        <v>2708</v>
      </c>
      <c r="B847" s="4">
        <v>45784</v>
      </c>
      <c r="C847" t="s">
        <v>601</v>
      </c>
      <c r="D847" t="s">
        <v>1622</v>
      </c>
      <c r="E847" t="s">
        <v>1743</v>
      </c>
      <c r="F847">
        <v>2</v>
      </c>
      <c r="G847">
        <v>71.48</v>
      </c>
      <c r="H847">
        <v>0.14000000000000001</v>
      </c>
      <c r="I847" t="s">
        <v>1810</v>
      </c>
      <c r="J847" s="17">
        <v>122.9456</v>
      </c>
      <c r="K847">
        <f t="shared" si="53"/>
        <v>2</v>
      </c>
      <c r="L847">
        <f t="shared" si="54"/>
        <v>71.48</v>
      </c>
      <c r="M847">
        <f t="shared" si="52"/>
        <v>0.14000000000000001</v>
      </c>
      <c r="N847" s="22">
        <f t="shared" si="55"/>
        <v>122.9456</v>
      </c>
    </row>
    <row r="848" spans="1:14" x14ac:dyDescent="0.3">
      <c r="A848" t="s">
        <v>2771</v>
      </c>
      <c r="B848" s="4">
        <v>45682</v>
      </c>
      <c r="C848" t="s">
        <v>379</v>
      </c>
      <c r="D848" t="s">
        <v>1622</v>
      </c>
      <c r="E848" t="s">
        <v>1783</v>
      </c>
      <c r="F848">
        <v>4</v>
      </c>
      <c r="G848">
        <v>614.99</v>
      </c>
      <c r="H848">
        <v>0.16</v>
      </c>
      <c r="I848" t="s">
        <v>1807</v>
      </c>
      <c r="J848" s="17">
        <v>2066.3663999999999</v>
      </c>
      <c r="K848">
        <f t="shared" si="53"/>
        <v>4</v>
      </c>
      <c r="L848">
        <f t="shared" si="54"/>
        <v>614.99</v>
      </c>
      <c r="M848">
        <f t="shared" si="52"/>
        <v>0.16</v>
      </c>
      <c r="N848" s="22">
        <f t="shared" si="55"/>
        <v>2066.3663999999999</v>
      </c>
    </row>
    <row r="849" spans="1:14" x14ac:dyDescent="0.3">
      <c r="A849" t="s">
        <v>2856</v>
      </c>
      <c r="B849" s="4">
        <v>45385</v>
      </c>
      <c r="C849" t="s">
        <v>1433</v>
      </c>
      <c r="D849" t="s">
        <v>1622</v>
      </c>
      <c r="E849" t="s">
        <v>1739</v>
      </c>
      <c r="F849">
        <v>4</v>
      </c>
      <c r="G849">
        <v>837.34</v>
      </c>
      <c r="H849">
        <v>0.05</v>
      </c>
      <c r="I849" t="s">
        <v>1807</v>
      </c>
      <c r="J849" s="17">
        <v>3181.8919999999998</v>
      </c>
      <c r="K849">
        <f t="shared" si="53"/>
        <v>4</v>
      </c>
      <c r="L849">
        <f t="shared" si="54"/>
        <v>837.34</v>
      </c>
      <c r="M849">
        <f t="shared" si="52"/>
        <v>0.05</v>
      </c>
      <c r="N849" s="22">
        <f t="shared" si="55"/>
        <v>3181.8919999999998</v>
      </c>
    </row>
    <row r="850" spans="1:14" x14ac:dyDescent="0.3">
      <c r="A850" t="s">
        <v>2865</v>
      </c>
      <c r="B850" s="4">
        <v>45629</v>
      </c>
      <c r="C850" t="s">
        <v>1352</v>
      </c>
      <c r="D850" t="s">
        <v>1622</v>
      </c>
      <c r="E850" t="s">
        <v>1764</v>
      </c>
      <c r="F850">
        <v>1</v>
      </c>
      <c r="G850">
        <v>681.72</v>
      </c>
      <c r="H850">
        <v>0.11</v>
      </c>
      <c r="I850" t="s">
        <v>1807</v>
      </c>
      <c r="J850" s="17">
        <v>606.73080000000004</v>
      </c>
      <c r="K850">
        <f t="shared" si="53"/>
        <v>1</v>
      </c>
      <c r="L850">
        <f t="shared" si="54"/>
        <v>681.72</v>
      </c>
      <c r="M850">
        <f t="shared" si="52"/>
        <v>0.11</v>
      </c>
      <c r="N850" s="22">
        <f t="shared" si="55"/>
        <v>606.73080000000004</v>
      </c>
    </row>
    <row r="851" spans="1:14" x14ac:dyDescent="0.3">
      <c r="A851" t="s">
        <v>2948</v>
      </c>
      <c r="B851" s="4">
        <v>45416</v>
      </c>
      <c r="C851" t="s">
        <v>1153</v>
      </c>
      <c r="D851" t="s">
        <v>1622</v>
      </c>
      <c r="E851" t="s">
        <v>1761</v>
      </c>
      <c r="F851">
        <v>2</v>
      </c>
      <c r="G851">
        <v>143.79</v>
      </c>
      <c r="H851">
        <v>0.1</v>
      </c>
      <c r="I851" t="s">
        <v>1807</v>
      </c>
      <c r="J851" s="17">
        <v>258.822</v>
      </c>
      <c r="K851">
        <f t="shared" si="53"/>
        <v>2</v>
      </c>
      <c r="L851">
        <f t="shared" si="54"/>
        <v>143.79</v>
      </c>
      <c r="M851">
        <f t="shared" si="52"/>
        <v>0.1</v>
      </c>
      <c r="N851" s="22">
        <f t="shared" si="55"/>
        <v>258.822</v>
      </c>
    </row>
    <row r="852" spans="1:14" x14ac:dyDescent="0.3">
      <c r="A852" t="s">
        <v>3022</v>
      </c>
      <c r="B852" s="4">
        <v>45849</v>
      </c>
      <c r="C852" t="s">
        <v>1075</v>
      </c>
      <c r="D852" t="s">
        <v>1622</v>
      </c>
      <c r="E852" t="s">
        <v>1768</v>
      </c>
      <c r="F852">
        <v>2</v>
      </c>
      <c r="G852">
        <v>152.25</v>
      </c>
      <c r="H852">
        <v>0.13</v>
      </c>
      <c r="I852" t="s">
        <v>1805</v>
      </c>
      <c r="J852" s="17">
        <v>264.91500000000002</v>
      </c>
      <c r="K852">
        <f t="shared" si="53"/>
        <v>2</v>
      </c>
      <c r="L852">
        <f t="shared" si="54"/>
        <v>152.25</v>
      </c>
      <c r="M852">
        <f t="shared" si="52"/>
        <v>0.13</v>
      </c>
      <c r="N852" s="22">
        <f t="shared" si="55"/>
        <v>264.91500000000002</v>
      </c>
    </row>
    <row r="853" spans="1:14" x14ac:dyDescent="0.3">
      <c r="A853" t="s">
        <v>3271</v>
      </c>
      <c r="B853" s="4">
        <v>45796</v>
      </c>
      <c r="C853" t="s">
        <v>1147</v>
      </c>
      <c r="D853" t="s">
        <v>1622</v>
      </c>
      <c r="E853" t="s">
        <v>1751</v>
      </c>
      <c r="F853">
        <v>1</v>
      </c>
      <c r="G853">
        <v>695.26</v>
      </c>
      <c r="H853">
        <v>0.23</v>
      </c>
      <c r="I853" t="s">
        <v>1807</v>
      </c>
      <c r="J853" s="17">
        <v>535.35019999999997</v>
      </c>
      <c r="K853">
        <f t="shared" si="53"/>
        <v>1</v>
      </c>
      <c r="L853">
        <f t="shared" si="54"/>
        <v>695.26</v>
      </c>
      <c r="M853">
        <f t="shared" si="52"/>
        <v>0.23</v>
      </c>
      <c r="N853" s="22">
        <f t="shared" si="55"/>
        <v>535.35019999999997</v>
      </c>
    </row>
    <row r="854" spans="1:14" x14ac:dyDescent="0.3">
      <c r="A854" t="s">
        <v>3365</v>
      </c>
      <c r="B854" s="4">
        <v>45934</v>
      </c>
      <c r="C854" t="s">
        <v>93</v>
      </c>
      <c r="D854" t="s">
        <v>1622</v>
      </c>
      <c r="E854" t="s">
        <v>1734</v>
      </c>
      <c r="F854">
        <v>2</v>
      </c>
      <c r="G854">
        <v>157.91</v>
      </c>
      <c r="H854">
        <v>0.09</v>
      </c>
      <c r="I854" t="s">
        <v>1810</v>
      </c>
      <c r="J854" s="17">
        <v>287.39620000000002</v>
      </c>
      <c r="K854">
        <f t="shared" si="53"/>
        <v>2</v>
      </c>
      <c r="L854">
        <f t="shared" si="54"/>
        <v>157.91</v>
      </c>
      <c r="M854">
        <f t="shared" si="52"/>
        <v>0.09</v>
      </c>
      <c r="N854" s="22">
        <f t="shared" si="55"/>
        <v>287.39620000000002</v>
      </c>
    </row>
    <row r="855" spans="1:14" x14ac:dyDescent="0.3">
      <c r="A855" t="s">
        <v>3385</v>
      </c>
      <c r="B855" s="4">
        <v>45572</v>
      </c>
      <c r="C855" t="s">
        <v>364</v>
      </c>
      <c r="D855" t="s">
        <v>1622</v>
      </c>
      <c r="E855" t="s">
        <v>1739</v>
      </c>
      <c r="F855">
        <v>2</v>
      </c>
      <c r="G855">
        <v>216.02</v>
      </c>
      <c r="H855">
        <v>0.25</v>
      </c>
      <c r="I855" t="s">
        <v>1805</v>
      </c>
      <c r="J855" s="17">
        <v>324.02999999999997</v>
      </c>
      <c r="K855">
        <f t="shared" si="53"/>
        <v>2</v>
      </c>
      <c r="L855">
        <f t="shared" si="54"/>
        <v>216.02</v>
      </c>
      <c r="M855">
        <f t="shared" si="52"/>
        <v>0.25</v>
      </c>
      <c r="N855" s="22">
        <f t="shared" si="55"/>
        <v>324.02999999999997</v>
      </c>
    </row>
    <row r="856" spans="1:14" x14ac:dyDescent="0.3">
      <c r="A856" t="s">
        <v>3388</v>
      </c>
      <c r="B856" s="4">
        <v>45268</v>
      </c>
      <c r="C856" t="s">
        <v>959</v>
      </c>
      <c r="D856" t="s">
        <v>1622</v>
      </c>
      <c r="E856" t="s">
        <v>1771</v>
      </c>
      <c r="F856">
        <v>1</v>
      </c>
      <c r="G856">
        <v>209.7</v>
      </c>
      <c r="H856">
        <v>0.2</v>
      </c>
      <c r="I856" t="s">
        <v>1807</v>
      </c>
      <c r="J856" s="17">
        <v>167.76</v>
      </c>
      <c r="K856">
        <f t="shared" si="53"/>
        <v>1</v>
      </c>
      <c r="L856">
        <f t="shared" si="54"/>
        <v>209.7</v>
      </c>
      <c r="M856">
        <f t="shared" si="52"/>
        <v>0.2</v>
      </c>
      <c r="N856" s="22">
        <f t="shared" si="55"/>
        <v>167.76</v>
      </c>
    </row>
    <row r="857" spans="1:14" x14ac:dyDescent="0.3">
      <c r="A857" t="s">
        <v>3551</v>
      </c>
      <c r="B857" s="4">
        <v>45244</v>
      </c>
      <c r="C857" t="s">
        <v>1467</v>
      </c>
      <c r="D857" t="s">
        <v>1622</v>
      </c>
      <c r="E857" t="s">
        <v>1781</v>
      </c>
      <c r="F857">
        <v>1</v>
      </c>
      <c r="G857">
        <v>588.53</v>
      </c>
      <c r="H857">
        <v>0.1</v>
      </c>
      <c r="I857" t="s">
        <v>1805</v>
      </c>
      <c r="J857" s="17">
        <v>529.67700000000002</v>
      </c>
      <c r="K857">
        <f t="shared" si="53"/>
        <v>1</v>
      </c>
      <c r="L857">
        <f t="shared" si="54"/>
        <v>588.53</v>
      </c>
      <c r="M857">
        <f t="shared" si="52"/>
        <v>0.1</v>
      </c>
      <c r="N857" s="22">
        <f t="shared" si="55"/>
        <v>529.67700000000002</v>
      </c>
    </row>
    <row r="858" spans="1:14" x14ac:dyDescent="0.3">
      <c r="A858" t="s">
        <v>3657</v>
      </c>
      <c r="B858" s="4">
        <v>45465</v>
      </c>
      <c r="C858" t="s">
        <v>388</v>
      </c>
      <c r="D858" t="s">
        <v>1622</v>
      </c>
      <c r="E858" t="s">
        <v>1743</v>
      </c>
      <c r="F858">
        <v>1</v>
      </c>
      <c r="G858">
        <v>780.24</v>
      </c>
      <c r="H858">
        <v>0.04</v>
      </c>
      <c r="I858" t="s">
        <v>1810</v>
      </c>
      <c r="J858" s="17">
        <v>749.03039999999999</v>
      </c>
      <c r="K858">
        <f t="shared" si="53"/>
        <v>1</v>
      </c>
      <c r="L858">
        <f t="shared" si="54"/>
        <v>780.24</v>
      </c>
      <c r="M858">
        <f t="shared" si="52"/>
        <v>0.04</v>
      </c>
      <c r="N858" s="22">
        <f t="shared" si="55"/>
        <v>749.03039999999999</v>
      </c>
    </row>
    <row r="859" spans="1:14" x14ac:dyDescent="0.3">
      <c r="A859" t="s">
        <v>3729</v>
      </c>
      <c r="B859" s="4">
        <v>45276</v>
      </c>
      <c r="C859" t="s">
        <v>785</v>
      </c>
      <c r="D859" t="s">
        <v>1622</v>
      </c>
      <c r="E859" t="s">
        <v>1789</v>
      </c>
      <c r="F859">
        <v>4</v>
      </c>
      <c r="G859">
        <v>569.36</v>
      </c>
      <c r="H859">
        <v>0.27</v>
      </c>
      <c r="I859" t="s">
        <v>1807</v>
      </c>
      <c r="J859" s="17">
        <v>1662.5311999999999</v>
      </c>
      <c r="K859">
        <f t="shared" si="53"/>
        <v>4</v>
      </c>
      <c r="L859">
        <f t="shared" si="54"/>
        <v>569.36</v>
      </c>
      <c r="M859">
        <f t="shared" si="52"/>
        <v>0.27</v>
      </c>
      <c r="N859" s="22">
        <f t="shared" si="55"/>
        <v>1662.5311999999999</v>
      </c>
    </row>
    <row r="860" spans="1:14" x14ac:dyDescent="0.3">
      <c r="A860" t="s">
        <v>3786</v>
      </c>
      <c r="B860" s="4">
        <v>45666</v>
      </c>
      <c r="C860" t="s">
        <v>965</v>
      </c>
      <c r="D860" t="s">
        <v>1622</v>
      </c>
      <c r="E860" t="s">
        <v>1779</v>
      </c>
      <c r="F860">
        <v>2</v>
      </c>
      <c r="G860">
        <v>635.80999999999995</v>
      </c>
      <c r="H860">
        <v>0.13</v>
      </c>
      <c r="I860" t="s">
        <v>1807</v>
      </c>
      <c r="J860" s="17">
        <v>1106.3094000000001</v>
      </c>
      <c r="K860">
        <f t="shared" si="53"/>
        <v>2</v>
      </c>
      <c r="L860">
        <f t="shared" si="54"/>
        <v>635.80999999999995</v>
      </c>
      <c r="M860">
        <f t="shared" si="52"/>
        <v>0.13</v>
      </c>
      <c r="N860" s="22">
        <f t="shared" si="55"/>
        <v>1106.3094000000001</v>
      </c>
    </row>
    <row r="861" spans="1:14" x14ac:dyDescent="0.3">
      <c r="A861" t="s">
        <v>1864</v>
      </c>
      <c r="B861" s="4">
        <v>45462</v>
      </c>
      <c r="C861" t="s">
        <v>1424</v>
      </c>
      <c r="D861" t="s">
        <v>1624</v>
      </c>
      <c r="E861" t="s">
        <v>1781</v>
      </c>
      <c r="F861">
        <v>2</v>
      </c>
      <c r="G861">
        <v>680.16</v>
      </c>
      <c r="H861">
        <v>0.28000000000000003</v>
      </c>
      <c r="I861" t="s">
        <v>1805</v>
      </c>
      <c r="J861" s="17">
        <v>979.43039999999996</v>
      </c>
      <c r="K861">
        <f t="shared" si="53"/>
        <v>2</v>
      </c>
      <c r="L861">
        <f t="shared" si="54"/>
        <v>680.16</v>
      </c>
      <c r="M861">
        <f t="shared" si="52"/>
        <v>0.28000000000000003</v>
      </c>
      <c r="N861" s="22">
        <f t="shared" si="55"/>
        <v>979.43039999999996</v>
      </c>
    </row>
    <row r="862" spans="1:14" x14ac:dyDescent="0.3">
      <c r="A862" t="s">
        <v>1948</v>
      </c>
      <c r="B862" s="4">
        <v>45718</v>
      </c>
      <c r="C862" t="s">
        <v>391</v>
      </c>
      <c r="D862" t="s">
        <v>1624</v>
      </c>
      <c r="E862" t="s">
        <v>1734</v>
      </c>
      <c r="F862">
        <v>1</v>
      </c>
      <c r="G862">
        <v>503.95</v>
      </c>
      <c r="H862">
        <v>0.26</v>
      </c>
      <c r="I862" t="s">
        <v>1810</v>
      </c>
      <c r="J862" s="17">
        <v>372.923</v>
      </c>
      <c r="K862">
        <f t="shared" si="53"/>
        <v>1</v>
      </c>
      <c r="L862">
        <f t="shared" si="54"/>
        <v>503.95</v>
      </c>
      <c r="M862">
        <f t="shared" ref="M862:M925" si="56">IF(ISBLANK(H862),1-(J862/(L862*F862)),H862)</f>
        <v>0.26</v>
      </c>
      <c r="N862" s="22">
        <f t="shared" si="55"/>
        <v>372.923</v>
      </c>
    </row>
    <row r="863" spans="1:14" x14ac:dyDescent="0.3">
      <c r="A863" t="s">
        <v>2088</v>
      </c>
      <c r="B863" s="4">
        <v>45475</v>
      </c>
      <c r="C863" t="s">
        <v>1490</v>
      </c>
      <c r="D863" t="s">
        <v>1624</v>
      </c>
      <c r="E863" t="s">
        <v>1786</v>
      </c>
      <c r="F863">
        <v>3</v>
      </c>
      <c r="G863">
        <v>64.2</v>
      </c>
      <c r="H863">
        <v>0.08</v>
      </c>
      <c r="I863" t="s">
        <v>1810</v>
      </c>
      <c r="J863" s="17">
        <v>177.19200000000001</v>
      </c>
      <c r="K863">
        <f t="shared" si="53"/>
        <v>3</v>
      </c>
      <c r="L863">
        <f t="shared" si="54"/>
        <v>64.2</v>
      </c>
      <c r="M863">
        <f t="shared" si="56"/>
        <v>0.08</v>
      </c>
      <c r="N863" s="22">
        <f t="shared" si="55"/>
        <v>177.19200000000001</v>
      </c>
    </row>
    <row r="864" spans="1:14" x14ac:dyDescent="0.3">
      <c r="A864" t="s">
        <v>2311</v>
      </c>
      <c r="B864" s="4">
        <v>45943</v>
      </c>
      <c r="C864" t="s">
        <v>551</v>
      </c>
      <c r="D864" t="s">
        <v>1624</v>
      </c>
      <c r="E864" t="s">
        <v>1743</v>
      </c>
      <c r="F864">
        <v>3</v>
      </c>
      <c r="G864">
        <v>843.44</v>
      </c>
      <c r="H864">
        <v>0.22</v>
      </c>
      <c r="I864" t="s">
        <v>1805</v>
      </c>
      <c r="J864" s="17">
        <v>1973.6496</v>
      </c>
      <c r="K864">
        <f t="shared" si="53"/>
        <v>3</v>
      </c>
      <c r="L864">
        <f t="shared" si="54"/>
        <v>843.44</v>
      </c>
      <c r="M864">
        <f t="shared" si="56"/>
        <v>0.22</v>
      </c>
      <c r="N864" s="22">
        <f t="shared" si="55"/>
        <v>1973.6496</v>
      </c>
    </row>
    <row r="865" spans="1:14" x14ac:dyDescent="0.3">
      <c r="A865" t="s">
        <v>2322</v>
      </c>
      <c r="B865" s="4">
        <v>45286</v>
      </c>
      <c r="C865" t="s">
        <v>530</v>
      </c>
      <c r="D865" t="s">
        <v>1624</v>
      </c>
      <c r="E865" t="s">
        <v>1748</v>
      </c>
      <c r="F865">
        <v>1</v>
      </c>
      <c r="G865">
        <v>169.69</v>
      </c>
      <c r="H865">
        <v>0.22</v>
      </c>
      <c r="I865" t="s">
        <v>1805</v>
      </c>
      <c r="J865" s="17">
        <v>132.35820000000001</v>
      </c>
      <c r="K865">
        <f t="shared" si="53"/>
        <v>1</v>
      </c>
      <c r="L865">
        <f t="shared" si="54"/>
        <v>169.69</v>
      </c>
      <c r="M865">
        <f t="shared" si="56"/>
        <v>0.22</v>
      </c>
      <c r="N865" s="22">
        <f t="shared" si="55"/>
        <v>132.35820000000001</v>
      </c>
    </row>
    <row r="866" spans="1:14" x14ac:dyDescent="0.3">
      <c r="A866" t="s">
        <v>2522</v>
      </c>
      <c r="B866" s="4">
        <v>45795</v>
      </c>
      <c r="C866" t="s">
        <v>864</v>
      </c>
      <c r="D866" t="s">
        <v>1624</v>
      </c>
      <c r="E866" t="s">
        <v>1761</v>
      </c>
      <c r="F866">
        <v>3</v>
      </c>
      <c r="G866">
        <v>79.77</v>
      </c>
      <c r="H866">
        <v>0.09</v>
      </c>
      <c r="I866" t="s">
        <v>1805</v>
      </c>
      <c r="J866" s="17">
        <v>217.77209999999999</v>
      </c>
      <c r="K866">
        <f t="shared" si="53"/>
        <v>3</v>
      </c>
      <c r="L866">
        <f t="shared" si="54"/>
        <v>79.77</v>
      </c>
      <c r="M866">
        <f t="shared" si="56"/>
        <v>0.09</v>
      </c>
      <c r="N866" s="22">
        <f t="shared" si="55"/>
        <v>217.77209999999999</v>
      </c>
    </row>
    <row r="867" spans="1:14" x14ac:dyDescent="0.3">
      <c r="A867" t="s">
        <v>2795</v>
      </c>
      <c r="B867" s="4">
        <v>45486</v>
      </c>
      <c r="C867" t="s">
        <v>27</v>
      </c>
      <c r="D867" t="s">
        <v>1624</v>
      </c>
      <c r="E867" t="s">
        <v>1789</v>
      </c>
      <c r="F867">
        <v>2</v>
      </c>
      <c r="G867">
        <v>274.08999999999997</v>
      </c>
      <c r="H867">
        <v>0.13</v>
      </c>
      <c r="I867" t="s">
        <v>1807</v>
      </c>
      <c r="J867" s="17">
        <v>476.91660000000002</v>
      </c>
      <c r="K867">
        <f t="shared" si="53"/>
        <v>2</v>
      </c>
      <c r="L867">
        <f t="shared" si="54"/>
        <v>274.08999999999997</v>
      </c>
      <c r="M867">
        <f t="shared" si="56"/>
        <v>0.13</v>
      </c>
      <c r="N867" s="22">
        <f t="shared" si="55"/>
        <v>476.91660000000002</v>
      </c>
    </row>
    <row r="868" spans="1:14" x14ac:dyDescent="0.3">
      <c r="A868" t="s">
        <v>2851</v>
      </c>
      <c r="B868" s="4">
        <v>45257</v>
      </c>
      <c r="C868" t="s">
        <v>199</v>
      </c>
      <c r="D868" t="s">
        <v>1624</v>
      </c>
      <c r="E868" t="s">
        <v>1795</v>
      </c>
      <c r="F868">
        <v>4</v>
      </c>
      <c r="G868">
        <v>189.07</v>
      </c>
      <c r="H868">
        <v>0.1</v>
      </c>
      <c r="I868" t="s">
        <v>1810</v>
      </c>
      <c r="J868" s="17">
        <v>680.65200000000004</v>
      </c>
      <c r="K868">
        <f t="shared" si="53"/>
        <v>4</v>
      </c>
      <c r="L868">
        <f t="shared" si="54"/>
        <v>189.07</v>
      </c>
      <c r="M868">
        <f t="shared" si="56"/>
        <v>0.1</v>
      </c>
      <c r="N868" s="22">
        <f t="shared" si="55"/>
        <v>680.65200000000004</v>
      </c>
    </row>
    <row r="869" spans="1:14" x14ac:dyDescent="0.3">
      <c r="A869" t="s">
        <v>3185</v>
      </c>
      <c r="B869" s="4">
        <v>45656</v>
      </c>
      <c r="C869" t="s">
        <v>235</v>
      </c>
      <c r="D869" t="s">
        <v>1624</v>
      </c>
      <c r="E869" t="s">
        <v>1776</v>
      </c>
      <c r="F869">
        <v>2</v>
      </c>
      <c r="G869">
        <v>591.33000000000004</v>
      </c>
      <c r="H869">
        <v>0.24</v>
      </c>
      <c r="I869" t="s">
        <v>1805</v>
      </c>
      <c r="J869" s="17">
        <v>898.8216000000001</v>
      </c>
      <c r="K869">
        <f t="shared" si="53"/>
        <v>2</v>
      </c>
      <c r="L869">
        <f t="shared" si="54"/>
        <v>591.33000000000004</v>
      </c>
      <c r="M869">
        <f t="shared" si="56"/>
        <v>0.24</v>
      </c>
      <c r="N869" s="22">
        <f t="shared" si="55"/>
        <v>898.8216000000001</v>
      </c>
    </row>
    <row r="870" spans="1:14" x14ac:dyDescent="0.3">
      <c r="A870" t="s">
        <v>3191</v>
      </c>
      <c r="B870" s="4">
        <v>45742</v>
      </c>
      <c r="C870" t="s">
        <v>127</v>
      </c>
      <c r="D870" t="s">
        <v>1624</v>
      </c>
      <c r="E870" t="s">
        <v>1774</v>
      </c>
      <c r="F870">
        <v>1</v>
      </c>
      <c r="G870">
        <v>713.63</v>
      </c>
      <c r="H870">
        <v>0.28000000000000003</v>
      </c>
      <c r="I870" t="s">
        <v>1810</v>
      </c>
      <c r="J870" s="17">
        <v>513.81359999999995</v>
      </c>
      <c r="K870">
        <f t="shared" si="53"/>
        <v>1</v>
      </c>
      <c r="L870">
        <f t="shared" si="54"/>
        <v>713.63</v>
      </c>
      <c r="M870">
        <f t="shared" si="56"/>
        <v>0.28000000000000003</v>
      </c>
      <c r="N870" s="22">
        <f t="shared" si="55"/>
        <v>513.81359999999995</v>
      </c>
    </row>
    <row r="871" spans="1:14" x14ac:dyDescent="0.3">
      <c r="A871" t="s">
        <v>3454</v>
      </c>
      <c r="B871" s="4">
        <v>45669</v>
      </c>
      <c r="C871" t="s">
        <v>447</v>
      </c>
      <c r="D871" t="s">
        <v>1624</v>
      </c>
      <c r="E871" t="s">
        <v>1734</v>
      </c>
      <c r="F871">
        <v>4</v>
      </c>
      <c r="G871">
        <v>92.35</v>
      </c>
      <c r="H871">
        <v>0.15</v>
      </c>
      <c r="I871" t="s">
        <v>1805</v>
      </c>
      <c r="J871" s="17">
        <v>313.99</v>
      </c>
      <c r="K871">
        <f t="shared" si="53"/>
        <v>4</v>
      </c>
      <c r="L871">
        <f t="shared" si="54"/>
        <v>92.35</v>
      </c>
      <c r="M871">
        <f t="shared" si="56"/>
        <v>0.15</v>
      </c>
      <c r="N871" s="22">
        <f t="shared" si="55"/>
        <v>313.99</v>
      </c>
    </row>
    <row r="872" spans="1:14" x14ac:dyDescent="0.3">
      <c r="A872" t="s">
        <v>3630</v>
      </c>
      <c r="B872" s="4">
        <v>45594</v>
      </c>
      <c r="C872" t="s">
        <v>1033</v>
      </c>
      <c r="D872" t="s">
        <v>1624</v>
      </c>
      <c r="E872" t="s">
        <v>1743</v>
      </c>
      <c r="F872">
        <v>3</v>
      </c>
      <c r="G872">
        <v>469.33</v>
      </c>
      <c r="H872">
        <v>0.14000000000000001</v>
      </c>
      <c r="I872" t="s">
        <v>1807</v>
      </c>
      <c r="J872" s="17">
        <v>1210.8714</v>
      </c>
      <c r="K872">
        <f t="shared" si="53"/>
        <v>3</v>
      </c>
      <c r="L872">
        <f t="shared" si="54"/>
        <v>469.33</v>
      </c>
      <c r="M872">
        <f t="shared" si="56"/>
        <v>0.14000000000000001</v>
      </c>
      <c r="N872" s="22">
        <f t="shared" si="55"/>
        <v>1210.8714</v>
      </c>
    </row>
    <row r="873" spans="1:14" x14ac:dyDescent="0.3">
      <c r="A873" t="s">
        <v>1939</v>
      </c>
      <c r="B873" s="4">
        <v>45662</v>
      </c>
      <c r="C873" t="s">
        <v>542</v>
      </c>
      <c r="D873" t="s">
        <v>1626</v>
      </c>
      <c r="E873" t="s">
        <v>1776</v>
      </c>
      <c r="F873">
        <v>4</v>
      </c>
      <c r="G873">
        <v>950.04</v>
      </c>
      <c r="H873">
        <v>0.13</v>
      </c>
      <c r="I873" t="s">
        <v>1807</v>
      </c>
      <c r="J873" s="17">
        <v>3306.1392000000001</v>
      </c>
      <c r="K873">
        <f t="shared" si="53"/>
        <v>4</v>
      </c>
      <c r="L873">
        <f t="shared" si="54"/>
        <v>950.04</v>
      </c>
      <c r="M873">
        <f t="shared" si="56"/>
        <v>0.13</v>
      </c>
      <c r="N873" s="22">
        <f t="shared" si="55"/>
        <v>3306.1392000000001</v>
      </c>
    </row>
    <row r="874" spans="1:14" x14ac:dyDescent="0.3">
      <c r="A874" t="s">
        <v>1961</v>
      </c>
      <c r="B874" s="4">
        <v>45613</v>
      </c>
      <c r="C874" t="s">
        <v>1246</v>
      </c>
      <c r="D874" t="s">
        <v>1626</v>
      </c>
      <c r="E874" t="s">
        <v>1743</v>
      </c>
      <c r="F874">
        <v>1</v>
      </c>
      <c r="G874">
        <v>345.06</v>
      </c>
      <c r="H874">
        <v>0.13</v>
      </c>
      <c r="I874" t="s">
        <v>1810</v>
      </c>
      <c r="J874" s="17">
        <v>300.2022</v>
      </c>
      <c r="K874">
        <f t="shared" si="53"/>
        <v>1</v>
      </c>
      <c r="L874">
        <f t="shared" si="54"/>
        <v>345.06</v>
      </c>
      <c r="M874">
        <f t="shared" si="56"/>
        <v>0.13</v>
      </c>
      <c r="N874" s="22">
        <f t="shared" si="55"/>
        <v>300.2022</v>
      </c>
    </row>
    <row r="875" spans="1:14" x14ac:dyDescent="0.3">
      <c r="A875" t="s">
        <v>2021</v>
      </c>
      <c r="B875" s="4">
        <v>45943</v>
      </c>
      <c r="C875" t="s">
        <v>645</v>
      </c>
      <c r="D875" t="s">
        <v>1626</v>
      </c>
      <c r="E875" t="s">
        <v>1786</v>
      </c>
      <c r="F875">
        <v>1</v>
      </c>
      <c r="G875">
        <v>775.84</v>
      </c>
      <c r="H875">
        <v>0.26</v>
      </c>
      <c r="I875" t="s">
        <v>1805</v>
      </c>
      <c r="J875" s="17">
        <v>574.12160000000006</v>
      </c>
      <c r="K875">
        <f t="shared" si="53"/>
        <v>1</v>
      </c>
      <c r="L875">
        <f t="shared" si="54"/>
        <v>775.84</v>
      </c>
      <c r="M875">
        <f t="shared" si="56"/>
        <v>0.26</v>
      </c>
      <c r="N875" s="22">
        <f t="shared" si="55"/>
        <v>574.12160000000006</v>
      </c>
    </row>
    <row r="876" spans="1:14" x14ac:dyDescent="0.3">
      <c r="A876" t="s">
        <v>2037</v>
      </c>
      <c r="B876" s="4">
        <v>45676</v>
      </c>
      <c r="C876" t="s">
        <v>185</v>
      </c>
      <c r="D876" t="s">
        <v>1626</v>
      </c>
      <c r="E876" t="s">
        <v>1779</v>
      </c>
      <c r="F876">
        <v>3</v>
      </c>
      <c r="G876">
        <v>449.88</v>
      </c>
      <c r="H876">
        <v>0.1</v>
      </c>
      <c r="I876" t="s">
        <v>1807</v>
      </c>
      <c r="J876" s="17">
        <v>1214.6759999999999</v>
      </c>
      <c r="K876">
        <f t="shared" si="53"/>
        <v>3</v>
      </c>
      <c r="L876">
        <f t="shared" si="54"/>
        <v>449.88</v>
      </c>
      <c r="M876">
        <f t="shared" si="56"/>
        <v>0.1</v>
      </c>
      <c r="N876" s="22">
        <f t="shared" si="55"/>
        <v>1214.6759999999999</v>
      </c>
    </row>
    <row r="877" spans="1:14" x14ac:dyDescent="0.3">
      <c r="A877" t="s">
        <v>2093</v>
      </c>
      <c r="B877" s="4">
        <v>45308</v>
      </c>
      <c r="C877" t="s">
        <v>1421</v>
      </c>
      <c r="D877" t="s">
        <v>1626</v>
      </c>
      <c r="E877" t="s">
        <v>1795</v>
      </c>
      <c r="F877">
        <v>3</v>
      </c>
      <c r="G877">
        <v>807.95</v>
      </c>
      <c r="H877">
        <v>0.1</v>
      </c>
      <c r="I877" t="s">
        <v>1807</v>
      </c>
      <c r="J877" s="17">
        <v>2181.4650000000011</v>
      </c>
      <c r="K877">
        <f t="shared" si="53"/>
        <v>3</v>
      </c>
      <c r="L877">
        <f t="shared" si="54"/>
        <v>807.95</v>
      </c>
      <c r="M877">
        <f t="shared" si="56"/>
        <v>0.1</v>
      </c>
      <c r="N877" s="22">
        <f t="shared" si="55"/>
        <v>2181.4650000000011</v>
      </c>
    </row>
    <row r="878" spans="1:14" x14ac:dyDescent="0.3">
      <c r="A878" t="s">
        <v>2428</v>
      </c>
      <c r="B878" s="4">
        <v>45923</v>
      </c>
      <c r="C878" t="s">
        <v>1095</v>
      </c>
      <c r="D878" t="s">
        <v>1626</v>
      </c>
      <c r="E878" t="s">
        <v>1743</v>
      </c>
      <c r="F878">
        <v>4</v>
      </c>
      <c r="G878">
        <v>395.45</v>
      </c>
      <c r="H878">
        <v>0.01</v>
      </c>
      <c r="I878" t="s">
        <v>1805</v>
      </c>
      <c r="J878" s="17">
        <v>1565.982</v>
      </c>
      <c r="K878">
        <f t="shared" si="53"/>
        <v>4</v>
      </c>
      <c r="L878">
        <f t="shared" si="54"/>
        <v>395.45</v>
      </c>
      <c r="M878">
        <f t="shared" si="56"/>
        <v>0.01</v>
      </c>
      <c r="N878" s="22">
        <f t="shared" si="55"/>
        <v>1565.982</v>
      </c>
    </row>
    <row r="879" spans="1:14" x14ac:dyDescent="0.3">
      <c r="A879" t="s">
        <v>2500</v>
      </c>
      <c r="B879" s="4">
        <v>45520</v>
      </c>
      <c r="C879" t="s">
        <v>14</v>
      </c>
      <c r="D879" t="s">
        <v>1626</v>
      </c>
      <c r="E879" t="s">
        <v>1743</v>
      </c>
      <c r="F879">
        <v>1</v>
      </c>
      <c r="G879">
        <v>301.24</v>
      </c>
      <c r="H879">
        <v>0.11</v>
      </c>
      <c r="I879" t="s">
        <v>1807</v>
      </c>
      <c r="J879" s="17">
        <v>268.10359999999997</v>
      </c>
      <c r="K879">
        <f t="shared" si="53"/>
        <v>1</v>
      </c>
      <c r="L879">
        <f t="shared" si="54"/>
        <v>301.24</v>
      </c>
      <c r="M879">
        <f t="shared" si="56"/>
        <v>0.11</v>
      </c>
      <c r="N879" s="22">
        <f t="shared" si="55"/>
        <v>268.10359999999997</v>
      </c>
    </row>
    <row r="880" spans="1:14" x14ac:dyDescent="0.3">
      <c r="A880" t="s">
        <v>2647</v>
      </c>
      <c r="B880" s="4">
        <v>45695</v>
      </c>
      <c r="C880" t="s">
        <v>376</v>
      </c>
      <c r="D880" t="s">
        <v>1626</v>
      </c>
      <c r="E880" t="s">
        <v>1771</v>
      </c>
      <c r="F880">
        <v>4</v>
      </c>
      <c r="G880">
        <v>751.63</v>
      </c>
      <c r="H880">
        <v>0.28000000000000003</v>
      </c>
      <c r="I880" t="s">
        <v>1810</v>
      </c>
      <c r="J880" s="17">
        <v>2164.6943999999999</v>
      </c>
      <c r="K880">
        <f t="shared" si="53"/>
        <v>4</v>
      </c>
      <c r="L880">
        <f t="shared" si="54"/>
        <v>751.63</v>
      </c>
      <c r="M880">
        <f t="shared" si="56"/>
        <v>0.28000000000000003</v>
      </c>
      <c r="N880" s="22">
        <f t="shared" si="55"/>
        <v>2164.6943999999999</v>
      </c>
    </row>
    <row r="881" spans="1:14" x14ac:dyDescent="0.3">
      <c r="A881" t="s">
        <v>2711</v>
      </c>
      <c r="B881" s="4">
        <v>45672</v>
      </c>
      <c r="C881" t="s">
        <v>485</v>
      </c>
      <c r="D881" t="s">
        <v>1626</v>
      </c>
      <c r="E881" t="s">
        <v>1779</v>
      </c>
      <c r="F881">
        <v>3</v>
      </c>
      <c r="G881">
        <v>566.16</v>
      </c>
      <c r="H881">
        <v>0.05</v>
      </c>
      <c r="I881" t="s">
        <v>1807</v>
      </c>
      <c r="J881" s="17">
        <v>1613.556</v>
      </c>
      <c r="K881">
        <f t="shared" si="53"/>
        <v>3</v>
      </c>
      <c r="L881">
        <f t="shared" si="54"/>
        <v>566.16</v>
      </c>
      <c r="M881">
        <f t="shared" si="56"/>
        <v>0.05</v>
      </c>
      <c r="N881" s="22">
        <f t="shared" si="55"/>
        <v>1613.556</v>
      </c>
    </row>
    <row r="882" spans="1:14" x14ac:dyDescent="0.3">
      <c r="A882" t="s">
        <v>2803</v>
      </c>
      <c r="B882" s="4">
        <v>45579</v>
      </c>
      <c r="C882" t="s">
        <v>1198</v>
      </c>
      <c r="D882" t="s">
        <v>1626</v>
      </c>
      <c r="E882" t="s">
        <v>1758</v>
      </c>
      <c r="F882">
        <v>4</v>
      </c>
      <c r="G882">
        <v>826.55</v>
      </c>
      <c r="H882">
        <v>0.28000000000000003</v>
      </c>
      <c r="I882" t="s">
        <v>1805</v>
      </c>
      <c r="J882" s="17">
        <v>2380.4639999999999</v>
      </c>
      <c r="K882">
        <f t="shared" si="53"/>
        <v>4</v>
      </c>
      <c r="L882">
        <f t="shared" si="54"/>
        <v>826.55</v>
      </c>
      <c r="M882">
        <f t="shared" si="56"/>
        <v>0.28000000000000003</v>
      </c>
      <c r="N882" s="22">
        <f t="shared" si="55"/>
        <v>2380.4639999999999</v>
      </c>
    </row>
    <row r="883" spans="1:14" x14ac:dyDescent="0.3">
      <c r="A883" t="s">
        <v>2896</v>
      </c>
      <c r="B883" s="4">
        <v>45686</v>
      </c>
      <c r="C883" t="s">
        <v>152</v>
      </c>
      <c r="D883" t="s">
        <v>1626</v>
      </c>
      <c r="E883" t="s">
        <v>1792</v>
      </c>
      <c r="F883">
        <v>4</v>
      </c>
      <c r="G883">
        <v>106.23</v>
      </c>
      <c r="H883">
        <v>0.28000000000000003</v>
      </c>
      <c r="I883" t="s">
        <v>1810</v>
      </c>
      <c r="J883" s="17">
        <v>305.94240000000002</v>
      </c>
      <c r="K883">
        <f t="shared" si="53"/>
        <v>4</v>
      </c>
      <c r="L883">
        <f t="shared" si="54"/>
        <v>106.23</v>
      </c>
      <c r="M883">
        <f t="shared" si="56"/>
        <v>0.28000000000000003</v>
      </c>
      <c r="N883" s="22">
        <f t="shared" si="55"/>
        <v>305.94240000000002</v>
      </c>
    </row>
    <row r="884" spans="1:14" x14ac:dyDescent="0.3">
      <c r="A884" t="s">
        <v>3050</v>
      </c>
      <c r="B884" s="4">
        <v>45677</v>
      </c>
      <c r="C884" t="s">
        <v>330</v>
      </c>
      <c r="D884" t="s">
        <v>1626</v>
      </c>
      <c r="E884" t="s">
        <v>1779</v>
      </c>
      <c r="F884">
        <v>1</v>
      </c>
      <c r="G884">
        <v>161.80000000000001</v>
      </c>
      <c r="H884">
        <v>0.24</v>
      </c>
      <c r="I884" t="s">
        <v>1807</v>
      </c>
      <c r="J884" s="17">
        <v>122.968</v>
      </c>
      <c r="K884">
        <f t="shared" si="53"/>
        <v>1</v>
      </c>
      <c r="L884">
        <f t="shared" si="54"/>
        <v>161.80000000000001</v>
      </c>
      <c r="M884">
        <f t="shared" si="56"/>
        <v>0.24</v>
      </c>
      <c r="N884" s="22">
        <f t="shared" si="55"/>
        <v>122.968</v>
      </c>
    </row>
    <row r="885" spans="1:14" x14ac:dyDescent="0.3">
      <c r="A885" t="s">
        <v>3058</v>
      </c>
      <c r="B885" s="4">
        <v>45480</v>
      </c>
      <c r="C885" t="s">
        <v>797</v>
      </c>
      <c r="D885" t="s">
        <v>1626</v>
      </c>
      <c r="E885" t="s">
        <v>1774</v>
      </c>
      <c r="F885">
        <v>2</v>
      </c>
      <c r="G885">
        <v>875.2</v>
      </c>
      <c r="H885">
        <v>0.19</v>
      </c>
      <c r="I885" t="s">
        <v>1805</v>
      </c>
      <c r="J885" s="17">
        <v>1417.8240000000001</v>
      </c>
      <c r="K885">
        <f t="shared" si="53"/>
        <v>2</v>
      </c>
      <c r="L885">
        <f t="shared" si="54"/>
        <v>875.2</v>
      </c>
      <c r="M885">
        <f t="shared" si="56"/>
        <v>0.19</v>
      </c>
      <c r="N885" s="22">
        <f t="shared" si="55"/>
        <v>1417.8240000000001</v>
      </c>
    </row>
    <row r="886" spans="1:14" x14ac:dyDescent="0.3">
      <c r="A886" t="s">
        <v>3118</v>
      </c>
      <c r="B886" s="4">
        <v>45376</v>
      </c>
      <c r="C886" t="s">
        <v>1324</v>
      </c>
      <c r="D886" t="s">
        <v>1626</v>
      </c>
      <c r="E886" t="s">
        <v>1755</v>
      </c>
      <c r="F886">
        <v>1</v>
      </c>
      <c r="G886">
        <v>340.9</v>
      </c>
      <c r="H886">
        <v>0.28999999999999998</v>
      </c>
      <c r="I886" t="s">
        <v>1805</v>
      </c>
      <c r="J886" s="17">
        <v>242.03899999999999</v>
      </c>
      <c r="K886">
        <f t="shared" si="53"/>
        <v>1</v>
      </c>
      <c r="L886">
        <f t="shared" si="54"/>
        <v>340.9</v>
      </c>
      <c r="M886">
        <f t="shared" si="56"/>
        <v>0.28999999999999998</v>
      </c>
      <c r="N886" s="22">
        <f t="shared" si="55"/>
        <v>242.03899999999999</v>
      </c>
    </row>
    <row r="887" spans="1:14" x14ac:dyDescent="0.3">
      <c r="A887" t="s">
        <v>3125</v>
      </c>
      <c r="B887" s="4">
        <v>45838</v>
      </c>
      <c r="C887" t="s">
        <v>811</v>
      </c>
      <c r="D887" t="s">
        <v>1626</v>
      </c>
      <c r="E887" t="s">
        <v>1761</v>
      </c>
      <c r="F887">
        <v>2</v>
      </c>
      <c r="G887">
        <v>271.39999999999998</v>
      </c>
      <c r="H887">
        <v>0.17</v>
      </c>
      <c r="I887" t="s">
        <v>1807</v>
      </c>
      <c r="J887" s="17">
        <v>450.52399999999989</v>
      </c>
      <c r="K887">
        <f t="shared" si="53"/>
        <v>2</v>
      </c>
      <c r="L887">
        <f t="shared" si="54"/>
        <v>271.39999999999998</v>
      </c>
      <c r="M887">
        <f t="shared" si="56"/>
        <v>0.17</v>
      </c>
      <c r="N887" s="22">
        <f t="shared" si="55"/>
        <v>450.52399999999989</v>
      </c>
    </row>
    <row r="888" spans="1:14" x14ac:dyDescent="0.3">
      <c r="A888" t="s">
        <v>3153</v>
      </c>
      <c r="B888" s="4">
        <v>45249</v>
      </c>
      <c r="C888" t="s">
        <v>826</v>
      </c>
      <c r="D888" t="s">
        <v>1626</v>
      </c>
      <c r="E888" t="s">
        <v>1768</v>
      </c>
      <c r="F888">
        <v>2</v>
      </c>
      <c r="G888">
        <v>636.51</v>
      </c>
      <c r="H888">
        <v>0.25</v>
      </c>
      <c r="I888" t="s">
        <v>1805</v>
      </c>
      <c r="J888" s="17">
        <v>954.76499999999999</v>
      </c>
      <c r="K888">
        <f t="shared" si="53"/>
        <v>2</v>
      </c>
      <c r="L888">
        <f t="shared" si="54"/>
        <v>636.51</v>
      </c>
      <c r="M888">
        <f t="shared" si="56"/>
        <v>0.25</v>
      </c>
      <c r="N888" s="22">
        <f t="shared" si="55"/>
        <v>954.76499999999999</v>
      </c>
    </row>
    <row r="889" spans="1:14" x14ac:dyDescent="0.3">
      <c r="A889" t="s">
        <v>3186</v>
      </c>
      <c r="B889" s="4">
        <v>45869</v>
      </c>
      <c r="C889" t="s">
        <v>1168</v>
      </c>
      <c r="D889" t="s">
        <v>1626</v>
      </c>
      <c r="E889" t="s">
        <v>1789</v>
      </c>
      <c r="F889">
        <v>2</v>
      </c>
      <c r="G889">
        <v>204.89</v>
      </c>
      <c r="H889">
        <v>0.24</v>
      </c>
      <c r="I889" t="s">
        <v>1805</v>
      </c>
      <c r="J889" s="17">
        <v>311.43279999999999</v>
      </c>
      <c r="K889">
        <f t="shared" si="53"/>
        <v>2</v>
      </c>
      <c r="L889">
        <f t="shared" si="54"/>
        <v>204.89</v>
      </c>
      <c r="M889">
        <f t="shared" si="56"/>
        <v>0.24</v>
      </c>
      <c r="N889" s="22">
        <f t="shared" si="55"/>
        <v>311.43279999999999</v>
      </c>
    </row>
    <row r="890" spans="1:14" x14ac:dyDescent="0.3">
      <c r="A890" t="s">
        <v>3315</v>
      </c>
      <c r="B890" s="4">
        <v>45905</v>
      </c>
      <c r="C890" t="s">
        <v>542</v>
      </c>
      <c r="D890" t="s">
        <v>1626</v>
      </c>
      <c r="E890" t="s">
        <v>1781</v>
      </c>
      <c r="F890">
        <v>1</v>
      </c>
      <c r="G890">
        <v>994.63</v>
      </c>
      <c r="H890">
        <v>0.28000000000000003</v>
      </c>
      <c r="I890" t="s">
        <v>1805</v>
      </c>
      <c r="J890" s="17">
        <v>716.1336</v>
      </c>
      <c r="K890">
        <f t="shared" si="53"/>
        <v>1</v>
      </c>
      <c r="L890">
        <f t="shared" si="54"/>
        <v>994.63</v>
      </c>
      <c r="M890">
        <f t="shared" si="56"/>
        <v>0.28000000000000003</v>
      </c>
      <c r="N890" s="22">
        <f t="shared" si="55"/>
        <v>716.1336</v>
      </c>
    </row>
    <row r="891" spans="1:14" x14ac:dyDescent="0.3">
      <c r="A891" t="s">
        <v>3349</v>
      </c>
      <c r="B891" s="4">
        <v>45356</v>
      </c>
      <c r="C891" t="s">
        <v>791</v>
      </c>
      <c r="D891" t="s">
        <v>1626</v>
      </c>
      <c r="E891" t="s">
        <v>1761</v>
      </c>
      <c r="F891">
        <v>3</v>
      </c>
      <c r="G891">
        <v>855.96</v>
      </c>
      <c r="H891">
        <v>0.28999999999999998</v>
      </c>
      <c r="I891" t="s">
        <v>1810</v>
      </c>
      <c r="J891" s="17">
        <v>1823.1948</v>
      </c>
      <c r="K891">
        <f t="shared" si="53"/>
        <v>3</v>
      </c>
      <c r="L891">
        <f t="shared" si="54"/>
        <v>855.96</v>
      </c>
      <c r="M891">
        <f t="shared" si="56"/>
        <v>0.28999999999999998</v>
      </c>
      <c r="N891" s="22">
        <f t="shared" si="55"/>
        <v>1823.1948</v>
      </c>
    </row>
    <row r="892" spans="1:14" x14ac:dyDescent="0.3">
      <c r="A892" t="s">
        <v>3367</v>
      </c>
      <c r="B892" s="4">
        <v>45555</v>
      </c>
      <c r="C892" t="s">
        <v>675</v>
      </c>
      <c r="D892" t="s">
        <v>1626</v>
      </c>
      <c r="E892" t="s">
        <v>1783</v>
      </c>
      <c r="F892">
        <v>1</v>
      </c>
      <c r="G892">
        <v>135.13</v>
      </c>
      <c r="H892">
        <v>0.04</v>
      </c>
      <c r="I892" t="s">
        <v>1805</v>
      </c>
      <c r="J892" s="17">
        <v>129.72479999999999</v>
      </c>
      <c r="K892">
        <f t="shared" si="53"/>
        <v>1</v>
      </c>
      <c r="L892">
        <f t="shared" si="54"/>
        <v>135.13</v>
      </c>
      <c r="M892">
        <f t="shared" si="56"/>
        <v>0.04</v>
      </c>
      <c r="N892" s="22">
        <f t="shared" si="55"/>
        <v>129.72479999999999</v>
      </c>
    </row>
    <row r="893" spans="1:14" x14ac:dyDescent="0.3">
      <c r="A893" t="s">
        <v>3737</v>
      </c>
      <c r="B893" s="4">
        <v>45847</v>
      </c>
      <c r="C893" t="s">
        <v>939</v>
      </c>
      <c r="D893" t="s">
        <v>1626</v>
      </c>
      <c r="E893" t="s">
        <v>1768</v>
      </c>
      <c r="F893">
        <v>1</v>
      </c>
      <c r="G893">
        <v>841.53</v>
      </c>
      <c r="H893">
        <v>0.15</v>
      </c>
      <c r="I893" t="s">
        <v>1805</v>
      </c>
      <c r="J893" s="17">
        <v>715.30049999999994</v>
      </c>
      <c r="K893">
        <f t="shared" si="53"/>
        <v>1</v>
      </c>
      <c r="L893">
        <f t="shared" si="54"/>
        <v>841.53</v>
      </c>
      <c r="M893">
        <f t="shared" si="56"/>
        <v>0.15</v>
      </c>
      <c r="N893" s="22">
        <f t="shared" si="55"/>
        <v>715.30049999999994</v>
      </c>
    </row>
    <row r="894" spans="1:14" x14ac:dyDescent="0.3">
      <c r="A894" t="s">
        <v>1808</v>
      </c>
      <c r="B894" s="4">
        <v>45446</v>
      </c>
      <c r="C894" t="s">
        <v>208</v>
      </c>
      <c r="D894" t="s">
        <v>1628</v>
      </c>
      <c r="E894" t="s">
        <v>1764</v>
      </c>
      <c r="F894">
        <v>4</v>
      </c>
      <c r="G894">
        <v>914.05</v>
      </c>
      <c r="H894">
        <v>0.25</v>
      </c>
      <c r="I894" t="s">
        <v>1805</v>
      </c>
      <c r="J894" s="17">
        <v>2742.15</v>
      </c>
      <c r="K894">
        <f t="shared" si="53"/>
        <v>4</v>
      </c>
      <c r="L894">
        <f t="shared" si="54"/>
        <v>914.05</v>
      </c>
      <c r="M894">
        <f t="shared" si="56"/>
        <v>0.25</v>
      </c>
      <c r="N894" s="22">
        <f t="shared" si="55"/>
        <v>2742.15</v>
      </c>
    </row>
    <row r="895" spans="1:14" x14ac:dyDescent="0.3">
      <c r="A895" t="s">
        <v>1862</v>
      </c>
      <c r="B895" s="4">
        <v>45589</v>
      </c>
      <c r="C895" t="s">
        <v>1278</v>
      </c>
      <c r="D895" t="s">
        <v>1628</v>
      </c>
      <c r="E895" t="s">
        <v>1774</v>
      </c>
      <c r="F895">
        <v>2</v>
      </c>
      <c r="G895">
        <v>559.71</v>
      </c>
      <c r="H895">
        <v>0.3</v>
      </c>
      <c r="I895" t="s">
        <v>1810</v>
      </c>
      <c r="J895" s="17">
        <v>783.59400000000005</v>
      </c>
      <c r="K895">
        <f t="shared" si="53"/>
        <v>2</v>
      </c>
      <c r="L895">
        <f t="shared" si="54"/>
        <v>559.71</v>
      </c>
      <c r="M895">
        <f t="shared" si="56"/>
        <v>0.3</v>
      </c>
      <c r="N895" s="22">
        <f t="shared" si="55"/>
        <v>783.59400000000005</v>
      </c>
    </row>
    <row r="896" spans="1:14" x14ac:dyDescent="0.3">
      <c r="A896" t="s">
        <v>1963</v>
      </c>
      <c r="B896" s="4">
        <v>45494</v>
      </c>
      <c r="C896" t="s">
        <v>995</v>
      </c>
      <c r="D896" t="s">
        <v>1628</v>
      </c>
      <c r="E896" t="s">
        <v>1734</v>
      </c>
      <c r="F896">
        <v>2</v>
      </c>
      <c r="G896">
        <v>921.52</v>
      </c>
      <c r="H896">
        <v>0</v>
      </c>
      <c r="I896" t="s">
        <v>1807</v>
      </c>
      <c r="J896" s="17">
        <v>1843.04</v>
      </c>
      <c r="K896">
        <f t="shared" si="53"/>
        <v>2</v>
      </c>
      <c r="L896">
        <f t="shared" si="54"/>
        <v>921.52</v>
      </c>
      <c r="M896">
        <f t="shared" si="56"/>
        <v>0</v>
      </c>
      <c r="N896" s="22">
        <f t="shared" si="55"/>
        <v>1843.04</v>
      </c>
    </row>
    <row r="897" spans="1:14" x14ac:dyDescent="0.3">
      <c r="A897" t="s">
        <v>1978</v>
      </c>
      <c r="B897" s="4">
        <v>45795</v>
      </c>
      <c r="C897" t="s">
        <v>573</v>
      </c>
      <c r="D897" t="s">
        <v>1628</v>
      </c>
      <c r="E897" t="s">
        <v>1774</v>
      </c>
      <c r="F897">
        <v>1</v>
      </c>
      <c r="G897">
        <v>325.08</v>
      </c>
      <c r="H897">
        <v>0.26</v>
      </c>
      <c r="I897" t="s">
        <v>1807</v>
      </c>
      <c r="J897" s="17">
        <v>240.5592</v>
      </c>
      <c r="K897">
        <f t="shared" si="53"/>
        <v>1</v>
      </c>
      <c r="L897">
        <f t="shared" si="54"/>
        <v>325.08</v>
      </c>
      <c r="M897">
        <f t="shared" si="56"/>
        <v>0.26</v>
      </c>
      <c r="N897" s="22">
        <f t="shared" si="55"/>
        <v>240.5592</v>
      </c>
    </row>
    <row r="898" spans="1:14" x14ac:dyDescent="0.3">
      <c r="A898" t="s">
        <v>2001</v>
      </c>
      <c r="B898" s="4">
        <v>45618</v>
      </c>
      <c r="C898" t="s">
        <v>1007</v>
      </c>
      <c r="D898" t="s">
        <v>1628</v>
      </c>
      <c r="E898" t="s">
        <v>1771</v>
      </c>
      <c r="F898">
        <v>3</v>
      </c>
      <c r="G898">
        <v>958.15</v>
      </c>
      <c r="H898">
        <v>0.24</v>
      </c>
      <c r="I898" t="s">
        <v>1810</v>
      </c>
      <c r="J898" s="17">
        <v>2184.5819999999999</v>
      </c>
      <c r="K898">
        <f t="shared" ref="K898:K961" si="57">IF(ISBLANK(F898),J898/(G898*(1-H898)),F898)</f>
        <v>3</v>
      </c>
      <c r="L898">
        <f t="shared" ref="L898:L961" si="58">IF(ISBLANK(G898),J898/(F898*(1-H898)),G898)</f>
        <v>958.15</v>
      </c>
      <c r="M898">
        <f t="shared" si="56"/>
        <v>0.24</v>
      </c>
      <c r="N898" s="22">
        <f t="shared" ref="N898:N961" si="59">IF(ISBLANK(J898),F898*G898*(1-H898),J898)</f>
        <v>2184.5819999999999</v>
      </c>
    </row>
    <row r="899" spans="1:14" x14ac:dyDescent="0.3">
      <c r="A899" t="s">
        <v>2258</v>
      </c>
      <c r="B899" s="4">
        <v>45508</v>
      </c>
      <c r="C899" t="s">
        <v>1295</v>
      </c>
      <c r="D899" t="s">
        <v>1628</v>
      </c>
      <c r="E899" t="s">
        <v>1743</v>
      </c>
      <c r="F899">
        <v>4</v>
      </c>
      <c r="G899">
        <v>829.36</v>
      </c>
      <c r="H899">
        <v>0.11</v>
      </c>
      <c r="I899" t="s">
        <v>1807</v>
      </c>
      <c r="J899" s="17">
        <v>2952.5216</v>
      </c>
      <c r="K899">
        <f t="shared" si="57"/>
        <v>4</v>
      </c>
      <c r="L899">
        <f t="shared" si="58"/>
        <v>829.36</v>
      </c>
      <c r="M899">
        <f t="shared" si="56"/>
        <v>0.11</v>
      </c>
      <c r="N899" s="22">
        <f t="shared" si="59"/>
        <v>2952.5216</v>
      </c>
    </row>
    <row r="900" spans="1:14" x14ac:dyDescent="0.3">
      <c r="A900" t="s">
        <v>2299</v>
      </c>
      <c r="B900" s="4">
        <v>45632</v>
      </c>
      <c r="C900" t="s">
        <v>518</v>
      </c>
      <c r="D900" t="s">
        <v>1628</v>
      </c>
      <c r="E900" t="s">
        <v>1761</v>
      </c>
      <c r="F900">
        <v>2</v>
      </c>
      <c r="G900">
        <v>955.66</v>
      </c>
      <c r="H900">
        <v>0.28999999999999998</v>
      </c>
      <c r="I900" t="s">
        <v>1810</v>
      </c>
      <c r="J900" s="17">
        <v>1357.0372</v>
      </c>
      <c r="K900">
        <f t="shared" si="57"/>
        <v>2</v>
      </c>
      <c r="L900">
        <f t="shared" si="58"/>
        <v>955.66</v>
      </c>
      <c r="M900">
        <f t="shared" si="56"/>
        <v>0.28999999999999998</v>
      </c>
      <c r="N900" s="22">
        <f t="shared" si="59"/>
        <v>1357.0372</v>
      </c>
    </row>
    <row r="901" spans="1:14" x14ac:dyDescent="0.3">
      <c r="A901" t="s">
        <v>2336</v>
      </c>
      <c r="B901" s="4">
        <v>45338</v>
      </c>
      <c r="C901" t="s">
        <v>1069</v>
      </c>
      <c r="D901" t="s">
        <v>1628</v>
      </c>
      <c r="E901" t="s">
        <v>1789</v>
      </c>
      <c r="F901">
        <v>1</v>
      </c>
      <c r="G901">
        <v>540.1</v>
      </c>
      <c r="H901">
        <v>0.22</v>
      </c>
      <c r="I901" t="s">
        <v>1805</v>
      </c>
      <c r="J901" s="17">
        <v>421.27800000000002</v>
      </c>
      <c r="K901">
        <f t="shared" si="57"/>
        <v>1</v>
      </c>
      <c r="L901">
        <f t="shared" si="58"/>
        <v>540.1</v>
      </c>
      <c r="M901">
        <f t="shared" si="56"/>
        <v>0.22</v>
      </c>
      <c r="N901" s="22">
        <f t="shared" si="59"/>
        <v>421.27800000000002</v>
      </c>
    </row>
    <row r="902" spans="1:14" x14ac:dyDescent="0.3">
      <c r="A902" t="s">
        <v>2628</v>
      </c>
      <c r="B902" s="4">
        <v>45307</v>
      </c>
      <c r="C902" t="s">
        <v>199</v>
      </c>
      <c r="D902" t="s">
        <v>1628</v>
      </c>
      <c r="E902" t="s">
        <v>1755</v>
      </c>
      <c r="F902">
        <v>1</v>
      </c>
      <c r="G902">
        <v>678.9</v>
      </c>
      <c r="H902">
        <v>0.17</v>
      </c>
      <c r="I902" t="s">
        <v>1805</v>
      </c>
      <c r="J902" s="17">
        <v>563.48699999999997</v>
      </c>
      <c r="K902">
        <f t="shared" si="57"/>
        <v>1</v>
      </c>
      <c r="L902">
        <f t="shared" si="58"/>
        <v>678.9</v>
      </c>
      <c r="M902">
        <f t="shared" si="56"/>
        <v>0.17</v>
      </c>
      <c r="N902" s="22">
        <f t="shared" si="59"/>
        <v>563.48699999999997</v>
      </c>
    </row>
    <row r="903" spans="1:14" x14ac:dyDescent="0.3">
      <c r="A903" t="s">
        <v>2951</v>
      </c>
      <c r="B903" s="4">
        <v>45433</v>
      </c>
      <c r="C903" t="s">
        <v>678</v>
      </c>
      <c r="D903" t="s">
        <v>1628</v>
      </c>
      <c r="E903" t="s">
        <v>1739</v>
      </c>
      <c r="F903">
        <v>3</v>
      </c>
      <c r="G903">
        <v>803.31</v>
      </c>
      <c r="H903">
        <v>0.1</v>
      </c>
      <c r="I903" t="s">
        <v>1807</v>
      </c>
      <c r="J903" s="17">
        <v>2168.9369999999999</v>
      </c>
      <c r="K903">
        <f t="shared" si="57"/>
        <v>3</v>
      </c>
      <c r="L903">
        <f t="shared" si="58"/>
        <v>803.31</v>
      </c>
      <c r="M903">
        <f t="shared" si="56"/>
        <v>0.1</v>
      </c>
      <c r="N903" s="22">
        <f t="shared" si="59"/>
        <v>2168.9369999999999</v>
      </c>
    </row>
    <row r="904" spans="1:14" x14ac:dyDescent="0.3">
      <c r="A904" t="s">
        <v>2984</v>
      </c>
      <c r="B904" s="4">
        <v>45568</v>
      </c>
      <c r="C904" t="s">
        <v>856</v>
      </c>
      <c r="D904" t="s">
        <v>1628</v>
      </c>
      <c r="E904" t="s">
        <v>1779</v>
      </c>
      <c r="F904">
        <v>2</v>
      </c>
      <c r="G904">
        <v>620.71</v>
      </c>
      <c r="H904">
        <v>0.27</v>
      </c>
      <c r="I904" t="s">
        <v>1805</v>
      </c>
      <c r="J904" s="17">
        <v>906.23660000000007</v>
      </c>
      <c r="K904">
        <f t="shared" si="57"/>
        <v>2</v>
      </c>
      <c r="L904">
        <f t="shared" si="58"/>
        <v>620.71</v>
      </c>
      <c r="M904">
        <f t="shared" si="56"/>
        <v>0.27</v>
      </c>
      <c r="N904" s="22">
        <f t="shared" si="59"/>
        <v>906.23660000000007</v>
      </c>
    </row>
    <row r="905" spans="1:14" x14ac:dyDescent="0.3">
      <c r="A905" t="s">
        <v>3088</v>
      </c>
      <c r="B905" s="4">
        <v>45787</v>
      </c>
      <c r="C905" t="s">
        <v>1496</v>
      </c>
      <c r="D905" t="s">
        <v>1628</v>
      </c>
      <c r="E905" t="s">
        <v>1783</v>
      </c>
      <c r="F905">
        <v>3</v>
      </c>
      <c r="G905">
        <v>225.14</v>
      </c>
      <c r="H905">
        <v>0.15</v>
      </c>
      <c r="I905" t="s">
        <v>1810</v>
      </c>
      <c r="J905" s="17">
        <v>574.10699999999997</v>
      </c>
      <c r="K905">
        <f t="shared" si="57"/>
        <v>3</v>
      </c>
      <c r="L905">
        <f t="shared" si="58"/>
        <v>225.14</v>
      </c>
      <c r="M905">
        <f t="shared" si="56"/>
        <v>0.15</v>
      </c>
      <c r="N905" s="22">
        <f t="shared" si="59"/>
        <v>574.10699999999997</v>
      </c>
    </row>
    <row r="906" spans="1:14" x14ac:dyDescent="0.3">
      <c r="A906" t="s">
        <v>3199</v>
      </c>
      <c r="B906" s="4">
        <v>45368</v>
      </c>
      <c r="C906" t="s">
        <v>397</v>
      </c>
      <c r="D906" t="s">
        <v>1628</v>
      </c>
      <c r="E906" t="s">
        <v>1761</v>
      </c>
      <c r="F906">
        <v>3</v>
      </c>
      <c r="G906">
        <v>847.44</v>
      </c>
      <c r="H906">
        <v>0.17</v>
      </c>
      <c r="I906" t="s">
        <v>1805</v>
      </c>
      <c r="J906" s="17">
        <v>2110.1255999999998</v>
      </c>
      <c r="K906">
        <f t="shared" si="57"/>
        <v>3</v>
      </c>
      <c r="L906">
        <f t="shared" si="58"/>
        <v>847.44</v>
      </c>
      <c r="M906">
        <f t="shared" si="56"/>
        <v>0.17</v>
      </c>
      <c r="N906" s="22">
        <f t="shared" si="59"/>
        <v>2110.1255999999998</v>
      </c>
    </row>
    <row r="907" spans="1:14" x14ac:dyDescent="0.3">
      <c r="A907" t="s">
        <v>3273</v>
      </c>
      <c r="B907" s="4">
        <v>45676</v>
      </c>
      <c r="C907" t="s">
        <v>724</v>
      </c>
      <c r="D907" t="s">
        <v>1628</v>
      </c>
      <c r="E907" t="s">
        <v>1764</v>
      </c>
      <c r="F907">
        <v>3</v>
      </c>
      <c r="G907">
        <v>512.15</v>
      </c>
      <c r="H907">
        <v>0.12</v>
      </c>
      <c r="I907" t="s">
        <v>1805</v>
      </c>
      <c r="J907" s="17">
        <v>1352.076</v>
      </c>
      <c r="K907">
        <f t="shared" si="57"/>
        <v>3</v>
      </c>
      <c r="L907">
        <f t="shared" si="58"/>
        <v>512.15</v>
      </c>
      <c r="M907">
        <f t="shared" si="56"/>
        <v>0.12</v>
      </c>
      <c r="N907" s="22">
        <f t="shared" si="59"/>
        <v>1352.076</v>
      </c>
    </row>
    <row r="908" spans="1:14" x14ac:dyDescent="0.3">
      <c r="A908" t="s">
        <v>3469</v>
      </c>
      <c r="B908" s="4">
        <v>45341</v>
      </c>
      <c r="C908" t="s">
        <v>562</v>
      </c>
      <c r="D908" t="s">
        <v>1628</v>
      </c>
      <c r="E908" t="s">
        <v>1789</v>
      </c>
      <c r="F908">
        <v>2</v>
      </c>
      <c r="G908">
        <v>869.43</v>
      </c>
      <c r="H908">
        <v>0.24</v>
      </c>
      <c r="I908" t="s">
        <v>1810</v>
      </c>
      <c r="J908" s="17">
        <v>1321.5336</v>
      </c>
      <c r="K908">
        <f t="shared" si="57"/>
        <v>2</v>
      </c>
      <c r="L908">
        <f t="shared" si="58"/>
        <v>869.43</v>
      </c>
      <c r="M908">
        <f t="shared" si="56"/>
        <v>0.24</v>
      </c>
      <c r="N908" s="22">
        <f t="shared" si="59"/>
        <v>1321.5336</v>
      </c>
    </row>
    <row r="909" spans="1:14" x14ac:dyDescent="0.3">
      <c r="A909" t="s">
        <v>3613</v>
      </c>
      <c r="B909" s="4">
        <v>45474</v>
      </c>
      <c r="C909" t="s">
        <v>651</v>
      </c>
      <c r="D909" t="s">
        <v>1628</v>
      </c>
      <c r="E909" t="s">
        <v>1774</v>
      </c>
      <c r="F909">
        <v>4</v>
      </c>
      <c r="G909">
        <v>450.3</v>
      </c>
      <c r="H909">
        <v>0.02</v>
      </c>
      <c r="I909" t="s">
        <v>1805</v>
      </c>
      <c r="J909" s="17">
        <v>1765.1759999999999</v>
      </c>
      <c r="K909">
        <f t="shared" si="57"/>
        <v>4</v>
      </c>
      <c r="L909">
        <f t="shared" si="58"/>
        <v>450.3</v>
      </c>
      <c r="M909">
        <f t="shared" si="56"/>
        <v>0.02</v>
      </c>
      <c r="N909" s="22">
        <f t="shared" si="59"/>
        <v>1765.1759999999999</v>
      </c>
    </row>
    <row r="910" spans="1:14" x14ac:dyDescent="0.3">
      <c r="A910" t="s">
        <v>3744</v>
      </c>
      <c r="B910" s="4">
        <v>45265</v>
      </c>
      <c r="C910" t="s">
        <v>897</v>
      </c>
      <c r="D910" t="s">
        <v>1628</v>
      </c>
      <c r="E910" t="s">
        <v>1779</v>
      </c>
      <c r="F910">
        <v>4</v>
      </c>
      <c r="G910">
        <v>568.80999999999995</v>
      </c>
      <c r="H910">
        <v>0.25</v>
      </c>
      <c r="I910" t="s">
        <v>1805</v>
      </c>
      <c r="J910" s="17">
        <v>1706.43</v>
      </c>
      <c r="K910">
        <f t="shared" si="57"/>
        <v>4</v>
      </c>
      <c r="L910">
        <f t="shared" si="58"/>
        <v>568.80999999999995</v>
      </c>
      <c r="M910">
        <f t="shared" si="56"/>
        <v>0.25</v>
      </c>
      <c r="N910" s="22">
        <f t="shared" si="59"/>
        <v>1706.43</v>
      </c>
    </row>
    <row r="911" spans="1:14" x14ac:dyDescent="0.3">
      <c r="A911" t="s">
        <v>1832</v>
      </c>
      <c r="B911" s="4">
        <v>45552</v>
      </c>
      <c r="C911" t="s">
        <v>1177</v>
      </c>
      <c r="D911" t="s">
        <v>1537</v>
      </c>
      <c r="E911" t="s">
        <v>1748</v>
      </c>
      <c r="F911">
        <v>4</v>
      </c>
      <c r="G911">
        <v>852.71</v>
      </c>
      <c r="H911">
        <v>0.14000000000000001</v>
      </c>
      <c r="I911" t="s">
        <v>1807</v>
      </c>
      <c r="J911" s="17">
        <v>2933.3224</v>
      </c>
      <c r="K911">
        <f t="shared" si="57"/>
        <v>4</v>
      </c>
      <c r="L911">
        <f t="shared" si="58"/>
        <v>852.71</v>
      </c>
      <c r="M911">
        <f t="shared" si="56"/>
        <v>0.14000000000000001</v>
      </c>
      <c r="N911" s="22">
        <f t="shared" si="59"/>
        <v>2933.3224</v>
      </c>
    </row>
    <row r="912" spans="1:14" x14ac:dyDescent="0.3">
      <c r="A912" t="s">
        <v>1837</v>
      </c>
      <c r="B912" s="4">
        <v>45217</v>
      </c>
      <c r="C912" t="s">
        <v>118</v>
      </c>
      <c r="D912" t="s">
        <v>1537</v>
      </c>
      <c r="E912" t="s">
        <v>1795</v>
      </c>
      <c r="F912">
        <v>1</v>
      </c>
      <c r="G912">
        <v>429.38</v>
      </c>
      <c r="H912">
        <v>0.13</v>
      </c>
      <c r="I912" t="s">
        <v>1807</v>
      </c>
      <c r="J912" s="17">
        <v>373.56060000000002</v>
      </c>
      <c r="K912">
        <f t="shared" si="57"/>
        <v>1</v>
      </c>
      <c r="L912">
        <f t="shared" si="58"/>
        <v>429.38</v>
      </c>
      <c r="M912">
        <f t="shared" si="56"/>
        <v>0.13</v>
      </c>
      <c r="N912" s="22">
        <f t="shared" si="59"/>
        <v>373.56060000000002</v>
      </c>
    </row>
    <row r="913" spans="1:14" x14ac:dyDescent="0.3">
      <c r="A913" t="s">
        <v>1843</v>
      </c>
      <c r="B913" s="4">
        <v>45635</v>
      </c>
      <c r="C913" t="s">
        <v>307</v>
      </c>
      <c r="D913" t="s">
        <v>1537</v>
      </c>
      <c r="E913" t="s">
        <v>1761</v>
      </c>
      <c r="F913">
        <v>3</v>
      </c>
      <c r="G913">
        <v>559.52</v>
      </c>
      <c r="H913">
        <v>0.16</v>
      </c>
      <c r="I913" t="s">
        <v>1807</v>
      </c>
      <c r="J913" s="17">
        <v>1409.9903999999999</v>
      </c>
      <c r="K913">
        <f t="shared" si="57"/>
        <v>3</v>
      </c>
      <c r="L913">
        <f t="shared" si="58"/>
        <v>559.52</v>
      </c>
      <c r="M913">
        <f t="shared" si="56"/>
        <v>0.16</v>
      </c>
      <c r="N913" s="22">
        <f t="shared" si="59"/>
        <v>1409.9903999999999</v>
      </c>
    </row>
    <row r="914" spans="1:14" x14ac:dyDescent="0.3">
      <c r="A914" t="s">
        <v>1956</v>
      </c>
      <c r="B914" s="4">
        <v>45502</v>
      </c>
      <c r="C914" t="s">
        <v>330</v>
      </c>
      <c r="D914" t="s">
        <v>1537</v>
      </c>
      <c r="E914" t="s">
        <v>1776</v>
      </c>
      <c r="F914">
        <v>3</v>
      </c>
      <c r="G914">
        <v>513.36</v>
      </c>
      <c r="H914">
        <v>7.0000000000000007E-2</v>
      </c>
      <c r="I914" t="s">
        <v>1810</v>
      </c>
      <c r="J914" s="17">
        <v>1432.2744</v>
      </c>
      <c r="K914">
        <f t="shared" si="57"/>
        <v>3</v>
      </c>
      <c r="L914">
        <f t="shared" si="58"/>
        <v>513.36</v>
      </c>
      <c r="M914">
        <f t="shared" si="56"/>
        <v>7.0000000000000007E-2</v>
      </c>
      <c r="N914" s="22">
        <f t="shared" si="59"/>
        <v>1432.2744</v>
      </c>
    </row>
    <row r="915" spans="1:14" x14ac:dyDescent="0.3">
      <c r="A915" t="s">
        <v>2241</v>
      </c>
      <c r="B915" s="4">
        <v>45266</v>
      </c>
      <c r="C915" t="s">
        <v>494</v>
      </c>
      <c r="D915" t="s">
        <v>1537</v>
      </c>
      <c r="E915" t="s">
        <v>1755</v>
      </c>
      <c r="F915">
        <v>3</v>
      </c>
      <c r="G915">
        <v>589.83000000000004</v>
      </c>
      <c r="H915">
        <v>0.26</v>
      </c>
      <c r="I915" t="s">
        <v>1805</v>
      </c>
      <c r="J915" s="17">
        <v>1309.4226000000001</v>
      </c>
      <c r="K915">
        <f t="shared" si="57"/>
        <v>3</v>
      </c>
      <c r="L915">
        <f t="shared" si="58"/>
        <v>589.83000000000004</v>
      </c>
      <c r="M915">
        <f t="shared" si="56"/>
        <v>0.26</v>
      </c>
      <c r="N915" s="22">
        <f t="shared" si="59"/>
        <v>1309.4226000000001</v>
      </c>
    </row>
    <row r="916" spans="1:14" x14ac:dyDescent="0.3">
      <c r="A916" t="s">
        <v>2315</v>
      </c>
      <c r="B916" s="4">
        <v>45656</v>
      </c>
      <c r="C916" t="s">
        <v>1138</v>
      </c>
      <c r="D916" t="s">
        <v>1537</v>
      </c>
      <c r="E916" t="s">
        <v>1768</v>
      </c>
      <c r="F916">
        <v>1</v>
      </c>
      <c r="G916">
        <v>191.6</v>
      </c>
      <c r="H916">
        <v>0.27</v>
      </c>
      <c r="I916" t="s">
        <v>1807</v>
      </c>
      <c r="J916" s="17">
        <v>139.86799999999999</v>
      </c>
      <c r="K916">
        <f t="shared" si="57"/>
        <v>1</v>
      </c>
      <c r="L916">
        <f t="shared" si="58"/>
        <v>191.6</v>
      </c>
      <c r="M916">
        <f t="shared" si="56"/>
        <v>0.27</v>
      </c>
      <c r="N916" s="22">
        <f t="shared" si="59"/>
        <v>139.86799999999999</v>
      </c>
    </row>
    <row r="917" spans="1:14" x14ac:dyDescent="0.3">
      <c r="A917" t="s">
        <v>2538</v>
      </c>
      <c r="B917" s="4">
        <v>45569</v>
      </c>
      <c r="C917" t="s">
        <v>211</v>
      </c>
      <c r="D917" t="s">
        <v>1537</v>
      </c>
      <c r="E917" t="s">
        <v>1768</v>
      </c>
      <c r="F917">
        <v>3</v>
      </c>
      <c r="G917">
        <v>966.02</v>
      </c>
      <c r="H917">
        <v>0.03</v>
      </c>
      <c r="I917" t="s">
        <v>1810</v>
      </c>
      <c r="J917" s="17">
        <v>2811.1181999999999</v>
      </c>
      <c r="K917">
        <f t="shared" si="57"/>
        <v>3</v>
      </c>
      <c r="L917">
        <f t="shared" si="58"/>
        <v>966.02</v>
      </c>
      <c r="M917">
        <f t="shared" si="56"/>
        <v>0.03</v>
      </c>
      <c r="N917" s="22">
        <f t="shared" si="59"/>
        <v>2811.1181999999999</v>
      </c>
    </row>
    <row r="918" spans="1:14" x14ac:dyDescent="0.3">
      <c r="A918" t="s">
        <v>2596</v>
      </c>
      <c r="B918" s="4">
        <v>45325</v>
      </c>
      <c r="C918" t="s">
        <v>1144</v>
      </c>
      <c r="D918" t="s">
        <v>1537</v>
      </c>
      <c r="E918" t="s">
        <v>1755</v>
      </c>
      <c r="F918">
        <v>2</v>
      </c>
      <c r="G918">
        <v>788.05</v>
      </c>
      <c r="H918">
        <v>0.21</v>
      </c>
      <c r="I918" t="s">
        <v>1805</v>
      </c>
      <c r="J918" s="17">
        <v>1245.1189999999999</v>
      </c>
      <c r="K918">
        <f t="shared" si="57"/>
        <v>2</v>
      </c>
      <c r="L918">
        <f t="shared" si="58"/>
        <v>788.05</v>
      </c>
      <c r="M918">
        <f t="shared" si="56"/>
        <v>0.21</v>
      </c>
      <c r="N918" s="22">
        <f t="shared" si="59"/>
        <v>1245.1189999999999</v>
      </c>
    </row>
    <row r="919" spans="1:14" x14ac:dyDescent="0.3">
      <c r="A919" t="s">
        <v>2611</v>
      </c>
      <c r="B919" s="4">
        <v>45778</v>
      </c>
      <c r="C919" t="s">
        <v>956</v>
      </c>
      <c r="D919" t="s">
        <v>1537</v>
      </c>
      <c r="E919" t="s">
        <v>1771</v>
      </c>
      <c r="F919">
        <v>2</v>
      </c>
      <c r="G919">
        <v>516.02</v>
      </c>
      <c r="H919">
        <v>0.19</v>
      </c>
      <c r="I919" t="s">
        <v>1810</v>
      </c>
      <c r="J919" s="17">
        <v>835.95240000000001</v>
      </c>
      <c r="K919">
        <f t="shared" si="57"/>
        <v>2</v>
      </c>
      <c r="L919">
        <f t="shared" si="58"/>
        <v>516.02</v>
      </c>
      <c r="M919">
        <f t="shared" si="56"/>
        <v>0.19</v>
      </c>
      <c r="N919" s="22">
        <f t="shared" si="59"/>
        <v>835.95240000000001</v>
      </c>
    </row>
    <row r="920" spans="1:14" x14ac:dyDescent="0.3">
      <c r="A920" t="s">
        <v>3035</v>
      </c>
      <c r="B920" s="4">
        <v>45785</v>
      </c>
      <c r="C920" t="s">
        <v>40</v>
      </c>
      <c r="D920" t="s">
        <v>1537</v>
      </c>
      <c r="E920" t="s">
        <v>1781</v>
      </c>
      <c r="F920">
        <v>1</v>
      </c>
      <c r="G920">
        <v>38.880000000000003</v>
      </c>
      <c r="H920">
        <v>0.16</v>
      </c>
      <c r="I920" t="s">
        <v>1810</v>
      </c>
      <c r="J920" s="17">
        <v>32.659199999999998</v>
      </c>
      <c r="K920">
        <f t="shared" si="57"/>
        <v>1</v>
      </c>
      <c r="L920">
        <f t="shared" si="58"/>
        <v>38.880000000000003</v>
      </c>
      <c r="M920">
        <f t="shared" si="56"/>
        <v>0.16</v>
      </c>
      <c r="N920" s="22">
        <f t="shared" si="59"/>
        <v>32.659199999999998</v>
      </c>
    </row>
    <row r="921" spans="1:14" x14ac:dyDescent="0.3">
      <c r="A921" t="s">
        <v>3092</v>
      </c>
      <c r="B921" s="4">
        <v>45622</v>
      </c>
      <c r="C921" t="s">
        <v>1012</v>
      </c>
      <c r="D921" t="s">
        <v>1537</v>
      </c>
      <c r="E921" t="s">
        <v>1786</v>
      </c>
      <c r="F921">
        <v>2</v>
      </c>
      <c r="G921">
        <v>530.54</v>
      </c>
      <c r="H921">
        <v>0.28000000000000003</v>
      </c>
      <c r="I921" t="s">
        <v>1810</v>
      </c>
      <c r="J921" s="17">
        <v>763.97759999999994</v>
      </c>
      <c r="K921">
        <f t="shared" si="57"/>
        <v>2</v>
      </c>
      <c r="L921">
        <f t="shared" si="58"/>
        <v>530.54</v>
      </c>
      <c r="M921">
        <f t="shared" si="56"/>
        <v>0.28000000000000003</v>
      </c>
      <c r="N921" s="22">
        <f t="shared" si="59"/>
        <v>763.97759999999994</v>
      </c>
    </row>
    <row r="922" spans="1:14" x14ac:dyDescent="0.3">
      <c r="A922" t="s">
        <v>3135</v>
      </c>
      <c r="B922" s="4">
        <v>45268</v>
      </c>
      <c r="C922" t="s">
        <v>1039</v>
      </c>
      <c r="D922" t="s">
        <v>1537</v>
      </c>
      <c r="E922" t="s">
        <v>1764</v>
      </c>
      <c r="F922">
        <v>3</v>
      </c>
      <c r="G922">
        <v>120.77</v>
      </c>
      <c r="H922">
        <v>0.28999999999999998</v>
      </c>
      <c r="I922" t="s">
        <v>1807</v>
      </c>
      <c r="J922" s="17">
        <v>257.24009999999998</v>
      </c>
      <c r="K922">
        <f t="shared" si="57"/>
        <v>3</v>
      </c>
      <c r="L922">
        <f t="shared" si="58"/>
        <v>120.77</v>
      </c>
      <c r="M922">
        <f t="shared" si="56"/>
        <v>0.28999999999999998</v>
      </c>
      <c r="N922" s="22">
        <f t="shared" si="59"/>
        <v>257.24009999999998</v>
      </c>
    </row>
    <row r="923" spans="1:14" x14ac:dyDescent="0.3">
      <c r="A923" t="s">
        <v>3444</v>
      </c>
      <c r="B923" s="4">
        <v>45709</v>
      </c>
      <c r="C923" t="s">
        <v>373</v>
      </c>
      <c r="D923" t="s">
        <v>1537</v>
      </c>
      <c r="E923" t="s">
        <v>1771</v>
      </c>
      <c r="F923">
        <v>2</v>
      </c>
      <c r="G923">
        <v>824.91</v>
      </c>
      <c r="H923">
        <v>0.09</v>
      </c>
      <c r="I923" t="s">
        <v>1805</v>
      </c>
      <c r="J923" s="17">
        <v>1501.3362</v>
      </c>
      <c r="K923">
        <f t="shared" si="57"/>
        <v>2</v>
      </c>
      <c r="L923">
        <f t="shared" si="58"/>
        <v>824.91</v>
      </c>
      <c r="M923">
        <f t="shared" si="56"/>
        <v>0.09</v>
      </c>
      <c r="N923" s="22">
        <f t="shared" si="59"/>
        <v>1501.3362</v>
      </c>
    </row>
    <row r="924" spans="1:14" x14ac:dyDescent="0.3">
      <c r="A924" t="s">
        <v>3445</v>
      </c>
      <c r="B924" s="4">
        <v>45520</v>
      </c>
      <c r="C924" t="s">
        <v>255</v>
      </c>
      <c r="D924" t="s">
        <v>1537</v>
      </c>
      <c r="E924" t="s">
        <v>1743</v>
      </c>
      <c r="F924">
        <v>4</v>
      </c>
      <c r="G924">
        <v>796.89</v>
      </c>
      <c r="H924">
        <v>0.17</v>
      </c>
      <c r="I924" t="s">
        <v>1805</v>
      </c>
      <c r="J924" s="17">
        <v>2645.6747999999998</v>
      </c>
      <c r="K924">
        <f t="shared" si="57"/>
        <v>4</v>
      </c>
      <c r="L924">
        <f t="shared" si="58"/>
        <v>796.89</v>
      </c>
      <c r="M924">
        <f t="shared" si="56"/>
        <v>0.17</v>
      </c>
      <c r="N924" s="22">
        <f t="shared" si="59"/>
        <v>2645.6747999999998</v>
      </c>
    </row>
    <row r="925" spans="1:14" x14ac:dyDescent="0.3">
      <c r="A925" t="s">
        <v>3583</v>
      </c>
      <c r="B925" s="4">
        <v>45620</v>
      </c>
      <c r="C925" t="s">
        <v>1021</v>
      </c>
      <c r="D925" t="s">
        <v>1537</v>
      </c>
      <c r="E925" t="s">
        <v>1734</v>
      </c>
      <c r="F925">
        <v>4</v>
      </c>
      <c r="G925">
        <v>477.83</v>
      </c>
      <c r="H925">
        <v>0.05</v>
      </c>
      <c r="I925" t="s">
        <v>1810</v>
      </c>
      <c r="J925" s="17">
        <v>1815.7539999999999</v>
      </c>
      <c r="K925">
        <f t="shared" si="57"/>
        <v>4</v>
      </c>
      <c r="L925">
        <f t="shared" si="58"/>
        <v>477.83</v>
      </c>
      <c r="M925">
        <f t="shared" si="56"/>
        <v>0.05</v>
      </c>
      <c r="N925" s="22">
        <f t="shared" si="59"/>
        <v>1815.7539999999999</v>
      </c>
    </row>
    <row r="926" spans="1:14" x14ac:dyDescent="0.3">
      <c r="A926" t="s">
        <v>3660</v>
      </c>
      <c r="B926" s="4">
        <v>45740</v>
      </c>
      <c r="C926" t="s">
        <v>953</v>
      </c>
      <c r="D926" t="s">
        <v>1537</v>
      </c>
      <c r="E926" t="s">
        <v>1751</v>
      </c>
      <c r="F926">
        <v>1</v>
      </c>
      <c r="G926">
        <v>47.47</v>
      </c>
      <c r="H926">
        <v>0.28000000000000003</v>
      </c>
      <c r="I926" t="s">
        <v>1805</v>
      </c>
      <c r="J926" s="17">
        <v>34.178400000000003</v>
      </c>
      <c r="K926">
        <f t="shared" si="57"/>
        <v>1</v>
      </c>
      <c r="L926">
        <f t="shared" si="58"/>
        <v>47.47</v>
      </c>
      <c r="M926">
        <f t="shared" ref="M926:M989" si="60">IF(ISBLANK(H926),1-(J926/(L926*F926)),H926)</f>
        <v>0.28000000000000003</v>
      </c>
      <c r="N926" s="22">
        <f t="shared" si="59"/>
        <v>34.178400000000003</v>
      </c>
    </row>
    <row r="927" spans="1:14" x14ac:dyDescent="0.3">
      <c r="A927" t="s">
        <v>3736</v>
      </c>
      <c r="B927" s="4">
        <v>45466</v>
      </c>
      <c r="C927" t="s">
        <v>968</v>
      </c>
      <c r="D927" t="s">
        <v>1537</v>
      </c>
      <c r="E927" t="s">
        <v>1755</v>
      </c>
      <c r="F927">
        <v>2</v>
      </c>
      <c r="G927">
        <v>344.16</v>
      </c>
      <c r="H927">
        <v>0.09</v>
      </c>
      <c r="I927" t="s">
        <v>1807</v>
      </c>
      <c r="J927" s="17">
        <v>626.37120000000004</v>
      </c>
      <c r="K927">
        <f t="shared" si="57"/>
        <v>2</v>
      </c>
      <c r="L927">
        <f t="shared" si="58"/>
        <v>344.16</v>
      </c>
      <c r="M927">
        <f t="shared" si="60"/>
        <v>0.09</v>
      </c>
      <c r="N927" s="22">
        <f t="shared" si="59"/>
        <v>626.37120000000004</v>
      </c>
    </row>
    <row r="928" spans="1:14" x14ac:dyDescent="0.3">
      <c r="A928" t="s">
        <v>3782</v>
      </c>
      <c r="B928" s="4">
        <v>45390</v>
      </c>
      <c r="C928" t="s">
        <v>939</v>
      </c>
      <c r="D928" t="s">
        <v>1537</v>
      </c>
      <c r="E928" t="s">
        <v>1751</v>
      </c>
      <c r="F928">
        <v>2</v>
      </c>
      <c r="G928">
        <v>227.95</v>
      </c>
      <c r="H928">
        <v>0.24</v>
      </c>
      <c r="I928" t="s">
        <v>1810</v>
      </c>
      <c r="J928" s="17">
        <v>346.48399999999998</v>
      </c>
      <c r="K928">
        <f t="shared" si="57"/>
        <v>2</v>
      </c>
      <c r="L928">
        <f t="shared" si="58"/>
        <v>227.95</v>
      </c>
      <c r="M928">
        <f t="shared" si="60"/>
        <v>0.24</v>
      </c>
      <c r="N928" s="22">
        <f t="shared" si="59"/>
        <v>346.48399999999998</v>
      </c>
    </row>
    <row r="929" spans="1:14" x14ac:dyDescent="0.3">
      <c r="A929" t="s">
        <v>1903</v>
      </c>
      <c r="B929" s="4">
        <v>45523</v>
      </c>
      <c r="C929" t="s">
        <v>776</v>
      </c>
      <c r="D929" t="s">
        <v>1630</v>
      </c>
      <c r="E929" t="s">
        <v>1771</v>
      </c>
      <c r="F929">
        <v>1</v>
      </c>
      <c r="G929">
        <v>842.9</v>
      </c>
      <c r="H929">
        <v>0.06</v>
      </c>
      <c r="I929" t="s">
        <v>1810</v>
      </c>
      <c r="J929" s="17">
        <v>792.32599999999991</v>
      </c>
      <c r="K929">
        <f t="shared" si="57"/>
        <v>1</v>
      </c>
      <c r="L929">
        <f t="shared" si="58"/>
        <v>842.9</v>
      </c>
      <c r="M929">
        <f t="shared" si="60"/>
        <v>0.06</v>
      </c>
      <c r="N929" s="22">
        <f t="shared" si="59"/>
        <v>792.32599999999991</v>
      </c>
    </row>
    <row r="930" spans="1:14" x14ac:dyDescent="0.3">
      <c r="A930" t="s">
        <v>1929</v>
      </c>
      <c r="B930" s="4">
        <v>45886</v>
      </c>
      <c r="C930" t="s">
        <v>1051</v>
      </c>
      <c r="D930" t="s">
        <v>1630</v>
      </c>
      <c r="E930" t="s">
        <v>1761</v>
      </c>
      <c r="F930">
        <v>2</v>
      </c>
      <c r="G930">
        <v>197.76</v>
      </c>
      <c r="H930">
        <v>0.04</v>
      </c>
      <c r="I930" t="s">
        <v>1805</v>
      </c>
      <c r="J930" s="17">
        <v>379.69920000000002</v>
      </c>
      <c r="K930">
        <f t="shared" si="57"/>
        <v>2</v>
      </c>
      <c r="L930">
        <f t="shared" si="58"/>
        <v>197.76</v>
      </c>
      <c r="M930">
        <f t="shared" si="60"/>
        <v>0.04</v>
      </c>
      <c r="N930" s="22">
        <f t="shared" si="59"/>
        <v>379.69920000000002</v>
      </c>
    </row>
    <row r="931" spans="1:14" x14ac:dyDescent="0.3">
      <c r="A931" t="s">
        <v>1944</v>
      </c>
      <c r="B931" s="4">
        <v>45392</v>
      </c>
      <c r="C931" t="s">
        <v>1442</v>
      </c>
      <c r="D931" t="s">
        <v>1630</v>
      </c>
      <c r="E931" t="s">
        <v>1758</v>
      </c>
      <c r="F931">
        <v>1</v>
      </c>
      <c r="G931">
        <v>245.85</v>
      </c>
      <c r="H931">
        <v>0.18</v>
      </c>
      <c r="I931" t="s">
        <v>1810</v>
      </c>
      <c r="J931" s="17">
        <v>201.59700000000001</v>
      </c>
      <c r="K931">
        <f t="shared" si="57"/>
        <v>1</v>
      </c>
      <c r="L931">
        <f t="shared" si="58"/>
        <v>245.85</v>
      </c>
      <c r="M931">
        <f t="shared" si="60"/>
        <v>0.18</v>
      </c>
      <c r="N931" s="22">
        <f t="shared" si="59"/>
        <v>201.59700000000001</v>
      </c>
    </row>
    <row r="932" spans="1:14" x14ac:dyDescent="0.3">
      <c r="A932" t="s">
        <v>2017</v>
      </c>
      <c r="B932" s="4">
        <v>45497</v>
      </c>
      <c r="C932" t="s">
        <v>333</v>
      </c>
      <c r="D932" t="s">
        <v>1630</v>
      </c>
      <c r="E932" t="s">
        <v>1743</v>
      </c>
      <c r="F932">
        <v>1</v>
      </c>
      <c r="G932">
        <v>823.26</v>
      </c>
      <c r="H932">
        <v>0.27</v>
      </c>
      <c r="I932" t="s">
        <v>1810</v>
      </c>
      <c r="J932" s="17">
        <v>600.97979999999995</v>
      </c>
      <c r="K932">
        <f t="shared" si="57"/>
        <v>1</v>
      </c>
      <c r="L932">
        <f t="shared" si="58"/>
        <v>823.26</v>
      </c>
      <c r="M932">
        <f t="shared" si="60"/>
        <v>0.27</v>
      </c>
      <c r="N932" s="22">
        <f t="shared" si="59"/>
        <v>600.97979999999995</v>
      </c>
    </row>
    <row r="933" spans="1:14" x14ac:dyDescent="0.3">
      <c r="A933" t="s">
        <v>2120</v>
      </c>
      <c r="B933" s="4">
        <v>45389</v>
      </c>
      <c r="C933" t="s">
        <v>951</v>
      </c>
      <c r="D933" t="s">
        <v>1630</v>
      </c>
      <c r="E933" t="s">
        <v>1743</v>
      </c>
      <c r="F933">
        <v>1</v>
      </c>
      <c r="G933">
        <v>88.92</v>
      </c>
      <c r="H933">
        <v>0.19</v>
      </c>
      <c r="I933" t="s">
        <v>1807</v>
      </c>
      <c r="J933" s="17">
        <v>72.025200000000012</v>
      </c>
      <c r="K933">
        <f t="shared" si="57"/>
        <v>1</v>
      </c>
      <c r="L933">
        <f t="shared" si="58"/>
        <v>88.92</v>
      </c>
      <c r="M933">
        <f t="shared" si="60"/>
        <v>0.19</v>
      </c>
      <c r="N933" s="22">
        <f t="shared" si="59"/>
        <v>72.025200000000012</v>
      </c>
    </row>
    <row r="934" spans="1:14" x14ac:dyDescent="0.3">
      <c r="A934" t="s">
        <v>2141</v>
      </c>
      <c r="B934" s="4">
        <v>45609</v>
      </c>
      <c r="C934" t="s">
        <v>1083</v>
      </c>
      <c r="D934" t="s">
        <v>1630</v>
      </c>
      <c r="E934" t="s">
        <v>1755</v>
      </c>
      <c r="F934">
        <v>2</v>
      </c>
      <c r="G934">
        <v>613.23</v>
      </c>
      <c r="H934">
        <v>0.15</v>
      </c>
      <c r="I934" t="s">
        <v>1807</v>
      </c>
      <c r="J934" s="17">
        <v>1042.491</v>
      </c>
      <c r="K934">
        <f t="shared" si="57"/>
        <v>2</v>
      </c>
      <c r="L934">
        <f t="shared" si="58"/>
        <v>613.23</v>
      </c>
      <c r="M934">
        <f t="shared" si="60"/>
        <v>0.15</v>
      </c>
      <c r="N934" s="22">
        <f t="shared" si="59"/>
        <v>1042.491</v>
      </c>
    </row>
    <row r="935" spans="1:14" x14ac:dyDescent="0.3">
      <c r="A935" t="s">
        <v>2152</v>
      </c>
      <c r="B935" s="4">
        <v>45940</v>
      </c>
      <c r="C935" t="s">
        <v>903</v>
      </c>
      <c r="D935" t="s">
        <v>1630</v>
      </c>
      <c r="E935" t="s">
        <v>1734</v>
      </c>
      <c r="F935">
        <v>2</v>
      </c>
      <c r="G935">
        <v>660.81</v>
      </c>
      <c r="H935">
        <v>0.18</v>
      </c>
      <c r="I935" t="s">
        <v>1805</v>
      </c>
      <c r="J935" s="17">
        <v>1083.7284</v>
      </c>
      <c r="K935">
        <f t="shared" si="57"/>
        <v>2</v>
      </c>
      <c r="L935">
        <f t="shared" si="58"/>
        <v>660.81</v>
      </c>
      <c r="M935">
        <f t="shared" si="60"/>
        <v>0.18</v>
      </c>
      <c r="N935" s="22">
        <f t="shared" si="59"/>
        <v>1083.7284</v>
      </c>
    </row>
    <row r="936" spans="1:14" x14ac:dyDescent="0.3">
      <c r="A936" t="s">
        <v>2155</v>
      </c>
      <c r="B936" s="4">
        <v>45489</v>
      </c>
      <c r="C936" t="s">
        <v>1150</v>
      </c>
      <c r="D936" t="s">
        <v>1630</v>
      </c>
      <c r="E936" t="s">
        <v>1748</v>
      </c>
      <c r="F936">
        <v>2</v>
      </c>
      <c r="G936">
        <v>85.23</v>
      </c>
      <c r="H936">
        <v>0.13</v>
      </c>
      <c r="I936" t="s">
        <v>1805</v>
      </c>
      <c r="J936" s="17">
        <v>148.30019999999999</v>
      </c>
      <c r="K936">
        <f t="shared" si="57"/>
        <v>2</v>
      </c>
      <c r="L936">
        <f t="shared" si="58"/>
        <v>85.23</v>
      </c>
      <c r="M936">
        <f t="shared" si="60"/>
        <v>0.13</v>
      </c>
      <c r="N936" s="22">
        <f t="shared" si="59"/>
        <v>148.30019999999999</v>
      </c>
    </row>
    <row r="937" spans="1:14" x14ac:dyDescent="0.3">
      <c r="A937" t="s">
        <v>2382</v>
      </c>
      <c r="B937" s="4">
        <v>45353</v>
      </c>
      <c r="C937" t="s">
        <v>755</v>
      </c>
      <c r="D937" t="s">
        <v>1630</v>
      </c>
      <c r="E937" t="s">
        <v>1795</v>
      </c>
      <c r="F937">
        <v>4</v>
      </c>
      <c r="G937">
        <v>280.16000000000003</v>
      </c>
      <c r="H937">
        <v>0.18</v>
      </c>
      <c r="I937" t="s">
        <v>1810</v>
      </c>
      <c r="J937" s="17">
        <v>918.92480000000012</v>
      </c>
      <c r="K937">
        <f t="shared" si="57"/>
        <v>4</v>
      </c>
      <c r="L937">
        <f t="shared" si="58"/>
        <v>280.16000000000003</v>
      </c>
      <c r="M937">
        <f t="shared" si="60"/>
        <v>0.18</v>
      </c>
      <c r="N937" s="22">
        <f t="shared" si="59"/>
        <v>918.92480000000012</v>
      </c>
    </row>
    <row r="938" spans="1:14" x14ac:dyDescent="0.3">
      <c r="A938" t="s">
        <v>2488</v>
      </c>
      <c r="B938" s="4">
        <v>45292</v>
      </c>
      <c r="C938" t="s">
        <v>167</v>
      </c>
      <c r="D938" t="s">
        <v>1630</v>
      </c>
      <c r="E938" t="s">
        <v>1755</v>
      </c>
      <c r="F938">
        <v>2</v>
      </c>
      <c r="G938">
        <v>42.04</v>
      </c>
      <c r="H938">
        <v>7.0000000000000007E-2</v>
      </c>
      <c r="I938" t="s">
        <v>1805</v>
      </c>
      <c r="J938" s="17">
        <v>78.194399999999987</v>
      </c>
      <c r="K938">
        <f t="shared" si="57"/>
        <v>2</v>
      </c>
      <c r="L938">
        <f t="shared" si="58"/>
        <v>42.04</v>
      </c>
      <c r="M938">
        <f t="shared" si="60"/>
        <v>7.0000000000000007E-2</v>
      </c>
      <c r="N938" s="22">
        <f t="shared" si="59"/>
        <v>78.194399999999987</v>
      </c>
    </row>
    <row r="939" spans="1:14" x14ac:dyDescent="0.3">
      <c r="A939" t="s">
        <v>2539</v>
      </c>
      <c r="B939" s="4">
        <v>45217</v>
      </c>
      <c r="C939" t="s">
        <v>718</v>
      </c>
      <c r="D939" t="s">
        <v>1630</v>
      </c>
      <c r="E939" t="s">
        <v>1789</v>
      </c>
      <c r="F939">
        <v>1</v>
      </c>
      <c r="G939">
        <v>498.61</v>
      </c>
      <c r="H939">
        <v>0.04</v>
      </c>
      <c r="I939" t="s">
        <v>1807</v>
      </c>
      <c r="J939" s="17">
        <v>478.66559999999998</v>
      </c>
      <c r="K939">
        <f t="shared" si="57"/>
        <v>1</v>
      </c>
      <c r="L939">
        <f t="shared" si="58"/>
        <v>498.61</v>
      </c>
      <c r="M939">
        <f t="shared" si="60"/>
        <v>0.04</v>
      </c>
      <c r="N939" s="22">
        <f t="shared" si="59"/>
        <v>478.66559999999998</v>
      </c>
    </row>
    <row r="940" spans="1:14" x14ac:dyDescent="0.3">
      <c r="A940" t="s">
        <v>2877</v>
      </c>
      <c r="B940" s="4">
        <v>45576</v>
      </c>
      <c r="C940" t="s">
        <v>503</v>
      </c>
      <c r="D940" t="s">
        <v>1630</v>
      </c>
      <c r="E940" t="s">
        <v>1743</v>
      </c>
      <c r="F940">
        <v>4</v>
      </c>
      <c r="G940">
        <v>694.61</v>
      </c>
      <c r="H940">
        <v>0.18</v>
      </c>
      <c r="I940" t="s">
        <v>1810</v>
      </c>
      <c r="J940" s="17">
        <v>2278.3208</v>
      </c>
      <c r="K940">
        <f t="shared" si="57"/>
        <v>4</v>
      </c>
      <c r="L940">
        <f t="shared" si="58"/>
        <v>694.61</v>
      </c>
      <c r="M940">
        <f t="shared" si="60"/>
        <v>0.18</v>
      </c>
      <c r="N940" s="22">
        <f t="shared" si="59"/>
        <v>2278.3208</v>
      </c>
    </row>
    <row r="941" spans="1:14" x14ac:dyDescent="0.3">
      <c r="A941" t="s">
        <v>2913</v>
      </c>
      <c r="B941" s="4">
        <v>45661</v>
      </c>
      <c r="C941" t="s">
        <v>554</v>
      </c>
      <c r="D941" t="s">
        <v>1630</v>
      </c>
      <c r="E941" t="s">
        <v>1739</v>
      </c>
      <c r="F941">
        <v>3</v>
      </c>
      <c r="G941">
        <v>326.2</v>
      </c>
      <c r="H941">
        <v>0.22</v>
      </c>
      <c r="I941" t="s">
        <v>1810</v>
      </c>
      <c r="J941" s="17">
        <v>763.30799999999999</v>
      </c>
      <c r="K941">
        <f t="shared" si="57"/>
        <v>3</v>
      </c>
      <c r="L941">
        <f t="shared" si="58"/>
        <v>326.2</v>
      </c>
      <c r="M941">
        <f t="shared" si="60"/>
        <v>0.22</v>
      </c>
      <c r="N941" s="22">
        <f t="shared" si="59"/>
        <v>763.30799999999999</v>
      </c>
    </row>
    <row r="942" spans="1:14" x14ac:dyDescent="0.3">
      <c r="A942" t="s">
        <v>2953</v>
      </c>
      <c r="B942" s="4">
        <v>45508</v>
      </c>
      <c r="C942" t="s">
        <v>192</v>
      </c>
      <c r="D942" t="s">
        <v>1630</v>
      </c>
      <c r="E942" t="s">
        <v>1751</v>
      </c>
      <c r="F942">
        <v>4</v>
      </c>
      <c r="G942">
        <v>594.89</v>
      </c>
      <c r="H942">
        <v>0.3</v>
      </c>
      <c r="I942" t="s">
        <v>1807</v>
      </c>
      <c r="J942" s="17">
        <v>1665.692</v>
      </c>
      <c r="K942">
        <f t="shared" si="57"/>
        <v>4</v>
      </c>
      <c r="L942">
        <f t="shared" si="58"/>
        <v>594.89</v>
      </c>
      <c r="M942">
        <f t="shared" si="60"/>
        <v>0.3</v>
      </c>
      <c r="N942" s="22">
        <f t="shared" si="59"/>
        <v>1665.692</v>
      </c>
    </row>
    <row r="943" spans="1:14" x14ac:dyDescent="0.3">
      <c r="A943" t="s">
        <v>3117</v>
      </c>
      <c r="B943" s="4">
        <v>45717</v>
      </c>
      <c r="C943" t="s">
        <v>1207</v>
      </c>
      <c r="D943" t="s">
        <v>1630</v>
      </c>
      <c r="E943" t="s">
        <v>1776</v>
      </c>
      <c r="F943">
        <v>2</v>
      </c>
      <c r="G943">
        <v>520.45000000000005</v>
      </c>
      <c r="H943">
        <v>0.11</v>
      </c>
      <c r="I943" t="s">
        <v>1810</v>
      </c>
      <c r="J943" s="17">
        <v>926.40100000000007</v>
      </c>
      <c r="K943">
        <f t="shared" si="57"/>
        <v>2</v>
      </c>
      <c r="L943">
        <f t="shared" si="58"/>
        <v>520.45000000000005</v>
      </c>
      <c r="M943">
        <f t="shared" si="60"/>
        <v>0.11</v>
      </c>
      <c r="N943" s="22">
        <f t="shared" si="59"/>
        <v>926.40100000000007</v>
      </c>
    </row>
    <row r="944" spans="1:14" x14ac:dyDescent="0.3">
      <c r="A944" t="s">
        <v>3149</v>
      </c>
      <c r="B944" s="4">
        <v>45738</v>
      </c>
      <c r="C944" t="s">
        <v>1118</v>
      </c>
      <c r="D944" t="s">
        <v>1630</v>
      </c>
      <c r="E944" t="s">
        <v>1748</v>
      </c>
      <c r="F944">
        <v>3</v>
      </c>
      <c r="G944">
        <v>721.94</v>
      </c>
      <c r="H944">
        <v>0.26</v>
      </c>
      <c r="I944" t="s">
        <v>1805</v>
      </c>
      <c r="J944" s="17">
        <v>1602.7067999999999</v>
      </c>
      <c r="K944">
        <f t="shared" si="57"/>
        <v>3</v>
      </c>
      <c r="L944">
        <f t="shared" si="58"/>
        <v>721.94</v>
      </c>
      <c r="M944">
        <f t="shared" si="60"/>
        <v>0.26</v>
      </c>
      <c r="N944" s="22">
        <f t="shared" si="59"/>
        <v>1602.7067999999999</v>
      </c>
    </row>
    <row r="945" spans="1:14" x14ac:dyDescent="0.3">
      <c r="A945" t="s">
        <v>3478</v>
      </c>
      <c r="B945" s="4">
        <v>45668</v>
      </c>
      <c r="C945" t="s">
        <v>684</v>
      </c>
      <c r="D945" t="s">
        <v>1630</v>
      </c>
      <c r="E945" t="s">
        <v>1751</v>
      </c>
      <c r="F945">
        <v>4</v>
      </c>
      <c r="G945">
        <v>943.36</v>
      </c>
      <c r="H945">
        <v>0.18</v>
      </c>
      <c r="I945" t="s">
        <v>1807</v>
      </c>
      <c r="J945" s="17">
        <v>3094.2208000000001</v>
      </c>
      <c r="K945">
        <f t="shared" si="57"/>
        <v>4</v>
      </c>
      <c r="L945">
        <f t="shared" si="58"/>
        <v>943.36</v>
      </c>
      <c r="M945">
        <f t="shared" si="60"/>
        <v>0.18</v>
      </c>
      <c r="N945" s="22">
        <f t="shared" si="59"/>
        <v>3094.2208000000001</v>
      </c>
    </row>
    <row r="946" spans="1:14" x14ac:dyDescent="0.3">
      <c r="A946" t="s">
        <v>3515</v>
      </c>
      <c r="B946" s="4">
        <v>45715</v>
      </c>
      <c r="C946" t="s">
        <v>192</v>
      </c>
      <c r="D946" t="s">
        <v>1630</v>
      </c>
      <c r="E946" t="s">
        <v>1751</v>
      </c>
      <c r="F946">
        <v>3</v>
      </c>
      <c r="G946">
        <v>766.47</v>
      </c>
      <c r="H946">
        <v>0.18</v>
      </c>
      <c r="I946" t="s">
        <v>1805</v>
      </c>
      <c r="J946" s="17">
        <v>1885.5162</v>
      </c>
      <c r="K946">
        <f t="shared" si="57"/>
        <v>3</v>
      </c>
      <c r="L946">
        <f t="shared" si="58"/>
        <v>766.47</v>
      </c>
      <c r="M946">
        <f t="shared" si="60"/>
        <v>0.18</v>
      </c>
      <c r="N946" s="22">
        <f t="shared" si="59"/>
        <v>1885.5162</v>
      </c>
    </row>
    <row r="947" spans="1:14" x14ac:dyDescent="0.3">
      <c r="A947" t="s">
        <v>1938</v>
      </c>
      <c r="B947" s="4">
        <v>45444</v>
      </c>
      <c r="C947" t="s">
        <v>1507</v>
      </c>
      <c r="D947" t="s">
        <v>1632</v>
      </c>
      <c r="E947" t="s">
        <v>1774</v>
      </c>
      <c r="F947">
        <v>3</v>
      </c>
      <c r="G947">
        <v>298.35000000000002</v>
      </c>
      <c r="H947">
        <v>0.05</v>
      </c>
      <c r="I947" t="s">
        <v>1810</v>
      </c>
      <c r="J947" s="17">
        <v>850.29750000000001</v>
      </c>
      <c r="K947">
        <f t="shared" si="57"/>
        <v>3</v>
      </c>
      <c r="L947">
        <f t="shared" si="58"/>
        <v>298.35000000000002</v>
      </c>
      <c r="M947">
        <f t="shared" si="60"/>
        <v>0.05</v>
      </c>
      <c r="N947" s="22">
        <f t="shared" si="59"/>
        <v>850.29750000000001</v>
      </c>
    </row>
    <row r="948" spans="1:14" x14ac:dyDescent="0.3">
      <c r="A948" t="s">
        <v>2111</v>
      </c>
      <c r="B948" s="4">
        <v>45615</v>
      </c>
      <c r="C948" t="s">
        <v>163</v>
      </c>
      <c r="D948" t="s">
        <v>1632</v>
      </c>
      <c r="E948" t="s">
        <v>1776</v>
      </c>
      <c r="F948">
        <v>3</v>
      </c>
      <c r="G948">
        <v>781.39</v>
      </c>
      <c r="H948">
        <v>0.12</v>
      </c>
      <c r="I948" t="s">
        <v>1805</v>
      </c>
      <c r="J948" s="17">
        <v>2062.8696</v>
      </c>
      <c r="K948">
        <f t="shared" si="57"/>
        <v>3</v>
      </c>
      <c r="L948">
        <f t="shared" si="58"/>
        <v>781.39</v>
      </c>
      <c r="M948">
        <f t="shared" si="60"/>
        <v>0.12</v>
      </c>
      <c r="N948" s="22">
        <f t="shared" si="59"/>
        <v>2062.8696</v>
      </c>
    </row>
    <row r="949" spans="1:14" x14ac:dyDescent="0.3">
      <c r="A949" t="s">
        <v>2134</v>
      </c>
      <c r="B949" s="4">
        <v>45240</v>
      </c>
      <c r="C949" t="s">
        <v>1039</v>
      </c>
      <c r="D949" t="s">
        <v>1632</v>
      </c>
      <c r="E949" t="s">
        <v>1786</v>
      </c>
      <c r="F949">
        <v>1</v>
      </c>
      <c r="G949">
        <v>272.2</v>
      </c>
      <c r="H949">
        <v>0.3</v>
      </c>
      <c r="I949" t="s">
        <v>1805</v>
      </c>
      <c r="J949" s="17">
        <v>190.54</v>
      </c>
      <c r="K949">
        <f t="shared" si="57"/>
        <v>1</v>
      </c>
      <c r="L949">
        <f t="shared" si="58"/>
        <v>272.2</v>
      </c>
      <c r="M949">
        <f t="shared" si="60"/>
        <v>0.3</v>
      </c>
      <c r="N949" s="22">
        <f t="shared" si="59"/>
        <v>190.54</v>
      </c>
    </row>
    <row r="950" spans="1:14" x14ac:dyDescent="0.3">
      <c r="A950" t="s">
        <v>2153</v>
      </c>
      <c r="B950" s="4">
        <v>45915</v>
      </c>
      <c r="C950" t="s">
        <v>224</v>
      </c>
      <c r="D950" t="s">
        <v>1632</v>
      </c>
      <c r="E950" t="s">
        <v>1764</v>
      </c>
      <c r="F950">
        <v>3</v>
      </c>
      <c r="G950">
        <v>564.94000000000005</v>
      </c>
      <c r="H950">
        <v>0.22</v>
      </c>
      <c r="I950" t="s">
        <v>1810</v>
      </c>
      <c r="J950" s="17">
        <v>1321.9595999999999</v>
      </c>
      <c r="K950">
        <f t="shared" si="57"/>
        <v>3</v>
      </c>
      <c r="L950">
        <f t="shared" si="58"/>
        <v>564.94000000000005</v>
      </c>
      <c r="M950">
        <f t="shared" si="60"/>
        <v>0.22</v>
      </c>
      <c r="N950" s="22">
        <f t="shared" si="59"/>
        <v>1321.9595999999999</v>
      </c>
    </row>
    <row r="951" spans="1:14" x14ac:dyDescent="0.3">
      <c r="A951" t="s">
        <v>2235</v>
      </c>
      <c r="B951" s="4">
        <v>45520</v>
      </c>
      <c r="C951" t="s">
        <v>301</v>
      </c>
      <c r="D951" t="s">
        <v>1632</v>
      </c>
      <c r="E951" t="s">
        <v>1758</v>
      </c>
      <c r="F951">
        <v>2</v>
      </c>
      <c r="G951">
        <v>573.09</v>
      </c>
      <c r="H951">
        <v>0.03</v>
      </c>
      <c r="I951" t="s">
        <v>1810</v>
      </c>
      <c r="J951" s="17">
        <v>1111.7945999999999</v>
      </c>
      <c r="K951">
        <f t="shared" si="57"/>
        <v>2</v>
      </c>
      <c r="L951">
        <f t="shared" si="58"/>
        <v>573.09</v>
      </c>
      <c r="M951">
        <f t="shared" si="60"/>
        <v>0.03</v>
      </c>
      <c r="N951" s="22">
        <f t="shared" si="59"/>
        <v>1111.7945999999999</v>
      </c>
    </row>
    <row r="952" spans="1:14" x14ac:dyDescent="0.3">
      <c r="A952" t="s">
        <v>2237</v>
      </c>
      <c r="B952" s="4">
        <v>45445</v>
      </c>
      <c r="C952" t="s">
        <v>14</v>
      </c>
      <c r="D952" t="s">
        <v>1632</v>
      </c>
      <c r="E952" t="s">
        <v>1781</v>
      </c>
      <c r="F952">
        <v>3</v>
      </c>
      <c r="G952">
        <v>287.70999999999998</v>
      </c>
      <c r="H952">
        <v>0.03</v>
      </c>
      <c r="I952" t="s">
        <v>1810</v>
      </c>
      <c r="J952" s="17">
        <v>837.23609999999985</v>
      </c>
      <c r="K952">
        <f t="shared" si="57"/>
        <v>3</v>
      </c>
      <c r="L952">
        <f t="shared" si="58"/>
        <v>287.70999999999998</v>
      </c>
      <c r="M952">
        <f t="shared" si="60"/>
        <v>0.03</v>
      </c>
      <c r="N952" s="22">
        <f t="shared" si="59"/>
        <v>837.23609999999985</v>
      </c>
    </row>
    <row r="953" spans="1:14" x14ac:dyDescent="0.3">
      <c r="A953" t="s">
        <v>2603</v>
      </c>
      <c r="B953" s="4">
        <v>45299</v>
      </c>
      <c r="C953" t="s">
        <v>195</v>
      </c>
      <c r="D953" t="s">
        <v>1632</v>
      </c>
      <c r="E953" t="s">
        <v>1786</v>
      </c>
      <c r="F953">
        <v>1</v>
      </c>
      <c r="G953">
        <v>408.66</v>
      </c>
      <c r="H953">
        <v>0.13</v>
      </c>
      <c r="I953" t="s">
        <v>1810</v>
      </c>
      <c r="J953" s="17">
        <v>355.5342</v>
      </c>
      <c r="K953">
        <f t="shared" si="57"/>
        <v>1</v>
      </c>
      <c r="L953">
        <f t="shared" si="58"/>
        <v>408.66</v>
      </c>
      <c r="M953">
        <f t="shared" si="60"/>
        <v>0.13</v>
      </c>
      <c r="N953" s="22">
        <f t="shared" si="59"/>
        <v>355.5342</v>
      </c>
    </row>
    <row r="954" spans="1:14" x14ac:dyDescent="0.3">
      <c r="A954" t="s">
        <v>2768</v>
      </c>
      <c r="B954" s="4">
        <v>45637</v>
      </c>
      <c r="C954" t="s">
        <v>1186</v>
      </c>
      <c r="D954" t="s">
        <v>1632</v>
      </c>
      <c r="E954" t="s">
        <v>1771</v>
      </c>
      <c r="F954">
        <v>3</v>
      </c>
      <c r="G954">
        <v>918.26</v>
      </c>
      <c r="H954">
        <v>0.17</v>
      </c>
      <c r="I954" t="s">
        <v>1810</v>
      </c>
      <c r="J954" s="17">
        <v>2286.4674</v>
      </c>
      <c r="K954">
        <f t="shared" si="57"/>
        <v>3</v>
      </c>
      <c r="L954">
        <f t="shared" si="58"/>
        <v>918.26</v>
      </c>
      <c r="M954">
        <f t="shared" si="60"/>
        <v>0.17</v>
      </c>
      <c r="N954" s="22">
        <f t="shared" si="59"/>
        <v>2286.4674</v>
      </c>
    </row>
    <row r="955" spans="1:14" x14ac:dyDescent="0.3">
      <c r="A955" t="s">
        <v>2793</v>
      </c>
      <c r="B955" s="4">
        <v>45429</v>
      </c>
      <c r="C955" t="s">
        <v>1470</v>
      </c>
      <c r="D955" t="s">
        <v>1632</v>
      </c>
      <c r="E955" t="s">
        <v>1774</v>
      </c>
      <c r="F955">
        <v>3</v>
      </c>
      <c r="G955">
        <v>461.02</v>
      </c>
      <c r="H955">
        <v>0.28999999999999998</v>
      </c>
      <c r="I955" t="s">
        <v>1807</v>
      </c>
      <c r="J955" s="17">
        <v>981.97259999999994</v>
      </c>
      <c r="K955">
        <f t="shared" si="57"/>
        <v>3</v>
      </c>
      <c r="L955">
        <f t="shared" si="58"/>
        <v>461.02</v>
      </c>
      <c r="M955">
        <f t="shared" si="60"/>
        <v>0.28999999999999998</v>
      </c>
      <c r="N955" s="22">
        <f t="shared" si="59"/>
        <v>981.97259999999994</v>
      </c>
    </row>
    <row r="956" spans="1:14" x14ac:dyDescent="0.3">
      <c r="A956" t="s">
        <v>2941</v>
      </c>
      <c r="B956" s="4">
        <v>45443</v>
      </c>
      <c r="C956" t="s">
        <v>542</v>
      </c>
      <c r="D956" t="s">
        <v>1632</v>
      </c>
      <c r="E956" t="s">
        <v>1792</v>
      </c>
      <c r="F956">
        <v>2</v>
      </c>
      <c r="G956">
        <v>86.72</v>
      </c>
      <c r="H956">
        <v>0.28000000000000003</v>
      </c>
      <c r="I956" t="s">
        <v>1810</v>
      </c>
      <c r="J956" s="17">
        <v>124.8768</v>
      </c>
      <c r="K956">
        <f t="shared" si="57"/>
        <v>2</v>
      </c>
      <c r="L956">
        <f t="shared" si="58"/>
        <v>86.72</v>
      </c>
      <c r="M956">
        <f t="shared" si="60"/>
        <v>0.28000000000000003</v>
      </c>
      <c r="N956" s="22">
        <f t="shared" si="59"/>
        <v>124.8768</v>
      </c>
    </row>
    <row r="957" spans="1:14" x14ac:dyDescent="0.3">
      <c r="A957" t="s">
        <v>2945</v>
      </c>
      <c r="B957" s="4">
        <v>45940</v>
      </c>
      <c r="C957" t="s">
        <v>103</v>
      </c>
      <c r="D957" t="s">
        <v>1632</v>
      </c>
      <c r="E957" t="s">
        <v>1758</v>
      </c>
      <c r="F957">
        <v>1</v>
      </c>
      <c r="G957">
        <v>629.09</v>
      </c>
      <c r="H957">
        <v>0.02</v>
      </c>
      <c r="I957" t="s">
        <v>1805</v>
      </c>
      <c r="J957" s="17">
        <v>616.50819999999999</v>
      </c>
      <c r="K957">
        <f t="shared" si="57"/>
        <v>1</v>
      </c>
      <c r="L957">
        <f t="shared" si="58"/>
        <v>629.09</v>
      </c>
      <c r="M957">
        <f t="shared" si="60"/>
        <v>0.02</v>
      </c>
      <c r="N957" s="22">
        <f t="shared" si="59"/>
        <v>616.50819999999999</v>
      </c>
    </row>
    <row r="958" spans="1:14" x14ac:dyDescent="0.3">
      <c r="A958" t="s">
        <v>3441</v>
      </c>
      <c r="B958" s="4">
        <v>45341</v>
      </c>
      <c r="C958" t="s">
        <v>364</v>
      </c>
      <c r="D958" t="s">
        <v>1632</v>
      </c>
      <c r="E958" t="s">
        <v>1758</v>
      </c>
      <c r="F958">
        <v>4</v>
      </c>
      <c r="G958">
        <v>194.39</v>
      </c>
      <c r="H958">
        <v>0.25</v>
      </c>
      <c r="I958" t="s">
        <v>1805</v>
      </c>
      <c r="J958" s="17">
        <v>583.16999999999996</v>
      </c>
      <c r="K958">
        <f t="shared" si="57"/>
        <v>4</v>
      </c>
      <c r="L958">
        <f t="shared" si="58"/>
        <v>194.39</v>
      </c>
      <c r="M958">
        <f t="shared" si="60"/>
        <v>0.25</v>
      </c>
      <c r="N958" s="22">
        <f t="shared" si="59"/>
        <v>583.16999999999996</v>
      </c>
    </row>
    <row r="959" spans="1:14" x14ac:dyDescent="0.3">
      <c r="A959" t="s">
        <v>3688</v>
      </c>
      <c r="B959" s="4">
        <v>45475</v>
      </c>
      <c r="C959" t="s">
        <v>995</v>
      </c>
      <c r="D959" t="s">
        <v>1632</v>
      </c>
      <c r="E959" t="s">
        <v>1781</v>
      </c>
      <c r="F959">
        <v>4</v>
      </c>
      <c r="G959">
        <v>860.78</v>
      </c>
      <c r="H959">
        <v>0.03</v>
      </c>
      <c r="I959" t="s">
        <v>1805</v>
      </c>
      <c r="J959" s="17">
        <v>3339.8263999999999</v>
      </c>
      <c r="K959">
        <f t="shared" si="57"/>
        <v>4</v>
      </c>
      <c r="L959">
        <f t="shared" si="58"/>
        <v>860.78</v>
      </c>
      <c r="M959">
        <f t="shared" si="60"/>
        <v>0.03</v>
      </c>
      <c r="N959" s="22">
        <f t="shared" si="59"/>
        <v>3339.8263999999999</v>
      </c>
    </row>
    <row r="960" spans="1:14" x14ac:dyDescent="0.3">
      <c r="A960" t="s">
        <v>3692</v>
      </c>
      <c r="B960" s="4">
        <v>45644</v>
      </c>
      <c r="C960" t="s">
        <v>348</v>
      </c>
      <c r="D960" t="s">
        <v>1632</v>
      </c>
      <c r="E960" t="s">
        <v>1776</v>
      </c>
      <c r="F960">
        <v>1</v>
      </c>
      <c r="G960">
        <v>891.62</v>
      </c>
      <c r="H960">
        <v>0.06</v>
      </c>
      <c r="I960" t="s">
        <v>1807</v>
      </c>
      <c r="J960" s="17">
        <v>838.12279999999998</v>
      </c>
      <c r="K960">
        <f t="shared" si="57"/>
        <v>1</v>
      </c>
      <c r="L960">
        <f t="shared" si="58"/>
        <v>891.62</v>
      </c>
      <c r="M960">
        <f t="shared" si="60"/>
        <v>0.06</v>
      </c>
      <c r="N960" s="22">
        <f t="shared" si="59"/>
        <v>838.12279999999998</v>
      </c>
    </row>
    <row r="961" spans="1:14" x14ac:dyDescent="0.3">
      <c r="A961" t="s">
        <v>3742</v>
      </c>
      <c r="B961" s="4">
        <v>45258</v>
      </c>
      <c r="C961" t="s">
        <v>1336</v>
      </c>
      <c r="D961" t="s">
        <v>1632</v>
      </c>
      <c r="E961" t="s">
        <v>1761</v>
      </c>
      <c r="F961">
        <v>4</v>
      </c>
      <c r="G961">
        <v>581.34</v>
      </c>
      <c r="H961">
        <v>0.08</v>
      </c>
      <c r="I961" t="s">
        <v>1805</v>
      </c>
      <c r="J961" s="17">
        <v>2139.3312000000001</v>
      </c>
      <c r="K961">
        <f t="shared" si="57"/>
        <v>4</v>
      </c>
      <c r="L961">
        <f t="shared" si="58"/>
        <v>581.34</v>
      </c>
      <c r="M961">
        <f t="shared" si="60"/>
        <v>0.08</v>
      </c>
      <c r="N961" s="22">
        <f t="shared" si="59"/>
        <v>2139.3312000000001</v>
      </c>
    </row>
    <row r="962" spans="1:14" x14ac:dyDescent="0.3">
      <c r="A962" t="s">
        <v>1857</v>
      </c>
      <c r="B962" s="4">
        <v>45291</v>
      </c>
      <c r="C962" t="s">
        <v>255</v>
      </c>
      <c r="D962" t="s">
        <v>1634</v>
      </c>
      <c r="E962" t="s">
        <v>1768</v>
      </c>
      <c r="F962">
        <v>3</v>
      </c>
      <c r="G962">
        <v>83.7</v>
      </c>
      <c r="H962">
        <v>0.24</v>
      </c>
      <c r="I962" t="s">
        <v>1807</v>
      </c>
      <c r="J962" s="17">
        <v>190.83600000000001</v>
      </c>
      <c r="K962">
        <f t="shared" ref="K962:K1025" si="61">IF(ISBLANK(F962),J962/(G962*(1-H962)),F962)</f>
        <v>3</v>
      </c>
      <c r="L962">
        <f t="shared" ref="L962:L1025" si="62">IF(ISBLANK(G962),J962/(F962*(1-H962)),G962)</f>
        <v>83.7</v>
      </c>
      <c r="M962">
        <f t="shared" si="60"/>
        <v>0.24</v>
      </c>
      <c r="N962" s="22">
        <f t="shared" ref="N962:N1025" si="63">IF(ISBLANK(J962),F962*G962*(1-H962),J962)</f>
        <v>190.83600000000001</v>
      </c>
    </row>
    <row r="963" spans="1:14" x14ac:dyDescent="0.3">
      <c r="A963" t="s">
        <v>1887</v>
      </c>
      <c r="B963" s="4">
        <v>45885</v>
      </c>
      <c r="C963" t="s">
        <v>576</v>
      </c>
      <c r="D963" t="s">
        <v>1634</v>
      </c>
      <c r="E963" t="s">
        <v>1764</v>
      </c>
      <c r="F963">
        <v>1</v>
      </c>
      <c r="G963">
        <v>442.27</v>
      </c>
      <c r="H963">
        <v>0.06</v>
      </c>
      <c r="I963" t="s">
        <v>1810</v>
      </c>
      <c r="J963" s="17">
        <v>415.73379999999997</v>
      </c>
      <c r="K963">
        <f t="shared" si="61"/>
        <v>1</v>
      </c>
      <c r="L963">
        <f t="shared" si="62"/>
        <v>442.27</v>
      </c>
      <c r="M963">
        <f t="shared" si="60"/>
        <v>0.06</v>
      </c>
      <c r="N963" s="22">
        <f t="shared" si="63"/>
        <v>415.73379999999997</v>
      </c>
    </row>
    <row r="964" spans="1:14" x14ac:dyDescent="0.3">
      <c r="A964" t="s">
        <v>1957</v>
      </c>
      <c r="B964" s="4">
        <v>45433</v>
      </c>
      <c r="C964" t="s">
        <v>248</v>
      </c>
      <c r="D964" t="s">
        <v>1634</v>
      </c>
      <c r="E964" t="s">
        <v>1755</v>
      </c>
      <c r="F964">
        <v>4</v>
      </c>
      <c r="G964">
        <v>355.64</v>
      </c>
      <c r="H964">
        <v>0.16</v>
      </c>
      <c r="I964" t="s">
        <v>1810</v>
      </c>
      <c r="J964" s="17">
        <v>1194.9503999999999</v>
      </c>
      <c r="K964">
        <f t="shared" si="61"/>
        <v>4</v>
      </c>
      <c r="L964">
        <f t="shared" si="62"/>
        <v>355.64</v>
      </c>
      <c r="M964">
        <f t="shared" si="60"/>
        <v>0.16</v>
      </c>
      <c r="N964" s="22">
        <f t="shared" si="63"/>
        <v>1194.9503999999999</v>
      </c>
    </row>
    <row r="965" spans="1:14" x14ac:dyDescent="0.3">
      <c r="A965" t="s">
        <v>2264</v>
      </c>
      <c r="B965" s="4">
        <v>45796</v>
      </c>
      <c r="C965" t="s">
        <v>731</v>
      </c>
      <c r="D965" t="s">
        <v>1634</v>
      </c>
      <c r="E965" t="s">
        <v>1768</v>
      </c>
      <c r="F965">
        <v>2</v>
      </c>
      <c r="G965">
        <v>810.17</v>
      </c>
      <c r="H965">
        <v>0.27</v>
      </c>
      <c r="I965" t="s">
        <v>1805</v>
      </c>
      <c r="J965" s="17">
        <v>1182.8481999999999</v>
      </c>
      <c r="K965">
        <f t="shared" si="61"/>
        <v>2</v>
      </c>
      <c r="L965">
        <f t="shared" si="62"/>
        <v>810.17</v>
      </c>
      <c r="M965">
        <f t="shared" si="60"/>
        <v>0.27</v>
      </c>
      <c r="N965" s="22">
        <f t="shared" si="63"/>
        <v>1182.8481999999999</v>
      </c>
    </row>
    <row r="966" spans="1:14" x14ac:dyDescent="0.3">
      <c r="A966" t="s">
        <v>2394</v>
      </c>
      <c r="B966" s="4">
        <v>45354</v>
      </c>
      <c r="C966" t="s">
        <v>491</v>
      </c>
      <c r="D966" t="s">
        <v>1634</v>
      </c>
      <c r="E966" t="s">
        <v>1761</v>
      </c>
      <c r="F966">
        <v>4</v>
      </c>
      <c r="G966">
        <v>915.17</v>
      </c>
      <c r="H966">
        <v>0.19</v>
      </c>
      <c r="I966" t="s">
        <v>1810</v>
      </c>
      <c r="J966" s="17">
        <v>2965.1507999999999</v>
      </c>
      <c r="K966">
        <f t="shared" si="61"/>
        <v>4</v>
      </c>
      <c r="L966">
        <f t="shared" si="62"/>
        <v>915.17</v>
      </c>
      <c r="M966">
        <f t="shared" si="60"/>
        <v>0.19</v>
      </c>
      <c r="N966" s="22">
        <f t="shared" si="63"/>
        <v>2965.1507999999999</v>
      </c>
    </row>
    <row r="967" spans="1:14" x14ac:dyDescent="0.3">
      <c r="A967" t="s">
        <v>2712</v>
      </c>
      <c r="B967" s="4">
        <v>45799</v>
      </c>
      <c r="C967" t="s">
        <v>1210</v>
      </c>
      <c r="D967" t="s">
        <v>1634</v>
      </c>
      <c r="E967" t="s">
        <v>1771</v>
      </c>
      <c r="F967">
        <v>2</v>
      </c>
      <c r="G967">
        <v>295.12</v>
      </c>
      <c r="H967">
        <v>0.09</v>
      </c>
      <c r="I967" t="s">
        <v>1810</v>
      </c>
      <c r="J967" s="17">
        <v>537.11840000000007</v>
      </c>
      <c r="K967">
        <f t="shared" si="61"/>
        <v>2</v>
      </c>
      <c r="L967">
        <f t="shared" si="62"/>
        <v>295.12</v>
      </c>
      <c r="M967">
        <f t="shared" si="60"/>
        <v>0.09</v>
      </c>
      <c r="N967" s="22">
        <f t="shared" si="63"/>
        <v>537.11840000000007</v>
      </c>
    </row>
    <row r="968" spans="1:14" x14ac:dyDescent="0.3">
      <c r="A968" t="s">
        <v>2737</v>
      </c>
      <c r="B968" s="4">
        <v>45557</v>
      </c>
      <c r="C968" t="s">
        <v>1240</v>
      </c>
      <c r="D968" t="s">
        <v>1634</v>
      </c>
      <c r="E968" t="s">
        <v>1755</v>
      </c>
      <c r="F968">
        <v>2</v>
      </c>
      <c r="G968">
        <v>576.83000000000004</v>
      </c>
      <c r="H968">
        <v>0.19</v>
      </c>
      <c r="I968" t="s">
        <v>1807</v>
      </c>
      <c r="J968" s="17">
        <v>934.46460000000013</v>
      </c>
      <c r="K968">
        <f t="shared" si="61"/>
        <v>2</v>
      </c>
      <c r="L968">
        <f t="shared" si="62"/>
        <v>576.83000000000004</v>
      </c>
      <c r="M968">
        <f t="shared" si="60"/>
        <v>0.19</v>
      </c>
      <c r="N968" s="22">
        <f t="shared" si="63"/>
        <v>934.46460000000013</v>
      </c>
    </row>
    <row r="969" spans="1:14" x14ac:dyDescent="0.3">
      <c r="A969" t="s">
        <v>2825</v>
      </c>
      <c r="B969" s="4">
        <v>45823</v>
      </c>
      <c r="C969" t="s">
        <v>417</v>
      </c>
      <c r="D969" t="s">
        <v>1634</v>
      </c>
      <c r="E969" t="s">
        <v>1758</v>
      </c>
      <c r="F969">
        <v>3</v>
      </c>
      <c r="G969">
        <v>593.62</v>
      </c>
      <c r="H969">
        <v>0.08</v>
      </c>
      <c r="I969" t="s">
        <v>1805</v>
      </c>
      <c r="J969" s="17">
        <v>1638.3912</v>
      </c>
      <c r="K969">
        <f t="shared" si="61"/>
        <v>3</v>
      </c>
      <c r="L969">
        <f t="shared" si="62"/>
        <v>593.62</v>
      </c>
      <c r="M969">
        <f t="shared" si="60"/>
        <v>0.08</v>
      </c>
      <c r="N969" s="22">
        <f t="shared" si="63"/>
        <v>1638.3912</v>
      </c>
    </row>
    <row r="970" spans="1:14" x14ac:dyDescent="0.3">
      <c r="A970" t="s">
        <v>2834</v>
      </c>
      <c r="B970" s="4">
        <v>45422</v>
      </c>
      <c r="C970" t="s">
        <v>1336</v>
      </c>
      <c r="D970" t="s">
        <v>1634</v>
      </c>
      <c r="E970" t="s">
        <v>1792</v>
      </c>
      <c r="F970">
        <v>1</v>
      </c>
      <c r="G970">
        <v>73.88</v>
      </c>
      <c r="H970">
        <v>0.04</v>
      </c>
      <c r="I970" t="s">
        <v>1805</v>
      </c>
      <c r="J970" s="17">
        <v>70.924799999999991</v>
      </c>
      <c r="K970">
        <f t="shared" si="61"/>
        <v>1</v>
      </c>
      <c r="L970">
        <f t="shared" si="62"/>
        <v>73.88</v>
      </c>
      <c r="M970">
        <f t="shared" si="60"/>
        <v>0.04</v>
      </c>
      <c r="N970" s="22">
        <f t="shared" si="63"/>
        <v>70.924799999999991</v>
      </c>
    </row>
    <row r="971" spans="1:14" x14ac:dyDescent="0.3">
      <c r="A971" t="s">
        <v>2907</v>
      </c>
      <c r="B971" s="4">
        <v>45379</v>
      </c>
      <c r="C971" t="s">
        <v>820</v>
      </c>
      <c r="D971" t="s">
        <v>1634</v>
      </c>
      <c r="E971" t="s">
        <v>1771</v>
      </c>
      <c r="F971">
        <v>3</v>
      </c>
      <c r="G971">
        <v>70.88</v>
      </c>
      <c r="H971">
        <v>0.27</v>
      </c>
      <c r="I971" t="s">
        <v>1810</v>
      </c>
      <c r="J971" s="17">
        <v>155.22720000000001</v>
      </c>
      <c r="K971">
        <f t="shared" si="61"/>
        <v>3</v>
      </c>
      <c r="L971">
        <f t="shared" si="62"/>
        <v>70.88</v>
      </c>
      <c r="M971">
        <f t="shared" si="60"/>
        <v>0.27</v>
      </c>
      <c r="N971" s="22">
        <f t="shared" si="63"/>
        <v>155.22720000000001</v>
      </c>
    </row>
    <row r="972" spans="1:14" x14ac:dyDescent="0.3">
      <c r="A972" t="s">
        <v>3028</v>
      </c>
      <c r="B972" s="4">
        <v>45216</v>
      </c>
      <c r="C972" t="s">
        <v>52</v>
      </c>
      <c r="D972" t="s">
        <v>1634</v>
      </c>
      <c r="E972" t="s">
        <v>1795</v>
      </c>
      <c r="F972">
        <v>2</v>
      </c>
      <c r="G972">
        <v>441.03</v>
      </c>
      <c r="H972">
        <v>0.23</v>
      </c>
      <c r="I972" t="s">
        <v>1810</v>
      </c>
      <c r="J972" s="17">
        <v>679.18619999999999</v>
      </c>
      <c r="K972">
        <f t="shared" si="61"/>
        <v>2</v>
      </c>
      <c r="L972">
        <f t="shared" si="62"/>
        <v>441.03</v>
      </c>
      <c r="M972">
        <f t="shared" si="60"/>
        <v>0.23</v>
      </c>
      <c r="N972" s="22">
        <f t="shared" si="63"/>
        <v>679.18619999999999</v>
      </c>
    </row>
    <row r="973" spans="1:14" x14ac:dyDescent="0.3">
      <c r="A973" t="s">
        <v>3323</v>
      </c>
      <c r="B973" s="4">
        <v>45862</v>
      </c>
      <c r="C973" t="s">
        <v>124</v>
      </c>
      <c r="D973" t="s">
        <v>1634</v>
      </c>
      <c r="E973" t="s">
        <v>1792</v>
      </c>
      <c r="F973">
        <v>3</v>
      </c>
      <c r="G973">
        <v>634.45000000000005</v>
      </c>
      <c r="H973">
        <v>0.17</v>
      </c>
      <c r="I973" t="s">
        <v>1807</v>
      </c>
      <c r="J973" s="17">
        <v>1579.7805000000001</v>
      </c>
      <c r="K973">
        <f t="shared" si="61"/>
        <v>3</v>
      </c>
      <c r="L973">
        <f t="shared" si="62"/>
        <v>634.45000000000005</v>
      </c>
      <c r="M973">
        <f t="shared" si="60"/>
        <v>0.17</v>
      </c>
      <c r="N973" s="22">
        <f t="shared" si="63"/>
        <v>1579.7805000000001</v>
      </c>
    </row>
    <row r="974" spans="1:14" x14ac:dyDescent="0.3">
      <c r="A974" t="s">
        <v>3759</v>
      </c>
      <c r="B974" s="4">
        <v>45525</v>
      </c>
      <c r="C974" t="s">
        <v>995</v>
      </c>
      <c r="D974" t="s">
        <v>1634</v>
      </c>
      <c r="E974" t="s">
        <v>1779</v>
      </c>
      <c r="F974">
        <v>2</v>
      </c>
      <c r="G974">
        <v>945.92</v>
      </c>
      <c r="H974">
        <v>0.19</v>
      </c>
      <c r="I974" t="s">
        <v>1810</v>
      </c>
      <c r="J974" s="17">
        <v>1532.3904</v>
      </c>
      <c r="K974">
        <f t="shared" si="61"/>
        <v>2</v>
      </c>
      <c r="L974">
        <f t="shared" si="62"/>
        <v>945.92</v>
      </c>
      <c r="M974">
        <f t="shared" si="60"/>
        <v>0.19</v>
      </c>
      <c r="N974" s="22">
        <f t="shared" si="63"/>
        <v>1532.3904</v>
      </c>
    </row>
    <row r="975" spans="1:14" x14ac:dyDescent="0.3">
      <c r="A975" t="s">
        <v>3797</v>
      </c>
      <c r="B975" s="4">
        <v>45456</v>
      </c>
      <c r="C975" t="s">
        <v>767</v>
      </c>
      <c r="D975" t="s">
        <v>1634</v>
      </c>
      <c r="E975" t="s">
        <v>1748</v>
      </c>
      <c r="F975">
        <v>4</v>
      </c>
      <c r="G975">
        <v>212.75</v>
      </c>
      <c r="H975">
        <v>0.11</v>
      </c>
      <c r="I975" t="s">
        <v>1810</v>
      </c>
      <c r="J975" s="17">
        <v>757.39</v>
      </c>
      <c r="K975">
        <f t="shared" si="61"/>
        <v>4</v>
      </c>
      <c r="L975">
        <f t="shared" si="62"/>
        <v>212.75</v>
      </c>
      <c r="M975">
        <f t="shared" si="60"/>
        <v>0.11</v>
      </c>
      <c r="N975" s="22">
        <f t="shared" si="63"/>
        <v>757.39</v>
      </c>
    </row>
    <row r="976" spans="1:14" x14ac:dyDescent="0.3">
      <c r="A976" t="s">
        <v>1838</v>
      </c>
      <c r="B976" s="4">
        <v>45593</v>
      </c>
      <c r="C976" t="s">
        <v>1267</v>
      </c>
      <c r="D976" t="s">
        <v>1636</v>
      </c>
      <c r="E976" t="s">
        <v>1776</v>
      </c>
      <c r="F976">
        <v>2</v>
      </c>
      <c r="G976">
        <v>148.96</v>
      </c>
      <c r="H976">
        <v>0.03</v>
      </c>
      <c r="I976" t="s">
        <v>1810</v>
      </c>
      <c r="J976" s="17">
        <v>288.98239999999998</v>
      </c>
      <c r="K976">
        <f t="shared" si="61"/>
        <v>2</v>
      </c>
      <c r="L976">
        <f t="shared" si="62"/>
        <v>148.96</v>
      </c>
      <c r="M976">
        <f t="shared" si="60"/>
        <v>0.03</v>
      </c>
      <c r="N976" s="22">
        <f t="shared" si="63"/>
        <v>288.98239999999998</v>
      </c>
    </row>
    <row r="977" spans="1:14" x14ac:dyDescent="0.3">
      <c r="A977" t="s">
        <v>1871</v>
      </c>
      <c r="B977" s="4">
        <v>45914</v>
      </c>
      <c r="C977" t="s">
        <v>808</v>
      </c>
      <c r="D977" t="s">
        <v>1636</v>
      </c>
      <c r="E977" t="s">
        <v>1771</v>
      </c>
      <c r="F977">
        <v>3</v>
      </c>
      <c r="G977">
        <v>480.06</v>
      </c>
      <c r="H977">
        <v>0.01</v>
      </c>
      <c r="I977" t="s">
        <v>1805</v>
      </c>
      <c r="J977" s="17">
        <v>1425.7782</v>
      </c>
      <c r="K977">
        <f t="shared" si="61"/>
        <v>3</v>
      </c>
      <c r="L977">
        <f t="shared" si="62"/>
        <v>480.06</v>
      </c>
      <c r="M977">
        <f t="shared" si="60"/>
        <v>0.01</v>
      </c>
      <c r="N977" s="22">
        <f t="shared" si="63"/>
        <v>1425.7782</v>
      </c>
    </row>
    <row r="978" spans="1:14" x14ac:dyDescent="0.3">
      <c r="A978" t="s">
        <v>1942</v>
      </c>
      <c r="B978" s="4">
        <v>45544</v>
      </c>
      <c r="C978" t="s">
        <v>1309</v>
      </c>
      <c r="D978" t="s">
        <v>1636</v>
      </c>
      <c r="E978" t="s">
        <v>1755</v>
      </c>
      <c r="F978">
        <v>3</v>
      </c>
      <c r="G978">
        <v>576.52</v>
      </c>
      <c r="H978">
        <v>0.22</v>
      </c>
      <c r="I978" t="s">
        <v>1810</v>
      </c>
      <c r="J978" s="17">
        <v>1349.0568000000001</v>
      </c>
      <c r="K978">
        <f t="shared" si="61"/>
        <v>3</v>
      </c>
      <c r="L978">
        <f t="shared" si="62"/>
        <v>576.52</v>
      </c>
      <c r="M978">
        <f t="shared" si="60"/>
        <v>0.22</v>
      </c>
      <c r="N978" s="22">
        <f t="shared" si="63"/>
        <v>1349.0568000000001</v>
      </c>
    </row>
    <row r="979" spans="1:14" x14ac:dyDescent="0.3">
      <c r="A979" t="s">
        <v>2723</v>
      </c>
      <c r="B979" s="4">
        <v>45621</v>
      </c>
      <c r="C979" t="s">
        <v>442</v>
      </c>
      <c r="D979" t="s">
        <v>1636</v>
      </c>
      <c r="E979" t="s">
        <v>1755</v>
      </c>
      <c r="F979">
        <v>3</v>
      </c>
      <c r="G979">
        <v>214.94</v>
      </c>
      <c r="H979">
        <v>0.22</v>
      </c>
      <c r="I979" t="s">
        <v>1810</v>
      </c>
      <c r="J979" s="17">
        <v>502.95960000000002</v>
      </c>
      <c r="K979">
        <f t="shared" si="61"/>
        <v>3</v>
      </c>
      <c r="L979">
        <f t="shared" si="62"/>
        <v>214.94</v>
      </c>
      <c r="M979">
        <f t="shared" si="60"/>
        <v>0.22</v>
      </c>
      <c r="N979" s="22">
        <f t="shared" si="63"/>
        <v>502.95960000000002</v>
      </c>
    </row>
    <row r="980" spans="1:14" x14ac:dyDescent="0.3">
      <c r="A980" t="s">
        <v>2823</v>
      </c>
      <c r="B980" s="4">
        <v>45461</v>
      </c>
      <c r="C980" t="s">
        <v>470</v>
      </c>
      <c r="D980" t="s">
        <v>1636</v>
      </c>
      <c r="E980" t="s">
        <v>1751</v>
      </c>
      <c r="F980">
        <v>3</v>
      </c>
      <c r="G980">
        <v>155.87</v>
      </c>
      <c r="H980">
        <v>0.03</v>
      </c>
      <c r="I980" t="s">
        <v>1810</v>
      </c>
      <c r="J980" s="17">
        <v>453.58170000000001</v>
      </c>
      <c r="K980">
        <f t="shared" si="61"/>
        <v>3</v>
      </c>
      <c r="L980">
        <f t="shared" si="62"/>
        <v>155.87</v>
      </c>
      <c r="M980">
        <f t="shared" si="60"/>
        <v>0.03</v>
      </c>
      <c r="N980" s="22">
        <f t="shared" si="63"/>
        <v>453.58170000000001</v>
      </c>
    </row>
    <row r="981" spans="1:14" x14ac:dyDescent="0.3">
      <c r="A981" t="s">
        <v>2845</v>
      </c>
      <c r="B981" s="4">
        <v>45400</v>
      </c>
      <c r="C981" t="s">
        <v>195</v>
      </c>
      <c r="D981" t="s">
        <v>1636</v>
      </c>
      <c r="E981" t="s">
        <v>1761</v>
      </c>
      <c r="F981">
        <v>2</v>
      </c>
      <c r="G981">
        <v>314.29000000000002</v>
      </c>
      <c r="H981">
        <v>0.19</v>
      </c>
      <c r="I981" t="s">
        <v>1810</v>
      </c>
      <c r="J981" s="17">
        <v>509.14980000000008</v>
      </c>
      <c r="K981">
        <f t="shared" si="61"/>
        <v>2</v>
      </c>
      <c r="L981">
        <f t="shared" si="62"/>
        <v>314.29000000000002</v>
      </c>
      <c r="M981">
        <f t="shared" si="60"/>
        <v>0.19</v>
      </c>
      <c r="N981" s="22">
        <f t="shared" si="63"/>
        <v>509.14980000000008</v>
      </c>
    </row>
    <row r="982" spans="1:14" x14ac:dyDescent="0.3">
      <c r="A982" t="s">
        <v>2937</v>
      </c>
      <c r="B982" s="4">
        <v>45512</v>
      </c>
      <c r="C982" t="s">
        <v>776</v>
      </c>
      <c r="D982" t="s">
        <v>1636</v>
      </c>
      <c r="E982" t="s">
        <v>1764</v>
      </c>
      <c r="F982">
        <v>2</v>
      </c>
      <c r="G982">
        <v>568.95000000000005</v>
      </c>
      <c r="H982">
        <v>0.22</v>
      </c>
      <c r="I982" t="s">
        <v>1805</v>
      </c>
      <c r="J982" s="17">
        <v>887.56200000000013</v>
      </c>
      <c r="K982">
        <f t="shared" si="61"/>
        <v>2</v>
      </c>
      <c r="L982">
        <f t="shared" si="62"/>
        <v>568.95000000000005</v>
      </c>
      <c r="M982">
        <f t="shared" si="60"/>
        <v>0.22</v>
      </c>
      <c r="N982" s="22">
        <f t="shared" si="63"/>
        <v>887.56200000000013</v>
      </c>
    </row>
    <row r="983" spans="1:14" x14ac:dyDescent="0.3">
      <c r="A983" t="s">
        <v>2938</v>
      </c>
      <c r="B983" s="4">
        <v>45764</v>
      </c>
      <c r="C983" t="s">
        <v>536</v>
      </c>
      <c r="D983" t="s">
        <v>1636</v>
      </c>
      <c r="E983" t="s">
        <v>1774</v>
      </c>
      <c r="F983">
        <v>3</v>
      </c>
      <c r="G983">
        <v>269.83999999999997</v>
      </c>
      <c r="H983">
        <v>0.05</v>
      </c>
      <c r="I983" t="s">
        <v>1807</v>
      </c>
      <c r="J983" s="17">
        <v>769.04399999999998</v>
      </c>
      <c r="K983">
        <f t="shared" si="61"/>
        <v>3</v>
      </c>
      <c r="L983">
        <f t="shared" si="62"/>
        <v>269.83999999999997</v>
      </c>
      <c r="M983">
        <f t="shared" si="60"/>
        <v>0.05</v>
      </c>
      <c r="N983" s="22">
        <f t="shared" si="63"/>
        <v>769.04399999999998</v>
      </c>
    </row>
    <row r="984" spans="1:14" x14ac:dyDescent="0.3">
      <c r="A984" t="s">
        <v>3227</v>
      </c>
      <c r="B984" s="4">
        <v>45875</v>
      </c>
      <c r="C984" t="s">
        <v>506</v>
      </c>
      <c r="D984" t="s">
        <v>1636</v>
      </c>
      <c r="E984" t="s">
        <v>1795</v>
      </c>
      <c r="F984">
        <v>2</v>
      </c>
      <c r="G984">
        <v>664.5</v>
      </c>
      <c r="H984">
        <v>0.23</v>
      </c>
      <c r="I984" t="s">
        <v>1805</v>
      </c>
      <c r="J984" s="17">
        <v>1023.33</v>
      </c>
      <c r="K984">
        <f t="shared" si="61"/>
        <v>2</v>
      </c>
      <c r="L984">
        <f t="shared" si="62"/>
        <v>664.5</v>
      </c>
      <c r="M984">
        <f t="shared" si="60"/>
        <v>0.23</v>
      </c>
      <c r="N984" s="22">
        <f t="shared" si="63"/>
        <v>1023.33</v>
      </c>
    </row>
    <row r="985" spans="1:14" x14ac:dyDescent="0.3">
      <c r="A985" t="s">
        <v>3334</v>
      </c>
      <c r="B985" s="4">
        <v>45499</v>
      </c>
      <c r="C985" t="s">
        <v>705</v>
      </c>
      <c r="D985" t="s">
        <v>1636</v>
      </c>
      <c r="E985" t="s">
        <v>1764</v>
      </c>
      <c r="F985">
        <v>2</v>
      </c>
      <c r="G985">
        <v>616.36</v>
      </c>
      <c r="H985">
        <v>0.12</v>
      </c>
      <c r="I985" t="s">
        <v>1807</v>
      </c>
      <c r="J985" s="17">
        <v>1084.7936</v>
      </c>
      <c r="K985">
        <f t="shared" si="61"/>
        <v>2</v>
      </c>
      <c r="L985">
        <f t="shared" si="62"/>
        <v>616.36</v>
      </c>
      <c r="M985">
        <f t="shared" si="60"/>
        <v>0.12</v>
      </c>
      <c r="N985" s="22">
        <f t="shared" si="63"/>
        <v>1084.7936</v>
      </c>
    </row>
    <row r="986" spans="1:14" x14ac:dyDescent="0.3">
      <c r="A986" t="s">
        <v>3418</v>
      </c>
      <c r="B986" s="4">
        <v>45619</v>
      </c>
      <c r="C986" t="s">
        <v>953</v>
      </c>
      <c r="D986" t="s">
        <v>1636</v>
      </c>
      <c r="E986" t="s">
        <v>1743</v>
      </c>
      <c r="F986">
        <v>4</v>
      </c>
      <c r="G986">
        <v>456.32</v>
      </c>
      <c r="H986">
        <v>0.22</v>
      </c>
      <c r="I986" t="s">
        <v>1810</v>
      </c>
      <c r="J986" s="17">
        <v>1423.7184</v>
      </c>
      <c r="K986">
        <f t="shared" si="61"/>
        <v>4</v>
      </c>
      <c r="L986">
        <f t="shared" si="62"/>
        <v>456.32</v>
      </c>
      <c r="M986">
        <f t="shared" si="60"/>
        <v>0.22</v>
      </c>
      <c r="N986" s="22">
        <f t="shared" si="63"/>
        <v>1423.7184</v>
      </c>
    </row>
    <row r="987" spans="1:14" x14ac:dyDescent="0.3">
      <c r="A987" t="s">
        <v>3457</v>
      </c>
      <c r="B987" s="4">
        <v>45929</v>
      </c>
      <c r="C987" t="s">
        <v>1100</v>
      </c>
      <c r="D987" t="s">
        <v>1636</v>
      </c>
      <c r="E987" t="s">
        <v>1771</v>
      </c>
      <c r="F987">
        <v>1</v>
      </c>
      <c r="G987">
        <v>899.09</v>
      </c>
      <c r="H987">
        <v>0.2</v>
      </c>
      <c r="I987" t="s">
        <v>1807</v>
      </c>
      <c r="J987" s="17">
        <v>719.27200000000005</v>
      </c>
      <c r="K987">
        <f t="shared" si="61"/>
        <v>1</v>
      </c>
      <c r="L987">
        <f t="shared" si="62"/>
        <v>899.09</v>
      </c>
      <c r="M987">
        <f t="shared" si="60"/>
        <v>0.2</v>
      </c>
      <c r="N987" s="22">
        <f t="shared" si="63"/>
        <v>719.27200000000005</v>
      </c>
    </row>
    <row r="988" spans="1:14" x14ac:dyDescent="0.3">
      <c r="A988" t="s">
        <v>3603</v>
      </c>
      <c r="B988" s="4">
        <v>45877</v>
      </c>
      <c r="C988" t="s">
        <v>660</v>
      </c>
      <c r="D988" t="s">
        <v>1636</v>
      </c>
      <c r="E988" t="s">
        <v>1758</v>
      </c>
      <c r="F988">
        <v>1</v>
      </c>
      <c r="G988">
        <v>952.73</v>
      </c>
      <c r="H988">
        <v>0.17</v>
      </c>
      <c r="I988" t="s">
        <v>1805</v>
      </c>
      <c r="J988" s="17">
        <v>790.76589999999999</v>
      </c>
      <c r="K988">
        <f t="shared" si="61"/>
        <v>1</v>
      </c>
      <c r="L988">
        <f t="shared" si="62"/>
        <v>952.73</v>
      </c>
      <c r="M988">
        <f t="shared" si="60"/>
        <v>0.17</v>
      </c>
      <c r="N988" s="22">
        <f t="shared" si="63"/>
        <v>790.76589999999999</v>
      </c>
    </row>
    <row r="989" spans="1:14" x14ac:dyDescent="0.3">
      <c r="A989" t="s">
        <v>3618</v>
      </c>
      <c r="B989" s="4">
        <v>45534</v>
      </c>
      <c r="C989" t="s">
        <v>491</v>
      </c>
      <c r="D989" t="s">
        <v>1636</v>
      </c>
      <c r="E989" t="s">
        <v>1739</v>
      </c>
      <c r="F989">
        <v>3</v>
      </c>
      <c r="G989">
        <v>841.47</v>
      </c>
      <c r="H989">
        <v>0.15</v>
      </c>
      <c r="I989" t="s">
        <v>1810</v>
      </c>
      <c r="J989" s="17">
        <v>2145.7485000000001</v>
      </c>
      <c r="K989">
        <f t="shared" si="61"/>
        <v>3</v>
      </c>
      <c r="L989">
        <f t="shared" si="62"/>
        <v>841.47</v>
      </c>
      <c r="M989">
        <f t="shared" si="60"/>
        <v>0.15</v>
      </c>
      <c r="N989" s="22">
        <f t="shared" si="63"/>
        <v>2145.7485000000001</v>
      </c>
    </row>
    <row r="990" spans="1:14" x14ac:dyDescent="0.3">
      <c r="A990" t="s">
        <v>3781</v>
      </c>
      <c r="B990" s="4">
        <v>45886</v>
      </c>
      <c r="C990" t="s">
        <v>456</v>
      </c>
      <c r="D990" t="s">
        <v>1636</v>
      </c>
      <c r="E990" t="s">
        <v>1761</v>
      </c>
      <c r="F990">
        <v>2</v>
      </c>
      <c r="G990">
        <v>842.89</v>
      </c>
      <c r="H990">
        <v>0.25</v>
      </c>
      <c r="I990" t="s">
        <v>1810</v>
      </c>
      <c r="J990" s="17">
        <v>1264.335</v>
      </c>
      <c r="K990">
        <f t="shared" si="61"/>
        <v>2</v>
      </c>
      <c r="L990">
        <f t="shared" si="62"/>
        <v>842.89</v>
      </c>
      <c r="M990">
        <f t="shared" ref="M990:M1053" si="64">IF(ISBLANK(H990),1-(J990/(L990*F990)),H990)</f>
        <v>0.25</v>
      </c>
      <c r="N990" s="22">
        <f t="shared" si="63"/>
        <v>1264.335</v>
      </c>
    </row>
    <row r="991" spans="1:14" x14ac:dyDescent="0.3">
      <c r="A991" t="s">
        <v>1906</v>
      </c>
      <c r="B991" s="4">
        <v>45479</v>
      </c>
      <c r="C991" t="s">
        <v>1012</v>
      </c>
      <c r="D991" t="s">
        <v>1638</v>
      </c>
      <c r="E991" t="s">
        <v>1748</v>
      </c>
      <c r="F991">
        <v>3</v>
      </c>
      <c r="G991">
        <v>541.99</v>
      </c>
      <c r="H991">
        <v>0.24</v>
      </c>
      <c r="I991" t="s">
        <v>1810</v>
      </c>
      <c r="J991" s="17">
        <v>1235.7372</v>
      </c>
      <c r="K991">
        <f t="shared" si="61"/>
        <v>3</v>
      </c>
      <c r="L991">
        <f t="shared" si="62"/>
        <v>541.99</v>
      </c>
      <c r="M991">
        <f t="shared" si="64"/>
        <v>0.24</v>
      </c>
      <c r="N991" s="22">
        <f t="shared" si="63"/>
        <v>1235.7372</v>
      </c>
    </row>
    <row r="992" spans="1:14" x14ac:dyDescent="0.3">
      <c r="A992" t="s">
        <v>1952</v>
      </c>
      <c r="B992" s="4">
        <v>45522</v>
      </c>
      <c r="C992" t="s">
        <v>1401</v>
      </c>
      <c r="D992" t="s">
        <v>1638</v>
      </c>
      <c r="E992" t="s">
        <v>1783</v>
      </c>
      <c r="F992">
        <v>2</v>
      </c>
      <c r="G992">
        <v>536.84</v>
      </c>
      <c r="H992">
        <v>0.09</v>
      </c>
      <c r="I992" t="s">
        <v>1810</v>
      </c>
      <c r="J992" s="17">
        <v>977.04880000000014</v>
      </c>
      <c r="K992">
        <f t="shared" si="61"/>
        <v>2</v>
      </c>
      <c r="L992">
        <f t="shared" si="62"/>
        <v>536.84</v>
      </c>
      <c r="M992">
        <f t="shared" si="64"/>
        <v>0.09</v>
      </c>
      <c r="N992" s="22">
        <f t="shared" si="63"/>
        <v>977.04880000000014</v>
      </c>
    </row>
    <row r="993" spans="1:14" x14ac:dyDescent="0.3">
      <c r="A993" t="s">
        <v>1971</v>
      </c>
      <c r="B993" s="4">
        <v>45418</v>
      </c>
      <c r="C993" t="s">
        <v>870</v>
      </c>
      <c r="D993" t="s">
        <v>1638</v>
      </c>
      <c r="E993" t="s">
        <v>1776</v>
      </c>
      <c r="F993">
        <v>4</v>
      </c>
      <c r="G993">
        <v>164.04</v>
      </c>
      <c r="H993">
        <v>0.26</v>
      </c>
      <c r="I993" t="s">
        <v>1805</v>
      </c>
      <c r="J993" s="17">
        <v>485.55839999999989</v>
      </c>
      <c r="K993">
        <f t="shared" si="61"/>
        <v>4</v>
      </c>
      <c r="L993">
        <f t="shared" si="62"/>
        <v>164.04</v>
      </c>
      <c r="M993">
        <f t="shared" si="64"/>
        <v>0.26</v>
      </c>
      <c r="N993" s="22">
        <f t="shared" si="63"/>
        <v>485.55839999999989</v>
      </c>
    </row>
    <row r="994" spans="1:14" x14ac:dyDescent="0.3">
      <c r="A994" t="s">
        <v>2041</v>
      </c>
      <c r="B994" s="4">
        <v>45731</v>
      </c>
      <c r="C994" t="s">
        <v>1042</v>
      </c>
      <c r="D994" t="s">
        <v>1638</v>
      </c>
      <c r="E994" t="s">
        <v>1734</v>
      </c>
      <c r="F994">
        <v>1</v>
      </c>
      <c r="G994">
        <v>447.16</v>
      </c>
      <c r="H994">
        <v>0.22</v>
      </c>
      <c r="I994" t="s">
        <v>1810</v>
      </c>
      <c r="J994" s="17">
        <v>348.78480000000002</v>
      </c>
      <c r="K994">
        <f t="shared" si="61"/>
        <v>1</v>
      </c>
      <c r="L994">
        <f t="shared" si="62"/>
        <v>447.16</v>
      </c>
      <c r="M994">
        <f t="shared" si="64"/>
        <v>0.22</v>
      </c>
      <c r="N994" s="22">
        <f t="shared" si="63"/>
        <v>348.78480000000002</v>
      </c>
    </row>
    <row r="995" spans="1:14" x14ac:dyDescent="0.3">
      <c r="A995" t="s">
        <v>2082</v>
      </c>
      <c r="B995" s="4">
        <v>45932</v>
      </c>
      <c r="C995" t="s">
        <v>1150</v>
      </c>
      <c r="D995" t="s">
        <v>1638</v>
      </c>
      <c r="E995" t="s">
        <v>1781</v>
      </c>
      <c r="F995">
        <v>1</v>
      </c>
      <c r="G995">
        <v>606.01</v>
      </c>
      <c r="H995">
        <v>0.04</v>
      </c>
      <c r="I995" t="s">
        <v>1807</v>
      </c>
      <c r="J995" s="17">
        <v>581.76959999999997</v>
      </c>
      <c r="K995">
        <f t="shared" si="61"/>
        <v>1</v>
      </c>
      <c r="L995">
        <f t="shared" si="62"/>
        <v>606.01</v>
      </c>
      <c r="M995">
        <f t="shared" si="64"/>
        <v>0.04</v>
      </c>
      <c r="N995" s="22">
        <f t="shared" si="63"/>
        <v>581.76959999999997</v>
      </c>
    </row>
    <row r="996" spans="1:14" x14ac:dyDescent="0.3">
      <c r="A996" t="s">
        <v>2123</v>
      </c>
      <c r="B996" s="4">
        <v>45435</v>
      </c>
      <c r="C996" t="s">
        <v>829</v>
      </c>
      <c r="D996" t="s">
        <v>1638</v>
      </c>
      <c r="E996" t="s">
        <v>1771</v>
      </c>
      <c r="F996">
        <v>3</v>
      </c>
      <c r="G996">
        <v>977.55</v>
      </c>
      <c r="H996">
        <v>0.02</v>
      </c>
      <c r="I996" t="s">
        <v>1807</v>
      </c>
      <c r="J996" s="17">
        <v>2873.9969999999989</v>
      </c>
      <c r="K996">
        <f t="shared" si="61"/>
        <v>3</v>
      </c>
      <c r="L996">
        <f t="shared" si="62"/>
        <v>977.55</v>
      </c>
      <c r="M996">
        <f t="shared" si="64"/>
        <v>0.02</v>
      </c>
      <c r="N996" s="22">
        <f t="shared" si="63"/>
        <v>2873.9969999999989</v>
      </c>
    </row>
    <row r="997" spans="1:14" x14ac:dyDescent="0.3">
      <c r="A997" t="s">
        <v>2310</v>
      </c>
      <c r="B997" s="4">
        <v>45889</v>
      </c>
      <c r="C997" t="s">
        <v>40</v>
      </c>
      <c r="D997" t="s">
        <v>1638</v>
      </c>
      <c r="E997" t="s">
        <v>1739</v>
      </c>
      <c r="F997">
        <v>2</v>
      </c>
      <c r="G997">
        <v>355.41</v>
      </c>
      <c r="H997">
        <v>0.13</v>
      </c>
      <c r="I997" t="s">
        <v>1810</v>
      </c>
      <c r="J997" s="17">
        <v>618.41340000000002</v>
      </c>
      <c r="K997">
        <f t="shared" si="61"/>
        <v>2</v>
      </c>
      <c r="L997">
        <f t="shared" si="62"/>
        <v>355.41</v>
      </c>
      <c r="M997">
        <f t="shared" si="64"/>
        <v>0.13</v>
      </c>
      <c r="N997" s="22">
        <f t="shared" si="63"/>
        <v>618.41340000000002</v>
      </c>
    </row>
    <row r="998" spans="1:14" x14ac:dyDescent="0.3">
      <c r="A998" t="s">
        <v>2452</v>
      </c>
      <c r="B998" s="4">
        <v>45333</v>
      </c>
      <c r="C998" t="s">
        <v>1424</v>
      </c>
      <c r="D998" t="s">
        <v>1638</v>
      </c>
      <c r="E998" t="s">
        <v>1739</v>
      </c>
      <c r="F998">
        <v>1</v>
      </c>
      <c r="G998">
        <v>389.2</v>
      </c>
      <c r="H998">
        <v>0.05</v>
      </c>
      <c r="I998" t="s">
        <v>1805</v>
      </c>
      <c r="J998" s="17">
        <v>369.74</v>
      </c>
      <c r="K998">
        <f t="shared" si="61"/>
        <v>1</v>
      </c>
      <c r="L998">
        <f t="shared" si="62"/>
        <v>389.2</v>
      </c>
      <c r="M998">
        <f t="shared" si="64"/>
        <v>0.05</v>
      </c>
      <c r="N998" s="22">
        <f t="shared" si="63"/>
        <v>369.74</v>
      </c>
    </row>
    <row r="999" spans="1:14" x14ac:dyDescent="0.3">
      <c r="A999" t="s">
        <v>2496</v>
      </c>
      <c r="B999" s="4">
        <v>45876</v>
      </c>
      <c r="C999" t="s">
        <v>20</v>
      </c>
      <c r="D999" t="s">
        <v>1638</v>
      </c>
      <c r="E999" t="s">
        <v>1755</v>
      </c>
      <c r="F999">
        <v>1</v>
      </c>
      <c r="G999">
        <v>692.75</v>
      </c>
      <c r="H999">
        <v>0.11</v>
      </c>
      <c r="I999" t="s">
        <v>1810</v>
      </c>
      <c r="J999" s="17">
        <v>616.54750000000001</v>
      </c>
      <c r="K999">
        <f t="shared" si="61"/>
        <v>1</v>
      </c>
      <c r="L999">
        <f t="shared" si="62"/>
        <v>692.75</v>
      </c>
      <c r="M999">
        <f t="shared" si="64"/>
        <v>0.11</v>
      </c>
      <c r="N999" s="22">
        <f t="shared" si="63"/>
        <v>616.54750000000001</v>
      </c>
    </row>
    <row r="1000" spans="1:14" x14ac:dyDescent="0.3">
      <c r="A1000" t="s">
        <v>2620</v>
      </c>
      <c r="B1000" s="4">
        <v>45890</v>
      </c>
      <c r="C1000" t="s">
        <v>1039</v>
      </c>
      <c r="D1000" t="s">
        <v>1638</v>
      </c>
      <c r="E1000" t="s">
        <v>1771</v>
      </c>
      <c r="F1000">
        <v>4</v>
      </c>
      <c r="G1000">
        <v>250.64</v>
      </c>
      <c r="H1000">
        <v>0.1</v>
      </c>
      <c r="I1000" t="s">
        <v>1807</v>
      </c>
      <c r="J1000" s="17">
        <v>902.30399999999997</v>
      </c>
      <c r="K1000">
        <f t="shared" si="61"/>
        <v>4</v>
      </c>
      <c r="L1000">
        <f t="shared" si="62"/>
        <v>250.64</v>
      </c>
      <c r="M1000">
        <f t="shared" si="64"/>
        <v>0.1</v>
      </c>
      <c r="N1000" s="22">
        <f t="shared" si="63"/>
        <v>902.30399999999997</v>
      </c>
    </row>
    <row r="1001" spans="1:14" x14ac:dyDescent="0.3">
      <c r="A1001" t="s">
        <v>2653</v>
      </c>
      <c r="B1001" s="4">
        <v>45936</v>
      </c>
      <c r="C1001" t="s">
        <v>1436</v>
      </c>
      <c r="D1001" t="s">
        <v>1638</v>
      </c>
      <c r="E1001" t="s">
        <v>1748</v>
      </c>
      <c r="F1001">
        <v>3</v>
      </c>
      <c r="G1001">
        <v>582.57000000000005</v>
      </c>
      <c r="H1001">
        <v>0.11</v>
      </c>
      <c r="I1001" t="s">
        <v>1807</v>
      </c>
      <c r="J1001" s="17">
        <v>1555.4619</v>
      </c>
      <c r="K1001">
        <f t="shared" si="61"/>
        <v>3</v>
      </c>
      <c r="L1001">
        <f t="shared" si="62"/>
        <v>582.57000000000005</v>
      </c>
      <c r="M1001">
        <f t="shared" si="64"/>
        <v>0.11</v>
      </c>
      <c r="N1001" s="22">
        <f t="shared" si="63"/>
        <v>1555.4619</v>
      </c>
    </row>
    <row r="1002" spans="1:14" x14ac:dyDescent="0.3">
      <c r="A1002" t="s">
        <v>2780</v>
      </c>
      <c r="B1002" s="4">
        <v>45311</v>
      </c>
      <c r="C1002" t="s">
        <v>1238</v>
      </c>
      <c r="D1002" t="s">
        <v>1638</v>
      </c>
      <c r="E1002" t="s">
        <v>1792</v>
      </c>
      <c r="F1002">
        <v>2</v>
      </c>
      <c r="G1002">
        <v>528.29999999999995</v>
      </c>
      <c r="H1002">
        <v>0.24</v>
      </c>
      <c r="I1002" t="s">
        <v>1805</v>
      </c>
      <c r="J1002" s="17">
        <v>803.01599999999996</v>
      </c>
      <c r="K1002">
        <f t="shared" si="61"/>
        <v>2</v>
      </c>
      <c r="L1002">
        <f t="shared" si="62"/>
        <v>528.29999999999995</v>
      </c>
      <c r="M1002">
        <f t="shared" si="64"/>
        <v>0.24</v>
      </c>
      <c r="N1002" s="22">
        <f t="shared" si="63"/>
        <v>803.01599999999996</v>
      </c>
    </row>
    <row r="1003" spans="1:14" x14ac:dyDescent="0.3">
      <c r="A1003" t="s">
        <v>2812</v>
      </c>
      <c r="B1003" s="4">
        <v>45405</v>
      </c>
      <c r="C1003" t="s">
        <v>631</v>
      </c>
      <c r="D1003" t="s">
        <v>1638</v>
      </c>
      <c r="E1003" t="s">
        <v>1748</v>
      </c>
      <c r="F1003">
        <v>3</v>
      </c>
      <c r="G1003">
        <v>261.05</v>
      </c>
      <c r="H1003">
        <v>0.12</v>
      </c>
      <c r="I1003" t="s">
        <v>1807</v>
      </c>
      <c r="J1003" s="17">
        <v>689.17200000000014</v>
      </c>
      <c r="K1003">
        <f t="shared" si="61"/>
        <v>3</v>
      </c>
      <c r="L1003">
        <f t="shared" si="62"/>
        <v>261.05</v>
      </c>
      <c r="M1003">
        <f t="shared" si="64"/>
        <v>0.12</v>
      </c>
      <c r="N1003" s="22">
        <f t="shared" si="63"/>
        <v>689.17200000000014</v>
      </c>
    </row>
    <row r="1004" spans="1:14" x14ac:dyDescent="0.3">
      <c r="A1004" t="s">
        <v>2993</v>
      </c>
      <c r="B1004" s="4">
        <v>45897</v>
      </c>
      <c r="C1004" t="s">
        <v>310</v>
      </c>
      <c r="D1004" t="s">
        <v>1638</v>
      </c>
      <c r="E1004" t="s">
        <v>1776</v>
      </c>
      <c r="F1004">
        <v>4</v>
      </c>
      <c r="G1004">
        <v>705.12</v>
      </c>
      <c r="H1004">
        <v>0.15</v>
      </c>
      <c r="I1004" t="s">
        <v>1807</v>
      </c>
      <c r="J1004" s="17">
        <v>2397.4079999999999</v>
      </c>
      <c r="K1004">
        <f t="shared" si="61"/>
        <v>4</v>
      </c>
      <c r="L1004">
        <f t="shared" si="62"/>
        <v>705.12</v>
      </c>
      <c r="M1004">
        <f t="shared" si="64"/>
        <v>0.15</v>
      </c>
      <c r="N1004" s="22">
        <f t="shared" si="63"/>
        <v>2397.4079999999999</v>
      </c>
    </row>
    <row r="1005" spans="1:14" x14ac:dyDescent="0.3">
      <c r="A1005" t="s">
        <v>3091</v>
      </c>
      <c r="B1005" s="4">
        <v>45823</v>
      </c>
      <c r="C1005" t="s">
        <v>1168</v>
      </c>
      <c r="D1005" t="s">
        <v>1638</v>
      </c>
      <c r="E1005" t="s">
        <v>1764</v>
      </c>
      <c r="F1005">
        <v>2</v>
      </c>
      <c r="G1005">
        <v>623.20000000000005</v>
      </c>
      <c r="H1005">
        <v>0.14000000000000001</v>
      </c>
      <c r="I1005" t="s">
        <v>1810</v>
      </c>
      <c r="J1005" s="17">
        <v>1071.904</v>
      </c>
      <c r="K1005">
        <f t="shared" si="61"/>
        <v>2</v>
      </c>
      <c r="L1005">
        <f t="shared" si="62"/>
        <v>623.20000000000005</v>
      </c>
      <c r="M1005">
        <f t="shared" si="64"/>
        <v>0.14000000000000001</v>
      </c>
      <c r="N1005" s="22">
        <f t="shared" si="63"/>
        <v>1071.904</v>
      </c>
    </row>
    <row r="1006" spans="1:14" x14ac:dyDescent="0.3">
      <c r="A1006" t="s">
        <v>3127</v>
      </c>
      <c r="B1006" s="4">
        <v>45788</v>
      </c>
      <c r="C1006" t="s">
        <v>1358</v>
      </c>
      <c r="D1006" t="s">
        <v>1638</v>
      </c>
      <c r="E1006" t="s">
        <v>1748</v>
      </c>
      <c r="F1006">
        <v>3</v>
      </c>
      <c r="G1006">
        <v>477.05</v>
      </c>
      <c r="H1006">
        <v>0.05</v>
      </c>
      <c r="I1006" t="s">
        <v>1807</v>
      </c>
      <c r="J1006" s="17">
        <v>1359.5925</v>
      </c>
      <c r="K1006">
        <f t="shared" si="61"/>
        <v>3</v>
      </c>
      <c r="L1006">
        <f t="shared" si="62"/>
        <v>477.05</v>
      </c>
      <c r="M1006">
        <f t="shared" si="64"/>
        <v>0.05</v>
      </c>
      <c r="N1006" s="22">
        <f t="shared" si="63"/>
        <v>1359.5925</v>
      </c>
    </row>
    <row r="1007" spans="1:14" x14ac:dyDescent="0.3">
      <c r="A1007" t="s">
        <v>3155</v>
      </c>
      <c r="B1007" s="4">
        <v>45927</v>
      </c>
      <c r="C1007" t="s">
        <v>542</v>
      </c>
      <c r="D1007" t="s">
        <v>1638</v>
      </c>
      <c r="E1007" t="s">
        <v>1786</v>
      </c>
      <c r="F1007">
        <v>3</v>
      </c>
      <c r="G1007">
        <v>183.44</v>
      </c>
      <c r="H1007">
        <v>0.28000000000000003</v>
      </c>
      <c r="I1007" t="s">
        <v>1810</v>
      </c>
      <c r="J1007" s="17">
        <v>396.23039999999992</v>
      </c>
      <c r="K1007">
        <f t="shared" si="61"/>
        <v>3</v>
      </c>
      <c r="L1007">
        <f t="shared" si="62"/>
        <v>183.44</v>
      </c>
      <c r="M1007">
        <f t="shared" si="64"/>
        <v>0.28000000000000003</v>
      </c>
      <c r="N1007" s="22">
        <f t="shared" si="63"/>
        <v>396.23039999999992</v>
      </c>
    </row>
    <row r="1008" spans="1:14" x14ac:dyDescent="0.3">
      <c r="A1008" t="s">
        <v>3169</v>
      </c>
      <c r="B1008" s="4">
        <v>45454</v>
      </c>
      <c r="C1008" t="s">
        <v>1238</v>
      </c>
      <c r="D1008" t="s">
        <v>1638</v>
      </c>
      <c r="E1008" t="s">
        <v>1783</v>
      </c>
      <c r="F1008">
        <v>3</v>
      </c>
      <c r="G1008">
        <v>789.05</v>
      </c>
      <c r="H1008">
        <v>0</v>
      </c>
      <c r="I1008" t="s">
        <v>1807</v>
      </c>
      <c r="J1008" s="17">
        <v>2367.15</v>
      </c>
      <c r="K1008">
        <f t="shared" si="61"/>
        <v>3</v>
      </c>
      <c r="L1008">
        <f t="shared" si="62"/>
        <v>789.05</v>
      </c>
      <c r="M1008">
        <f t="shared" si="64"/>
        <v>0</v>
      </c>
      <c r="N1008" s="22">
        <f t="shared" si="63"/>
        <v>2367.15</v>
      </c>
    </row>
    <row r="1009" spans="1:14" x14ac:dyDescent="0.3">
      <c r="A1009" t="s">
        <v>3210</v>
      </c>
      <c r="B1009" s="4">
        <v>45638</v>
      </c>
      <c r="C1009" t="s">
        <v>521</v>
      </c>
      <c r="D1009" t="s">
        <v>1638</v>
      </c>
      <c r="E1009" t="s">
        <v>1755</v>
      </c>
      <c r="F1009">
        <v>2</v>
      </c>
      <c r="G1009">
        <v>628.83000000000004</v>
      </c>
      <c r="H1009">
        <v>7.0000000000000007E-2</v>
      </c>
      <c r="I1009" t="s">
        <v>1807</v>
      </c>
      <c r="J1009" s="17">
        <v>1169.6238000000001</v>
      </c>
      <c r="K1009">
        <f t="shared" si="61"/>
        <v>2</v>
      </c>
      <c r="L1009">
        <f t="shared" si="62"/>
        <v>628.83000000000004</v>
      </c>
      <c r="M1009">
        <f t="shared" si="64"/>
        <v>7.0000000000000007E-2</v>
      </c>
      <c r="N1009" s="22">
        <f t="shared" si="63"/>
        <v>1169.6238000000001</v>
      </c>
    </row>
    <row r="1010" spans="1:14" x14ac:dyDescent="0.3">
      <c r="A1010" t="s">
        <v>3213</v>
      </c>
      <c r="B1010" s="4">
        <v>45290</v>
      </c>
      <c r="C1010" t="s">
        <v>518</v>
      </c>
      <c r="D1010" t="s">
        <v>1638</v>
      </c>
      <c r="E1010" t="s">
        <v>1758</v>
      </c>
      <c r="F1010">
        <v>3</v>
      </c>
      <c r="G1010">
        <v>676.77</v>
      </c>
      <c r="H1010">
        <v>0.17</v>
      </c>
      <c r="I1010" t="s">
        <v>1807</v>
      </c>
      <c r="J1010" s="17">
        <v>1685.1573000000001</v>
      </c>
      <c r="K1010">
        <f t="shared" si="61"/>
        <v>3</v>
      </c>
      <c r="L1010">
        <f t="shared" si="62"/>
        <v>676.77</v>
      </c>
      <c r="M1010">
        <f t="shared" si="64"/>
        <v>0.17</v>
      </c>
      <c r="N1010" s="22">
        <f t="shared" si="63"/>
        <v>1685.1573000000001</v>
      </c>
    </row>
    <row r="1011" spans="1:14" x14ac:dyDescent="0.3">
      <c r="A1011" t="s">
        <v>3297</v>
      </c>
      <c r="B1011" s="4">
        <v>45739</v>
      </c>
      <c r="C1011" t="s">
        <v>85</v>
      </c>
      <c r="D1011" t="s">
        <v>1638</v>
      </c>
      <c r="E1011" t="s">
        <v>1768</v>
      </c>
      <c r="F1011">
        <v>1</v>
      </c>
      <c r="G1011">
        <v>687.91</v>
      </c>
      <c r="H1011">
        <v>0.25</v>
      </c>
      <c r="I1011" t="s">
        <v>1805</v>
      </c>
      <c r="J1011" s="17">
        <v>515.9325</v>
      </c>
      <c r="K1011">
        <f t="shared" si="61"/>
        <v>1</v>
      </c>
      <c r="L1011">
        <f t="shared" si="62"/>
        <v>687.91</v>
      </c>
      <c r="M1011">
        <f t="shared" si="64"/>
        <v>0.25</v>
      </c>
      <c r="N1011" s="22">
        <f t="shared" si="63"/>
        <v>515.9325</v>
      </c>
    </row>
    <row r="1012" spans="1:14" x14ac:dyDescent="0.3">
      <c r="A1012" t="s">
        <v>3345</v>
      </c>
      <c r="B1012" s="4">
        <v>45927</v>
      </c>
      <c r="C1012" t="s">
        <v>40</v>
      </c>
      <c r="D1012" t="s">
        <v>1638</v>
      </c>
      <c r="E1012" t="s">
        <v>1789</v>
      </c>
      <c r="F1012">
        <v>2</v>
      </c>
      <c r="G1012">
        <v>700.91</v>
      </c>
      <c r="H1012">
        <v>0.1</v>
      </c>
      <c r="I1012" t="s">
        <v>1807</v>
      </c>
      <c r="J1012" s="17">
        <v>1261.6379999999999</v>
      </c>
      <c r="K1012">
        <f t="shared" si="61"/>
        <v>2</v>
      </c>
      <c r="L1012">
        <f t="shared" si="62"/>
        <v>700.91</v>
      </c>
      <c r="M1012">
        <f t="shared" si="64"/>
        <v>0.1</v>
      </c>
      <c r="N1012" s="22">
        <f t="shared" si="63"/>
        <v>1261.6379999999999</v>
      </c>
    </row>
    <row r="1013" spans="1:14" x14ac:dyDescent="0.3">
      <c r="A1013" t="s">
        <v>3470</v>
      </c>
      <c r="B1013" s="4">
        <v>45440</v>
      </c>
      <c r="C1013" t="s">
        <v>93</v>
      </c>
      <c r="D1013" t="s">
        <v>1638</v>
      </c>
      <c r="E1013" t="s">
        <v>1751</v>
      </c>
      <c r="F1013">
        <v>1</v>
      </c>
      <c r="G1013">
        <v>62.26</v>
      </c>
      <c r="H1013">
        <v>0.03</v>
      </c>
      <c r="I1013" t="s">
        <v>1810</v>
      </c>
      <c r="J1013" s="17">
        <v>60.392200000000003</v>
      </c>
      <c r="K1013">
        <f t="shared" si="61"/>
        <v>1</v>
      </c>
      <c r="L1013">
        <f t="shared" si="62"/>
        <v>62.26</v>
      </c>
      <c r="M1013">
        <f t="shared" si="64"/>
        <v>0.03</v>
      </c>
      <c r="N1013" s="22">
        <f t="shared" si="63"/>
        <v>60.392200000000003</v>
      </c>
    </row>
    <row r="1014" spans="1:14" x14ac:dyDescent="0.3">
      <c r="A1014" t="s">
        <v>3667</v>
      </c>
      <c r="B1014" s="4">
        <v>45549</v>
      </c>
      <c r="C1014" t="s">
        <v>613</v>
      </c>
      <c r="D1014" t="s">
        <v>1638</v>
      </c>
      <c r="E1014" t="s">
        <v>1789</v>
      </c>
      <c r="F1014">
        <v>3</v>
      </c>
      <c r="G1014">
        <v>683.74</v>
      </c>
      <c r="H1014">
        <v>0.24</v>
      </c>
      <c r="I1014" t="s">
        <v>1805</v>
      </c>
      <c r="J1014" s="17">
        <v>1558.9272000000001</v>
      </c>
      <c r="K1014">
        <f t="shared" si="61"/>
        <v>3</v>
      </c>
      <c r="L1014">
        <f t="shared" si="62"/>
        <v>683.74</v>
      </c>
      <c r="M1014">
        <f t="shared" si="64"/>
        <v>0.24</v>
      </c>
      <c r="N1014" s="22">
        <f t="shared" si="63"/>
        <v>1558.9272000000001</v>
      </c>
    </row>
    <row r="1015" spans="1:14" x14ac:dyDescent="0.3">
      <c r="A1015" t="s">
        <v>3716</v>
      </c>
      <c r="B1015" s="4">
        <v>45495</v>
      </c>
      <c r="C1015" t="s">
        <v>1361</v>
      </c>
      <c r="D1015" t="s">
        <v>1638</v>
      </c>
      <c r="E1015" t="s">
        <v>1792</v>
      </c>
      <c r="F1015">
        <v>2</v>
      </c>
      <c r="G1015">
        <v>810.81</v>
      </c>
      <c r="H1015">
        <v>0.11</v>
      </c>
      <c r="I1015" t="s">
        <v>1810</v>
      </c>
      <c r="J1015" s="17">
        <v>1443.2418</v>
      </c>
      <c r="K1015">
        <f t="shared" si="61"/>
        <v>2</v>
      </c>
      <c r="L1015">
        <f t="shared" si="62"/>
        <v>810.81</v>
      </c>
      <c r="M1015">
        <f t="shared" si="64"/>
        <v>0.11</v>
      </c>
      <c r="N1015" s="22">
        <f t="shared" si="63"/>
        <v>1443.2418</v>
      </c>
    </row>
    <row r="1016" spans="1:14" x14ac:dyDescent="0.3">
      <c r="A1016" t="s">
        <v>1964</v>
      </c>
      <c r="B1016" s="4">
        <v>45883</v>
      </c>
      <c r="C1016" t="s">
        <v>342</v>
      </c>
      <c r="D1016" t="s">
        <v>1640</v>
      </c>
      <c r="E1016" t="s">
        <v>1755</v>
      </c>
      <c r="F1016">
        <v>1</v>
      </c>
      <c r="G1016">
        <v>83.1</v>
      </c>
      <c r="H1016">
        <v>0.04</v>
      </c>
      <c r="I1016" t="s">
        <v>1807</v>
      </c>
      <c r="J1016" s="17">
        <v>79.775999999999996</v>
      </c>
      <c r="K1016">
        <f t="shared" si="61"/>
        <v>1</v>
      </c>
      <c r="L1016">
        <f t="shared" si="62"/>
        <v>83.1</v>
      </c>
      <c r="M1016">
        <f t="shared" si="64"/>
        <v>0.04</v>
      </c>
      <c r="N1016" s="22">
        <f t="shared" si="63"/>
        <v>79.775999999999996</v>
      </c>
    </row>
    <row r="1017" spans="1:14" x14ac:dyDescent="0.3">
      <c r="A1017" t="s">
        <v>1984</v>
      </c>
      <c r="B1017" s="4">
        <v>45670</v>
      </c>
      <c r="C1017" t="s">
        <v>1516</v>
      </c>
      <c r="D1017" t="s">
        <v>1640</v>
      </c>
      <c r="E1017" t="s">
        <v>1764</v>
      </c>
      <c r="F1017">
        <v>1</v>
      </c>
      <c r="G1017">
        <v>79</v>
      </c>
      <c r="H1017">
        <v>0.04</v>
      </c>
      <c r="I1017" t="s">
        <v>1807</v>
      </c>
      <c r="J1017" s="17">
        <v>75.84</v>
      </c>
      <c r="K1017">
        <f t="shared" si="61"/>
        <v>1</v>
      </c>
      <c r="L1017">
        <f t="shared" si="62"/>
        <v>79</v>
      </c>
      <c r="M1017">
        <f t="shared" si="64"/>
        <v>0.04</v>
      </c>
      <c r="N1017" s="22">
        <f t="shared" si="63"/>
        <v>75.84</v>
      </c>
    </row>
    <row r="1018" spans="1:14" x14ac:dyDescent="0.3">
      <c r="A1018" t="s">
        <v>2126</v>
      </c>
      <c r="B1018" s="4">
        <v>45879</v>
      </c>
      <c r="C1018" t="s">
        <v>1109</v>
      </c>
      <c r="D1018" t="s">
        <v>1640</v>
      </c>
      <c r="E1018" t="s">
        <v>1795</v>
      </c>
      <c r="F1018">
        <v>1</v>
      </c>
      <c r="G1018">
        <v>222.95</v>
      </c>
      <c r="H1018">
        <v>0.02</v>
      </c>
      <c r="I1018" t="s">
        <v>1807</v>
      </c>
      <c r="J1018" s="17">
        <v>218.49100000000001</v>
      </c>
      <c r="K1018">
        <f t="shared" si="61"/>
        <v>1</v>
      </c>
      <c r="L1018">
        <f t="shared" si="62"/>
        <v>222.95</v>
      </c>
      <c r="M1018">
        <f t="shared" si="64"/>
        <v>0.02</v>
      </c>
      <c r="N1018" s="22">
        <f t="shared" si="63"/>
        <v>218.49100000000001</v>
      </c>
    </row>
    <row r="1019" spans="1:14" x14ac:dyDescent="0.3">
      <c r="A1019" t="s">
        <v>2260</v>
      </c>
      <c r="B1019" s="4">
        <v>45311</v>
      </c>
      <c r="C1019" t="s">
        <v>433</v>
      </c>
      <c r="D1019" t="s">
        <v>1640</v>
      </c>
      <c r="E1019" t="s">
        <v>1734</v>
      </c>
      <c r="F1019">
        <v>2</v>
      </c>
      <c r="G1019">
        <v>911.14</v>
      </c>
      <c r="H1019">
        <v>0.1</v>
      </c>
      <c r="I1019" t="s">
        <v>1805</v>
      </c>
      <c r="J1019" s="17">
        <v>1640.0519999999999</v>
      </c>
      <c r="K1019">
        <f t="shared" si="61"/>
        <v>2</v>
      </c>
      <c r="L1019">
        <f t="shared" si="62"/>
        <v>911.14</v>
      </c>
      <c r="M1019">
        <f t="shared" si="64"/>
        <v>0.1</v>
      </c>
      <c r="N1019" s="22">
        <f t="shared" si="63"/>
        <v>1640.0519999999999</v>
      </c>
    </row>
    <row r="1020" spans="1:14" x14ac:dyDescent="0.3">
      <c r="A1020" t="s">
        <v>2356</v>
      </c>
      <c r="B1020" s="4">
        <v>45260</v>
      </c>
      <c r="C1020" t="s">
        <v>521</v>
      </c>
      <c r="D1020" t="s">
        <v>1640</v>
      </c>
      <c r="E1020" t="s">
        <v>1761</v>
      </c>
      <c r="F1020">
        <v>1</v>
      </c>
      <c r="G1020">
        <v>522.85</v>
      </c>
      <c r="H1020">
        <v>0.12</v>
      </c>
      <c r="I1020" t="s">
        <v>1807</v>
      </c>
      <c r="J1020" s="17">
        <v>460.108</v>
      </c>
      <c r="K1020">
        <f t="shared" si="61"/>
        <v>1</v>
      </c>
      <c r="L1020">
        <f t="shared" si="62"/>
        <v>522.85</v>
      </c>
      <c r="M1020">
        <f t="shared" si="64"/>
        <v>0.12</v>
      </c>
      <c r="N1020" s="22">
        <f t="shared" si="63"/>
        <v>460.108</v>
      </c>
    </row>
    <row r="1021" spans="1:14" x14ac:dyDescent="0.3">
      <c r="A1021" t="s">
        <v>2381</v>
      </c>
      <c r="B1021" s="4">
        <v>45283</v>
      </c>
      <c r="C1021" t="s">
        <v>1066</v>
      </c>
      <c r="D1021" t="s">
        <v>1640</v>
      </c>
      <c r="E1021" t="s">
        <v>1761</v>
      </c>
      <c r="F1021">
        <v>2</v>
      </c>
      <c r="G1021">
        <v>778.56</v>
      </c>
      <c r="H1021">
        <v>0.11</v>
      </c>
      <c r="I1021" t="s">
        <v>1810</v>
      </c>
      <c r="J1021" s="17">
        <v>1385.8368</v>
      </c>
      <c r="K1021">
        <f t="shared" si="61"/>
        <v>2</v>
      </c>
      <c r="L1021">
        <f t="shared" si="62"/>
        <v>778.56</v>
      </c>
      <c r="M1021">
        <f t="shared" si="64"/>
        <v>0.11</v>
      </c>
      <c r="N1021" s="22">
        <f t="shared" si="63"/>
        <v>1385.8368</v>
      </c>
    </row>
    <row r="1022" spans="1:14" x14ac:dyDescent="0.3">
      <c r="A1022" t="s">
        <v>2451</v>
      </c>
      <c r="B1022" s="4">
        <v>45334</v>
      </c>
      <c r="C1022" t="s">
        <v>622</v>
      </c>
      <c r="D1022" t="s">
        <v>1640</v>
      </c>
      <c r="E1022" t="s">
        <v>1739</v>
      </c>
      <c r="F1022">
        <v>1</v>
      </c>
      <c r="G1022">
        <v>172.04</v>
      </c>
      <c r="H1022">
        <v>0.04</v>
      </c>
      <c r="I1022" t="s">
        <v>1807</v>
      </c>
      <c r="J1022" s="17">
        <v>165.1584</v>
      </c>
      <c r="K1022">
        <f t="shared" si="61"/>
        <v>1</v>
      </c>
      <c r="L1022">
        <f t="shared" si="62"/>
        <v>172.04</v>
      </c>
      <c r="M1022">
        <f t="shared" si="64"/>
        <v>0.04</v>
      </c>
      <c r="N1022" s="22">
        <f t="shared" si="63"/>
        <v>165.1584</v>
      </c>
    </row>
    <row r="1023" spans="1:14" x14ac:dyDescent="0.3">
      <c r="A1023" t="s">
        <v>2489</v>
      </c>
      <c r="B1023" s="4">
        <v>45278</v>
      </c>
      <c r="C1023" t="s">
        <v>885</v>
      </c>
      <c r="D1023" t="s">
        <v>1640</v>
      </c>
      <c r="E1023" t="s">
        <v>1758</v>
      </c>
      <c r="F1023">
        <v>3</v>
      </c>
      <c r="G1023">
        <v>599.48</v>
      </c>
      <c r="H1023">
        <v>0.22</v>
      </c>
      <c r="I1023" t="s">
        <v>1807</v>
      </c>
      <c r="J1023" s="17">
        <v>1402.7832000000001</v>
      </c>
      <c r="K1023">
        <f t="shared" si="61"/>
        <v>3</v>
      </c>
      <c r="L1023">
        <f t="shared" si="62"/>
        <v>599.48</v>
      </c>
      <c r="M1023">
        <f t="shared" si="64"/>
        <v>0.22</v>
      </c>
      <c r="N1023" s="22">
        <f t="shared" si="63"/>
        <v>1402.7832000000001</v>
      </c>
    </row>
    <row r="1024" spans="1:14" x14ac:dyDescent="0.3">
      <c r="A1024" t="s">
        <v>2828</v>
      </c>
      <c r="B1024" s="4">
        <v>45415</v>
      </c>
      <c r="C1024" t="s">
        <v>917</v>
      </c>
      <c r="D1024" t="s">
        <v>1640</v>
      </c>
      <c r="E1024" t="s">
        <v>1758</v>
      </c>
      <c r="F1024">
        <v>1</v>
      </c>
      <c r="G1024">
        <v>238.24</v>
      </c>
      <c r="H1024">
        <v>0.12</v>
      </c>
      <c r="I1024" t="s">
        <v>1807</v>
      </c>
      <c r="J1024" s="17">
        <v>209.65119999999999</v>
      </c>
      <c r="K1024">
        <f t="shared" si="61"/>
        <v>1</v>
      </c>
      <c r="L1024">
        <f t="shared" si="62"/>
        <v>238.24</v>
      </c>
      <c r="M1024">
        <f t="shared" si="64"/>
        <v>0.12</v>
      </c>
      <c r="N1024" s="22">
        <f t="shared" si="63"/>
        <v>209.65119999999999</v>
      </c>
    </row>
    <row r="1025" spans="1:14" x14ac:dyDescent="0.3">
      <c r="A1025" t="s">
        <v>3003</v>
      </c>
      <c r="B1025" s="4">
        <v>45395</v>
      </c>
      <c r="C1025" t="s">
        <v>953</v>
      </c>
      <c r="D1025" t="s">
        <v>1640</v>
      </c>
      <c r="E1025" t="s">
        <v>1786</v>
      </c>
      <c r="F1025">
        <v>4</v>
      </c>
      <c r="G1025">
        <v>750.26</v>
      </c>
      <c r="H1025">
        <v>0.01</v>
      </c>
      <c r="I1025" t="s">
        <v>1807</v>
      </c>
      <c r="J1025" s="17">
        <v>2971.0295999999998</v>
      </c>
      <c r="K1025">
        <f t="shared" si="61"/>
        <v>4</v>
      </c>
      <c r="L1025">
        <f t="shared" si="62"/>
        <v>750.26</v>
      </c>
      <c r="M1025">
        <f t="shared" si="64"/>
        <v>0.01</v>
      </c>
      <c r="N1025" s="22">
        <f t="shared" si="63"/>
        <v>2971.0295999999998</v>
      </c>
    </row>
    <row r="1026" spans="1:14" x14ac:dyDescent="0.3">
      <c r="A1026" t="s">
        <v>3289</v>
      </c>
      <c r="B1026" s="4">
        <v>45733</v>
      </c>
      <c r="C1026" t="s">
        <v>394</v>
      </c>
      <c r="D1026" t="s">
        <v>1640</v>
      </c>
      <c r="E1026" t="s">
        <v>1792</v>
      </c>
      <c r="F1026">
        <v>3</v>
      </c>
      <c r="G1026">
        <v>471.27</v>
      </c>
      <c r="H1026">
        <v>0.27</v>
      </c>
      <c r="I1026" t="s">
        <v>1810</v>
      </c>
      <c r="J1026" s="17">
        <v>1032.0813000000001</v>
      </c>
      <c r="K1026">
        <f t="shared" ref="K1026:K1089" si="65">IF(ISBLANK(F1026),J1026/(G1026*(1-H1026)),F1026)</f>
        <v>3</v>
      </c>
      <c r="L1026">
        <f t="shared" ref="L1026:L1089" si="66">IF(ISBLANK(G1026),J1026/(F1026*(1-H1026)),G1026)</f>
        <v>471.27</v>
      </c>
      <c r="M1026">
        <f t="shared" si="64"/>
        <v>0.27</v>
      </c>
      <c r="N1026" s="22">
        <f t="shared" ref="N1026:N1089" si="67">IF(ISBLANK(J1026),F1026*G1026*(1-H1026),J1026)</f>
        <v>1032.0813000000001</v>
      </c>
    </row>
    <row r="1027" spans="1:14" x14ac:dyDescent="0.3">
      <c r="A1027" t="s">
        <v>3294</v>
      </c>
      <c r="B1027" s="4">
        <v>45645</v>
      </c>
      <c r="C1027" t="s">
        <v>1409</v>
      </c>
      <c r="D1027" t="s">
        <v>1640</v>
      </c>
      <c r="E1027" t="s">
        <v>1761</v>
      </c>
      <c r="F1027">
        <v>1</v>
      </c>
      <c r="G1027">
        <v>917.26</v>
      </c>
      <c r="H1027">
        <v>0.05</v>
      </c>
      <c r="I1027" t="s">
        <v>1807</v>
      </c>
      <c r="J1027" s="17">
        <v>871.39699999999993</v>
      </c>
      <c r="K1027">
        <f t="shared" si="65"/>
        <v>1</v>
      </c>
      <c r="L1027">
        <f t="shared" si="66"/>
        <v>917.26</v>
      </c>
      <c r="M1027">
        <f t="shared" si="64"/>
        <v>0.05</v>
      </c>
      <c r="N1027" s="22">
        <f t="shared" si="67"/>
        <v>871.39699999999993</v>
      </c>
    </row>
    <row r="1028" spans="1:14" x14ac:dyDescent="0.3">
      <c r="A1028" t="s">
        <v>3318</v>
      </c>
      <c r="B1028" s="4">
        <v>45691</v>
      </c>
      <c r="C1028" t="s">
        <v>794</v>
      </c>
      <c r="D1028" t="s">
        <v>1640</v>
      </c>
      <c r="E1028" t="s">
        <v>1779</v>
      </c>
      <c r="F1028">
        <v>1</v>
      </c>
      <c r="G1028">
        <v>170.68</v>
      </c>
      <c r="H1028">
        <v>0.13</v>
      </c>
      <c r="I1028" t="s">
        <v>1807</v>
      </c>
      <c r="J1028" s="17">
        <v>148.49160000000001</v>
      </c>
      <c r="K1028">
        <f t="shared" si="65"/>
        <v>1</v>
      </c>
      <c r="L1028">
        <f t="shared" si="66"/>
        <v>170.68</v>
      </c>
      <c r="M1028">
        <f t="shared" si="64"/>
        <v>0.13</v>
      </c>
      <c r="N1028" s="22">
        <f t="shared" si="67"/>
        <v>148.49160000000001</v>
      </c>
    </row>
    <row r="1029" spans="1:14" x14ac:dyDescent="0.3">
      <c r="A1029" t="s">
        <v>3429</v>
      </c>
      <c r="B1029" s="4">
        <v>45531</v>
      </c>
      <c r="C1029" t="s">
        <v>1427</v>
      </c>
      <c r="D1029" t="s">
        <v>1640</v>
      </c>
      <c r="E1029" t="s">
        <v>1786</v>
      </c>
      <c r="F1029">
        <v>4</v>
      </c>
      <c r="G1029">
        <v>570.38</v>
      </c>
      <c r="H1029">
        <v>0.26</v>
      </c>
      <c r="I1029" t="s">
        <v>1807</v>
      </c>
      <c r="J1029" s="17">
        <v>1688.3248000000001</v>
      </c>
      <c r="K1029">
        <f t="shared" si="65"/>
        <v>4</v>
      </c>
      <c r="L1029">
        <f t="shared" si="66"/>
        <v>570.38</v>
      </c>
      <c r="M1029">
        <f t="shared" si="64"/>
        <v>0.26</v>
      </c>
      <c r="N1029" s="22">
        <f t="shared" si="67"/>
        <v>1688.3248000000001</v>
      </c>
    </row>
    <row r="1030" spans="1:14" x14ac:dyDescent="0.3">
      <c r="A1030" t="s">
        <v>3500</v>
      </c>
      <c r="B1030" s="4">
        <v>45353</v>
      </c>
      <c r="C1030" t="s">
        <v>202</v>
      </c>
      <c r="D1030" t="s">
        <v>1640</v>
      </c>
      <c r="E1030" t="s">
        <v>1774</v>
      </c>
      <c r="F1030">
        <v>4</v>
      </c>
      <c r="G1030">
        <v>73.69</v>
      </c>
      <c r="H1030">
        <v>0.08</v>
      </c>
      <c r="I1030" t="s">
        <v>1805</v>
      </c>
      <c r="J1030" s="17">
        <v>271.17919999999998</v>
      </c>
      <c r="K1030">
        <f t="shared" si="65"/>
        <v>4</v>
      </c>
      <c r="L1030">
        <f t="shared" si="66"/>
        <v>73.69</v>
      </c>
      <c r="M1030">
        <f t="shared" si="64"/>
        <v>0.08</v>
      </c>
      <c r="N1030" s="22">
        <f t="shared" si="67"/>
        <v>271.17919999999998</v>
      </c>
    </row>
    <row r="1031" spans="1:14" x14ac:dyDescent="0.3">
      <c r="A1031" t="s">
        <v>3526</v>
      </c>
      <c r="B1031" s="4">
        <v>45702</v>
      </c>
      <c r="C1031" t="s">
        <v>40</v>
      </c>
      <c r="D1031" t="s">
        <v>1640</v>
      </c>
      <c r="E1031" t="s">
        <v>1776</v>
      </c>
      <c r="F1031">
        <v>1</v>
      </c>
      <c r="G1031">
        <v>846.3</v>
      </c>
      <c r="H1031">
        <v>0.14000000000000001</v>
      </c>
      <c r="I1031" t="s">
        <v>1807</v>
      </c>
      <c r="J1031" s="17">
        <v>727.81799999999998</v>
      </c>
      <c r="K1031">
        <f t="shared" si="65"/>
        <v>1</v>
      </c>
      <c r="L1031">
        <f t="shared" si="66"/>
        <v>846.3</v>
      </c>
      <c r="M1031">
        <f t="shared" si="64"/>
        <v>0.14000000000000001</v>
      </c>
      <c r="N1031" s="22">
        <f t="shared" si="67"/>
        <v>727.81799999999998</v>
      </c>
    </row>
    <row r="1032" spans="1:14" x14ac:dyDescent="0.3">
      <c r="A1032" t="s">
        <v>3579</v>
      </c>
      <c r="B1032" s="4">
        <v>45338</v>
      </c>
      <c r="C1032" t="s">
        <v>1103</v>
      </c>
      <c r="D1032" t="s">
        <v>1640</v>
      </c>
      <c r="E1032" t="s">
        <v>1776</v>
      </c>
      <c r="F1032">
        <v>1</v>
      </c>
      <c r="G1032">
        <v>967.76</v>
      </c>
      <c r="H1032">
        <v>0.09</v>
      </c>
      <c r="I1032" t="s">
        <v>1805</v>
      </c>
      <c r="J1032" s="17">
        <v>880.66160000000002</v>
      </c>
      <c r="K1032">
        <f t="shared" si="65"/>
        <v>1</v>
      </c>
      <c r="L1032">
        <f t="shared" si="66"/>
        <v>967.76</v>
      </c>
      <c r="M1032">
        <f t="shared" si="64"/>
        <v>0.09</v>
      </c>
      <c r="N1032" s="22">
        <f t="shared" si="67"/>
        <v>880.66160000000002</v>
      </c>
    </row>
    <row r="1033" spans="1:14" x14ac:dyDescent="0.3">
      <c r="A1033" t="s">
        <v>3590</v>
      </c>
      <c r="B1033" s="4">
        <v>45718</v>
      </c>
      <c r="C1033" t="s">
        <v>509</v>
      </c>
      <c r="D1033" t="s">
        <v>1640</v>
      </c>
      <c r="E1033" t="s">
        <v>1786</v>
      </c>
      <c r="F1033">
        <v>4</v>
      </c>
      <c r="G1033">
        <v>613.16999999999996</v>
      </c>
      <c r="H1033">
        <v>0.26</v>
      </c>
      <c r="I1033" t="s">
        <v>1805</v>
      </c>
      <c r="J1033" s="17">
        <v>1814.9831999999999</v>
      </c>
      <c r="K1033">
        <f t="shared" si="65"/>
        <v>4</v>
      </c>
      <c r="L1033">
        <f t="shared" si="66"/>
        <v>613.16999999999996</v>
      </c>
      <c r="M1033">
        <f t="shared" si="64"/>
        <v>0.26</v>
      </c>
      <c r="N1033" s="22">
        <f t="shared" si="67"/>
        <v>1814.9831999999999</v>
      </c>
    </row>
    <row r="1034" spans="1:14" x14ac:dyDescent="0.3">
      <c r="A1034" t="s">
        <v>1813</v>
      </c>
      <c r="B1034" s="4">
        <v>45850</v>
      </c>
      <c r="C1034" t="s">
        <v>75</v>
      </c>
      <c r="D1034" t="s">
        <v>1642</v>
      </c>
      <c r="E1034" t="s">
        <v>1751</v>
      </c>
      <c r="F1034">
        <v>2</v>
      </c>
      <c r="G1034">
        <v>785.31</v>
      </c>
      <c r="H1034">
        <v>0.15</v>
      </c>
      <c r="I1034" t="s">
        <v>1807</v>
      </c>
      <c r="J1034" s="17">
        <v>1335.027</v>
      </c>
      <c r="K1034">
        <f t="shared" si="65"/>
        <v>2</v>
      </c>
      <c r="L1034">
        <f t="shared" si="66"/>
        <v>785.31</v>
      </c>
      <c r="M1034">
        <f t="shared" si="64"/>
        <v>0.15</v>
      </c>
      <c r="N1034" s="22">
        <f t="shared" si="67"/>
        <v>1335.027</v>
      </c>
    </row>
    <row r="1035" spans="1:14" x14ac:dyDescent="0.3">
      <c r="A1035" t="s">
        <v>1905</v>
      </c>
      <c r="B1035" s="4">
        <v>45580</v>
      </c>
      <c r="C1035" t="s">
        <v>444</v>
      </c>
      <c r="D1035" t="s">
        <v>1642</v>
      </c>
      <c r="E1035" t="s">
        <v>1761</v>
      </c>
      <c r="F1035">
        <v>4</v>
      </c>
      <c r="G1035">
        <v>476.28</v>
      </c>
      <c r="H1035">
        <v>0.17</v>
      </c>
      <c r="I1035" t="s">
        <v>1805</v>
      </c>
      <c r="J1035" s="17">
        <v>1581.2496000000001</v>
      </c>
      <c r="K1035">
        <f t="shared" si="65"/>
        <v>4</v>
      </c>
      <c r="L1035">
        <f t="shared" si="66"/>
        <v>476.28</v>
      </c>
      <c r="M1035">
        <f t="shared" si="64"/>
        <v>0.17</v>
      </c>
      <c r="N1035" s="22">
        <f t="shared" si="67"/>
        <v>1581.2496000000001</v>
      </c>
    </row>
    <row r="1036" spans="1:14" x14ac:dyDescent="0.3">
      <c r="A1036" t="s">
        <v>2019</v>
      </c>
      <c r="B1036" s="4">
        <v>45942</v>
      </c>
      <c r="C1036" t="s">
        <v>1352</v>
      </c>
      <c r="D1036" t="s">
        <v>1642</v>
      </c>
      <c r="E1036" t="s">
        <v>1795</v>
      </c>
      <c r="F1036">
        <v>4</v>
      </c>
      <c r="G1036">
        <v>119.83</v>
      </c>
      <c r="H1036">
        <v>0.13</v>
      </c>
      <c r="I1036" t="s">
        <v>1805</v>
      </c>
      <c r="J1036" s="17">
        <v>417.00839999999999</v>
      </c>
      <c r="K1036">
        <f t="shared" si="65"/>
        <v>4</v>
      </c>
      <c r="L1036">
        <f t="shared" si="66"/>
        <v>119.83</v>
      </c>
      <c r="M1036">
        <f t="shared" si="64"/>
        <v>0.13</v>
      </c>
      <c r="N1036" s="22">
        <f t="shared" si="67"/>
        <v>417.00839999999999</v>
      </c>
    </row>
    <row r="1037" spans="1:14" x14ac:dyDescent="0.3">
      <c r="A1037" t="s">
        <v>2255</v>
      </c>
      <c r="B1037" s="4">
        <v>45553</v>
      </c>
      <c r="C1037" t="s">
        <v>850</v>
      </c>
      <c r="D1037" t="s">
        <v>1642</v>
      </c>
      <c r="E1037" t="s">
        <v>1748</v>
      </c>
      <c r="F1037">
        <v>1</v>
      </c>
      <c r="G1037">
        <v>862.31</v>
      </c>
      <c r="H1037">
        <v>0.06</v>
      </c>
      <c r="I1037" t="s">
        <v>1805</v>
      </c>
      <c r="J1037" s="17">
        <v>810.57139999999993</v>
      </c>
      <c r="K1037">
        <f t="shared" si="65"/>
        <v>1</v>
      </c>
      <c r="L1037">
        <f t="shared" si="66"/>
        <v>862.31</v>
      </c>
      <c r="M1037">
        <f t="shared" si="64"/>
        <v>0.06</v>
      </c>
      <c r="N1037" s="22">
        <f t="shared" si="67"/>
        <v>810.57139999999993</v>
      </c>
    </row>
    <row r="1038" spans="1:14" x14ac:dyDescent="0.3">
      <c r="A1038" t="s">
        <v>2376</v>
      </c>
      <c r="B1038" s="4">
        <v>45384</v>
      </c>
      <c r="C1038" t="s">
        <v>367</v>
      </c>
      <c r="D1038" t="s">
        <v>1642</v>
      </c>
      <c r="E1038" t="s">
        <v>1768</v>
      </c>
      <c r="F1038">
        <v>3</v>
      </c>
      <c r="G1038">
        <v>600.58000000000004</v>
      </c>
      <c r="H1038">
        <v>0.28999999999999998</v>
      </c>
      <c r="I1038" t="s">
        <v>1810</v>
      </c>
      <c r="J1038" s="17">
        <v>1279.2354</v>
      </c>
      <c r="K1038">
        <f t="shared" si="65"/>
        <v>3</v>
      </c>
      <c r="L1038">
        <f t="shared" si="66"/>
        <v>600.58000000000004</v>
      </c>
      <c r="M1038">
        <f t="shared" si="64"/>
        <v>0.28999999999999998</v>
      </c>
      <c r="N1038" s="22">
        <f t="shared" si="67"/>
        <v>1279.2354</v>
      </c>
    </row>
    <row r="1039" spans="1:14" x14ac:dyDescent="0.3">
      <c r="A1039" t="s">
        <v>2408</v>
      </c>
      <c r="B1039" s="4">
        <v>45716</v>
      </c>
      <c r="C1039" t="s">
        <v>364</v>
      </c>
      <c r="D1039" t="s">
        <v>1642</v>
      </c>
      <c r="E1039" t="s">
        <v>1739</v>
      </c>
      <c r="F1039">
        <v>4</v>
      </c>
      <c r="G1039">
        <v>165.37</v>
      </c>
      <c r="H1039">
        <v>0.28999999999999998</v>
      </c>
      <c r="I1039" t="s">
        <v>1805</v>
      </c>
      <c r="J1039" s="17">
        <v>469.6508</v>
      </c>
      <c r="K1039">
        <f t="shared" si="65"/>
        <v>4</v>
      </c>
      <c r="L1039">
        <f t="shared" si="66"/>
        <v>165.37</v>
      </c>
      <c r="M1039">
        <f t="shared" si="64"/>
        <v>0.28999999999999998</v>
      </c>
      <c r="N1039" s="22">
        <f t="shared" si="67"/>
        <v>469.6508</v>
      </c>
    </row>
    <row r="1040" spans="1:14" x14ac:dyDescent="0.3">
      <c r="A1040" t="s">
        <v>2495</v>
      </c>
      <c r="B1040" s="4">
        <v>45300</v>
      </c>
      <c r="C1040" t="s">
        <v>1415</v>
      </c>
      <c r="D1040" t="s">
        <v>1642</v>
      </c>
      <c r="E1040" t="s">
        <v>1761</v>
      </c>
      <c r="F1040">
        <v>4</v>
      </c>
      <c r="G1040">
        <v>263.58999999999997</v>
      </c>
      <c r="H1040">
        <v>0.04</v>
      </c>
      <c r="I1040" t="s">
        <v>1805</v>
      </c>
      <c r="J1040" s="17">
        <v>1012.1856</v>
      </c>
      <c r="K1040">
        <f t="shared" si="65"/>
        <v>4</v>
      </c>
      <c r="L1040">
        <f t="shared" si="66"/>
        <v>263.58999999999997</v>
      </c>
      <c r="M1040">
        <f t="shared" si="64"/>
        <v>0.04</v>
      </c>
      <c r="N1040" s="22">
        <f t="shared" si="67"/>
        <v>1012.1856</v>
      </c>
    </row>
    <row r="1041" spans="1:14" x14ac:dyDescent="0.3">
      <c r="A1041" t="s">
        <v>2661</v>
      </c>
      <c r="B1041" s="4">
        <v>45860</v>
      </c>
      <c r="C1041" t="s">
        <v>1123</v>
      </c>
      <c r="D1041" t="s">
        <v>1642</v>
      </c>
      <c r="E1041" t="s">
        <v>1734</v>
      </c>
      <c r="F1041">
        <v>3</v>
      </c>
      <c r="G1041">
        <v>247.41</v>
      </c>
      <c r="H1041">
        <v>0.05</v>
      </c>
      <c r="I1041" t="s">
        <v>1810</v>
      </c>
      <c r="J1041" s="17">
        <v>705.11850000000004</v>
      </c>
      <c r="K1041">
        <f t="shared" si="65"/>
        <v>3</v>
      </c>
      <c r="L1041">
        <f t="shared" si="66"/>
        <v>247.41</v>
      </c>
      <c r="M1041">
        <f t="shared" si="64"/>
        <v>0.05</v>
      </c>
      <c r="N1041" s="22">
        <f t="shared" si="67"/>
        <v>705.11850000000004</v>
      </c>
    </row>
    <row r="1042" spans="1:14" x14ac:dyDescent="0.3">
      <c r="A1042" t="s">
        <v>2709</v>
      </c>
      <c r="B1042" s="4">
        <v>45812</v>
      </c>
      <c r="C1042" t="s">
        <v>8</v>
      </c>
      <c r="D1042" t="s">
        <v>1642</v>
      </c>
      <c r="E1042" t="s">
        <v>1795</v>
      </c>
      <c r="F1042">
        <v>2</v>
      </c>
      <c r="G1042">
        <v>404.08</v>
      </c>
      <c r="H1042">
        <v>7.0000000000000007E-2</v>
      </c>
      <c r="I1042" t="s">
        <v>1805</v>
      </c>
      <c r="J1042" s="17">
        <v>751.58879999999988</v>
      </c>
      <c r="K1042">
        <f t="shared" si="65"/>
        <v>2</v>
      </c>
      <c r="L1042">
        <f t="shared" si="66"/>
        <v>404.08</v>
      </c>
      <c r="M1042">
        <f t="shared" si="64"/>
        <v>7.0000000000000007E-2</v>
      </c>
      <c r="N1042" s="22">
        <f t="shared" si="67"/>
        <v>751.58879999999988</v>
      </c>
    </row>
    <row r="1043" spans="1:14" x14ac:dyDescent="0.3">
      <c r="A1043" t="s">
        <v>2980</v>
      </c>
      <c r="B1043" s="4">
        <v>45213</v>
      </c>
      <c r="C1043" t="s">
        <v>891</v>
      </c>
      <c r="D1043" t="s">
        <v>1642</v>
      </c>
      <c r="E1043" t="s">
        <v>1786</v>
      </c>
      <c r="F1043">
        <v>2</v>
      </c>
      <c r="G1043">
        <v>805.08</v>
      </c>
      <c r="H1043">
        <v>0.27</v>
      </c>
      <c r="I1043" t="s">
        <v>1807</v>
      </c>
      <c r="J1043" s="17">
        <v>1175.4168</v>
      </c>
      <c r="K1043">
        <f t="shared" si="65"/>
        <v>2</v>
      </c>
      <c r="L1043">
        <f t="shared" si="66"/>
        <v>805.08</v>
      </c>
      <c r="M1043">
        <f t="shared" si="64"/>
        <v>0.27</v>
      </c>
      <c r="N1043" s="22">
        <f t="shared" si="67"/>
        <v>1175.4168</v>
      </c>
    </row>
    <row r="1044" spans="1:14" x14ac:dyDescent="0.3">
      <c r="A1044" t="s">
        <v>3218</v>
      </c>
      <c r="B1044" s="4">
        <v>45603</v>
      </c>
      <c r="C1044" t="s">
        <v>1086</v>
      </c>
      <c r="D1044" t="s">
        <v>1642</v>
      </c>
      <c r="E1044" t="s">
        <v>1781</v>
      </c>
      <c r="F1044">
        <v>3</v>
      </c>
      <c r="G1044">
        <v>169.43</v>
      </c>
      <c r="H1044">
        <v>0.19</v>
      </c>
      <c r="I1044" t="s">
        <v>1805</v>
      </c>
      <c r="J1044" s="17">
        <v>411.71490000000011</v>
      </c>
      <c r="K1044">
        <f t="shared" si="65"/>
        <v>3</v>
      </c>
      <c r="L1044">
        <f t="shared" si="66"/>
        <v>169.43</v>
      </c>
      <c r="M1044">
        <f t="shared" si="64"/>
        <v>0.19</v>
      </c>
      <c r="N1044" s="22">
        <f t="shared" si="67"/>
        <v>411.71490000000011</v>
      </c>
    </row>
    <row r="1045" spans="1:14" x14ac:dyDescent="0.3">
      <c r="A1045" t="s">
        <v>3260</v>
      </c>
      <c r="B1045" s="4">
        <v>45855</v>
      </c>
      <c r="C1045" t="s">
        <v>1433</v>
      </c>
      <c r="D1045" t="s">
        <v>1642</v>
      </c>
      <c r="E1045" t="s">
        <v>1776</v>
      </c>
      <c r="F1045">
        <v>3</v>
      </c>
      <c r="G1045">
        <v>560.52</v>
      </c>
      <c r="H1045">
        <v>0.17</v>
      </c>
      <c r="I1045" t="s">
        <v>1805</v>
      </c>
      <c r="J1045" s="17">
        <v>1395.6948</v>
      </c>
      <c r="K1045">
        <f t="shared" si="65"/>
        <v>3</v>
      </c>
      <c r="L1045">
        <f t="shared" si="66"/>
        <v>560.52</v>
      </c>
      <c r="M1045">
        <f t="shared" si="64"/>
        <v>0.17</v>
      </c>
      <c r="N1045" s="22">
        <f t="shared" si="67"/>
        <v>1395.6948</v>
      </c>
    </row>
    <row r="1046" spans="1:14" x14ac:dyDescent="0.3">
      <c r="A1046" t="s">
        <v>3368</v>
      </c>
      <c r="B1046" s="4">
        <v>45281</v>
      </c>
      <c r="C1046" t="s">
        <v>705</v>
      </c>
      <c r="D1046" t="s">
        <v>1642</v>
      </c>
      <c r="E1046" t="s">
        <v>1748</v>
      </c>
      <c r="F1046">
        <v>3</v>
      </c>
      <c r="G1046">
        <v>579.26</v>
      </c>
      <c r="H1046">
        <v>0.19</v>
      </c>
      <c r="I1046" t="s">
        <v>1805</v>
      </c>
      <c r="J1046" s="17">
        <v>1407.6017999999999</v>
      </c>
      <c r="K1046">
        <f t="shared" si="65"/>
        <v>3</v>
      </c>
      <c r="L1046">
        <f t="shared" si="66"/>
        <v>579.26</v>
      </c>
      <c r="M1046">
        <f t="shared" si="64"/>
        <v>0.19</v>
      </c>
      <c r="N1046" s="22">
        <f t="shared" si="67"/>
        <v>1407.6017999999999</v>
      </c>
    </row>
    <row r="1047" spans="1:14" x14ac:dyDescent="0.3">
      <c r="A1047" t="s">
        <v>3448</v>
      </c>
      <c r="B1047" s="4">
        <v>45742</v>
      </c>
      <c r="C1047" t="s">
        <v>794</v>
      </c>
      <c r="D1047" t="s">
        <v>1642</v>
      </c>
      <c r="E1047" t="s">
        <v>1734</v>
      </c>
      <c r="F1047">
        <v>4</v>
      </c>
      <c r="G1047">
        <v>827.39</v>
      </c>
      <c r="H1047">
        <v>0.06</v>
      </c>
      <c r="I1047" t="s">
        <v>1810</v>
      </c>
      <c r="J1047" s="17">
        <v>3110.9863999999998</v>
      </c>
      <c r="K1047">
        <f t="shared" si="65"/>
        <v>4</v>
      </c>
      <c r="L1047">
        <f t="shared" si="66"/>
        <v>827.39</v>
      </c>
      <c r="M1047">
        <f t="shared" si="64"/>
        <v>0.06</v>
      </c>
      <c r="N1047" s="22">
        <f t="shared" si="67"/>
        <v>3110.9863999999998</v>
      </c>
    </row>
    <row r="1048" spans="1:14" x14ac:dyDescent="0.3">
      <c r="A1048" t="s">
        <v>3495</v>
      </c>
      <c r="B1048" s="4">
        <v>45420</v>
      </c>
      <c r="C1048" t="s">
        <v>666</v>
      </c>
      <c r="D1048" t="s">
        <v>1642</v>
      </c>
      <c r="E1048" t="s">
        <v>1792</v>
      </c>
      <c r="F1048">
        <v>1</v>
      </c>
      <c r="G1048">
        <v>75.8</v>
      </c>
      <c r="H1048">
        <v>0.28999999999999998</v>
      </c>
      <c r="I1048" t="s">
        <v>1807</v>
      </c>
      <c r="J1048" s="17">
        <v>53.817999999999998</v>
      </c>
      <c r="K1048">
        <f t="shared" si="65"/>
        <v>1</v>
      </c>
      <c r="L1048">
        <f t="shared" si="66"/>
        <v>75.8</v>
      </c>
      <c r="M1048">
        <f t="shared" si="64"/>
        <v>0.28999999999999998</v>
      </c>
      <c r="N1048" s="22">
        <f t="shared" si="67"/>
        <v>53.817999999999998</v>
      </c>
    </row>
    <row r="1049" spans="1:14" x14ac:dyDescent="0.3">
      <c r="A1049" t="s">
        <v>3516</v>
      </c>
      <c r="B1049" s="4">
        <v>45492</v>
      </c>
      <c r="C1049" t="s">
        <v>716</v>
      </c>
      <c r="D1049" t="s">
        <v>1642</v>
      </c>
      <c r="E1049" t="s">
        <v>1792</v>
      </c>
      <c r="F1049">
        <v>1</v>
      </c>
      <c r="G1049">
        <v>772.07</v>
      </c>
      <c r="H1049">
        <v>0.26</v>
      </c>
      <c r="I1049" t="s">
        <v>1807</v>
      </c>
      <c r="J1049" s="17">
        <v>571.33180000000004</v>
      </c>
      <c r="K1049">
        <f t="shared" si="65"/>
        <v>1</v>
      </c>
      <c r="L1049">
        <f t="shared" si="66"/>
        <v>772.07</v>
      </c>
      <c r="M1049">
        <f t="shared" si="64"/>
        <v>0.26</v>
      </c>
      <c r="N1049" s="22">
        <f t="shared" si="67"/>
        <v>571.33180000000004</v>
      </c>
    </row>
    <row r="1050" spans="1:14" x14ac:dyDescent="0.3">
      <c r="A1050" t="s">
        <v>3633</v>
      </c>
      <c r="B1050" s="4">
        <v>45903</v>
      </c>
      <c r="C1050" t="s">
        <v>406</v>
      </c>
      <c r="D1050" t="s">
        <v>1642</v>
      </c>
      <c r="E1050" t="s">
        <v>1786</v>
      </c>
      <c r="F1050">
        <v>3</v>
      </c>
      <c r="G1050">
        <v>753.47</v>
      </c>
      <c r="H1050">
        <v>0.25</v>
      </c>
      <c r="I1050" t="s">
        <v>1807</v>
      </c>
      <c r="J1050" s="17">
        <v>1695.3074999999999</v>
      </c>
      <c r="K1050">
        <f t="shared" si="65"/>
        <v>3</v>
      </c>
      <c r="L1050">
        <f t="shared" si="66"/>
        <v>753.47</v>
      </c>
      <c r="M1050">
        <f t="shared" si="64"/>
        <v>0.25</v>
      </c>
      <c r="N1050" s="22">
        <f t="shared" si="67"/>
        <v>1695.3074999999999</v>
      </c>
    </row>
    <row r="1051" spans="1:14" x14ac:dyDescent="0.3">
      <c r="A1051" t="s">
        <v>3664</v>
      </c>
      <c r="B1051" s="4">
        <v>45354</v>
      </c>
      <c r="C1051" t="s">
        <v>235</v>
      </c>
      <c r="D1051" t="s">
        <v>1642</v>
      </c>
      <c r="E1051" t="s">
        <v>1779</v>
      </c>
      <c r="F1051">
        <v>3</v>
      </c>
      <c r="G1051">
        <v>184.67</v>
      </c>
      <c r="H1051">
        <v>0.03</v>
      </c>
      <c r="I1051" t="s">
        <v>1810</v>
      </c>
      <c r="J1051" s="17">
        <v>537.38969999999995</v>
      </c>
      <c r="K1051">
        <f t="shared" si="65"/>
        <v>3</v>
      </c>
      <c r="L1051">
        <f t="shared" si="66"/>
        <v>184.67</v>
      </c>
      <c r="M1051">
        <f t="shared" si="64"/>
        <v>0.03</v>
      </c>
      <c r="N1051" s="22">
        <f t="shared" si="67"/>
        <v>537.38969999999995</v>
      </c>
    </row>
    <row r="1052" spans="1:14" x14ac:dyDescent="0.3">
      <c r="A1052" t="s">
        <v>3668</v>
      </c>
      <c r="B1052" s="4">
        <v>45573</v>
      </c>
      <c r="C1052" t="s">
        <v>678</v>
      </c>
      <c r="D1052" t="s">
        <v>1642</v>
      </c>
      <c r="E1052" t="s">
        <v>1792</v>
      </c>
      <c r="F1052">
        <v>3</v>
      </c>
      <c r="G1052">
        <v>439.21</v>
      </c>
      <c r="H1052">
        <v>0.28000000000000003</v>
      </c>
      <c r="I1052" t="s">
        <v>1810</v>
      </c>
      <c r="J1052" s="17">
        <v>948.69359999999983</v>
      </c>
      <c r="K1052">
        <f t="shared" si="65"/>
        <v>3</v>
      </c>
      <c r="L1052">
        <f t="shared" si="66"/>
        <v>439.21</v>
      </c>
      <c r="M1052">
        <f t="shared" si="64"/>
        <v>0.28000000000000003</v>
      </c>
      <c r="N1052" s="22">
        <f t="shared" si="67"/>
        <v>948.69359999999983</v>
      </c>
    </row>
    <row r="1053" spans="1:14" x14ac:dyDescent="0.3">
      <c r="A1053" t="s">
        <v>3750</v>
      </c>
      <c r="B1053" s="4">
        <v>45814</v>
      </c>
      <c r="C1053" t="s">
        <v>867</v>
      </c>
      <c r="D1053" t="s">
        <v>1642</v>
      </c>
      <c r="E1053" t="s">
        <v>1768</v>
      </c>
      <c r="F1053">
        <v>3</v>
      </c>
      <c r="G1053">
        <v>442.64</v>
      </c>
      <c r="H1053">
        <v>0.15</v>
      </c>
      <c r="I1053" t="s">
        <v>1810</v>
      </c>
      <c r="J1053" s="17">
        <v>1128.732</v>
      </c>
      <c r="K1053">
        <f t="shared" si="65"/>
        <v>3</v>
      </c>
      <c r="L1053">
        <f t="shared" si="66"/>
        <v>442.64</v>
      </c>
      <c r="M1053">
        <f t="shared" si="64"/>
        <v>0.15</v>
      </c>
      <c r="N1053" s="22">
        <f t="shared" si="67"/>
        <v>1128.732</v>
      </c>
    </row>
    <row r="1054" spans="1:14" x14ac:dyDescent="0.3">
      <c r="A1054" t="s">
        <v>3760</v>
      </c>
      <c r="B1054" s="4">
        <v>45780</v>
      </c>
      <c r="C1054" t="s">
        <v>292</v>
      </c>
      <c r="D1054" t="s">
        <v>1642</v>
      </c>
      <c r="E1054" t="s">
        <v>1789</v>
      </c>
      <c r="F1054">
        <v>2</v>
      </c>
      <c r="G1054">
        <v>981.35</v>
      </c>
      <c r="H1054">
        <v>0.16</v>
      </c>
      <c r="I1054" t="s">
        <v>1807</v>
      </c>
      <c r="J1054" s="17">
        <v>1648.6679999999999</v>
      </c>
      <c r="K1054">
        <f t="shared" si="65"/>
        <v>2</v>
      </c>
      <c r="L1054">
        <f t="shared" si="66"/>
        <v>981.35</v>
      </c>
      <c r="M1054">
        <f t="shared" ref="M1054:M1117" si="68">IF(ISBLANK(H1054),1-(J1054/(L1054*F1054)),H1054)</f>
        <v>0.16</v>
      </c>
      <c r="N1054" s="22">
        <f t="shared" si="67"/>
        <v>1648.6679999999999</v>
      </c>
    </row>
    <row r="1055" spans="1:14" x14ac:dyDescent="0.3">
      <c r="A1055" t="s">
        <v>1940</v>
      </c>
      <c r="B1055" s="4">
        <v>45910</v>
      </c>
      <c r="C1055" t="s">
        <v>1024</v>
      </c>
      <c r="D1055" t="s">
        <v>1644</v>
      </c>
      <c r="E1055" t="s">
        <v>1751</v>
      </c>
      <c r="F1055">
        <v>2</v>
      </c>
      <c r="G1055">
        <v>267.19</v>
      </c>
      <c r="H1055">
        <v>7.0000000000000007E-2</v>
      </c>
      <c r="I1055" t="s">
        <v>1805</v>
      </c>
      <c r="J1055" s="17">
        <v>496.97340000000003</v>
      </c>
      <c r="K1055">
        <f t="shared" si="65"/>
        <v>2</v>
      </c>
      <c r="L1055">
        <f t="shared" si="66"/>
        <v>267.19</v>
      </c>
      <c r="M1055">
        <f t="shared" si="68"/>
        <v>7.0000000000000007E-2</v>
      </c>
      <c r="N1055" s="22">
        <f t="shared" si="67"/>
        <v>496.97340000000003</v>
      </c>
    </row>
    <row r="1056" spans="1:14" x14ac:dyDescent="0.3">
      <c r="A1056" t="s">
        <v>2003</v>
      </c>
      <c r="B1056" s="4">
        <v>45904</v>
      </c>
      <c r="C1056" t="s">
        <v>1415</v>
      </c>
      <c r="D1056" t="s">
        <v>1644</v>
      </c>
      <c r="E1056" t="s">
        <v>1786</v>
      </c>
      <c r="F1056">
        <v>4</v>
      </c>
      <c r="G1056">
        <v>689.67</v>
      </c>
      <c r="H1056">
        <v>0.05</v>
      </c>
      <c r="I1056" t="s">
        <v>1810</v>
      </c>
      <c r="J1056" s="17">
        <v>2620.7460000000001</v>
      </c>
      <c r="K1056">
        <f t="shared" si="65"/>
        <v>4</v>
      </c>
      <c r="L1056">
        <f t="shared" si="66"/>
        <v>689.67</v>
      </c>
      <c r="M1056">
        <f t="shared" si="68"/>
        <v>0.05</v>
      </c>
      <c r="N1056" s="22">
        <f t="shared" si="67"/>
        <v>2620.7460000000001</v>
      </c>
    </row>
    <row r="1057" spans="1:14" x14ac:dyDescent="0.3">
      <c r="A1057" t="s">
        <v>2095</v>
      </c>
      <c r="B1057" s="4">
        <v>45386</v>
      </c>
      <c r="C1057" t="s">
        <v>595</v>
      </c>
      <c r="D1057" t="s">
        <v>1644</v>
      </c>
      <c r="E1057" t="s">
        <v>1764</v>
      </c>
      <c r="F1057">
        <v>3</v>
      </c>
      <c r="G1057">
        <v>545.1</v>
      </c>
      <c r="H1057">
        <v>0.08</v>
      </c>
      <c r="I1057" t="s">
        <v>1810</v>
      </c>
      <c r="J1057" s="17">
        <v>1504.4760000000001</v>
      </c>
      <c r="K1057">
        <f t="shared" si="65"/>
        <v>3</v>
      </c>
      <c r="L1057">
        <f t="shared" si="66"/>
        <v>545.1</v>
      </c>
      <c r="M1057">
        <f t="shared" si="68"/>
        <v>0.08</v>
      </c>
      <c r="N1057" s="22">
        <f t="shared" si="67"/>
        <v>1504.4760000000001</v>
      </c>
    </row>
    <row r="1058" spans="1:14" x14ac:dyDescent="0.3">
      <c r="A1058" t="s">
        <v>2159</v>
      </c>
      <c r="B1058" s="4">
        <v>45603</v>
      </c>
      <c r="C1058" t="s">
        <v>814</v>
      </c>
      <c r="D1058" t="s">
        <v>1644</v>
      </c>
      <c r="E1058" t="s">
        <v>1768</v>
      </c>
      <c r="F1058">
        <v>4</v>
      </c>
      <c r="G1058">
        <v>488.56</v>
      </c>
      <c r="H1058">
        <v>0.26</v>
      </c>
      <c r="I1058" t="s">
        <v>1810</v>
      </c>
      <c r="J1058" s="17">
        <v>1446.1376</v>
      </c>
      <c r="K1058">
        <f t="shared" si="65"/>
        <v>4</v>
      </c>
      <c r="L1058">
        <f t="shared" si="66"/>
        <v>488.56</v>
      </c>
      <c r="M1058">
        <f t="shared" si="68"/>
        <v>0.26</v>
      </c>
      <c r="N1058" s="22">
        <f t="shared" si="67"/>
        <v>1446.1376</v>
      </c>
    </row>
    <row r="1059" spans="1:14" x14ac:dyDescent="0.3">
      <c r="A1059" t="s">
        <v>2197</v>
      </c>
      <c r="B1059" s="4">
        <v>45742</v>
      </c>
      <c r="C1059" t="s">
        <v>316</v>
      </c>
      <c r="D1059" t="s">
        <v>1644</v>
      </c>
      <c r="E1059" t="s">
        <v>1748</v>
      </c>
      <c r="F1059">
        <v>4</v>
      </c>
      <c r="G1059">
        <v>995.55</v>
      </c>
      <c r="H1059">
        <v>0.19</v>
      </c>
      <c r="I1059" t="s">
        <v>1807</v>
      </c>
      <c r="J1059" s="17">
        <v>3225.5819999999999</v>
      </c>
      <c r="K1059">
        <f t="shared" si="65"/>
        <v>4</v>
      </c>
      <c r="L1059">
        <f t="shared" si="66"/>
        <v>995.55</v>
      </c>
      <c r="M1059">
        <f t="shared" si="68"/>
        <v>0.19</v>
      </c>
      <c r="N1059" s="22">
        <f t="shared" si="67"/>
        <v>3225.5819999999999</v>
      </c>
    </row>
    <row r="1060" spans="1:14" x14ac:dyDescent="0.3">
      <c r="A1060" t="s">
        <v>2208</v>
      </c>
      <c r="B1060" s="4">
        <v>45380</v>
      </c>
      <c r="C1060" t="s">
        <v>1080</v>
      </c>
      <c r="D1060" t="s">
        <v>1644</v>
      </c>
      <c r="E1060" t="s">
        <v>1779</v>
      </c>
      <c r="F1060">
        <v>4</v>
      </c>
      <c r="G1060">
        <v>651.36</v>
      </c>
      <c r="H1060">
        <v>0.13</v>
      </c>
      <c r="I1060" t="s">
        <v>1805</v>
      </c>
      <c r="J1060" s="17">
        <v>2266.7328000000002</v>
      </c>
      <c r="K1060">
        <f t="shared" si="65"/>
        <v>4</v>
      </c>
      <c r="L1060">
        <f t="shared" si="66"/>
        <v>651.36</v>
      </c>
      <c r="M1060">
        <f t="shared" si="68"/>
        <v>0.13</v>
      </c>
      <c r="N1060" s="22">
        <f t="shared" si="67"/>
        <v>2266.7328000000002</v>
      </c>
    </row>
    <row r="1061" spans="1:14" x14ac:dyDescent="0.3">
      <c r="A1061" t="s">
        <v>2254</v>
      </c>
      <c r="B1061" s="4">
        <v>45939</v>
      </c>
      <c r="C1061" t="s">
        <v>803</v>
      </c>
      <c r="D1061" t="s">
        <v>1644</v>
      </c>
      <c r="E1061" t="s">
        <v>1779</v>
      </c>
      <c r="F1061">
        <v>3</v>
      </c>
      <c r="G1061">
        <v>628.17999999999995</v>
      </c>
      <c r="H1061">
        <v>0.26</v>
      </c>
      <c r="I1061" t="s">
        <v>1805</v>
      </c>
      <c r="J1061" s="17">
        <v>1394.5596</v>
      </c>
      <c r="K1061">
        <f t="shared" si="65"/>
        <v>3</v>
      </c>
      <c r="L1061">
        <f t="shared" si="66"/>
        <v>628.17999999999995</v>
      </c>
      <c r="M1061">
        <f t="shared" si="68"/>
        <v>0.26</v>
      </c>
      <c r="N1061" s="22">
        <f t="shared" si="67"/>
        <v>1394.5596</v>
      </c>
    </row>
    <row r="1062" spans="1:14" x14ac:dyDescent="0.3">
      <c r="A1062" t="s">
        <v>2481</v>
      </c>
      <c r="B1062" s="4">
        <v>45665</v>
      </c>
      <c r="C1062" t="s">
        <v>1442</v>
      </c>
      <c r="D1062" t="s">
        <v>1644</v>
      </c>
      <c r="E1062" t="s">
        <v>1789</v>
      </c>
      <c r="F1062">
        <v>2</v>
      </c>
      <c r="G1062">
        <v>218.11</v>
      </c>
      <c r="H1062">
        <v>0.02</v>
      </c>
      <c r="I1062" t="s">
        <v>1810</v>
      </c>
      <c r="J1062" s="17">
        <v>427.49560000000002</v>
      </c>
      <c r="K1062">
        <f t="shared" si="65"/>
        <v>2</v>
      </c>
      <c r="L1062">
        <f t="shared" si="66"/>
        <v>218.11</v>
      </c>
      <c r="M1062">
        <f t="shared" si="68"/>
        <v>0.02</v>
      </c>
      <c r="N1062" s="22">
        <f t="shared" si="67"/>
        <v>427.49560000000002</v>
      </c>
    </row>
    <row r="1063" spans="1:14" x14ac:dyDescent="0.3">
      <c r="A1063" t="s">
        <v>2702</v>
      </c>
      <c r="B1063" s="4">
        <v>45696</v>
      </c>
      <c r="C1063" t="s">
        <v>367</v>
      </c>
      <c r="D1063" t="s">
        <v>1644</v>
      </c>
      <c r="E1063" t="s">
        <v>1748</v>
      </c>
      <c r="F1063">
        <v>1</v>
      </c>
      <c r="G1063">
        <v>38.950000000000003</v>
      </c>
      <c r="H1063">
        <v>0.28000000000000003</v>
      </c>
      <c r="I1063" t="s">
        <v>1805</v>
      </c>
      <c r="J1063" s="17">
        <v>28.044</v>
      </c>
      <c r="K1063">
        <f t="shared" si="65"/>
        <v>1</v>
      </c>
      <c r="L1063">
        <f t="shared" si="66"/>
        <v>38.950000000000003</v>
      </c>
      <c r="M1063">
        <f t="shared" si="68"/>
        <v>0.28000000000000003</v>
      </c>
      <c r="N1063" s="22">
        <f t="shared" si="67"/>
        <v>28.044</v>
      </c>
    </row>
    <row r="1064" spans="1:14" x14ac:dyDescent="0.3">
      <c r="A1064" t="s">
        <v>2893</v>
      </c>
      <c r="B1064" s="4">
        <v>45567</v>
      </c>
      <c r="C1064" t="s">
        <v>897</v>
      </c>
      <c r="D1064" t="s">
        <v>1644</v>
      </c>
      <c r="E1064" t="s">
        <v>1755</v>
      </c>
      <c r="F1064">
        <v>3</v>
      </c>
      <c r="G1064">
        <v>404.5</v>
      </c>
      <c r="H1064">
        <v>0.22</v>
      </c>
      <c r="I1064" t="s">
        <v>1807</v>
      </c>
      <c r="J1064" s="17">
        <v>946.53000000000009</v>
      </c>
      <c r="K1064">
        <f t="shared" si="65"/>
        <v>3</v>
      </c>
      <c r="L1064">
        <f t="shared" si="66"/>
        <v>404.5</v>
      </c>
      <c r="M1064">
        <f t="shared" si="68"/>
        <v>0.22</v>
      </c>
      <c r="N1064" s="22">
        <f t="shared" si="67"/>
        <v>946.53000000000009</v>
      </c>
    </row>
    <row r="1065" spans="1:14" x14ac:dyDescent="0.3">
      <c r="A1065" t="s">
        <v>2898</v>
      </c>
      <c r="B1065" s="4">
        <v>45867</v>
      </c>
      <c r="C1065" t="s">
        <v>808</v>
      </c>
      <c r="D1065" t="s">
        <v>1644</v>
      </c>
      <c r="E1065" t="s">
        <v>1779</v>
      </c>
      <c r="F1065">
        <v>2</v>
      </c>
      <c r="G1065">
        <v>714.21</v>
      </c>
      <c r="H1065">
        <v>0.14000000000000001</v>
      </c>
      <c r="I1065" t="s">
        <v>1805</v>
      </c>
      <c r="J1065" s="17">
        <v>1228.4412</v>
      </c>
      <c r="K1065">
        <f t="shared" si="65"/>
        <v>2</v>
      </c>
      <c r="L1065">
        <f t="shared" si="66"/>
        <v>714.21</v>
      </c>
      <c r="M1065">
        <f t="shared" si="68"/>
        <v>0.14000000000000001</v>
      </c>
      <c r="N1065" s="22">
        <f t="shared" si="67"/>
        <v>1228.4412</v>
      </c>
    </row>
    <row r="1066" spans="1:14" x14ac:dyDescent="0.3">
      <c r="A1066" t="s">
        <v>3021</v>
      </c>
      <c r="B1066" s="4">
        <v>45783</v>
      </c>
      <c r="C1066" t="s">
        <v>545</v>
      </c>
      <c r="D1066" t="s">
        <v>1644</v>
      </c>
      <c r="E1066" t="s">
        <v>1768</v>
      </c>
      <c r="F1066">
        <v>4</v>
      </c>
      <c r="G1066">
        <v>64.06</v>
      </c>
      <c r="H1066">
        <v>0.26</v>
      </c>
      <c r="I1066" t="s">
        <v>1805</v>
      </c>
      <c r="J1066" s="17">
        <v>189.61760000000001</v>
      </c>
      <c r="K1066">
        <f t="shared" si="65"/>
        <v>4</v>
      </c>
      <c r="L1066">
        <f t="shared" si="66"/>
        <v>64.06</v>
      </c>
      <c r="M1066">
        <f t="shared" si="68"/>
        <v>0.26</v>
      </c>
      <c r="N1066" s="22">
        <f t="shared" si="67"/>
        <v>189.61760000000001</v>
      </c>
    </row>
    <row r="1067" spans="1:14" x14ac:dyDescent="0.3">
      <c r="A1067" t="s">
        <v>3205</v>
      </c>
      <c r="B1067" s="4">
        <v>45601</v>
      </c>
      <c r="C1067" t="s">
        <v>450</v>
      </c>
      <c r="D1067" t="s">
        <v>1644</v>
      </c>
      <c r="E1067" t="s">
        <v>1771</v>
      </c>
      <c r="F1067">
        <v>4</v>
      </c>
      <c r="G1067">
        <v>559.59</v>
      </c>
      <c r="H1067">
        <v>0.19</v>
      </c>
      <c r="I1067" t="s">
        <v>1810</v>
      </c>
      <c r="J1067" s="17">
        <v>1813.0716</v>
      </c>
      <c r="K1067">
        <f t="shared" si="65"/>
        <v>4</v>
      </c>
      <c r="L1067">
        <f t="shared" si="66"/>
        <v>559.59</v>
      </c>
      <c r="M1067">
        <f t="shared" si="68"/>
        <v>0.19</v>
      </c>
      <c r="N1067" s="22">
        <f t="shared" si="67"/>
        <v>1813.0716</v>
      </c>
    </row>
    <row r="1068" spans="1:14" x14ac:dyDescent="0.3">
      <c r="A1068" t="s">
        <v>3427</v>
      </c>
      <c r="B1068" s="4">
        <v>45769</v>
      </c>
      <c r="C1068" t="s">
        <v>1089</v>
      </c>
      <c r="D1068" t="s">
        <v>1644</v>
      </c>
      <c r="E1068" t="s">
        <v>1748</v>
      </c>
      <c r="F1068">
        <v>2</v>
      </c>
      <c r="G1068">
        <v>422.13</v>
      </c>
      <c r="H1068">
        <v>0.28000000000000003</v>
      </c>
      <c r="I1068" t="s">
        <v>1805</v>
      </c>
      <c r="J1068" s="17">
        <v>607.86720000000003</v>
      </c>
      <c r="K1068">
        <f t="shared" si="65"/>
        <v>2</v>
      </c>
      <c r="L1068">
        <f t="shared" si="66"/>
        <v>422.13</v>
      </c>
      <c r="M1068">
        <f t="shared" si="68"/>
        <v>0.28000000000000003</v>
      </c>
      <c r="N1068" s="22">
        <f t="shared" si="67"/>
        <v>607.86720000000003</v>
      </c>
    </row>
    <row r="1069" spans="1:14" x14ac:dyDescent="0.3">
      <c r="A1069" t="s">
        <v>3748</v>
      </c>
      <c r="B1069" s="4">
        <v>45590</v>
      </c>
      <c r="C1069" t="s">
        <v>533</v>
      </c>
      <c r="D1069" t="s">
        <v>1644</v>
      </c>
      <c r="E1069" t="s">
        <v>1743</v>
      </c>
      <c r="F1069">
        <v>3</v>
      </c>
      <c r="G1069">
        <v>878.62</v>
      </c>
      <c r="H1069">
        <v>0.05</v>
      </c>
      <c r="I1069" t="s">
        <v>1807</v>
      </c>
      <c r="J1069" s="17">
        <v>2504.067</v>
      </c>
      <c r="K1069">
        <f t="shared" si="65"/>
        <v>3</v>
      </c>
      <c r="L1069">
        <f t="shared" si="66"/>
        <v>878.62</v>
      </c>
      <c r="M1069">
        <f t="shared" si="68"/>
        <v>0.05</v>
      </c>
      <c r="N1069" s="22">
        <f t="shared" si="67"/>
        <v>2504.067</v>
      </c>
    </row>
    <row r="1070" spans="1:14" x14ac:dyDescent="0.3">
      <c r="A1070" t="s">
        <v>3767</v>
      </c>
      <c r="B1070" s="4">
        <v>45454</v>
      </c>
      <c r="C1070" t="s">
        <v>462</v>
      </c>
      <c r="D1070" t="s">
        <v>1644</v>
      </c>
      <c r="E1070" t="s">
        <v>1795</v>
      </c>
      <c r="F1070">
        <v>3</v>
      </c>
      <c r="G1070">
        <v>223.64</v>
      </c>
      <c r="H1070">
        <v>0.05</v>
      </c>
      <c r="I1070" t="s">
        <v>1805</v>
      </c>
      <c r="J1070" s="17">
        <v>637.37399999999991</v>
      </c>
      <c r="K1070">
        <f t="shared" si="65"/>
        <v>3</v>
      </c>
      <c r="L1070">
        <f t="shared" si="66"/>
        <v>223.64</v>
      </c>
      <c r="M1070">
        <f t="shared" si="68"/>
        <v>0.05</v>
      </c>
      <c r="N1070" s="22">
        <f t="shared" si="67"/>
        <v>637.37399999999991</v>
      </c>
    </row>
    <row r="1071" spans="1:14" x14ac:dyDescent="0.3">
      <c r="A1071" t="s">
        <v>3794</v>
      </c>
      <c r="B1071" s="4">
        <v>45886</v>
      </c>
      <c r="C1071" t="s">
        <v>1373</v>
      </c>
      <c r="D1071" t="s">
        <v>1644</v>
      </c>
      <c r="E1071" t="s">
        <v>1795</v>
      </c>
      <c r="F1071">
        <v>1</v>
      </c>
      <c r="G1071">
        <v>120.02</v>
      </c>
      <c r="H1071">
        <v>0.26</v>
      </c>
      <c r="I1071" t="s">
        <v>1805</v>
      </c>
      <c r="J1071" s="17">
        <v>88.814799999999991</v>
      </c>
      <c r="K1071">
        <f t="shared" si="65"/>
        <v>1</v>
      </c>
      <c r="L1071">
        <f t="shared" si="66"/>
        <v>120.02</v>
      </c>
      <c r="M1071">
        <f t="shared" si="68"/>
        <v>0.26</v>
      </c>
      <c r="N1071" s="22">
        <f t="shared" si="67"/>
        <v>88.814799999999991</v>
      </c>
    </row>
    <row r="1072" spans="1:14" x14ac:dyDescent="0.3">
      <c r="A1072" t="s">
        <v>2039</v>
      </c>
      <c r="B1072" s="4">
        <v>45409</v>
      </c>
      <c r="C1072" t="s">
        <v>494</v>
      </c>
      <c r="D1072" t="s">
        <v>1646</v>
      </c>
      <c r="E1072" t="s">
        <v>1771</v>
      </c>
      <c r="F1072">
        <v>4</v>
      </c>
      <c r="G1072">
        <v>794.97</v>
      </c>
      <c r="H1072">
        <v>0.24</v>
      </c>
      <c r="I1072" t="s">
        <v>1807</v>
      </c>
      <c r="J1072" s="17">
        <v>2416.7087999999999</v>
      </c>
      <c r="K1072">
        <f t="shared" si="65"/>
        <v>4</v>
      </c>
      <c r="L1072">
        <f t="shared" si="66"/>
        <v>794.97</v>
      </c>
      <c r="M1072">
        <f t="shared" si="68"/>
        <v>0.24</v>
      </c>
      <c r="N1072" s="22">
        <f t="shared" si="67"/>
        <v>2416.7087999999999</v>
      </c>
    </row>
    <row r="1073" spans="1:14" x14ac:dyDescent="0.3">
      <c r="A1073" t="s">
        <v>2224</v>
      </c>
      <c r="B1073" s="4">
        <v>45331</v>
      </c>
      <c r="C1073" t="s">
        <v>1183</v>
      </c>
      <c r="D1073" t="s">
        <v>1646</v>
      </c>
      <c r="E1073" t="s">
        <v>1771</v>
      </c>
      <c r="F1073">
        <v>2</v>
      </c>
      <c r="G1073">
        <v>466.27</v>
      </c>
      <c r="H1073">
        <v>0.11</v>
      </c>
      <c r="I1073" t="s">
        <v>1807</v>
      </c>
      <c r="J1073" s="17">
        <v>829.9606</v>
      </c>
      <c r="K1073">
        <f t="shared" si="65"/>
        <v>2</v>
      </c>
      <c r="L1073">
        <f t="shared" si="66"/>
        <v>466.27</v>
      </c>
      <c r="M1073">
        <f t="shared" si="68"/>
        <v>0.11</v>
      </c>
      <c r="N1073" s="22">
        <f t="shared" si="67"/>
        <v>829.9606</v>
      </c>
    </row>
    <row r="1074" spans="1:14" x14ac:dyDescent="0.3">
      <c r="A1074" t="s">
        <v>2281</v>
      </c>
      <c r="B1074" s="4">
        <v>45875</v>
      </c>
      <c r="C1074" t="s">
        <v>648</v>
      </c>
      <c r="D1074" t="s">
        <v>1646</v>
      </c>
      <c r="E1074" t="s">
        <v>1786</v>
      </c>
      <c r="F1074">
        <v>3</v>
      </c>
      <c r="G1074">
        <v>666.39</v>
      </c>
      <c r="H1074">
        <v>0.21</v>
      </c>
      <c r="I1074" t="s">
        <v>1810</v>
      </c>
      <c r="J1074" s="17">
        <v>1579.3443</v>
      </c>
      <c r="K1074">
        <f t="shared" si="65"/>
        <v>3</v>
      </c>
      <c r="L1074">
        <f t="shared" si="66"/>
        <v>666.39</v>
      </c>
      <c r="M1074">
        <f t="shared" si="68"/>
        <v>0.21</v>
      </c>
      <c r="N1074" s="22">
        <f t="shared" si="67"/>
        <v>1579.3443</v>
      </c>
    </row>
    <row r="1075" spans="1:14" x14ac:dyDescent="0.3">
      <c r="A1075" t="s">
        <v>2457</v>
      </c>
      <c r="B1075" s="4">
        <v>45347</v>
      </c>
      <c r="C1075" t="s">
        <v>675</v>
      </c>
      <c r="D1075" t="s">
        <v>1646</v>
      </c>
      <c r="E1075" t="s">
        <v>1748</v>
      </c>
      <c r="F1075">
        <v>2</v>
      </c>
      <c r="G1075">
        <v>250.83</v>
      </c>
      <c r="H1075">
        <v>0.15</v>
      </c>
      <c r="I1075" t="s">
        <v>1807</v>
      </c>
      <c r="J1075" s="17">
        <v>426.411</v>
      </c>
      <c r="K1075">
        <f t="shared" si="65"/>
        <v>2</v>
      </c>
      <c r="L1075">
        <f t="shared" si="66"/>
        <v>250.83</v>
      </c>
      <c r="M1075">
        <f t="shared" si="68"/>
        <v>0.15</v>
      </c>
      <c r="N1075" s="22">
        <f t="shared" si="67"/>
        <v>426.411</v>
      </c>
    </row>
    <row r="1076" spans="1:14" x14ac:dyDescent="0.3">
      <c r="A1076" t="s">
        <v>2714</v>
      </c>
      <c r="B1076" s="4">
        <v>45918</v>
      </c>
      <c r="C1076" t="s">
        <v>847</v>
      </c>
      <c r="D1076" t="s">
        <v>1646</v>
      </c>
      <c r="E1076" t="s">
        <v>1764</v>
      </c>
      <c r="F1076">
        <v>2</v>
      </c>
      <c r="G1076">
        <v>433.75</v>
      </c>
      <c r="H1076">
        <v>0</v>
      </c>
      <c r="I1076" t="s">
        <v>1805</v>
      </c>
      <c r="J1076" s="17">
        <v>867.5</v>
      </c>
      <c r="K1076">
        <f t="shared" si="65"/>
        <v>2</v>
      </c>
      <c r="L1076">
        <f t="shared" si="66"/>
        <v>433.75</v>
      </c>
      <c r="M1076">
        <f t="shared" si="68"/>
        <v>0</v>
      </c>
      <c r="N1076" s="22">
        <f t="shared" si="67"/>
        <v>867.5</v>
      </c>
    </row>
    <row r="1077" spans="1:14" x14ac:dyDescent="0.3">
      <c r="A1077" t="s">
        <v>2729</v>
      </c>
      <c r="B1077" s="4">
        <v>45628</v>
      </c>
      <c r="C1077" t="s">
        <v>1439</v>
      </c>
      <c r="D1077" t="s">
        <v>1646</v>
      </c>
      <c r="E1077" t="s">
        <v>1758</v>
      </c>
      <c r="F1077">
        <v>1</v>
      </c>
      <c r="G1077">
        <v>127.47</v>
      </c>
      <c r="H1077">
        <v>0.16</v>
      </c>
      <c r="I1077" t="s">
        <v>1810</v>
      </c>
      <c r="J1077" s="17">
        <v>107.0748</v>
      </c>
      <c r="K1077">
        <f t="shared" si="65"/>
        <v>1</v>
      </c>
      <c r="L1077">
        <f t="shared" si="66"/>
        <v>127.47</v>
      </c>
      <c r="M1077">
        <f t="shared" si="68"/>
        <v>0.16</v>
      </c>
      <c r="N1077" s="22">
        <f t="shared" si="67"/>
        <v>107.0748</v>
      </c>
    </row>
    <row r="1078" spans="1:14" x14ac:dyDescent="0.3">
      <c r="A1078" t="s">
        <v>2850</v>
      </c>
      <c r="B1078" s="4">
        <v>45251</v>
      </c>
      <c r="C1078" t="s">
        <v>373</v>
      </c>
      <c r="D1078" t="s">
        <v>1646</v>
      </c>
      <c r="E1078" t="s">
        <v>1789</v>
      </c>
      <c r="F1078">
        <v>4</v>
      </c>
      <c r="G1078">
        <v>377.26</v>
      </c>
      <c r="H1078">
        <v>0.22</v>
      </c>
      <c r="I1078" t="s">
        <v>1810</v>
      </c>
      <c r="J1078" s="17">
        <v>1177.0512000000001</v>
      </c>
      <c r="K1078">
        <f t="shared" si="65"/>
        <v>4</v>
      </c>
      <c r="L1078">
        <f t="shared" si="66"/>
        <v>377.26</v>
      </c>
      <c r="M1078">
        <f t="shared" si="68"/>
        <v>0.22</v>
      </c>
      <c r="N1078" s="22">
        <f t="shared" si="67"/>
        <v>1177.0512000000001</v>
      </c>
    </row>
    <row r="1079" spans="1:14" x14ac:dyDescent="0.3">
      <c r="A1079" t="s">
        <v>2918</v>
      </c>
      <c r="B1079" s="4">
        <v>45316</v>
      </c>
      <c r="C1079" t="s">
        <v>864</v>
      </c>
      <c r="D1079" t="s">
        <v>1646</v>
      </c>
      <c r="E1079" t="s">
        <v>1771</v>
      </c>
      <c r="F1079">
        <v>1</v>
      </c>
      <c r="G1079">
        <v>937.01</v>
      </c>
      <c r="H1079">
        <v>7.0000000000000007E-2</v>
      </c>
      <c r="I1079" t="s">
        <v>1805</v>
      </c>
      <c r="J1079" s="17">
        <v>871.41929999999991</v>
      </c>
      <c r="K1079">
        <f t="shared" si="65"/>
        <v>1</v>
      </c>
      <c r="L1079">
        <f t="shared" si="66"/>
        <v>937.01</v>
      </c>
      <c r="M1079">
        <f t="shared" si="68"/>
        <v>7.0000000000000007E-2</v>
      </c>
      <c r="N1079" s="22">
        <f t="shared" si="67"/>
        <v>871.41929999999991</v>
      </c>
    </row>
    <row r="1080" spans="1:14" x14ac:dyDescent="0.3">
      <c r="A1080" t="s">
        <v>2974</v>
      </c>
      <c r="B1080" s="4">
        <v>45689</v>
      </c>
      <c r="C1080" t="s">
        <v>221</v>
      </c>
      <c r="D1080" t="s">
        <v>1646</v>
      </c>
      <c r="E1080" t="s">
        <v>1761</v>
      </c>
      <c r="F1080">
        <v>1</v>
      </c>
      <c r="G1080">
        <v>458.69</v>
      </c>
      <c r="H1080">
        <v>0.16</v>
      </c>
      <c r="I1080" t="s">
        <v>1807</v>
      </c>
      <c r="J1080" s="17">
        <v>385.2996</v>
      </c>
      <c r="K1080">
        <f t="shared" si="65"/>
        <v>1</v>
      </c>
      <c r="L1080">
        <f t="shared" si="66"/>
        <v>458.69</v>
      </c>
      <c r="M1080">
        <f t="shared" si="68"/>
        <v>0.16</v>
      </c>
      <c r="N1080" s="22">
        <f t="shared" si="67"/>
        <v>385.2996</v>
      </c>
    </row>
    <row r="1081" spans="1:14" x14ac:dyDescent="0.3">
      <c r="A1081" t="s">
        <v>3077</v>
      </c>
      <c r="B1081" s="4">
        <v>45609</v>
      </c>
      <c r="C1081" t="s">
        <v>1235</v>
      </c>
      <c r="D1081" t="s">
        <v>1646</v>
      </c>
      <c r="E1081" t="s">
        <v>1761</v>
      </c>
      <c r="F1081">
        <v>3</v>
      </c>
      <c r="G1081">
        <v>742.45</v>
      </c>
      <c r="H1081">
        <v>0.23</v>
      </c>
      <c r="I1081" t="s">
        <v>1810</v>
      </c>
      <c r="J1081" s="17">
        <v>1715.0595000000001</v>
      </c>
      <c r="K1081">
        <f t="shared" si="65"/>
        <v>3</v>
      </c>
      <c r="L1081">
        <f t="shared" si="66"/>
        <v>742.45</v>
      </c>
      <c r="M1081">
        <f t="shared" si="68"/>
        <v>0.23</v>
      </c>
      <c r="N1081" s="22">
        <f t="shared" si="67"/>
        <v>1715.0595000000001</v>
      </c>
    </row>
    <row r="1082" spans="1:14" x14ac:dyDescent="0.3">
      <c r="A1082" t="s">
        <v>3232</v>
      </c>
      <c r="B1082" s="4">
        <v>45633</v>
      </c>
      <c r="C1082" t="s">
        <v>1086</v>
      </c>
      <c r="D1082" t="s">
        <v>1646</v>
      </c>
      <c r="E1082" t="s">
        <v>1748</v>
      </c>
      <c r="F1082">
        <v>4</v>
      </c>
      <c r="G1082">
        <v>348.58</v>
      </c>
      <c r="H1082">
        <v>0.16</v>
      </c>
      <c r="I1082" t="s">
        <v>1805</v>
      </c>
      <c r="J1082" s="17">
        <v>1171.2288000000001</v>
      </c>
      <c r="K1082">
        <f t="shared" si="65"/>
        <v>4</v>
      </c>
      <c r="L1082">
        <f t="shared" si="66"/>
        <v>348.58</v>
      </c>
      <c r="M1082">
        <f t="shared" si="68"/>
        <v>0.16</v>
      </c>
      <c r="N1082" s="22">
        <f t="shared" si="67"/>
        <v>1171.2288000000001</v>
      </c>
    </row>
    <row r="1083" spans="1:14" x14ac:dyDescent="0.3">
      <c r="A1083" t="s">
        <v>3317</v>
      </c>
      <c r="B1083" s="4">
        <v>45821</v>
      </c>
      <c r="C1083" t="s">
        <v>530</v>
      </c>
      <c r="D1083" t="s">
        <v>1646</v>
      </c>
      <c r="E1083" t="s">
        <v>1789</v>
      </c>
      <c r="F1083">
        <v>3</v>
      </c>
      <c r="G1083">
        <v>622.98</v>
      </c>
      <c r="H1083">
        <v>0.28000000000000003</v>
      </c>
      <c r="I1083" t="s">
        <v>1807</v>
      </c>
      <c r="J1083" s="17">
        <v>1345.6368</v>
      </c>
      <c r="K1083">
        <f t="shared" si="65"/>
        <v>3</v>
      </c>
      <c r="L1083">
        <f t="shared" si="66"/>
        <v>622.98</v>
      </c>
      <c r="M1083">
        <f t="shared" si="68"/>
        <v>0.28000000000000003</v>
      </c>
      <c r="N1083" s="22">
        <f t="shared" si="67"/>
        <v>1345.6368</v>
      </c>
    </row>
    <row r="1084" spans="1:14" x14ac:dyDescent="0.3">
      <c r="A1084" t="s">
        <v>3387</v>
      </c>
      <c r="B1084" s="4">
        <v>45921</v>
      </c>
      <c r="C1084" t="s">
        <v>345</v>
      </c>
      <c r="D1084" t="s">
        <v>1646</v>
      </c>
      <c r="E1084" t="s">
        <v>1776</v>
      </c>
      <c r="F1084">
        <v>2</v>
      </c>
      <c r="G1084">
        <v>485.17</v>
      </c>
      <c r="H1084">
        <v>0.11</v>
      </c>
      <c r="I1084" t="s">
        <v>1807</v>
      </c>
      <c r="J1084" s="17">
        <v>863.60260000000005</v>
      </c>
      <c r="K1084">
        <f t="shared" si="65"/>
        <v>2</v>
      </c>
      <c r="L1084">
        <f t="shared" si="66"/>
        <v>485.17</v>
      </c>
      <c r="M1084">
        <f t="shared" si="68"/>
        <v>0.11</v>
      </c>
      <c r="N1084" s="22">
        <f t="shared" si="67"/>
        <v>863.60260000000005</v>
      </c>
    </row>
    <row r="1085" spans="1:14" x14ac:dyDescent="0.3">
      <c r="A1085" t="s">
        <v>3529</v>
      </c>
      <c r="B1085" s="4">
        <v>45709</v>
      </c>
      <c r="C1085" t="s">
        <v>1290</v>
      </c>
      <c r="D1085" t="s">
        <v>1646</v>
      </c>
      <c r="E1085" t="s">
        <v>1734</v>
      </c>
      <c r="F1085">
        <v>3</v>
      </c>
      <c r="G1085">
        <v>130.41</v>
      </c>
      <c r="H1085">
        <v>0.14000000000000001</v>
      </c>
      <c r="I1085" t="s">
        <v>1807</v>
      </c>
      <c r="J1085" s="17">
        <v>336.45780000000002</v>
      </c>
      <c r="K1085">
        <f t="shared" si="65"/>
        <v>3</v>
      </c>
      <c r="L1085">
        <f t="shared" si="66"/>
        <v>130.41</v>
      </c>
      <c r="M1085">
        <f t="shared" si="68"/>
        <v>0.14000000000000001</v>
      </c>
      <c r="N1085" s="22">
        <f t="shared" si="67"/>
        <v>336.45780000000002</v>
      </c>
    </row>
    <row r="1086" spans="1:14" x14ac:dyDescent="0.3">
      <c r="A1086" t="s">
        <v>3612</v>
      </c>
      <c r="B1086" s="4">
        <v>45486</v>
      </c>
      <c r="C1086" t="s">
        <v>1132</v>
      </c>
      <c r="D1086" t="s">
        <v>1646</v>
      </c>
      <c r="E1086" t="s">
        <v>1792</v>
      </c>
      <c r="F1086">
        <v>3</v>
      </c>
      <c r="G1086">
        <v>658.33</v>
      </c>
      <c r="H1086">
        <v>0.12</v>
      </c>
      <c r="I1086" t="s">
        <v>1810</v>
      </c>
      <c r="J1086" s="17">
        <v>1737.9911999999999</v>
      </c>
      <c r="K1086">
        <f t="shared" si="65"/>
        <v>3</v>
      </c>
      <c r="L1086">
        <f t="shared" si="66"/>
        <v>658.33</v>
      </c>
      <c r="M1086">
        <f t="shared" si="68"/>
        <v>0.12</v>
      </c>
      <c r="N1086" s="22">
        <f t="shared" si="67"/>
        <v>1737.9911999999999</v>
      </c>
    </row>
    <row r="1087" spans="1:14" x14ac:dyDescent="0.3">
      <c r="A1087" t="s">
        <v>3679</v>
      </c>
      <c r="B1087" s="4">
        <v>45408</v>
      </c>
      <c r="C1087" t="s">
        <v>800</v>
      </c>
      <c r="D1087" t="s">
        <v>1646</v>
      </c>
      <c r="E1087" t="s">
        <v>1789</v>
      </c>
      <c r="F1087">
        <v>1</v>
      </c>
      <c r="G1087">
        <v>803.37</v>
      </c>
      <c r="H1087">
        <v>0.3</v>
      </c>
      <c r="I1087" t="s">
        <v>1807</v>
      </c>
      <c r="J1087" s="17">
        <v>562.35899999999992</v>
      </c>
      <c r="K1087">
        <f t="shared" si="65"/>
        <v>1</v>
      </c>
      <c r="L1087">
        <f t="shared" si="66"/>
        <v>803.37</v>
      </c>
      <c r="M1087">
        <f t="shared" si="68"/>
        <v>0.3</v>
      </c>
      <c r="N1087" s="22">
        <f t="shared" si="67"/>
        <v>562.35899999999992</v>
      </c>
    </row>
    <row r="1088" spans="1:14" x14ac:dyDescent="0.3">
      <c r="A1088" t="s">
        <v>1811</v>
      </c>
      <c r="B1088" s="4">
        <v>45297</v>
      </c>
      <c r="C1088" t="s">
        <v>1499</v>
      </c>
      <c r="D1088" t="s">
        <v>1648</v>
      </c>
      <c r="E1088" t="s">
        <v>1755</v>
      </c>
      <c r="F1088">
        <v>3</v>
      </c>
      <c r="G1088">
        <v>745.3</v>
      </c>
      <c r="H1088">
        <v>0.18</v>
      </c>
      <c r="I1088" t="s">
        <v>1805</v>
      </c>
      <c r="J1088" s="17">
        <v>1833.4380000000001</v>
      </c>
      <c r="K1088">
        <f t="shared" si="65"/>
        <v>3</v>
      </c>
      <c r="L1088">
        <f t="shared" si="66"/>
        <v>745.3</v>
      </c>
      <c r="M1088">
        <f t="shared" si="68"/>
        <v>0.18</v>
      </c>
      <c r="N1088" s="22">
        <f t="shared" si="67"/>
        <v>1833.4380000000001</v>
      </c>
    </row>
    <row r="1089" spans="1:14" x14ac:dyDescent="0.3">
      <c r="A1089" t="s">
        <v>1852</v>
      </c>
      <c r="B1089" s="4">
        <v>45606</v>
      </c>
      <c r="C1089" t="s">
        <v>1433</v>
      </c>
      <c r="D1089" t="s">
        <v>1648</v>
      </c>
      <c r="E1089" t="s">
        <v>1764</v>
      </c>
      <c r="F1089">
        <v>4</v>
      </c>
      <c r="G1089">
        <v>288.60000000000002</v>
      </c>
      <c r="H1089">
        <v>0.09</v>
      </c>
      <c r="I1089" t="s">
        <v>1807</v>
      </c>
      <c r="J1089" s="17">
        <v>1050.5039999999999</v>
      </c>
      <c r="K1089">
        <f t="shared" si="65"/>
        <v>4</v>
      </c>
      <c r="L1089">
        <f t="shared" si="66"/>
        <v>288.60000000000002</v>
      </c>
      <c r="M1089">
        <f t="shared" si="68"/>
        <v>0.09</v>
      </c>
      <c r="N1089" s="22">
        <f t="shared" si="67"/>
        <v>1050.5039999999999</v>
      </c>
    </row>
    <row r="1090" spans="1:14" x14ac:dyDescent="0.3">
      <c r="A1090" t="s">
        <v>2240</v>
      </c>
      <c r="B1090" s="4">
        <v>45699</v>
      </c>
      <c r="C1090" t="s">
        <v>394</v>
      </c>
      <c r="D1090" t="s">
        <v>1648</v>
      </c>
      <c r="E1090" t="s">
        <v>1743</v>
      </c>
      <c r="F1090">
        <v>2</v>
      </c>
      <c r="G1090">
        <v>64.7</v>
      </c>
      <c r="H1090">
        <v>0</v>
      </c>
      <c r="I1090" t="s">
        <v>1805</v>
      </c>
      <c r="J1090" s="17">
        <v>129.4</v>
      </c>
      <c r="K1090">
        <f t="shared" ref="K1090:K1153" si="69">IF(ISBLANK(F1090),J1090/(G1090*(1-H1090)),F1090)</f>
        <v>2</v>
      </c>
      <c r="L1090">
        <f t="shared" ref="L1090:L1153" si="70">IF(ISBLANK(G1090),J1090/(F1090*(1-H1090)),G1090)</f>
        <v>64.7</v>
      </c>
      <c r="M1090">
        <f t="shared" si="68"/>
        <v>0</v>
      </c>
      <c r="N1090" s="22">
        <f t="shared" ref="N1090:N1153" si="71">IF(ISBLANK(J1090),F1090*G1090*(1-H1090),J1090)</f>
        <v>129.4</v>
      </c>
    </row>
    <row r="1091" spans="1:14" x14ac:dyDescent="0.3">
      <c r="A1091" t="s">
        <v>2351</v>
      </c>
      <c r="B1091" s="4">
        <v>45842</v>
      </c>
      <c r="C1091" t="s">
        <v>548</v>
      </c>
      <c r="D1091" t="s">
        <v>1648</v>
      </c>
      <c r="E1091" t="s">
        <v>1792</v>
      </c>
      <c r="F1091">
        <v>3</v>
      </c>
      <c r="G1091">
        <v>178.22</v>
      </c>
      <c r="H1091">
        <v>0.15</v>
      </c>
      <c r="I1091" t="s">
        <v>1810</v>
      </c>
      <c r="J1091" s="17">
        <v>454.46100000000001</v>
      </c>
      <c r="K1091">
        <f t="shared" si="69"/>
        <v>3</v>
      </c>
      <c r="L1091">
        <f t="shared" si="70"/>
        <v>178.22</v>
      </c>
      <c r="M1091">
        <f t="shared" si="68"/>
        <v>0.15</v>
      </c>
      <c r="N1091" s="22">
        <f t="shared" si="71"/>
        <v>454.46100000000001</v>
      </c>
    </row>
    <row r="1092" spans="1:14" x14ac:dyDescent="0.3">
      <c r="A1092" t="s">
        <v>2371</v>
      </c>
      <c r="B1092" s="4">
        <v>45507</v>
      </c>
      <c r="C1092" t="s">
        <v>1381</v>
      </c>
      <c r="D1092" t="s">
        <v>1648</v>
      </c>
      <c r="E1092" t="s">
        <v>1761</v>
      </c>
      <c r="F1092">
        <v>3</v>
      </c>
      <c r="G1092">
        <v>836.4</v>
      </c>
      <c r="H1092">
        <v>0</v>
      </c>
      <c r="I1092" t="s">
        <v>1805</v>
      </c>
      <c r="J1092" s="17">
        <v>2509.1999999999998</v>
      </c>
      <c r="K1092">
        <f t="shared" si="69"/>
        <v>3</v>
      </c>
      <c r="L1092">
        <f t="shared" si="70"/>
        <v>836.4</v>
      </c>
      <c r="M1092">
        <f t="shared" si="68"/>
        <v>0</v>
      </c>
      <c r="N1092" s="22">
        <f t="shared" si="71"/>
        <v>2509.1999999999998</v>
      </c>
    </row>
    <row r="1093" spans="1:14" x14ac:dyDescent="0.3">
      <c r="A1093" t="s">
        <v>2484</v>
      </c>
      <c r="B1093" s="4">
        <v>45842</v>
      </c>
      <c r="C1093" t="s">
        <v>579</v>
      </c>
      <c r="D1093" t="s">
        <v>1648</v>
      </c>
      <c r="E1093" t="s">
        <v>1781</v>
      </c>
      <c r="F1093">
        <v>2</v>
      </c>
      <c r="G1093">
        <v>37.21</v>
      </c>
      <c r="H1093">
        <v>0.19</v>
      </c>
      <c r="I1093" t="s">
        <v>1805</v>
      </c>
      <c r="J1093" s="17">
        <v>60.280200000000008</v>
      </c>
      <c r="K1093">
        <f t="shared" si="69"/>
        <v>2</v>
      </c>
      <c r="L1093">
        <f t="shared" si="70"/>
        <v>37.21</v>
      </c>
      <c r="M1093">
        <f t="shared" si="68"/>
        <v>0.19</v>
      </c>
      <c r="N1093" s="22">
        <f t="shared" si="71"/>
        <v>60.280200000000008</v>
      </c>
    </row>
    <row r="1094" spans="1:14" x14ac:dyDescent="0.3">
      <c r="A1094" t="s">
        <v>2547</v>
      </c>
      <c r="B1094" s="4">
        <v>45313</v>
      </c>
      <c r="C1094" t="s">
        <v>330</v>
      </c>
      <c r="D1094" t="s">
        <v>1648</v>
      </c>
      <c r="E1094" t="s">
        <v>1774</v>
      </c>
      <c r="F1094">
        <v>2</v>
      </c>
      <c r="G1094">
        <v>81.16</v>
      </c>
      <c r="H1094">
        <v>0.16</v>
      </c>
      <c r="I1094" t="s">
        <v>1807</v>
      </c>
      <c r="J1094" s="17">
        <v>136.34880000000001</v>
      </c>
      <c r="K1094">
        <f t="shared" si="69"/>
        <v>2</v>
      </c>
      <c r="L1094">
        <f t="shared" si="70"/>
        <v>81.16</v>
      </c>
      <c r="M1094">
        <f t="shared" si="68"/>
        <v>0.16</v>
      </c>
      <c r="N1094" s="22">
        <f t="shared" si="71"/>
        <v>136.34880000000001</v>
      </c>
    </row>
    <row r="1095" spans="1:14" x14ac:dyDescent="0.3">
      <c r="A1095" t="s">
        <v>2559</v>
      </c>
      <c r="B1095" s="4">
        <v>45598</v>
      </c>
      <c r="C1095" t="s">
        <v>316</v>
      </c>
      <c r="D1095" t="s">
        <v>1648</v>
      </c>
      <c r="E1095" t="s">
        <v>1758</v>
      </c>
      <c r="F1095">
        <v>4</v>
      </c>
      <c r="G1095">
        <v>867.94</v>
      </c>
      <c r="H1095">
        <v>0.26</v>
      </c>
      <c r="I1095" t="s">
        <v>1807</v>
      </c>
      <c r="J1095" s="17">
        <v>2569.1024000000002</v>
      </c>
      <c r="K1095">
        <f t="shared" si="69"/>
        <v>4</v>
      </c>
      <c r="L1095">
        <f t="shared" si="70"/>
        <v>867.94</v>
      </c>
      <c r="M1095">
        <f t="shared" si="68"/>
        <v>0.26</v>
      </c>
      <c r="N1095" s="22">
        <f t="shared" si="71"/>
        <v>2569.1024000000002</v>
      </c>
    </row>
    <row r="1096" spans="1:14" x14ac:dyDescent="0.3">
      <c r="A1096" t="s">
        <v>2692</v>
      </c>
      <c r="B1096" s="4">
        <v>45466</v>
      </c>
      <c r="C1096" t="s">
        <v>1504</v>
      </c>
      <c r="D1096" t="s">
        <v>1648</v>
      </c>
      <c r="E1096" t="s">
        <v>1779</v>
      </c>
      <c r="F1096">
        <v>1</v>
      </c>
      <c r="G1096">
        <v>992.37</v>
      </c>
      <c r="H1096">
        <v>0.24</v>
      </c>
      <c r="I1096" t="s">
        <v>1810</v>
      </c>
      <c r="J1096" s="17">
        <v>754.20119999999997</v>
      </c>
      <c r="K1096">
        <f t="shared" si="69"/>
        <v>1</v>
      </c>
      <c r="L1096">
        <f t="shared" si="70"/>
        <v>992.37</v>
      </c>
      <c r="M1096">
        <f t="shared" si="68"/>
        <v>0.24</v>
      </c>
      <c r="N1096" s="22">
        <f t="shared" si="71"/>
        <v>754.20119999999997</v>
      </c>
    </row>
    <row r="1097" spans="1:14" x14ac:dyDescent="0.3">
      <c r="A1097" t="s">
        <v>2762</v>
      </c>
      <c r="B1097" s="4">
        <v>45349</v>
      </c>
      <c r="C1097" t="s">
        <v>391</v>
      </c>
      <c r="D1097" t="s">
        <v>1648</v>
      </c>
      <c r="E1097" t="s">
        <v>1764</v>
      </c>
      <c r="F1097">
        <v>1</v>
      </c>
      <c r="G1097">
        <v>437.12</v>
      </c>
      <c r="H1097">
        <v>0.21</v>
      </c>
      <c r="I1097" t="s">
        <v>1805</v>
      </c>
      <c r="J1097" s="17">
        <v>345.32479999999998</v>
      </c>
      <c r="K1097">
        <f t="shared" si="69"/>
        <v>1</v>
      </c>
      <c r="L1097">
        <f t="shared" si="70"/>
        <v>437.12</v>
      </c>
      <c r="M1097">
        <f t="shared" si="68"/>
        <v>0.21</v>
      </c>
      <c r="N1097" s="22">
        <f t="shared" si="71"/>
        <v>345.32479999999998</v>
      </c>
    </row>
    <row r="1098" spans="1:14" x14ac:dyDescent="0.3">
      <c r="A1098" t="s">
        <v>2807</v>
      </c>
      <c r="B1098" s="4">
        <v>45456</v>
      </c>
      <c r="C1098" t="s">
        <v>619</v>
      </c>
      <c r="D1098" t="s">
        <v>1648</v>
      </c>
      <c r="E1098" t="s">
        <v>1743</v>
      </c>
      <c r="F1098">
        <v>2</v>
      </c>
      <c r="G1098">
        <v>909.51</v>
      </c>
      <c r="H1098">
        <v>0.27</v>
      </c>
      <c r="I1098" t="s">
        <v>1805</v>
      </c>
      <c r="J1098" s="17">
        <v>1327.8846000000001</v>
      </c>
      <c r="K1098">
        <f t="shared" si="69"/>
        <v>2</v>
      </c>
      <c r="L1098">
        <f t="shared" si="70"/>
        <v>909.51</v>
      </c>
      <c r="M1098">
        <f t="shared" si="68"/>
        <v>0.27</v>
      </c>
      <c r="N1098" s="22">
        <f t="shared" si="71"/>
        <v>1327.8846000000001</v>
      </c>
    </row>
    <row r="1099" spans="1:14" x14ac:dyDescent="0.3">
      <c r="A1099" t="s">
        <v>2943</v>
      </c>
      <c r="B1099" s="4">
        <v>45575</v>
      </c>
      <c r="C1099" t="s">
        <v>1112</v>
      </c>
      <c r="D1099" t="s">
        <v>1648</v>
      </c>
      <c r="E1099" t="s">
        <v>1758</v>
      </c>
      <c r="F1099">
        <v>3</v>
      </c>
      <c r="G1099">
        <v>180.84</v>
      </c>
      <c r="H1099">
        <v>0.03</v>
      </c>
      <c r="I1099" t="s">
        <v>1807</v>
      </c>
      <c r="J1099" s="17">
        <v>526.24439999999993</v>
      </c>
      <c r="K1099">
        <f t="shared" si="69"/>
        <v>3</v>
      </c>
      <c r="L1099">
        <f t="shared" si="70"/>
        <v>180.84</v>
      </c>
      <c r="M1099">
        <f t="shared" si="68"/>
        <v>0.03</v>
      </c>
      <c r="N1099" s="22">
        <f t="shared" si="71"/>
        <v>526.24439999999993</v>
      </c>
    </row>
    <row r="1100" spans="1:14" x14ac:dyDescent="0.3">
      <c r="A1100" t="s">
        <v>2998</v>
      </c>
      <c r="B1100" s="4">
        <v>45936</v>
      </c>
      <c r="C1100" t="s">
        <v>850</v>
      </c>
      <c r="D1100" t="s">
        <v>1648</v>
      </c>
      <c r="E1100" t="s">
        <v>1781</v>
      </c>
      <c r="F1100">
        <v>2</v>
      </c>
      <c r="G1100">
        <v>579.52</v>
      </c>
      <c r="H1100">
        <v>0.01</v>
      </c>
      <c r="I1100" t="s">
        <v>1807</v>
      </c>
      <c r="J1100" s="17">
        <v>1147.4495999999999</v>
      </c>
      <c r="K1100">
        <f t="shared" si="69"/>
        <v>2</v>
      </c>
      <c r="L1100">
        <f t="shared" si="70"/>
        <v>579.52</v>
      </c>
      <c r="M1100">
        <f t="shared" si="68"/>
        <v>0.01</v>
      </c>
      <c r="N1100" s="22">
        <f t="shared" si="71"/>
        <v>1147.4495999999999</v>
      </c>
    </row>
    <row r="1101" spans="1:14" x14ac:dyDescent="0.3">
      <c r="A1101" t="s">
        <v>3014</v>
      </c>
      <c r="B1101" s="4">
        <v>45693</v>
      </c>
      <c r="C1101" t="s">
        <v>1092</v>
      </c>
      <c r="D1101" t="s">
        <v>1648</v>
      </c>
      <c r="E1101" t="s">
        <v>1783</v>
      </c>
      <c r="F1101">
        <v>3</v>
      </c>
      <c r="G1101">
        <v>597.46</v>
      </c>
      <c r="H1101">
        <v>0.02</v>
      </c>
      <c r="I1101" t="s">
        <v>1807</v>
      </c>
      <c r="J1101" s="17">
        <v>1756.5324000000001</v>
      </c>
      <c r="K1101">
        <f t="shared" si="69"/>
        <v>3</v>
      </c>
      <c r="L1101">
        <f t="shared" si="70"/>
        <v>597.46</v>
      </c>
      <c r="M1101">
        <f t="shared" si="68"/>
        <v>0.02</v>
      </c>
      <c r="N1101" s="22">
        <f t="shared" si="71"/>
        <v>1756.5324000000001</v>
      </c>
    </row>
    <row r="1102" spans="1:14" x14ac:dyDescent="0.3">
      <c r="A1102" t="s">
        <v>3034</v>
      </c>
      <c r="B1102" s="4">
        <v>45681</v>
      </c>
      <c r="C1102" t="s">
        <v>1255</v>
      </c>
      <c r="D1102" t="s">
        <v>1648</v>
      </c>
      <c r="E1102" t="s">
        <v>1768</v>
      </c>
      <c r="F1102">
        <v>2</v>
      </c>
      <c r="G1102">
        <v>107.97</v>
      </c>
      <c r="H1102">
        <v>0.06</v>
      </c>
      <c r="I1102" t="s">
        <v>1805</v>
      </c>
      <c r="J1102" s="17">
        <v>202.9836</v>
      </c>
      <c r="K1102">
        <f t="shared" si="69"/>
        <v>2</v>
      </c>
      <c r="L1102">
        <f t="shared" si="70"/>
        <v>107.97</v>
      </c>
      <c r="M1102">
        <f t="shared" si="68"/>
        <v>0.06</v>
      </c>
      <c r="N1102" s="22">
        <f t="shared" si="71"/>
        <v>202.9836</v>
      </c>
    </row>
    <row r="1103" spans="1:14" x14ac:dyDescent="0.3">
      <c r="A1103" t="s">
        <v>3175</v>
      </c>
      <c r="B1103" s="4">
        <v>45432</v>
      </c>
      <c r="C1103" t="s">
        <v>143</v>
      </c>
      <c r="D1103" t="s">
        <v>1648</v>
      </c>
      <c r="E1103" t="s">
        <v>1774</v>
      </c>
      <c r="F1103">
        <v>2</v>
      </c>
      <c r="G1103">
        <v>23.58</v>
      </c>
      <c r="H1103">
        <v>0.02</v>
      </c>
      <c r="I1103" t="s">
        <v>1807</v>
      </c>
      <c r="J1103" s="17">
        <v>46.216799999999999</v>
      </c>
      <c r="K1103">
        <f t="shared" si="69"/>
        <v>2</v>
      </c>
      <c r="L1103">
        <f t="shared" si="70"/>
        <v>23.58</v>
      </c>
      <c r="M1103">
        <f t="shared" si="68"/>
        <v>0.02</v>
      </c>
      <c r="N1103" s="22">
        <f t="shared" si="71"/>
        <v>46.216799999999999</v>
      </c>
    </row>
    <row r="1104" spans="1:14" x14ac:dyDescent="0.3">
      <c r="A1104" t="s">
        <v>3222</v>
      </c>
      <c r="B1104" s="4">
        <v>45755</v>
      </c>
      <c r="C1104" t="s">
        <v>485</v>
      </c>
      <c r="D1104" t="s">
        <v>1648</v>
      </c>
      <c r="E1104" t="s">
        <v>1774</v>
      </c>
      <c r="F1104">
        <v>4</v>
      </c>
      <c r="G1104">
        <v>511.43</v>
      </c>
      <c r="H1104">
        <v>0.18</v>
      </c>
      <c r="I1104" t="s">
        <v>1810</v>
      </c>
      <c r="J1104" s="17">
        <v>1677.4903999999999</v>
      </c>
      <c r="K1104">
        <f t="shared" si="69"/>
        <v>4</v>
      </c>
      <c r="L1104">
        <f t="shared" si="70"/>
        <v>511.43</v>
      </c>
      <c r="M1104">
        <f t="shared" si="68"/>
        <v>0.18</v>
      </c>
      <c r="N1104" s="22">
        <f t="shared" si="71"/>
        <v>1677.4903999999999</v>
      </c>
    </row>
    <row r="1105" spans="1:14" x14ac:dyDescent="0.3">
      <c r="A1105" t="s">
        <v>3290</v>
      </c>
      <c r="B1105" s="4">
        <v>45435</v>
      </c>
      <c r="C1105" t="s">
        <v>171</v>
      </c>
      <c r="D1105" t="s">
        <v>1648</v>
      </c>
      <c r="E1105" t="s">
        <v>1776</v>
      </c>
      <c r="F1105">
        <v>1</v>
      </c>
      <c r="G1105">
        <v>758.89</v>
      </c>
      <c r="H1105">
        <v>0.1</v>
      </c>
      <c r="I1105" t="s">
        <v>1805</v>
      </c>
      <c r="J1105" s="17">
        <v>683.00099999999998</v>
      </c>
      <c r="K1105">
        <f t="shared" si="69"/>
        <v>1</v>
      </c>
      <c r="L1105">
        <f t="shared" si="70"/>
        <v>758.89</v>
      </c>
      <c r="M1105">
        <f t="shared" si="68"/>
        <v>0.1</v>
      </c>
      <c r="N1105" s="22">
        <f t="shared" si="71"/>
        <v>683.00099999999998</v>
      </c>
    </row>
    <row r="1106" spans="1:14" x14ac:dyDescent="0.3">
      <c r="A1106" t="s">
        <v>3305</v>
      </c>
      <c r="B1106" s="4">
        <v>45822</v>
      </c>
      <c r="C1106" t="s">
        <v>672</v>
      </c>
      <c r="D1106" t="s">
        <v>1648</v>
      </c>
      <c r="E1106" t="s">
        <v>1761</v>
      </c>
      <c r="F1106">
        <v>2</v>
      </c>
      <c r="G1106">
        <v>958.64</v>
      </c>
      <c r="H1106">
        <v>0.2</v>
      </c>
      <c r="I1106" t="s">
        <v>1807</v>
      </c>
      <c r="J1106" s="17">
        <v>1533.8240000000001</v>
      </c>
      <c r="K1106">
        <f t="shared" si="69"/>
        <v>2</v>
      </c>
      <c r="L1106">
        <f t="shared" si="70"/>
        <v>958.64</v>
      </c>
      <c r="M1106">
        <f t="shared" si="68"/>
        <v>0.2</v>
      </c>
      <c r="N1106" s="22">
        <f t="shared" si="71"/>
        <v>1533.8240000000001</v>
      </c>
    </row>
    <row r="1107" spans="1:14" x14ac:dyDescent="0.3">
      <c r="A1107" t="s">
        <v>3312</v>
      </c>
      <c r="B1107" s="4">
        <v>45235</v>
      </c>
      <c r="C1107" t="s">
        <v>1364</v>
      </c>
      <c r="D1107" t="s">
        <v>1648</v>
      </c>
      <c r="E1107" t="s">
        <v>1783</v>
      </c>
      <c r="F1107">
        <v>1</v>
      </c>
      <c r="G1107">
        <v>935.66</v>
      </c>
      <c r="H1107">
        <v>0.26</v>
      </c>
      <c r="I1107" t="s">
        <v>1807</v>
      </c>
      <c r="J1107" s="17">
        <v>692.38839999999993</v>
      </c>
      <c r="K1107">
        <f t="shared" si="69"/>
        <v>1</v>
      </c>
      <c r="L1107">
        <f t="shared" si="70"/>
        <v>935.66</v>
      </c>
      <c r="M1107">
        <f t="shared" si="68"/>
        <v>0.26</v>
      </c>
      <c r="N1107" s="22">
        <f t="shared" si="71"/>
        <v>692.38839999999993</v>
      </c>
    </row>
    <row r="1108" spans="1:14" x14ac:dyDescent="0.3">
      <c r="A1108" t="s">
        <v>3340</v>
      </c>
      <c r="B1108" s="4">
        <v>45619</v>
      </c>
      <c r="C1108" t="s">
        <v>1153</v>
      </c>
      <c r="D1108" t="s">
        <v>1648</v>
      </c>
      <c r="E1108" t="s">
        <v>1792</v>
      </c>
      <c r="F1108">
        <v>4</v>
      </c>
      <c r="G1108">
        <v>790.38</v>
      </c>
      <c r="H1108">
        <v>0.22</v>
      </c>
      <c r="I1108" t="s">
        <v>1810</v>
      </c>
      <c r="J1108" s="17">
        <v>2465.9856</v>
      </c>
      <c r="K1108">
        <f t="shared" si="69"/>
        <v>4</v>
      </c>
      <c r="L1108">
        <f t="shared" si="70"/>
        <v>790.38</v>
      </c>
      <c r="M1108">
        <f t="shared" si="68"/>
        <v>0.22</v>
      </c>
      <c r="N1108" s="22">
        <f t="shared" si="71"/>
        <v>2465.9856</v>
      </c>
    </row>
    <row r="1109" spans="1:14" x14ac:dyDescent="0.3">
      <c r="A1109" t="s">
        <v>3341</v>
      </c>
      <c r="B1109" s="4">
        <v>45533</v>
      </c>
      <c r="C1109" t="s">
        <v>850</v>
      </c>
      <c r="D1109" t="s">
        <v>1648</v>
      </c>
      <c r="E1109" t="s">
        <v>1789</v>
      </c>
      <c r="F1109">
        <v>2</v>
      </c>
      <c r="G1109">
        <v>102.85</v>
      </c>
      <c r="H1109">
        <v>0.08</v>
      </c>
      <c r="I1109" t="s">
        <v>1807</v>
      </c>
      <c r="J1109" s="17">
        <v>189.244</v>
      </c>
      <c r="K1109">
        <f t="shared" si="69"/>
        <v>2</v>
      </c>
      <c r="L1109">
        <f t="shared" si="70"/>
        <v>102.85</v>
      </c>
      <c r="M1109">
        <f t="shared" si="68"/>
        <v>0.08</v>
      </c>
      <c r="N1109" s="22">
        <f t="shared" si="71"/>
        <v>189.244</v>
      </c>
    </row>
    <row r="1110" spans="1:14" x14ac:dyDescent="0.3">
      <c r="A1110" t="s">
        <v>3399</v>
      </c>
      <c r="B1110" s="4">
        <v>45496</v>
      </c>
      <c r="C1110" t="s">
        <v>1086</v>
      </c>
      <c r="D1110" t="s">
        <v>1648</v>
      </c>
      <c r="E1110" t="s">
        <v>1755</v>
      </c>
      <c r="F1110">
        <v>3</v>
      </c>
      <c r="G1110">
        <v>630.28</v>
      </c>
      <c r="H1110">
        <v>7.0000000000000007E-2</v>
      </c>
      <c r="I1110" t="s">
        <v>1810</v>
      </c>
      <c r="J1110" s="17">
        <v>1758.4811999999999</v>
      </c>
      <c r="K1110">
        <f t="shared" si="69"/>
        <v>3</v>
      </c>
      <c r="L1110">
        <f t="shared" si="70"/>
        <v>630.28</v>
      </c>
      <c r="M1110">
        <f t="shared" si="68"/>
        <v>7.0000000000000007E-2</v>
      </c>
      <c r="N1110" s="22">
        <f t="shared" si="71"/>
        <v>1758.4811999999999</v>
      </c>
    </row>
    <row r="1111" spans="1:14" x14ac:dyDescent="0.3">
      <c r="A1111" t="s">
        <v>3591</v>
      </c>
      <c r="B1111" s="4">
        <v>45293</v>
      </c>
      <c r="C1111" t="s">
        <v>1106</v>
      </c>
      <c r="D1111" t="s">
        <v>1648</v>
      </c>
      <c r="E1111" t="s">
        <v>1774</v>
      </c>
      <c r="F1111">
        <v>2</v>
      </c>
      <c r="G1111">
        <v>687.36</v>
      </c>
      <c r="H1111">
        <v>7.0000000000000007E-2</v>
      </c>
      <c r="I1111" t="s">
        <v>1810</v>
      </c>
      <c r="J1111" s="17">
        <v>1278.4896000000001</v>
      </c>
      <c r="K1111">
        <f t="shared" si="69"/>
        <v>2</v>
      </c>
      <c r="L1111">
        <f t="shared" si="70"/>
        <v>687.36</v>
      </c>
      <c r="M1111">
        <f t="shared" si="68"/>
        <v>7.0000000000000007E-2</v>
      </c>
      <c r="N1111" s="22">
        <f t="shared" si="71"/>
        <v>1278.4896000000001</v>
      </c>
    </row>
    <row r="1112" spans="1:14" x14ac:dyDescent="0.3">
      <c r="A1112" t="s">
        <v>3622</v>
      </c>
      <c r="B1112" s="4">
        <v>45400</v>
      </c>
      <c r="C1112" t="s">
        <v>660</v>
      </c>
      <c r="D1112" t="s">
        <v>1648</v>
      </c>
      <c r="E1112" t="s">
        <v>1781</v>
      </c>
      <c r="F1112">
        <v>1</v>
      </c>
      <c r="G1112">
        <v>509.08</v>
      </c>
      <c r="H1112">
        <v>0.04</v>
      </c>
      <c r="I1112" t="s">
        <v>1807</v>
      </c>
      <c r="J1112" s="17">
        <v>488.71679999999998</v>
      </c>
      <c r="K1112">
        <f t="shared" si="69"/>
        <v>1</v>
      </c>
      <c r="L1112">
        <f t="shared" si="70"/>
        <v>509.08</v>
      </c>
      <c r="M1112">
        <f t="shared" si="68"/>
        <v>0.04</v>
      </c>
      <c r="N1112" s="22">
        <f t="shared" si="71"/>
        <v>488.71679999999998</v>
      </c>
    </row>
    <row r="1113" spans="1:14" x14ac:dyDescent="0.3">
      <c r="A1113" t="s">
        <v>3754</v>
      </c>
      <c r="B1113" s="4">
        <v>45614</v>
      </c>
      <c r="C1113" t="s">
        <v>731</v>
      </c>
      <c r="D1113" t="s">
        <v>1648</v>
      </c>
      <c r="E1113" t="s">
        <v>1774</v>
      </c>
      <c r="F1113">
        <v>2</v>
      </c>
      <c r="G1113">
        <v>410.63</v>
      </c>
      <c r="H1113">
        <v>0.28000000000000003</v>
      </c>
      <c r="I1113" t="s">
        <v>1810</v>
      </c>
      <c r="J1113" s="17">
        <v>591.30719999999997</v>
      </c>
      <c r="K1113">
        <f t="shared" si="69"/>
        <v>2</v>
      </c>
      <c r="L1113">
        <f t="shared" si="70"/>
        <v>410.63</v>
      </c>
      <c r="M1113">
        <f t="shared" si="68"/>
        <v>0.28000000000000003</v>
      </c>
      <c r="N1113" s="22">
        <f t="shared" si="71"/>
        <v>591.30719999999997</v>
      </c>
    </row>
    <row r="1114" spans="1:14" x14ac:dyDescent="0.3">
      <c r="A1114" t="s">
        <v>3761</v>
      </c>
      <c r="B1114" s="4">
        <v>45819</v>
      </c>
      <c r="C1114" t="s">
        <v>716</v>
      </c>
      <c r="D1114" t="s">
        <v>1648</v>
      </c>
      <c r="E1114" t="s">
        <v>1748</v>
      </c>
      <c r="F1114">
        <v>1</v>
      </c>
      <c r="G1114">
        <v>913.99</v>
      </c>
      <c r="H1114">
        <v>0.14000000000000001</v>
      </c>
      <c r="I1114" t="s">
        <v>1805</v>
      </c>
      <c r="J1114" s="17">
        <v>786.03139999999996</v>
      </c>
      <c r="K1114">
        <f t="shared" si="69"/>
        <v>1</v>
      </c>
      <c r="L1114">
        <f t="shared" si="70"/>
        <v>913.99</v>
      </c>
      <c r="M1114">
        <f t="shared" si="68"/>
        <v>0.14000000000000001</v>
      </c>
      <c r="N1114" s="22">
        <f t="shared" si="71"/>
        <v>786.03139999999996</v>
      </c>
    </row>
    <row r="1115" spans="1:14" x14ac:dyDescent="0.3">
      <c r="A1115" t="s">
        <v>3770</v>
      </c>
      <c r="B1115" s="4">
        <v>45770</v>
      </c>
      <c r="C1115" t="s">
        <v>1352</v>
      </c>
      <c r="D1115" t="s">
        <v>1648</v>
      </c>
      <c r="E1115" t="s">
        <v>1795</v>
      </c>
      <c r="F1115">
        <v>4</v>
      </c>
      <c r="G1115">
        <v>835.61</v>
      </c>
      <c r="H1115">
        <v>0.03</v>
      </c>
      <c r="I1115" t="s">
        <v>1805</v>
      </c>
      <c r="J1115" s="17">
        <v>3242.1668</v>
      </c>
      <c r="K1115">
        <f t="shared" si="69"/>
        <v>4</v>
      </c>
      <c r="L1115">
        <f t="shared" si="70"/>
        <v>835.61</v>
      </c>
      <c r="M1115">
        <f t="shared" si="68"/>
        <v>0.03</v>
      </c>
      <c r="N1115" s="22">
        <f t="shared" si="71"/>
        <v>3242.1668</v>
      </c>
    </row>
    <row r="1116" spans="1:14" x14ac:dyDescent="0.3">
      <c r="A1116" t="s">
        <v>2136</v>
      </c>
      <c r="B1116" s="4">
        <v>45756</v>
      </c>
      <c r="C1116" t="s">
        <v>1004</v>
      </c>
      <c r="D1116" t="s">
        <v>1539</v>
      </c>
      <c r="E1116" t="s">
        <v>1734</v>
      </c>
      <c r="F1116">
        <v>4</v>
      </c>
      <c r="G1116">
        <v>24.72</v>
      </c>
      <c r="H1116">
        <v>0.28000000000000003</v>
      </c>
      <c r="I1116" t="s">
        <v>1805</v>
      </c>
      <c r="J1116" s="17">
        <v>71.193599999999989</v>
      </c>
      <c r="K1116">
        <f t="shared" si="69"/>
        <v>4</v>
      </c>
      <c r="L1116">
        <f t="shared" si="70"/>
        <v>24.72</v>
      </c>
      <c r="M1116">
        <f t="shared" si="68"/>
        <v>0.28000000000000003</v>
      </c>
      <c r="N1116" s="22">
        <f t="shared" si="71"/>
        <v>71.193599999999989</v>
      </c>
    </row>
    <row r="1117" spans="1:14" x14ac:dyDescent="0.3">
      <c r="A1117" t="s">
        <v>2206</v>
      </c>
      <c r="B1117" s="4">
        <v>45579</v>
      </c>
      <c r="C1117" t="s">
        <v>146</v>
      </c>
      <c r="D1117" t="s">
        <v>1539</v>
      </c>
      <c r="E1117" t="s">
        <v>1786</v>
      </c>
      <c r="F1117">
        <v>2</v>
      </c>
      <c r="G1117">
        <v>733.87</v>
      </c>
      <c r="H1117">
        <v>0.1</v>
      </c>
      <c r="I1117" t="s">
        <v>1807</v>
      </c>
      <c r="J1117" s="17">
        <v>1320.9659999999999</v>
      </c>
      <c r="K1117">
        <f t="shared" si="69"/>
        <v>2</v>
      </c>
      <c r="L1117">
        <f t="shared" si="70"/>
        <v>733.87</v>
      </c>
      <c r="M1117">
        <f t="shared" si="68"/>
        <v>0.1</v>
      </c>
      <c r="N1117" s="22">
        <f t="shared" si="71"/>
        <v>1320.9659999999999</v>
      </c>
    </row>
    <row r="1118" spans="1:14" x14ac:dyDescent="0.3">
      <c r="A1118" t="s">
        <v>2409</v>
      </c>
      <c r="B1118" s="4">
        <v>45718</v>
      </c>
      <c r="C1118" t="s">
        <v>1168</v>
      </c>
      <c r="D1118" t="s">
        <v>1539</v>
      </c>
      <c r="E1118" t="s">
        <v>1771</v>
      </c>
      <c r="F1118">
        <v>3</v>
      </c>
      <c r="G1118">
        <v>483.06</v>
      </c>
      <c r="H1118">
        <v>0.05</v>
      </c>
      <c r="I1118" t="s">
        <v>1805</v>
      </c>
      <c r="J1118" s="17">
        <v>1376.721</v>
      </c>
      <c r="K1118">
        <f t="shared" si="69"/>
        <v>3</v>
      </c>
      <c r="L1118">
        <f t="shared" si="70"/>
        <v>483.06</v>
      </c>
      <c r="M1118">
        <f t="shared" ref="M1118:M1181" si="72">IF(ISBLANK(H1118),1-(J1118/(L1118*F1118)),H1118)</f>
        <v>0.05</v>
      </c>
      <c r="N1118" s="22">
        <f t="shared" si="71"/>
        <v>1376.721</v>
      </c>
    </row>
    <row r="1119" spans="1:14" x14ac:dyDescent="0.3">
      <c r="A1119" t="s">
        <v>2507</v>
      </c>
      <c r="B1119" s="4">
        <v>45401</v>
      </c>
      <c r="C1119" t="s">
        <v>897</v>
      </c>
      <c r="D1119" t="s">
        <v>1539</v>
      </c>
      <c r="E1119" t="s">
        <v>1743</v>
      </c>
      <c r="F1119">
        <v>4</v>
      </c>
      <c r="G1119">
        <v>254.94</v>
      </c>
      <c r="H1119">
        <v>0.06</v>
      </c>
      <c r="I1119" t="s">
        <v>1807</v>
      </c>
      <c r="J1119" s="17">
        <v>958.57439999999997</v>
      </c>
      <c r="K1119">
        <f t="shared" si="69"/>
        <v>4</v>
      </c>
      <c r="L1119">
        <f t="shared" si="70"/>
        <v>254.94</v>
      </c>
      <c r="M1119">
        <f t="shared" si="72"/>
        <v>0.06</v>
      </c>
      <c r="N1119" s="22">
        <f t="shared" si="71"/>
        <v>958.57439999999997</v>
      </c>
    </row>
    <row r="1120" spans="1:14" x14ac:dyDescent="0.3">
      <c r="A1120" t="s">
        <v>2563</v>
      </c>
      <c r="B1120" s="4">
        <v>45786</v>
      </c>
      <c r="C1120" t="s">
        <v>666</v>
      </c>
      <c r="D1120" t="s">
        <v>1539</v>
      </c>
      <c r="E1120" t="s">
        <v>1761</v>
      </c>
      <c r="F1120">
        <v>2</v>
      </c>
      <c r="G1120">
        <v>257.95999999999998</v>
      </c>
      <c r="H1120">
        <v>0.21</v>
      </c>
      <c r="I1120" t="s">
        <v>1807</v>
      </c>
      <c r="J1120" s="17">
        <v>407.57679999999999</v>
      </c>
      <c r="K1120">
        <f t="shared" si="69"/>
        <v>2</v>
      </c>
      <c r="L1120">
        <f t="shared" si="70"/>
        <v>257.95999999999998</v>
      </c>
      <c r="M1120">
        <f t="shared" si="72"/>
        <v>0.21</v>
      </c>
      <c r="N1120" s="22">
        <f t="shared" si="71"/>
        <v>407.57679999999999</v>
      </c>
    </row>
    <row r="1121" spans="1:14" x14ac:dyDescent="0.3">
      <c r="A1121" t="s">
        <v>2761</v>
      </c>
      <c r="B1121" s="4">
        <v>45412</v>
      </c>
      <c r="C1121" t="s">
        <v>1510</v>
      </c>
      <c r="D1121" t="s">
        <v>1539</v>
      </c>
      <c r="E1121" t="s">
        <v>1786</v>
      </c>
      <c r="F1121">
        <v>2</v>
      </c>
      <c r="G1121">
        <v>824.34</v>
      </c>
      <c r="H1121">
        <v>0.1</v>
      </c>
      <c r="I1121" t="s">
        <v>1810</v>
      </c>
      <c r="J1121" s="17">
        <v>1483.8119999999999</v>
      </c>
      <c r="K1121">
        <f t="shared" si="69"/>
        <v>2</v>
      </c>
      <c r="L1121">
        <f t="shared" si="70"/>
        <v>824.34</v>
      </c>
      <c r="M1121">
        <f t="shared" si="72"/>
        <v>0.1</v>
      </c>
      <c r="N1121" s="22">
        <f t="shared" si="71"/>
        <v>1483.8119999999999</v>
      </c>
    </row>
    <row r="1122" spans="1:14" x14ac:dyDescent="0.3">
      <c r="A1122" t="s">
        <v>2769</v>
      </c>
      <c r="B1122" s="4">
        <v>45472</v>
      </c>
      <c r="C1122" t="s">
        <v>336</v>
      </c>
      <c r="D1122" t="s">
        <v>1539</v>
      </c>
      <c r="E1122" t="s">
        <v>1768</v>
      </c>
      <c r="F1122">
        <v>4</v>
      </c>
      <c r="G1122">
        <v>579.70000000000005</v>
      </c>
      <c r="H1122">
        <v>0.18</v>
      </c>
      <c r="I1122" t="s">
        <v>1807</v>
      </c>
      <c r="J1122" s="17">
        <v>1901.4159999999999</v>
      </c>
      <c r="K1122">
        <f t="shared" si="69"/>
        <v>4</v>
      </c>
      <c r="L1122">
        <f t="shared" si="70"/>
        <v>579.70000000000005</v>
      </c>
      <c r="M1122">
        <f t="shared" si="72"/>
        <v>0.18</v>
      </c>
      <c r="N1122" s="22">
        <f t="shared" si="71"/>
        <v>1901.4159999999999</v>
      </c>
    </row>
    <row r="1123" spans="1:14" x14ac:dyDescent="0.3">
      <c r="A1123" t="s">
        <v>3057</v>
      </c>
      <c r="B1123" s="4">
        <v>45847</v>
      </c>
      <c r="C1123" t="s">
        <v>143</v>
      </c>
      <c r="D1123" t="s">
        <v>1539</v>
      </c>
      <c r="E1123" t="s">
        <v>1764</v>
      </c>
      <c r="F1123">
        <v>1</v>
      </c>
      <c r="G1123">
        <v>98.27</v>
      </c>
      <c r="H1123">
        <v>0.16</v>
      </c>
      <c r="I1123" t="s">
        <v>1807</v>
      </c>
      <c r="J1123" s="17">
        <v>82.54679999999999</v>
      </c>
      <c r="K1123">
        <f t="shared" si="69"/>
        <v>1</v>
      </c>
      <c r="L1123">
        <f t="shared" si="70"/>
        <v>98.27</v>
      </c>
      <c r="M1123">
        <f t="shared" si="72"/>
        <v>0.16</v>
      </c>
      <c r="N1123" s="22">
        <f t="shared" si="71"/>
        <v>82.54679999999999</v>
      </c>
    </row>
    <row r="1124" spans="1:14" x14ac:dyDescent="0.3">
      <c r="A1124" t="s">
        <v>3275</v>
      </c>
      <c r="B1124" s="4">
        <v>45272</v>
      </c>
      <c r="C1124" t="s">
        <v>573</v>
      </c>
      <c r="D1124" t="s">
        <v>1539</v>
      </c>
      <c r="E1124" t="s">
        <v>1748</v>
      </c>
      <c r="F1124">
        <v>2</v>
      </c>
      <c r="G1124">
        <v>42.51</v>
      </c>
      <c r="H1124">
        <v>0.04</v>
      </c>
      <c r="I1124" t="s">
        <v>1810</v>
      </c>
      <c r="J1124" s="17">
        <v>81.619199999999992</v>
      </c>
      <c r="K1124">
        <f t="shared" si="69"/>
        <v>2</v>
      </c>
      <c r="L1124">
        <f t="shared" si="70"/>
        <v>42.51</v>
      </c>
      <c r="M1124">
        <f t="shared" si="72"/>
        <v>0.04</v>
      </c>
      <c r="N1124" s="22">
        <f t="shared" si="71"/>
        <v>81.619199999999992</v>
      </c>
    </row>
    <row r="1125" spans="1:14" x14ac:dyDescent="0.3">
      <c r="A1125" t="s">
        <v>3295</v>
      </c>
      <c r="B1125" s="4">
        <v>45449</v>
      </c>
      <c r="C1125" t="s">
        <v>743</v>
      </c>
      <c r="D1125" t="s">
        <v>1539</v>
      </c>
      <c r="E1125" t="s">
        <v>1792</v>
      </c>
      <c r="F1125">
        <v>4</v>
      </c>
      <c r="G1125">
        <v>96.78</v>
      </c>
      <c r="H1125">
        <v>0.11</v>
      </c>
      <c r="I1125" t="s">
        <v>1807</v>
      </c>
      <c r="J1125" s="17">
        <v>344.53680000000003</v>
      </c>
      <c r="K1125">
        <f t="shared" si="69"/>
        <v>4</v>
      </c>
      <c r="L1125">
        <f t="shared" si="70"/>
        <v>96.78</v>
      </c>
      <c r="M1125">
        <f t="shared" si="72"/>
        <v>0.11</v>
      </c>
      <c r="N1125" s="22">
        <f t="shared" si="71"/>
        <v>344.53680000000003</v>
      </c>
    </row>
    <row r="1126" spans="1:14" x14ac:dyDescent="0.3">
      <c r="A1126" t="s">
        <v>3375</v>
      </c>
      <c r="B1126" s="4">
        <v>45789</v>
      </c>
      <c r="C1126" t="s">
        <v>1278</v>
      </c>
      <c r="D1126" t="s">
        <v>1539</v>
      </c>
      <c r="E1126" t="s">
        <v>1771</v>
      </c>
      <c r="F1126">
        <v>4</v>
      </c>
      <c r="G1126">
        <v>458.58</v>
      </c>
      <c r="H1126">
        <v>0.28999999999999998</v>
      </c>
      <c r="I1126" t="s">
        <v>1810</v>
      </c>
      <c r="J1126" s="17">
        <v>1302.3671999999999</v>
      </c>
      <c r="K1126">
        <f t="shared" si="69"/>
        <v>4</v>
      </c>
      <c r="L1126">
        <f t="shared" si="70"/>
        <v>458.58</v>
      </c>
      <c r="M1126">
        <f t="shared" si="72"/>
        <v>0.28999999999999998</v>
      </c>
      <c r="N1126" s="22">
        <f t="shared" si="71"/>
        <v>1302.3671999999999</v>
      </c>
    </row>
    <row r="1127" spans="1:14" x14ac:dyDescent="0.3">
      <c r="A1127" t="s">
        <v>3498</v>
      </c>
      <c r="B1127" s="4">
        <v>45230</v>
      </c>
      <c r="C1127" t="s">
        <v>1207</v>
      </c>
      <c r="D1127" t="s">
        <v>1539</v>
      </c>
      <c r="E1127" t="s">
        <v>1789</v>
      </c>
      <c r="F1127">
        <v>1</v>
      </c>
      <c r="G1127">
        <v>631</v>
      </c>
      <c r="H1127">
        <v>0.04</v>
      </c>
      <c r="I1127" t="s">
        <v>1805</v>
      </c>
      <c r="J1127" s="17">
        <v>605.76</v>
      </c>
      <c r="K1127">
        <f t="shared" si="69"/>
        <v>1</v>
      </c>
      <c r="L1127">
        <f t="shared" si="70"/>
        <v>631</v>
      </c>
      <c r="M1127">
        <f t="shared" si="72"/>
        <v>0.04</v>
      </c>
      <c r="N1127" s="22">
        <f t="shared" si="71"/>
        <v>605.76</v>
      </c>
    </row>
    <row r="1128" spans="1:14" x14ac:dyDescent="0.3">
      <c r="A1128" t="s">
        <v>1826</v>
      </c>
      <c r="B1128" s="4">
        <v>45369</v>
      </c>
      <c r="C1128" t="s">
        <v>761</v>
      </c>
      <c r="D1128" t="s">
        <v>1650</v>
      </c>
      <c r="E1128" t="s">
        <v>1779</v>
      </c>
      <c r="F1128">
        <v>4</v>
      </c>
      <c r="H1128">
        <v>0.04</v>
      </c>
      <c r="I1128" t="s">
        <v>1810</v>
      </c>
      <c r="J1128" s="17">
        <v>1782.4512</v>
      </c>
      <c r="K1128">
        <f t="shared" si="69"/>
        <v>4</v>
      </c>
      <c r="L1128">
        <f t="shared" si="70"/>
        <v>464.18</v>
      </c>
      <c r="M1128">
        <f t="shared" si="72"/>
        <v>0.04</v>
      </c>
      <c r="N1128" s="22">
        <f t="shared" si="71"/>
        <v>1782.4512</v>
      </c>
    </row>
    <row r="1129" spans="1:14" x14ac:dyDescent="0.3">
      <c r="A1129" t="s">
        <v>1877</v>
      </c>
      <c r="B1129" s="4">
        <v>45849</v>
      </c>
      <c r="C1129" t="s">
        <v>215</v>
      </c>
      <c r="D1129" t="s">
        <v>1650</v>
      </c>
      <c r="E1129" t="s">
        <v>1755</v>
      </c>
      <c r="F1129">
        <v>3</v>
      </c>
      <c r="G1129">
        <v>92.24</v>
      </c>
      <c r="H1129">
        <v>0.28000000000000003</v>
      </c>
      <c r="I1129" t="s">
        <v>1810</v>
      </c>
      <c r="J1129" s="17">
        <v>199.23839999999998</v>
      </c>
      <c r="K1129">
        <f t="shared" si="69"/>
        <v>3</v>
      </c>
      <c r="L1129">
        <f t="shared" si="70"/>
        <v>92.24</v>
      </c>
      <c r="M1129">
        <f t="shared" si="72"/>
        <v>0.28000000000000003</v>
      </c>
      <c r="N1129" s="22">
        <f t="shared" si="71"/>
        <v>199.23839999999998</v>
      </c>
    </row>
    <row r="1130" spans="1:14" x14ac:dyDescent="0.3">
      <c r="A1130" t="s">
        <v>2002</v>
      </c>
      <c r="B1130" s="4">
        <v>45290</v>
      </c>
      <c r="C1130" t="s">
        <v>1309</v>
      </c>
      <c r="D1130" t="s">
        <v>1650</v>
      </c>
      <c r="E1130" t="s">
        <v>1789</v>
      </c>
      <c r="F1130">
        <v>1</v>
      </c>
      <c r="G1130">
        <v>889.19</v>
      </c>
      <c r="H1130">
        <v>0.03</v>
      </c>
      <c r="I1130" t="s">
        <v>1805</v>
      </c>
      <c r="J1130" s="17">
        <v>862.51430000000005</v>
      </c>
      <c r="K1130">
        <f t="shared" si="69"/>
        <v>1</v>
      </c>
      <c r="L1130">
        <f t="shared" si="70"/>
        <v>889.19</v>
      </c>
      <c r="M1130">
        <f t="shared" si="72"/>
        <v>0.03</v>
      </c>
      <c r="N1130" s="22">
        <f t="shared" si="71"/>
        <v>862.51430000000005</v>
      </c>
    </row>
    <row r="1131" spans="1:14" x14ac:dyDescent="0.3">
      <c r="A1131" t="s">
        <v>2036</v>
      </c>
      <c r="B1131" s="4">
        <v>45348</v>
      </c>
      <c r="C1131" t="s">
        <v>476</v>
      </c>
      <c r="D1131" t="s">
        <v>1650</v>
      </c>
      <c r="E1131" t="s">
        <v>1781</v>
      </c>
      <c r="F1131">
        <v>3</v>
      </c>
      <c r="G1131">
        <v>769.56</v>
      </c>
      <c r="H1131">
        <v>0.08</v>
      </c>
      <c r="I1131" t="s">
        <v>1805</v>
      </c>
      <c r="J1131" s="17">
        <v>2123.9856</v>
      </c>
      <c r="K1131">
        <f t="shared" si="69"/>
        <v>3</v>
      </c>
      <c r="L1131">
        <f t="shared" si="70"/>
        <v>769.56</v>
      </c>
      <c r="M1131">
        <f t="shared" si="72"/>
        <v>0.08</v>
      </c>
      <c r="N1131" s="22">
        <f t="shared" si="71"/>
        <v>2123.9856</v>
      </c>
    </row>
    <row r="1132" spans="1:14" x14ac:dyDescent="0.3">
      <c r="A1132" t="s">
        <v>2165</v>
      </c>
      <c r="B1132" s="4">
        <v>45413</v>
      </c>
      <c r="C1132" t="s">
        <v>678</v>
      </c>
      <c r="D1132" t="s">
        <v>1650</v>
      </c>
      <c r="E1132" t="s">
        <v>1786</v>
      </c>
      <c r="F1132">
        <v>4</v>
      </c>
      <c r="G1132">
        <v>537.15</v>
      </c>
      <c r="H1132">
        <v>0.06</v>
      </c>
      <c r="I1132" t="s">
        <v>1810</v>
      </c>
      <c r="J1132" s="17">
        <v>2019.684</v>
      </c>
      <c r="K1132">
        <f t="shared" si="69"/>
        <v>4</v>
      </c>
      <c r="L1132">
        <f t="shared" si="70"/>
        <v>537.15</v>
      </c>
      <c r="M1132">
        <f t="shared" si="72"/>
        <v>0.06</v>
      </c>
      <c r="N1132" s="22">
        <f t="shared" si="71"/>
        <v>2019.684</v>
      </c>
    </row>
    <row r="1133" spans="1:14" x14ac:dyDescent="0.3">
      <c r="A1133" t="s">
        <v>2658</v>
      </c>
      <c r="B1133" s="4">
        <v>45484</v>
      </c>
      <c r="C1133" t="s">
        <v>998</v>
      </c>
      <c r="D1133" t="s">
        <v>1650</v>
      </c>
      <c r="E1133" t="s">
        <v>1771</v>
      </c>
      <c r="F1133">
        <v>4</v>
      </c>
      <c r="G1133">
        <v>597.79999999999995</v>
      </c>
      <c r="H1133">
        <v>0.2</v>
      </c>
      <c r="I1133" t="s">
        <v>1805</v>
      </c>
      <c r="J1133" s="17">
        <v>1912.96</v>
      </c>
      <c r="K1133">
        <f t="shared" si="69"/>
        <v>4</v>
      </c>
      <c r="L1133">
        <f t="shared" si="70"/>
        <v>597.79999999999995</v>
      </c>
      <c r="M1133">
        <f t="shared" si="72"/>
        <v>0.2</v>
      </c>
      <c r="N1133" s="22">
        <f t="shared" si="71"/>
        <v>1912.96</v>
      </c>
    </row>
    <row r="1134" spans="1:14" x14ac:dyDescent="0.3">
      <c r="A1134" t="s">
        <v>2701</v>
      </c>
      <c r="B1134" s="4">
        <v>45247</v>
      </c>
      <c r="C1134" t="s">
        <v>1487</v>
      </c>
      <c r="D1134" t="s">
        <v>1650</v>
      </c>
      <c r="E1134" t="s">
        <v>1779</v>
      </c>
      <c r="F1134">
        <v>4</v>
      </c>
      <c r="G1134">
        <v>106.48</v>
      </c>
      <c r="H1134">
        <v>0.1</v>
      </c>
      <c r="I1134" t="s">
        <v>1810</v>
      </c>
      <c r="J1134" s="17">
        <v>383.32799999999997</v>
      </c>
      <c r="K1134">
        <f t="shared" si="69"/>
        <v>4</v>
      </c>
      <c r="L1134">
        <f t="shared" si="70"/>
        <v>106.48</v>
      </c>
      <c r="M1134">
        <f t="shared" si="72"/>
        <v>0.1</v>
      </c>
      <c r="N1134" s="22">
        <f t="shared" si="71"/>
        <v>383.32799999999997</v>
      </c>
    </row>
    <row r="1135" spans="1:14" x14ac:dyDescent="0.3">
      <c r="A1135" t="s">
        <v>2821</v>
      </c>
      <c r="B1135" s="4">
        <v>45681</v>
      </c>
      <c r="C1135" t="s">
        <v>965</v>
      </c>
      <c r="D1135" t="s">
        <v>1650</v>
      </c>
      <c r="E1135" t="s">
        <v>1779</v>
      </c>
      <c r="F1135">
        <v>2</v>
      </c>
      <c r="G1135">
        <v>92.64</v>
      </c>
      <c r="H1135">
        <v>0.14000000000000001</v>
      </c>
      <c r="I1135" t="s">
        <v>1810</v>
      </c>
      <c r="J1135" s="17">
        <v>159.3408</v>
      </c>
      <c r="K1135">
        <f t="shared" si="69"/>
        <v>2</v>
      </c>
      <c r="L1135">
        <f t="shared" si="70"/>
        <v>92.64</v>
      </c>
      <c r="M1135">
        <f t="shared" si="72"/>
        <v>0.14000000000000001</v>
      </c>
      <c r="N1135" s="22">
        <f t="shared" si="71"/>
        <v>159.3408</v>
      </c>
    </row>
    <row r="1136" spans="1:14" x14ac:dyDescent="0.3">
      <c r="A1136" t="s">
        <v>2982</v>
      </c>
      <c r="B1136" s="4">
        <v>45932</v>
      </c>
      <c r="C1136" t="s">
        <v>85</v>
      </c>
      <c r="D1136" t="s">
        <v>1650</v>
      </c>
      <c r="E1136" t="s">
        <v>1739</v>
      </c>
      <c r="F1136">
        <v>2</v>
      </c>
      <c r="G1136">
        <v>424.54</v>
      </c>
      <c r="H1136">
        <v>0.24</v>
      </c>
      <c r="I1136" t="s">
        <v>1807</v>
      </c>
      <c r="J1136" s="17">
        <v>645.30080000000009</v>
      </c>
      <c r="K1136">
        <f t="shared" si="69"/>
        <v>2</v>
      </c>
      <c r="L1136">
        <f t="shared" si="70"/>
        <v>424.54</v>
      </c>
      <c r="M1136">
        <f t="shared" si="72"/>
        <v>0.24</v>
      </c>
      <c r="N1136" s="22">
        <f t="shared" si="71"/>
        <v>645.30080000000009</v>
      </c>
    </row>
    <row r="1137" spans="1:14" x14ac:dyDescent="0.3">
      <c r="A1137" t="s">
        <v>3068</v>
      </c>
      <c r="B1137" s="4">
        <v>45889</v>
      </c>
      <c r="C1137" t="s">
        <v>515</v>
      </c>
      <c r="D1137" t="s">
        <v>1650</v>
      </c>
      <c r="E1137" t="s">
        <v>1771</v>
      </c>
      <c r="F1137">
        <v>3</v>
      </c>
      <c r="G1137">
        <v>118.25</v>
      </c>
      <c r="H1137">
        <v>0.26</v>
      </c>
      <c r="I1137" t="s">
        <v>1807</v>
      </c>
      <c r="J1137" s="17">
        <v>262.51499999999999</v>
      </c>
      <c r="K1137">
        <f t="shared" si="69"/>
        <v>3</v>
      </c>
      <c r="L1137">
        <f t="shared" si="70"/>
        <v>118.25</v>
      </c>
      <c r="M1137">
        <f t="shared" si="72"/>
        <v>0.26</v>
      </c>
      <c r="N1137" s="22">
        <f t="shared" si="71"/>
        <v>262.51499999999999</v>
      </c>
    </row>
    <row r="1138" spans="1:14" x14ac:dyDescent="0.3">
      <c r="A1138" t="s">
        <v>3081</v>
      </c>
      <c r="B1138" s="4">
        <v>45217</v>
      </c>
      <c r="C1138" t="s">
        <v>642</v>
      </c>
      <c r="D1138" t="s">
        <v>1650</v>
      </c>
      <c r="E1138" t="s">
        <v>1774</v>
      </c>
      <c r="F1138">
        <v>3</v>
      </c>
      <c r="G1138">
        <v>257.11</v>
      </c>
      <c r="H1138">
        <v>0.26</v>
      </c>
      <c r="I1138" t="s">
        <v>1810</v>
      </c>
      <c r="J1138" s="17">
        <v>570.78420000000006</v>
      </c>
      <c r="K1138">
        <f t="shared" si="69"/>
        <v>3</v>
      </c>
      <c r="L1138">
        <f t="shared" si="70"/>
        <v>257.11</v>
      </c>
      <c r="M1138">
        <f t="shared" si="72"/>
        <v>0.26</v>
      </c>
      <c r="N1138" s="22">
        <f t="shared" si="71"/>
        <v>570.78420000000006</v>
      </c>
    </row>
    <row r="1139" spans="1:14" x14ac:dyDescent="0.3">
      <c r="A1139" t="s">
        <v>3083</v>
      </c>
      <c r="B1139" s="4">
        <v>45272</v>
      </c>
      <c r="C1139" t="s">
        <v>417</v>
      </c>
      <c r="D1139" t="s">
        <v>1650</v>
      </c>
      <c r="E1139" t="s">
        <v>1776</v>
      </c>
      <c r="F1139">
        <v>4</v>
      </c>
      <c r="G1139">
        <v>755.82</v>
      </c>
      <c r="H1139">
        <v>0.22</v>
      </c>
      <c r="I1139" t="s">
        <v>1810</v>
      </c>
      <c r="J1139" s="17">
        <v>2358.1583999999998</v>
      </c>
      <c r="K1139">
        <f t="shared" si="69"/>
        <v>4</v>
      </c>
      <c r="L1139">
        <f t="shared" si="70"/>
        <v>755.82</v>
      </c>
      <c r="M1139">
        <f t="shared" si="72"/>
        <v>0.22</v>
      </c>
      <c r="N1139" s="22">
        <f t="shared" si="71"/>
        <v>2358.1583999999998</v>
      </c>
    </row>
    <row r="1140" spans="1:14" x14ac:dyDescent="0.3">
      <c r="A1140" t="s">
        <v>3102</v>
      </c>
      <c r="B1140" s="4">
        <v>45313</v>
      </c>
      <c r="C1140" t="s">
        <v>785</v>
      </c>
      <c r="D1140" t="s">
        <v>1650</v>
      </c>
      <c r="E1140" t="s">
        <v>1751</v>
      </c>
      <c r="F1140">
        <v>3</v>
      </c>
      <c r="G1140">
        <v>543.49</v>
      </c>
      <c r="H1140">
        <v>0.05</v>
      </c>
      <c r="I1140" t="s">
        <v>1807</v>
      </c>
      <c r="J1140" s="17">
        <v>1548.9465</v>
      </c>
      <c r="K1140">
        <f t="shared" si="69"/>
        <v>3</v>
      </c>
      <c r="L1140">
        <f t="shared" si="70"/>
        <v>543.49</v>
      </c>
      <c r="M1140">
        <f t="shared" si="72"/>
        <v>0.05</v>
      </c>
      <c r="N1140" s="22">
        <f t="shared" si="71"/>
        <v>1548.9465</v>
      </c>
    </row>
    <row r="1141" spans="1:14" x14ac:dyDescent="0.3">
      <c r="A1141" t="s">
        <v>3112</v>
      </c>
      <c r="B1141" s="4">
        <v>45616</v>
      </c>
      <c r="C1141" t="s">
        <v>23</v>
      </c>
      <c r="D1141" t="s">
        <v>1650</v>
      </c>
      <c r="E1141" t="s">
        <v>1792</v>
      </c>
      <c r="F1141">
        <v>1</v>
      </c>
      <c r="G1141">
        <v>146.49</v>
      </c>
      <c r="H1141">
        <v>0.28000000000000003</v>
      </c>
      <c r="I1141" t="s">
        <v>1805</v>
      </c>
      <c r="J1141" s="17">
        <v>105.47280000000001</v>
      </c>
      <c r="K1141">
        <f t="shared" si="69"/>
        <v>1</v>
      </c>
      <c r="L1141">
        <f t="shared" si="70"/>
        <v>146.49</v>
      </c>
      <c r="M1141">
        <f t="shared" si="72"/>
        <v>0.28000000000000003</v>
      </c>
      <c r="N1141" s="22">
        <f t="shared" si="71"/>
        <v>105.47280000000001</v>
      </c>
    </row>
    <row r="1142" spans="1:14" x14ac:dyDescent="0.3">
      <c r="A1142" t="s">
        <v>3462</v>
      </c>
      <c r="B1142" s="4">
        <v>45708</v>
      </c>
      <c r="C1142" t="s">
        <v>130</v>
      </c>
      <c r="D1142" t="s">
        <v>1650</v>
      </c>
      <c r="E1142" t="s">
        <v>1768</v>
      </c>
      <c r="F1142">
        <v>2</v>
      </c>
      <c r="G1142">
        <v>666.49</v>
      </c>
      <c r="H1142">
        <v>0.06</v>
      </c>
      <c r="I1142" t="s">
        <v>1805</v>
      </c>
      <c r="J1142" s="17">
        <v>1253.0011999999999</v>
      </c>
      <c r="K1142">
        <f t="shared" si="69"/>
        <v>2</v>
      </c>
      <c r="L1142">
        <f t="shared" si="70"/>
        <v>666.49</v>
      </c>
      <c r="M1142">
        <f t="shared" si="72"/>
        <v>0.06</v>
      </c>
      <c r="N1142" s="22">
        <f t="shared" si="71"/>
        <v>1253.0011999999999</v>
      </c>
    </row>
    <row r="1143" spans="1:14" x14ac:dyDescent="0.3">
      <c r="A1143" t="s">
        <v>3544</v>
      </c>
      <c r="B1143" s="4">
        <v>45314</v>
      </c>
      <c r="C1143" t="s">
        <v>1069</v>
      </c>
      <c r="D1143" t="s">
        <v>1650</v>
      </c>
      <c r="E1143" t="s">
        <v>1751</v>
      </c>
      <c r="F1143">
        <v>1</v>
      </c>
      <c r="G1143">
        <v>88.78</v>
      </c>
      <c r="H1143">
        <v>0.18</v>
      </c>
      <c r="I1143" t="s">
        <v>1805</v>
      </c>
      <c r="J1143" s="17">
        <v>72.799600000000012</v>
      </c>
      <c r="K1143">
        <f t="shared" si="69"/>
        <v>1</v>
      </c>
      <c r="L1143">
        <f t="shared" si="70"/>
        <v>88.78</v>
      </c>
      <c r="M1143">
        <f t="shared" si="72"/>
        <v>0.18</v>
      </c>
      <c r="N1143" s="22">
        <f t="shared" si="71"/>
        <v>72.799600000000012</v>
      </c>
    </row>
    <row r="1144" spans="1:14" x14ac:dyDescent="0.3">
      <c r="A1144" t="s">
        <v>3552</v>
      </c>
      <c r="B1144" s="4">
        <v>45863</v>
      </c>
      <c r="C1144" t="s">
        <v>906</v>
      </c>
      <c r="D1144" t="s">
        <v>1650</v>
      </c>
      <c r="E1144" t="s">
        <v>1783</v>
      </c>
      <c r="F1144">
        <v>1</v>
      </c>
      <c r="G1144">
        <v>145.96</v>
      </c>
      <c r="H1144">
        <v>0.3</v>
      </c>
      <c r="I1144" t="s">
        <v>1805</v>
      </c>
      <c r="J1144" s="17">
        <v>102.172</v>
      </c>
      <c r="K1144">
        <f t="shared" si="69"/>
        <v>1</v>
      </c>
      <c r="L1144">
        <f t="shared" si="70"/>
        <v>145.96</v>
      </c>
      <c r="M1144">
        <f t="shared" si="72"/>
        <v>0.3</v>
      </c>
      <c r="N1144" s="22">
        <f t="shared" si="71"/>
        <v>102.172</v>
      </c>
    </row>
    <row r="1145" spans="1:14" x14ac:dyDescent="0.3">
      <c r="A1145" t="s">
        <v>3616</v>
      </c>
      <c r="B1145" s="4">
        <v>45546</v>
      </c>
      <c r="C1145" t="s">
        <v>336</v>
      </c>
      <c r="D1145" t="s">
        <v>1650</v>
      </c>
      <c r="E1145" t="s">
        <v>1774</v>
      </c>
      <c r="F1145">
        <v>1</v>
      </c>
      <c r="G1145">
        <v>141.85</v>
      </c>
      <c r="H1145">
        <v>0.06</v>
      </c>
      <c r="I1145" t="s">
        <v>1807</v>
      </c>
      <c r="J1145" s="17">
        <v>133.339</v>
      </c>
      <c r="K1145">
        <f t="shared" si="69"/>
        <v>1</v>
      </c>
      <c r="L1145">
        <f t="shared" si="70"/>
        <v>141.85</v>
      </c>
      <c r="M1145">
        <f t="shared" si="72"/>
        <v>0.06</v>
      </c>
      <c r="N1145" s="22">
        <f t="shared" si="71"/>
        <v>133.339</v>
      </c>
    </row>
    <row r="1146" spans="1:14" x14ac:dyDescent="0.3">
      <c r="A1146" t="s">
        <v>3640</v>
      </c>
      <c r="B1146" s="4">
        <v>45721</v>
      </c>
      <c r="C1146" t="s">
        <v>882</v>
      </c>
      <c r="D1146" t="s">
        <v>1650</v>
      </c>
      <c r="E1146" t="s">
        <v>1774</v>
      </c>
      <c r="F1146">
        <v>4</v>
      </c>
      <c r="G1146">
        <v>861.55</v>
      </c>
      <c r="H1146">
        <v>0.12</v>
      </c>
      <c r="I1146" t="s">
        <v>1805</v>
      </c>
      <c r="J1146" s="17">
        <v>3032.6559999999999</v>
      </c>
      <c r="K1146">
        <f t="shared" si="69"/>
        <v>4</v>
      </c>
      <c r="L1146">
        <f t="shared" si="70"/>
        <v>861.55</v>
      </c>
      <c r="M1146">
        <f t="shared" si="72"/>
        <v>0.12</v>
      </c>
      <c r="N1146" s="22">
        <f t="shared" si="71"/>
        <v>3032.6559999999999</v>
      </c>
    </row>
    <row r="1147" spans="1:14" x14ac:dyDescent="0.3">
      <c r="A1147" t="s">
        <v>3682</v>
      </c>
      <c r="B1147" s="4">
        <v>45730</v>
      </c>
      <c r="C1147" t="s">
        <v>127</v>
      </c>
      <c r="D1147" t="s">
        <v>1650</v>
      </c>
      <c r="E1147" t="s">
        <v>1776</v>
      </c>
      <c r="F1147">
        <v>2</v>
      </c>
      <c r="G1147">
        <v>396.9</v>
      </c>
      <c r="H1147">
        <v>0.18</v>
      </c>
      <c r="I1147" t="s">
        <v>1807</v>
      </c>
      <c r="J1147" s="17">
        <v>650.91600000000005</v>
      </c>
      <c r="K1147">
        <f t="shared" si="69"/>
        <v>2</v>
      </c>
      <c r="L1147">
        <f t="shared" si="70"/>
        <v>396.9</v>
      </c>
      <c r="M1147">
        <f t="shared" si="72"/>
        <v>0.18</v>
      </c>
      <c r="N1147" s="22">
        <f t="shared" si="71"/>
        <v>650.91600000000005</v>
      </c>
    </row>
    <row r="1148" spans="1:14" x14ac:dyDescent="0.3">
      <c r="A1148" t="s">
        <v>3792</v>
      </c>
      <c r="B1148" s="4">
        <v>45229</v>
      </c>
      <c r="C1148" t="s">
        <v>1387</v>
      </c>
      <c r="D1148" t="s">
        <v>1650</v>
      </c>
      <c r="E1148" t="s">
        <v>1792</v>
      </c>
      <c r="F1148">
        <v>3</v>
      </c>
      <c r="G1148">
        <v>345.43</v>
      </c>
      <c r="H1148">
        <v>0.08</v>
      </c>
      <c r="I1148" t="s">
        <v>1810</v>
      </c>
      <c r="J1148" s="17">
        <v>953.38679999999999</v>
      </c>
      <c r="K1148">
        <f t="shared" si="69"/>
        <v>3</v>
      </c>
      <c r="L1148">
        <f t="shared" si="70"/>
        <v>345.43</v>
      </c>
      <c r="M1148">
        <f t="shared" si="72"/>
        <v>0.08</v>
      </c>
      <c r="N1148" s="22">
        <f t="shared" si="71"/>
        <v>953.38679999999999</v>
      </c>
    </row>
    <row r="1149" spans="1:14" x14ac:dyDescent="0.3">
      <c r="A1149" t="s">
        <v>2030</v>
      </c>
      <c r="B1149" s="4">
        <v>45361</v>
      </c>
      <c r="C1149" t="s">
        <v>1504</v>
      </c>
      <c r="D1149" t="s">
        <v>1652</v>
      </c>
      <c r="E1149" t="s">
        <v>1783</v>
      </c>
      <c r="F1149">
        <v>4</v>
      </c>
      <c r="G1149">
        <v>385.5</v>
      </c>
      <c r="H1149">
        <v>0.03</v>
      </c>
      <c r="I1149" t="s">
        <v>1807</v>
      </c>
      <c r="J1149" s="17">
        <v>1495.74</v>
      </c>
      <c r="K1149">
        <f t="shared" si="69"/>
        <v>4</v>
      </c>
      <c r="L1149">
        <f t="shared" si="70"/>
        <v>385.5</v>
      </c>
      <c r="M1149">
        <f t="shared" si="72"/>
        <v>0.03</v>
      </c>
      <c r="N1149" s="22">
        <f t="shared" si="71"/>
        <v>1495.74</v>
      </c>
    </row>
    <row r="1150" spans="1:14" x14ac:dyDescent="0.3">
      <c r="A1150" t="s">
        <v>2033</v>
      </c>
      <c r="B1150" s="4">
        <v>45666</v>
      </c>
      <c r="C1150" t="s">
        <v>842</v>
      </c>
      <c r="D1150" t="s">
        <v>1652</v>
      </c>
      <c r="E1150" t="s">
        <v>1748</v>
      </c>
      <c r="F1150">
        <v>4</v>
      </c>
      <c r="G1150">
        <v>585.04</v>
      </c>
      <c r="H1150">
        <v>0.22</v>
      </c>
      <c r="I1150" t="s">
        <v>1807</v>
      </c>
      <c r="J1150" s="17">
        <v>1825.3248000000001</v>
      </c>
      <c r="K1150">
        <f t="shared" si="69"/>
        <v>4</v>
      </c>
      <c r="L1150">
        <f t="shared" si="70"/>
        <v>585.04</v>
      </c>
      <c r="M1150">
        <f t="shared" si="72"/>
        <v>0.22</v>
      </c>
      <c r="N1150" s="22">
        <f t="shared" si="71"/>
        <v>1825.3248000000001</v>
      </c>
    </row>
    <row r="1151" spans="1:14" x14ac:dyDescent="0.3">
      <c r="A1151" t="s">
        <v>2121</v>
      </c>
      <c r="B1151" s="4">
        <v>45339</v>
      </c>
      <c r="C1151" t="s">
        <v>406</v>
      </c>
      <c r="D1151" t="s">
        <v>1652</v>
      </c>
      <c r="E1151" t="s">
        <v>1786</v>
      </c>
      <c r="F1151">
        <v>1</v>
      </c>
      <c r="G1151">
        <v>299.13</v>
      </c>
      <c r="H1151">
        <v>0.1</v>
      </c>
      <c r="I1151" t="s">
        <v>1810</v>
      </c>
      <c r="J1151" s="17">
        <v>269.21699999999998</v>
      </c>
      <c r="K1151">
        <f t="shared" si="69"/>
        <v>1</v>
      </c>
      <c r="L1151">
        <f t="shared" si="70"/>
        <v>299.13</v>
      </c>
      <c r="M1151">
        <f t="shared" si="72"/>
        <v>0.1</v>
      </c>
      <c r="N1151" s="22">
        <f t="shared" si="71"/>
        <v>269.21699999999998</v>
      </c>
    </row>
    <row r="1152" spans="1:14" x14ac:dyDescent="0.3">
      <c r="A1152" t="s">
        <v>2469</v>
      </c>
      <c r="B1152" s="4">
        <v>45689</v>
      </c>
      <c r="C1152" t="s">
        <v>1097</v>
      </c>
      <c r="D1152" t="s">
        <v>1652</v>
      </c>
      <c r="E1152" t="s">
        <v>1758</v>
      </c>
      <c r="F1152">
        <v>3</v>
      </c>
      <c r="G1152">
        <v>260.45999999999998</v>
      </c>
      <c r="H1152">
        <v>0.09</v>
      </c>
      <c r="I1152" t="s">
        <v>1805</v>
      </c>
      <c r="J1152" s="17">
        <v>711.05579999999986</v>
      </c>
      <c r="K1152">
        <f t="shared" si="69"/>
        <v>3</v>
      </c>
      <c r="L1152">
        <f t="shared" si="70"/>
        <v>260.45999999999998</v>
      </c>
      <c r="M1152">
        <f t="shared" si="72"/>
        <v>0.09</v>
      </c>
      <c r="N1152" s="22">
        <f t="shared" si="71"/>
        <v>711.05579999999986</v>
      </c>
    </row>
    <row r="1153" spans="1:14" x14ac:dyDescent="0.3">
      <c r="A1153" t="s">
        <v>2543</v>
      </c>
      <c r="B1153" s="4">
        <v>45526</v>
      </c>
      <c r="C1153" t="s">
        <v>1063</v>
      </c>
      <c r="D1153" t="s">
        <v>1652</v>
      </c>
      <c r="E1153" t="s">
        <v>1758</v>
      </c>
      <c r="F1153">
        <v>2</v>
      </c>
      <c r="G1153">
        <v>985.43</v>
      </c>
      <c r="H1153">
        <v>0.28000000000000003</v>
      </c>
      <c r="I1153" t="s">
        <v>1810</v>
      </c>
      <c r="J1153" s="17">
        <v>1419.0192</v>
      </c>
      <c r="K1153">
        <f t="shared" si="69"/>
        <v>2</v>
      </c>
      <c r="L1153">
        <f t="shared" si="70"/>
        <v>985.43</v>
      </c>
      <c r="M1153">
        <f t="shared" si="72"/>
        <v>0.28000000000000003</v>
      </c>
      <c r="N1153" s="22">
        <f t="shared" si="71"/>
        <v>1419.0192</v>
      </c>
    </row>
    <row r="1154" spans="1:14" x14ac:dyDescent="0.3">
      <c r="A1154" t="s">
        <v>2567</v>
      </c>
      <c r="B1154" s="4">
        <v>45341</v>
      </c>
      <c r="C1154" t="s">
        <v>32</v>
      </c>
      <c r="D1154" t="s">
        <v>1652</v>
      </c>
      <c r="E1154" t="s">
        <v>1776</v>
      </c>
      <c r="F1154">
        <v>4</v>
      </c>
      <c r="G1154">
        <v>731.53</v>
      </c>
      <c r="H1154">
        <v>0.12</v>
      </c>
      <c r="I1154" t="s">
        <v>1805</v>
      </c>
      <c r="J1154" s="17">
        <v>2574.9856</v>
      </c>
      <c r="K1154">
        <f t="shared" ref="K1154:K1217" si="73">IF(ISBLANK(F1154),J1154/(G1154*(1-H1154)),F1154)</f>
        <v>4</v>
      </c>
      <c r="L1154">
        <f t="shared" ref="L1154:L1217" si="74">IF(ISBLANK(G1154),J1154/(F1154*(1-H1154)),G1154)</f>
        <v>731.53</v>
      </c>
      <c r="M1154">
        <f t="shared" si="72"/>
        <v>0.12</v>
      </c>
      <c r="N1154" s="22">
        <f t="shared" ref="N1154:N1217" si="75">IF(ISBLANK(J1154),F1154*G1154*(1-H1154),J1154)</f>
        <v>2574.9856</v>
      </c>
    </row>
    <row r="1155" spans="1:14" x14ac:dyDescent="0.3">
      <c r="A1155" t="s">
        <v>2757</v>
      </c>
      <c r="B1155" s="4">
        <v>45689</v>
      </c>
      <c r="C1155" t="s">
        <v>965</v>
      </c>
      <c r="D1155" t="s">
        <v>1652</v>
      </c>
      <c r="E1155" t="s">
        <v>1755</v>
      </c>
      <c r="F1155">
        <v>4</v>
      </c>
      <c r="G1155">
        <v>372.42</v>
      </c>
      <c r="H1155">
        <v>0.19</v>
      </c>
      <c r="I1155" t="s">
        <v>1805</v>
      </c>
      <c r="J1155" s="17">
        <v>1206.6407999999999</v>
      </c>
      <c r="K1155">
        <f t="shared" si="73"/>
        <v>4</v>
      </c>
      <c r="L1155">
        <f t="shared" si="74"/>
        <v>372.42</v>
      </c>
      <c r="M1155">
        <f t="shared" si="72"/>
        <v>0.19</v>
      </c>
      <c r="N1155" s="22">
        <f t="shared" si="75"/>
        <v>1206.6407999999999</v>
      </c>
    </row>
    <row r="1156" spans="1:14" x14ac:dyDescent="0.3">
      <c r="A1156" t="s">
        <v>2868</v>
      </c>
      <c r="B1156" s="4">
        <v>45554</v>
      </c>
      <c r="C1156" t="s">
        <v>1174</v>
      </c>
      <c r="D1156" t="s">
        <v>1652</v>
      </c>
      <c r="E1156" t="s">
        <v>1761</v>
      </c>
      <c r="F1156">
        <v>2</v>
      </c>
      <c r="G1156">
        <v>654.12</v>
      </c>
      <c r="H1156">
        <v>0.27</v>
      </c>
      <c r="I1156" t="s">
        <v>1807</v>
      </c>
      <c r="J1156" s="17">
        <v>955.01519999999994</v>
      </c>
      <c r="K1156">
        <f t="shared" si="73"/>
        <v>2</v>
      </c>
      <c r="L1156">
        <f t="shared" si="74"/>
        <v>654.12</v>
      </c>
      <c r="M1156">
        <f t="shared" si="72"/>
        <v>0.27</v>
      </c>
      <c r="N1156" s="22">
        <f t="shared" si="75"/>
        <v>955.01519999999994</v>
      </c>
    </row>
    <row r="1157" spans="1:14" x14ac:dyDescent="0.3">
      <c r="A1157" t="s">
        <v>2915</v>
      </c>
      <c r="B1157" s="4">
        <v>45448</v>
      </c>
      <c r="C1157" t="s">
        <v>1141</v>
      </c>
      <c r="D1157" t="s">
        <v>1652</v>
      </c>
      <c r="E1157" t="s">
        <v>1771</v>
      </c>
      <c r="F1157">
        <v>3</v>
      </c>
      <c r="G1157">
        <v>808.87</v>
      </c>
      <c r="H1157">
        <v>0.12</v>
      </c>
      <c r="I1157" t="s">
        <v>1810</v>
      </c>
      <c r="J1157" s="17">
        <v>2135.4168</v>
      </c>
      <c r="K1157">
        <f t="shared" si="73"/>
        <v>3</v>
      </c>
      <c r="L1157">
        <f t="shared" si="74"/>
        <v>808.87</v>
      </c>
      <c r="M1157">
        <f t="shared" si="72"/>
        <v>0.12</v>
      </c>
      <c r="N1157" s="22">
        <f t="shared" si="75"/>
        <v>2135.4168</v>
      </c>
    </row>
    <row r="1158" spans="1:14" x14ac:dyDescent="0.3">
      <c r="A1158" t="s">
        <v>3066</v>
      </c>
      <c r="B1158" s="4">
        <v>45509</v>
      </c>
      <c r="C1158" t="s">
        <v>968</v>
      </c>
      <c r="D1158" t="s">
        <v>1652</v>
      </c>
      <c r="E1158" t="s">
        <v>1755</v>
      </c>
      <c r="F1158">
        <v>1</v>
      </c>
      <c r="G1158">
        <v>85.58</v>
      </c>
      <c r="H1158">
        <v>0.1</v>
      </c>
      <c r="I1158" t="s">
        <v>1810</v>
      </c>
      <c r="J1158" s="17">
        <v>77.022000000000006</v>
      </c>
      <c r="K1158">
        <f t="shared" si="73"/>
        <v>1</v>
      </c>
      <c r="L1158">
        <f t="shared" si="74"/>
        <v>85.58</v>
      </c>
      <c r="M1158">
        <f t="shared" si="72"/>
        <v>0.1</v>
      </c>
      <c r="N1158" s="22">
        <f t="shared" si="75"/>
        <v>77.022000000000006</v>
      </c>
    </row>
    <row r="1159" spans="1:14" x14ac:dyDescent="0.3">
      <c r="A1159" t="s">
        <v>3114</v>
      </c>
      <c r="B1159" s="4">
        <v>45651</v>
      </c>
      <c r="C1159" t="s">
        <v>118</v>
      </c>
      <c r="D1159" t="s">
        <v>1652</v>
      </c>
      <c r="E1159" t="s">
        <v>1755</v>
      </c>
      <c r="F1159">
        <v>3</v>
      </c>
      <c r="G1159">
        <v>38.07</v>
      </c>
      <c r="H1159">
        <v>0.09</v>
      </c>
      <c r="I1159" t="s">
        <v>1807</v>
      </c>
      <c r="J1159" s="17">
        <v>103.9311</v>
      </c>
      <c r="K1159">
        <f t="shared" si="73"/>
        <v>3</v>
      </c>
      <c r="L1159">
        <f t="shared" si="74"/>
        <v>38.07</v>
      </c>
      <c r="M1159">
        <f t="shared" si="72"/>
        <v>0.09</v>
      </c>
      <c r="N1159" s="22">
        <f t="shared" si="75"/>
        <v>103.9311</v>
      </c>
    </row>
    <row r="1160" spans="1:14" x14ac:dyDescent="0.3">
      <c r="A1160" t="s">
        <v>3321</v>
      </c>
      <c r="B1160" s="4">
        <v>45477</v>
      </c>
      <c r="C1160" t="s">
        <v>1222</v>
      </c>
      <c r="D1160" t="s">
        <v>1652</v>
      </c>
      <c r="E1160" t="s">
        <v>1751</v>
      </c>
      <c r="F1160">
        <v>1</v>
      </c>
      <c r="G1160">
        <v>994.18</v>
      </c>
      <c r="H1160">
        <v>0.05</v>
      </c>
      <c r="I1160" t="s">
        <v>1807</v>
      </c>
      <c r="J1160" s="17">
        <v>944.47099999999989</v>
      </c>
      <c r="K1160">
        <f t="shared" si="73"/>
        <v>1</v>
      </c>
      <c r="L1160">
        <f t="shared" si="74"/>
        <v>994.18</v>
      </c>
      <c r="M1160">
        <f t="shared" si="72"/>
        <v>0.05</v>
      </c>
      <c r="N1160" s="22">
        <f t="shared" si="75"/>
        <v>944.47099999999989</v>
      </c>
    </row>
    <row r="1161" spans="1:14" x14ac:dyDescent="0.3">
      <c r="A1161" t="s">
        <v>3414</v>
      </c>
      <c r="B1161" s="4">
        <v>45470</v>
      </c>
      <c r="C1161" t="s">
        <v>1430</v>
      </c>
      <c r="D1161" t="s">
        <v>1652</v>
      </c>
      <c r="E1161" t="s">
        <v>1786</v>
      </c>
      <c r="F1161">
        <v>2</v>
      </c>
      <c r="G1161">
        <v>780.57</v>
      </c>
      <c r="H1161">
        <v>0.26</v>
      </c>
      <c r="I1161" t="s">
        <v>1805</v>
      </c>
      <c r="J1161" s="17">
        <v>1155.2436</v>
      </c>
      <c r="K1161">
        <f t="shared" si="73"/>
        <v>2</v>
      </c>
      <c r="L1161">
        <f t="shared" si="74"/>
        <v>780.57</v>
      </c>
      <c r="M1161">
        <f t="shared" si="72"/>
        <v>0.26</v>
      </c>
      <c r="N1161" s="22">
        <f t="shared" si="75"/>
        <v>1155.2436</v>
      </c>
    </row>
    <row r="1162" spans="1:14" x14ac:dyDescent="0.3">
      <c r="A1162" t="s">
        <v>3680</v>
      </c>
      <c r="B1162" s="4">
        <v>45886</v>
      </c>
      <c r="C1162" t="s">
        <v>143</v>
      </c>
      <c r="D1162" t="s">
        <v>1652</v>
      </c>
      <c r="E1162" t="s">
        <v>1783</v>
      </c>
      <c r="F1162">
        <v>3</v>
      </c>
      <c r="G1162">
        <v>259.98</v>
      </c>
      <c r="H1162">
        <v>7.0000000000000007E-2</v>
      </c>
      <c r="I1162" t="s">
        <v>1810</v>
      </c>
      <c r="J1162" s="17">
        <v>725.3442</v>
      </c>
      <c r="K1162">
        <f t="shared" si="73"/>
        <v>3</v>
      </c>
      <c r="L1162">
        <f t="shared" si="74"/>
        <v>259.98</v>
      </c>
      <c r="M1162">
        <f t="shared" si="72"/>
        <v>7.0000000000000007E-2</v>
      </c>
      <c r="N1162" s="22">
        <f t="shared" si="75"/>
        <v>725.3442</v>
      </c>
    </row>
    <row r="1163" spans="1:14" x14ac:dyDescent="0.3">
      <c r="A1163" t="s">
        <v>3711</v>
      </c>
      <c r="B1163" s="4">
        <v>45514</v>
      </c>
      <c r="C1163" t="s">
        <v>224</v>
      </c>
      <c r="D1163" t="s">
        <v>1652</v>
      </c>
      <c r="E1163" t="s">
        <v>1758</v>
      </c>
      <c r="F1163">
        <v>1</v>
      </c>
      <c r="G1163">
        <v>546.47</v>
      </c>
      <c r="H1163">
        <v>0.08</v>
      </c>
      <c r="I1163" t="s">
        <v>1810</v>
      </c>
      <c r="J1163" s="17">
        <v>502.75240000000002</v>
      </c>
      <c r="K1163">
        <f t="shared" si="73"/>
        <v>1</v>
      </c>
      <c r="L1163">
        <f t="shared" si="74"/>
        <v>546.47</v>
      </c>
      <c r="M1163">
        <f t="shared" si="72"/>
        <v>0.08</v>
      </c>
      <c r="N1163" s="22">
        <f t="shared" si="75"/>
        <v>502.75240000000002</v>
      </c>
    </row>
    <row r="1164" spans="1:14" x14ac:dyDescent="0.3">
      <c r="A1164" t="s">
        <v>3717</v>
      </c>
      <c r="B1164" s="4">
        <v>45560</v>
      </c>
      <c r="C1164" t="s">
        <v>127</v>
      </c>
      <c r="D1164" t="s">
        <v>1652</v>
      </c>
      <c r="E1164" t="s">
        <v>1764</v>
      </c>
      <c r="F1164">
        <v>1</v>
      </c>
      <c r="G1164">
        <v>846.67</v>
      </c>
      <c r="H1164">
        <v>0.1</v>
      </c>
      <c r="I1164" t="s">
        <v>1810</v>
      </c>
      <c r="J1164" s="17">
        <v>762.00299999999993</v>
      </c>
      <c r="K1164">
        <f t="shared" si="73"/>
        <v>1</v>
      </c>
      <c r="L1164">
        <f t="shared" si="74"/>
        <v>846.67</v>
      </c>
      <c r="M1164">
        <f t="shared" si="72"/>
        <v>0.1</v>
      </c>
      <c r="N1164" s="22">
        <f t="shared" si="75"/>
        <v>762.00299999999993</v>
      </c>
    </row>
    <row r="1165" spans="1:14" x14ac:dyDescent="0.3">
      <c r="A1165" t="s">
        <v>3745</v>
      </c>
      <c r="B1165" s="4">
        <v>45607</v>
      </c>
      <c r="C1165" t="s">
        <v>1159</v>
      </c>
      <c r="D1165" t="s">
        <v>1652</v>
      </c>
      <c r="E1165" t="s">
        <v>1789</v>
      </c>
      <c r="F1165">
        <v>2</v>
      </c>
      <c r="G1165">
        <v>352.63</v>
      </c>
      <c r="H1165">
        <v>0.15</v>
      </c>
      <c r="I1165" t="s">
        <v>1807</v>
      </c>
      <c r="J1165" s="17">
        <v>599.471</v>
      </c>
      <c r="K1165">
        <f t="shared" si="73"/>
        <v>2</v>
      </c>
      <c r="L1165">
        <f t="shared" si="74"/>
        <v>352.63</v>
      </c>
      <c r="M1165">
        <f t="shared" si="72"/>
        <v>0.15</v>
      </c>
      <c r="N1165" s="22">
        <f t="shared" si="75"/>
        <v>599.471</v>
      </c>
    </row>
    <row r="1166" spans="1:14" x14ac:dyDescent="0.3">
      <c r="A1166" t="s">
        <v>3805</v>
      </c>
      <c r="B1166" s="4">
        <v>45607</v>
      </c>
      <c r="C1166" t="s">
        <v>195</v>
      </c>
      <c r="D1166" t="s">
        <v>1652</v>
      </c>
      <c r="E1166" t="s">
        <v>1774</v>
      </c>
      <c r="F1166">
        <v>3</v>
      </c>
      <c r="G1166">
        <v>945.37</v>
      </c>
      <c r="H1166">
        <v>0.05</v>
      </c>
      <c r="I1166" t="s">
        <v>1805</v>
      </c>
      <c r="J1166" s="17">
        <v>2694.3045000000002</v>
      </c>
      <c r="K1166">
        <f t="shared" si="73"/>
        <v>3</v>
      </c>
      <c r="L1166">
        <f t="shared" si="74"/>
        <v>945.37</v>
      </c>
      <c r="M1166">
        <f t="shared" si="72"/>
        <v>0.05</v>
      </c>
      <c r="N1166" s="22">
        <f t="shared" si="75"/>
        <v>2694.3045000000002</v>
      </c>
    </row>
    <row r="1167" spans="1:14" x14ac:dyDescent="0.3">
      <c r="A1167" t="s">
        <v>2009</v>
      </c>
      <c r="B1167" s="4">
        <v>45750</v>
      </c>
      <c r="C1167" t="s">
        <v>376</v>
      </c>
      <c r="D1167" t="s">
        <v>1654</v>
      </c>
      <c r="E1167" t="s">
        <v>1739</v>
      </c>
      <c r="F1167">
        <v>4</v>
      </c>
      <c r="G1167">
        <v>408.07</v>
      </c>
      <c r="H1167">
        <v>0.28000000000000003</v>
      </c>
      <c r="I1167" t="s">
        <v>1810</v>
      </c>
      <c r="J1167" s="17">
        <v>1175.2416000000001</v>
      </c>
      <c r="K1167">
        <f t="shared" si="73"/>
        <v>4</v>
      </c>
      <c r="L1167">
        <f t="shared" si="74"/>
        <v>408.07</v>
      </c>
      <c r="M1167">
        <f t="shared" si="72"/>
        <v>0.28000000000000003</v>
      </c>
      <c r="N1167" s="22">
        <f t="shared" si="75"/>
        <v>1175.2416000000001</v>
      </c>
    </row>
    <row r="1168" spans="1:14" x14ac:dyDescent="0.3">
      <c r="A1168" t="s">
        <v>2047</v>
      </c>
      <c r="B1168" s="4">
        <v>45917</v>
      </c>
      <c r="C1168" t="s">
        <v>127</v>
      </c>
      <c r="D1168" t="s">
        <v>1654</v>
      </c>
      <c r="E1168" t="s">
        <v>1776</v>
      </c>
      <c r="F1168">
        <v>3</v>
      </c>
      <c r="G1168">
        <v>741.33</v>
      </c>
      <c r="H1168">
        <v>0.03</v>
      </c>
      <c r="I1168" t="s">
        <v>1805</v>
      </c>
      <c r="J1168" s="17">
        <v>2157.2703000000001</v>
      </c>
      <c r="K1168">
        <f t="shared" si="73"/>
        <v>3</v>
      </c>
      <c r="L1168">
        <f t="shared" si="74"/>
        <v>741.33</v>
      </c>
      <c r="M1168">
        <f t="shared" si="72"/>
        <v>0.03</v>
      </c>
      <c r="N1168" s="22">
        <f t="shared" si="75"/>
        <v>2157.2703000000001</v>
      </c>
    </row>
    <row r="1169" spans="1:14" x14ac:dyDescent="0.3">
      <c r="A1169" t="s">
        <v>2087</v>
      </c>
      <c r="B1169" s="4">
        <v>45757</v>
      </c>
      <c r="C1169" t="s">
        <v>409</v>
      </c>
      <c r="D1169" t="s">
        <v>1654</v>
      </c>
      <c r="E1169" t="s">
        <v>1764</v>
      </c>
      <c r="F1169">
        <v>1</v>
      </c>
      <c r="G1169">
        <v>329.31</v>
      </c>
      <c r="H1169">
        <v>0.09</v>
      </c>
      <c r="I1169" t="s">
        <v>1805</v>
      </c>
      <c r="J1169" s="17">
        <v>299.6721</v>
      </c>
      <c r="K1169">
        <f t="shared" si="73"/>
        <v>1</v>
      </c>
      <c r="L1169">
        <f t="shared" si="74"/>
        <v>329.31</v>
      </c>
      <c r="M1169">
        <f t="shared" si="72"/>
        <v>0.09</v>
      </c>
      <c r="N1169" s="22">
        <f t="shared" si="75"/>
        <v>299.6721</v>
      </c>
    </row>
    <row r="1170" spans="1:14" x14ac:dyDescent="0.3">
      <c r="A1170" t="s">
        <v>2113</v>
      </c>
      <c r="B1170" s="4">
        <v>45679</v>
      </c>
      <c r="C1170" t="s">
        <v>1464</v>
      </c>
      <c r="D1170" t="s">
        <v>1654</v>
      </c>
      <c r="E1170" t="s">
        <v>1781</v>
      </c>
      <c r="F1170">
        <v>2</v>
      </c>
      <c r="G1170">
        <v>837.76</v>
      </c>
      <c r="H1170">
        <v>0.03</v>
      </c>
      <c r="I1170" t="s">
        <v>1810</v>
      </c>
      <c r="J1170" s="17">
        <v>1625.2544</v>
      </c>
      <c r="K1170">
        <f t="shared" si="73"/>
        <v>2</v>
      </c>
      <c r="L1170">
        <f t="shared" si="74"/>
        <v>837.76</v>
      </c>
      <c r="M1170">
        <f t="shared" si="72"/>
        <v>0.03</v>
      </c>
      <c r="N1170" s="22">
        <f t="shared" si="75"/>
        <v>1625.2544</v>
      </c>
    </row>
    <row r="1171" spans="1:14" x14ac:dyDescent="0.3">
      <c r="A1171" t="s">
        <v>2225</v>
      </c>
      <c r="B1171" s="4">
        <v>45942</v>
      </c>
      <c r="C1171" t="s">
        <v>1226</v>
      </c>
      <c r="D1171" t="s">
        <v>1654</v>
      </c>
      <c r="E1171" t="s">
        <v>1781</v>
      </c>
      <c r="F1171">
        <v>3</v>
      </c>
      <c r="G1171">
        <v>969.83</v>
      </c>
      <c r="H1171">
        <v>0.02</v>
      </c>
      <c r="I1171" t="s">
        <v>1805</v>
      </c>
      <c r="J1171" s="17">
        <v>2851.3002000000001</v>
      </c>
      <c r="K1171">
        <f t="shared" si="73"/>
        <v>3</v>
      </c>
      <c r="L1171">
        <f t="shared" si="74"/>
        <v>969.83</v>
      </c>
      <c r="M1171">
        <f t="shared" si="72"/>
        <v>0.02</v>
      </c>
      <c r="N1171" s="22">
        <f t="shared" si="75"/>
        <v>2851.3002000000001</v>
      </c>
    </row>
    <row r="1172" spans="1:14" x14ac:dyDescent="0.3">
      <c r="A1172" t="s">
        <v>2246</v>
      </c>
      <c r="B1172" s="4">
        <v>45670</v>
      </c>
      <c r="C1172" t="s">
        <v>345</v>
      </c>
      <c r="D1172" t="s">
        <v>1654</v>
      </c>
      <c r="E1172" t="s">
        <v>1755</v>
      </c>
      <c r="F1172">
        <v>4</v>
      </c>
      <c r="G1172">
        <v>875.41</v>
      </c>
      <c r="H1172">
        <v>0.27</v>
      </c>
      <c r="I1172" t="s">
        <v>1805</v>
      </c>
      <c r="J1172" s="17">
        <v>2556.1972000000001</v>
      </c>
      <c r="K1172">
        <f t="shared" si="73"/>
        <v>4</v>
      </c>
      <c r="L1172">
        <f t="shared" si="74"/>
        <v>875.41</v>
      </c>
      <c r="M1172">
        <f t="shared" si="72"/>
        <v>0.27</v>
      </c>
      <c r="N1172" s="22">
        <f t="shared" si="75"/>
        <v>2556.1972000000001</v>
      </c>
    </row>
    <row r="1173" spans="1:14" x14ac:dyDescent="0.3">
      <c r="A1173" t="s">
        <v>2323</v>
      </c>
      <c r="B1173" s="4">
        <v>45372</v>
      </c>
      <c r="C1173" t="s">
        <v>573</v>
      </c>
      <c r="D1173" t="s">
        <v>1654</v>
      </c>
      <c r="E1173" t="s">
        <v>1781</v>
      </c>
      <c r="F1173">
        <v>1</v>
      </c>
      <c r="G1173">
        <v>145.43</v>
      </c>
      <c r="H1173">
        <v>0.08</v>
      </c>
      <c r="I1173" t="s">
        <v>1805</v>
      </c>
      <c r="J1173" s="17">
        <v>133.79560000000001</v>
      </c>
      <c r="K1173">
        <f t="shared" si="73"/>
        <v>1</v>
      </c>
      <c r="L1173">
        <f t="shared" si="74"/>
        <v>145.43</v>
      </c>
      <c r="M1173">
        <f t="shared" si="72"/>
        <v>0.08</v>
      </c>
      <c r="N1173" s="22">
        <f t="shared" si="75"/>
        <v>133.79560000000001</v>
      </c>
    </row>
    <row r="1174" spans="1:14" x14ac:dyDescent="0.3">
      <c r="A1174" t="s">
        <v>2433</v>
      </c>
      <c r="B1174" s="4">
        <v>45545</v>
      </c>
      <c r="C1174" t="s">
        <v>1222</v>
      </c>
      <c r="D1174" t="s">
        <v>1654</v>
      </c>
      <c r="E1174" t="s">
        <v>1751</v>
      </c>
      <c r="F1174">
        <v>3</v>
      </c>
      <c r="G1174">
        <v>392.65</v>
      </c>
      <c r="H1174">
        <v>0.17</v>
      </c>
      <c r="I1174" t="s">
        <v>1807</v>
      </c>
      <c r="J1174" s="17">
        <v>977.69849999999985</v>
      </c>
      <c r="K1174">
        <f t="shared" si="73"/>
        <v>3</v>
      </c>
      <c r="L1174">
        <f t="shared" si="74"/>
        <v>392.65</v>
      </c>
      <c r="M1174">
        <f t="shared" si="72"/>
        <v>0.17</v>
      </c>
      <c r="N1174" s="22">
        <f t="shared" si="75"/>
        <v>977.69849999999985</v>
      </c>
    </row>
    <row r="1175" spans="1:14" x14ac:dyDescent="0.3">
      <c r="A1175" t="s">
        <v>2485</v>
      </c>
      <c r="B1175" s="4">
        <v>45220</v>
      </c>
      <c r="C1175" t="s">
        <v>1281</v>
      </c>
      <c r="D1175" t="s">
        <v>1654</v>
      </c>
      <c r="E1175" t="s">
        <v>1779</v>
      </c>
      <c r="F1175">
        <v>1</v>
      </c>
      <c r="G1175">
        <v>331.73</v>
      </c>
      <c r="H1175">
        <v>0.04</v>
      </c>
      <c r="I1175" t="s">
        <v>1805</v>
      </c>
      <c r="J1175" s="17">
        <v>318.46080000000001</v>
      </c>
      <c r="K1175">
        <f t="shared" si="73"/>
        <v>1</v>
      </c>
      <c r="L1175">
        <f t="shared" si="74"/>
        <v>331.73</v>
      </c>
      <c r="M1175">
        <f t="shared" si="72"/>
        <v>0.04</v>
      </c>
      <c r="N1175" s="22">
        <f t="shared" si="75"/>
        <v>318.46080000000001</v>
      </c>
    </row>
    <row r="1176" spans="1:14" x14ac:dyDescent="0.3">
      <c r="A1176" t="s">
        <v>2707</v>
      </c>
      <c r="B1176" s="4">
        <v>45713</v>
      </c>
      <c r="C1176" t="s">
        <v>376</v>
      </c>
      <c r="D1176" t="s">
        <v>1654</v>
      </c>
      <c r="E1176" t="s">
        <v>1761</v>
      </c>
      <c r="F1176">
        <v>4</v>
      </c>
      <c r="G1176">
        <v>46.97</v>
      </c>
      <c r="H1176">
        <v>0.26</v>
      </c>
      <c r="I1176" t="s">
        <v>1807</v>
      </c>
      <c r="J1176" s="17">
        <v>139.03120000000001</v>
      </c>
      <c r="K1176">
        <f t="shared" si="73"/>
        <v>4</v>
      </c>
      <c r="L1176">
        <f t="shared" si="74"/>
        <v>46.97</v>
      </c>
      <c r="M1176">
        <f t="shared" si="72"/>
        <v>0.26</v>
      </c>
      <c r="N1176" s="22">
        <f t="shared" si="75"/>
        <v>139.03120000000001</v>
      </c>
    </row>
    <row r="1177" spans="1:14" x14ac:dyDescent="0.3">
      <c r="A1177" t="s">
        <v>2745</v>
      </c>
      <c r="B1177" s="4">
        <v>45595</v>
      </c>
      <c r="C1177" t="s">
        <v>1496</v>
      </c>
      <c r="D1177" t="s">
        <v>1654</v>
      </c>
      <c r="E1177" t="s">
        <v>1783</v>
      </c>
      <c r="F1177">
        <v>3</v>
      </c>
      <c r="G1177">
        <v>920.82</v>
      </c>
      <c r="H1177">
        <v>0.1</v>
      </c>
      <c r="I1177" t="s">
        <v>1807</v>
      </c>
      <c r="J1177" s="17">
        <v>2486.2139999999999</v>
      </c>
      <c r="K1177">
        <f t="shared" si="73"/>
        <v>3</v>
      </c>
      <c r="L1177">
        <f t="shared" si="74"/>
        <v>920.82</v>
      </c>
      <c r="M1177">
        <f t="shared" si="72"/>
        <v>0.1</v>
      </c>
      <c r="N1177" s="22">
        <f t="shared" si="75"/>
        <v>2486.2139999999999</v>
      </c>
    </row>
    <row r="1178" spans="1:14" x14ac:dyDescent="0.3">
      <c r="A1178" t="s">
        <v>2772</v>
      </c>
      <c r="B1178" s="4">
        <v>45730</v>
      </c>
      <c r="C1178" t="s">
        <v>436</v>
      </c>
      <c r="D1178" t="s">
        <v>1654</v>
      </c>
      <c r="E1178" t="s">
        <v>1734</v>
      </c>
      <c r="F1178">
        <v>4</v>
      </c>
      <c r="G1178">
        <v>189.21</v>
      </c>
      <c r="H1178">
        <v>0.06</v>
      </c>
      <c r="I1178" t="s">
        <v>1810</v>
      </c>
      <c r="J1178" s="17">
        <v>711.42959999999994</v>
      </c>
      <c r="K1178">
        <f t="shared" si="73"/>
        <v>4</v>
      </c>
      <c r="L1178">
        <f t="shared" si="74"/>
        <v>189.21</v>
      </c>
      <c r="M1178">
        <f t="shared" si="72"/>
        <v>0.06</v>
      </c>
      <c r="N1178" s="22">
        <f t="shared" si="75"/>
        <v>711.42959999999994</v>
      </c>
    </row>
    <row r="1179" spans="1:14" x14ac:dyDescent="0.3">
      <c r="A1179" t="s">
        <v>2773</v>
      </c>
      <c r="B1179" s="4">
        <v>45629</v>
      </c>
      <c r="C1179" t="s">
        <v>512</v>
      </c>
      <c r="D1179" t="s">
        <v>1654</v>
      </c>
      <c r="E1179" t="s">
        <v>1781</v>
      </c>
      <c r="F1179">
        <v>2</v>
      </c>
      <c r="G1179">
        <v>233.33</v>
      </c>
      <c r="H1179">
        <v>0.05</v>
      </c>
      <c r="I1179" t="s">
        <v>1805</v>
      </c>
      <c r="J1179" s="17">
        <v>443.327</v>
      </c>
      <c r="K1179">
        <f t="shared" si="73"/>
        <v>2</v>
      </c>
      <c r="L1179">
        <f t="shared" si="74"/>
        <v>233.33</v>
      </c>
      <c r="M1179">
        <f t="shared" si="72"/>
        <v>0.05</v>
      </c>
      <c r="N1179" s="22">
        <f t="shared" si="75"/>
        <v>443.327</v>
      </c>
    </row>
    <row r="1180" spans="1:14" x14ac:dyDescent="0.3">
      <c r="A1180" t="s">
        <v>2822</v>
      </c>
      <c r="B1180" s="4">
        <v>45725</v>
      </c>
      <c r="C1180" t="s">
        <v>788</v>
      </c>
      <c r="D1180" t="s">
        <v>1654</v>
      </c>
      <c r="E1180" t="s">
        <v>1751</v>
      </c>
      <c r="F1180">
        <v>4</v>
      </c>
      <c r="G1180">
        <v>139.05000000000001</v>
      </c>
      <c r="H1180">
        <v>0.28999999999999998</v>
      </c>
      <c r="I1180" t="s">
        <v>1810</v>
      </c>
      <c r="J1180" s="17">
        <v>394.90199999999999</v>
      </c>
      <c r="K1180">
        <f t="shared" si="73"/>
        <v>4</v>
      </c>
      <c r="L1180">
        <f t="shared" si="74"/>
        <v>139.05000000000001</v>
      </c>
      <c r="M1180">
        <f t="shared" si="72"/>
        <v>0.28999999999999998</v>
      </c>
      <c r="N1180" s="22">
        <f t="shared" si="75"/>
        <v>394.90199999999999</v>
      </c>
    </row>
    <row r="1181" spans="1:14" x14ac:dyDescent="0.3">
      <c r="A1181" t="s">
        <v>2939</v>
      </c>
      <c r="B1181" s="4">
        <v>45746</v>
      </c>
      <c r="C1181" t="s">
        <v>965</v>
      </c>
      <c r="D1181" t="s">
        <v>1654</v>
      </c>
      <c r="E1181" t="s">
        <v>1779</v>
      </c>
      <c r="F1181">
        <v>4</v>
      </c>
      <c r="G1181">
        <v>267.36</v>
      </c>
      <c r="H1181">
        <v>0.27</v>
      </c>
      <c r="I1181" t="s">
        <v>1807</v>
      </c>
      <c r="J1181" s="17">
        <v>780.69119999999998</v>
      </c>
      <c r="K1181">
        <f t="shared" si="73"/>
        <v>4</v>
      </c>
      <c r="L1181">
        <f t="shared" si="74"/>
        <v>267.36</v>
      </c>
      <c r="M1181">
        <f t="shared" si="72"/>
        <v>0.27</v>
      </c>
      <c r="N1181" s="22">
        <f t="shared" si="75"/>
        <v>780.69119999999998</v>
      </c>
    </row>
    <row r="1182" spans="1:14" x14ac:dyDescent="0.3">
      <c r="A1182" t="s">
        <v>2990</v>
      </c>
      <c r="B1182" s="4">
        <v>45650</v>
      </c>
      <c r="C1182" t="s">
        <v>1401</v>
      </c>
      <c r="D1182" t="s">
        <v>1654</v>
      </c>
      <c r="E1182" t="s">
        <v>1786</v>
      </c>
      <c r="F1182">
        <v>3</v>
      </c>
      <c r="G1182">
        <v>198.76</v>
      </c>
      <c r="H1182">
        <v>0.28000000000000003</v>
      </c>
      <c r="I1182" t="s">
        <v>1810</v>
      </c>
      <c r="J1182" s="17">
        <v>429.32159999999999</v>
      </c>
      <c r="K1182">
        <f t="shared" si="73"/>
        <v>3</v>
      </c>
      <c r="L1182">
        <f t="shared" si="74"/>
        <v>198.76</v>
      </c>
      <c r="M1182">
        <f t="shared" ref="M1182:M1245" si="76">IF(ISBLANK(H1182),1-(J1182/(L1182*F1182)),H1182)</f>
        <v>0.28000000000000003</v>
      </c>
      <c r="N1182" s="22">
        <f t="shared" si="75"/>
        <v>429.32159999999999</v>
      </c>
    </row>
    <row r="1183" spans="1:14" x14ac:dyDescent="0.3">
      <c r="A1183" t="s">
        <v>3053</v>
      </c>
      <c r="B1183" s="4">
        <v>45893</v>
      </c>
      <c r="C1183" t="s">
        <v>32</v>
      </c>
      <c r="D1183" t="s">
        <v>1654</v>
      </c>
      <c r="E1183" t="s">
        <v>1734</v>
      </c>
      <c r="F1183">
        <v>1</v>
      </c>
      <c r="G1183">
        <v>147.96</v>
      </c>
      <c r="H1183">
        <v>0.24</v>
      </c>
      <c r="I1183" t="s">
        <v>1810</v>
      </c>
      <c r="J1183" s="17">
        <v>112.4496</v>
      </c>
      <c r="K1183">
        <f t="shared" si="73"/>
        <v>1</v>
      </c>
      <c r="L1183">
        <f t="shared" si="74"/>
        <v>147.96</v>
      </c>
      <c r="M1183">
        <f t="shared" si="76"/>
        <v>0.24</v>
      </c>
      <c r="N1183" s="22">
        <f t="shared" si="75"/>
        <v>112.4496</v>
      </c>
    </row>
    <row r="1184" spans="1:14" x14ac:dyDescent="0.3">
      <c r="A1184" t="s">
        <v>3137</v>
      </c>
      <c r="B1184" s="4">
        <v>45261</v>
      </c>
      <c r="C1184" t="s">
        <v>1373</v>
      </c>
      <c r="D1184" t="s">
        <v>1654</v>
      </c>
      <c r="E1184" t="s">
        <v>1743</v>
      </c>
      <c r="F1184">
        <v>1</v>
      </c>
      <c r="G1184">
        <v>195.24</v>
      </c>
      <c r="H1184">
        <v>0.27</v>
      </c>
      <c r="I1184" t="s">
        <v>1807</v>
      </c>
      <c r="J1184" s="17">
        <v>142.52520000000001</v>
      </c>
      <c r="K1184">
        <f t="shared" si="73"/>
        <v>1</v>
      </c>
      <c r="L1184">
        <f t="shared" si="74"/>
        <v>195.24</v>
      </c>
      <c r="M1184">
        <f t="shared" si="76"/>
        <v>0.27</v>
      </c>
      <c r="N1184" s="22">
        <f t="shared" si="75"/>
        <v>142.52520000000001</v>
      </c>
    </row>
    <row r="1185" spans="1:14" x14ac:dyDescent="0.3">
      <c r="A1185" t="s">
        <v>3201</v>
      </c>
      <c r="B1185" s="4">
        <v>45577</v>
      </c>
      <c r="C1185" t="s">
        <v>740</v>
      </c>
      <c r="D1185" t="s">
        <v>1654</v>
      </c>
      <c r="E1185" t="s">
        <v>1743</v>
      </c>
      <c r="F1185">
        <v>4</v>
      </c>
      <c r="G1185">
        <v>111.66</v>
      </c>
      <c r="H1185">
        <v>0.14000000000000001</v>
      </c>
      <c r="I1185" t="s">
        <v>1805</v>
      </c>
      <c r="J1185" s="17">
        <v>384.11040000000003</v>
      </c>
      <c r="K1185">
        <f t="shared" si="73"/>
        <v>4</v>
      </c>
      <c r="L1185">
        <f t="shared" si="74"/>
        <v>111.66</v>
      </c>
      <c r="M1185">
        <f t="shared" si="76"/>
        <v>0.14000000000000001</v>
      </c>
      <c r="N1185" s="22">
        <f t="shared" si="75"/>
        <v>384.11040000000003</v>
      </c>
    </row>
    <row r="1186" spans="1:14" x14ac:dyDescent="0.3">
      <c r="A1186" t="s">
        <v>3225</v>
      </c>
      <c r="B1186" s="4">
        <v>45557</v>
      </c>
      <c r="C1186" t="s">
        <v>275</v>
      </c>
      <c r="D1186" t="s">
        <v>1654</v>
      </c>
      <c r="E1186" t="s">
        <v>1774</v>
      </c>
      <c r="F1186">
        <v>4</v>
      </c>
      <c r="G1186">
        <v>964</v>
      </c>
      <c r="H1186">
        <v>0.14000000000000001</v>
      </c>
      <c r="I1186" t="s">
        <v>1807</v>
      </c>
      <c r="J1186" s="17">
        <v>3316.16</v>
      </c>
      <c r="K1186">
        <f t="shared" si="73"/>
        <v>4</v>
      </c>
      <c r="L1186">
        <f t="shared" si="74"/>
        <v>964</v>
      </c>
      <c r="M1186">
        <f t="shared" si="76"/>
        <v>0.14000000000000001</v>
      </c>
      <c r="N1186" s="22">
        <f t="shared" si="75"/>
        <v>3316.16</v>
      </c>
    </row>
    <row r="1187" spans="1:14" x14ac:dyDescent="0.3">
      <c r="A1187" t="s">
        <v>3356</v>
      </c>
      <c r="B1187" s="4">
        <v>45553</v>
      </c>
      <c r="C1187" t="s">
        <v>710</v>
      </c>
      <c r="D1187" t="s">
        <v>1654</v>
      </c>
      <c r="E1187" t="s">
        <v>1739</v>
      </c>
      <c r="F1187">
        <v>3</v>
      </c>
      <c r="G1187">
        <v>103.66</v>
      </c>
      <c r="H1187">
        <v>0.26</v>
      </c>
      <c r="I1187" t="s">
        <v>1810</v>
      </c>
      <c r="J1187" s="17">
        <v>230.12520000000001</v>
      </c>
      <c r="K1187">
        <f t="shared" si="73"/>
        <v>3</v>
      </c>
      <c r="L1187">
        <f t="shared" si="74"/>
        <v>103.66</v>
      </c>
      <c r="M1187">
        <f t="shared" si="76"/>
        <v>0.26</v>
      </c>
      <c r="N1187" s="22">
        <f t="shared" si="75"/>
        <v>230.12520000000001</v>
      </c>
    </row>
    <row r="1188" spans="1:14" x14ac:dyDescent="0.3">
      <c r="A1188" t="s">
        <v>3491</v>
      </c>
      <c r="B1188" s="4">
        <v>45845</v>
      </c>
      <c r="C1188" t="s">
        <v>59</v>
      </c>
      <c r="D1188" t="s">
        <v>1654</v>
      </c>
      <c r="E1188" t="s">
        <v>1779</v>
      </c>
      <c r="F1188">
        <v>4</v>
      </c>
      <c r="G1188">
        <v>676.58</v>
      </c>
      <c r="H1188">
        <v>0.23</v>
      </c>
      <c r="I1188" t="s">
        <v>1810</v>
      </c>
      <c r="J1188" s="17">
        <v>2083.8663999999999</v>
      </c>
      <c r="K1188">
        <f t="shared" si="73"/>
        <v>4</v>
      </c>
      <c r="L1188">
        <f t="shared" si="74"/>
        <v>676.58</v>
      </c>
      <c r="M1188">
        <f t="shared" si="76"/>
        <v>0.23</v>
      </c>
      <c r="N1188" s="22">
        <f t="shared" si="75"/>
        <v>2083.8663999999999</v>
      </c>
    </row>
    <row r="1189" spans="1:14" x14ac:dyDescent="0.3">
      <c r="A1189" t="s">
        <v>3567</v>
      </c>
      <c r="B1189" s="4">
        <v>45402</v>
      </c>
      <c r="C1189" t="s">
        <v>518</v>
      </c>
      <c r="D1189" t="s">
        <v>1654</v>
      </c>
      <c r="E1189" t="s">
        <v>1783</v>
      </c>
      <c r="F1189">
        <v>3</v>
      </c>
      <c r="G1189">
        <v>252.63</v>
      </c>
      <c r="H1189">
        <v>0.28000000000000003</v>
      </c>
      <c r="I1189" t="s">
        <v>1805</v>
      </c>
      <c r="J1189" s="17">
        <v>545.68079999999998</v>
      </c>
      <c r="K1189">
        <f t="shared" si="73"/>
        <v>3</v>
      </c>
      <c r="L1189">
        <f t="shared" si="74"/>
        <v>252.63</v>
      </c>
      <c r="M1189">
        <f t="shared" si="76"/>
        <v>0.28000000000000003</v>
      </c>
      <c r="N1189" s="22">
        <f t="shared" si="75"/>
        <v>545.68079999999998</v>
      </c>
    </row>
    <row r="1190" spans="1:14" x14ac:dyDescent="0.3">
      <c r="A1190" t="s">
        <v>3758</v>
      </c>
      <c r="B1190" s="4">
        <v>45702</v>
      </c>
      <c r="C1190" t="s">
        <v>202</v>
      </c>
      <c r="D1190" t="s">
        <v>1654</v>
      </c>
      <c r="E1190" t="s">
        <v>1774</v>
      </c>
      <c r="F1190">
        <v>2</v>
      </c>
      <c r="G1190">
        <v>527.91</v>
      </c>
      <c r="H1190">
        <v>0.02</v>
      </c>
      <c r="I1190" t="s">
        <v>1805</v>
      </c>
      <c r="J1190" s="17">
        <v>1034.7036000000001</v>
      </c>
      <c r="K1190">
        <f t="shared" si="73"/>
        <v>2</v>
      </c>
      <c r="L1190">
        <f t="shared" si="74"/>
        <v>527.91</v>
      </c>
      <c r="M1190">
        <f t="shared" si="76"/>
        <v>0.02</v>
      </c>
      <c r="N1190" s="22">
        <f t="shared" si="75"/>
        <v>1034.7036000000001</v>
      </c>
    </row>
    <row r="1191" spans="1:14" x14ac:dyDescent="0.3">
      <c r="A1191" t="s">
        <v>1992</v>
      </c>
      <c r="B1191" s="4">
        <v>45354</v>
      </c>
      <c r="C1191" t="s">
        <v>1312</v>
      </c>
      <c r="D1191" t="s">
        <v>1656</v>
      </c>
      <c r="E1191" t="s">
        <v>1748</v>
      </c>
      <c r="F1191">
        <v>3</v>
      </c>
      <c r="G1191">
        <v>476.78</v>
      </c>
      <c r="H1191">
        <v>0.09</v>
      </c>
      <c r="I1191" t="s">
        <v>1810</v>
      </c>
      <c r="J1191" s="17">
        <v>1301.6094000000001</v>
      </c>
      <c r="K1191">
        <f t="shared" si="73"/>
        <v>3</v>
      </c>
      <c r="L1191">
        <f t="shared" si="74"/>
        <v>476.78</v>
      </c>
      <c r="M1191">
        <f t="shared" si="76"/>
        <v>0.09</v>
      </c>
      <c r="N1191" s="22">
        <f t="shared" si="75"/>
        <v>1301.6094000000001</v>
      </c>
    </row>
    <row r="1192" spans="1:14" x14ac:dyDescent="0.3">
      <c r="A1192" t="s">
        <v>2130</v>
      </c>
      <c r="B1192" s="4">
        <v>45497</v>
      </c>
      <c r="C1192" t="s">
        <v>1341</v>
      </c>
      <c r="D1192" t="s">
        <v>1656</v>
      </c>
      <c r="E1192" t="s">
        <v>1776</v>
      </c>
      <c r="F1192">
        <v>1</v>
      </c>
      <c r="G1192">
        <v>934.75</v>
      </c>
      <c r="H1192">
        <v>0.11</v>
      </c>
      <c r="I1192" t="s">
        <v>1807</v>
      </c>
      <c r="J1192" s="17">
        <v>831.92750000000001</v>
      </c>
      <c r="K1192">
        <f t="shared" si="73"/>
        <v>1</v>
      </c>
      <c r="L1192">
        <f t="shared" si="74"/>
        <v>934.75</v>
      </c>
      <c r="M1192">
        <f t="shared" si="76"/>
        <v>0.11</v>
      </c>
      <c r="N1192" s="22">
        <f t="shared" si="75"/>
        <v>831.92750000000001</v>
      </c>
    </row>
    <row r="1193" spans="1:14" x14ac:dyDescent="0.3">
      <c r="A1193" t="s">
        <v>2195</v>
      </c>
      <c r="B1193" s="4">
        <v>45780</v>
      </c>
      <c r="C1193" t="s">
        <v>8</v>
      </c>
      <c r="D1193" t="s">
        <v>1656</v>
      </c>
      <c r="E1193" t="s">
        <v>1786</v>
      </c>
      <c r="F1193">
        <v>1</v>
      </c>
      <c r="G1193">
        <v>664.71</v>
      </c>
      <c r="H1193">
        <v>0.1</v>
      </c>
      <c r="I1193" t="s">
        <v>1807</v>
      </c>
      <c r="J1193" s="17">
        <v>598.23900000000003</v>
      </c>
      <c r="K1193">
        <f t="shared" si="73"/>
        <v>1</v>
      </c>
      <c r="L1193">
        <f t="shared" si="74"/>
        <v>664.71</v>
      </c>
      <c r="M1193">
        <f t="shared" si="76"/>
        <v>0.1</v>
      </c>
      <c r="N1193" s="22">
        <f t="shared" si="75"/>
        <v>598.23900000000003</v>
      </c>
    </row>
    <row r="1194" spans="1:14" x14ac:dyDescent="0.3">
      <c r="A1194" t="s">
        <v>2234</v>
      </c>
      <c r="B1194" s="4">
        <v>45646</v>
      </c>
      <c r="C1194" t="s">
        <v>592</v>
      </c>
      <c r="D1194" t="s">
        <v>1656</v>
      </c>
      <c r="E1194" t="s">
        <v>1734</v>
      </c>
      <c r="F1194">
        <v>4</v>
      </c>
      <c r="G1194">
        <v>925.95</v>
      </c>
      <c r="H1194">
        <v>0.16</v>
      </c>
      <c r="I1194" t="s">
        <v>1810</v>
      </c>
      <c r="J1194" s="17">
        <v>3111.192</v>
      </c>
      <c r="K1194">
        <f t="shared" si="73"/>
        <v>4</v>
      </c>
      <c r="L1194">
        <f t="shared" si="74"/>
        <v>925.95</v>
      </c>
      <c r="M1194">
        <f t="shared" si="76"/>
        <v>0.16</v>
      </c>
      <c r="N1194" s="22">
        <f t="shared" si="75"/>
        <v>3111.192</v>
      </c>
    </row>
    <row r="1195" spans="1:14" x14ac:dyDescent="0.3">
      <c r="A1195" t="s">
        <v>2374</v>
      </c>
      <c r="B1195" s="4">
        <v>45602</v>
      </c>
      <c r="C1195" t="s">
        <v>1381</v>
      </c>
      <c r="D1195" t="s">
        <v>1656</v>
      </c>
      <c r="E1195" t="s">
        <v>1743</v>
      </c>
      <c r="F1195">
        <v>4</v>
      </c>
      <c r="G1195">
        <v>282.48</v>
      </c>
      <c r="H1195">
        <v>0.11</v>
      </c>
      <c r="I1195" t="s">
        <v>1807</v>
      </c>
      <c r="J1195" s="17">
        <v>1005.6288</v>
      </c>
      <c r="K1195">
        <f t="shared" si="73"/>
        <v>4</v>
      </c>
      <c r="L1195">
        <f t="shared" si="74"/>
        <v>282.48</v>
      </c>
      <c r="M1195">
        <f t="shared" si="76"/>
        <v>0.11</v>
      </c>
      <c r="N1195" s="22">
        <f t="shared" si="75"/>
        <v>1005.6288</v>
      </c>
    </row>
    <row r="1196" spans="1:14" x14ac:dyDescent="0.3">
      <c r="A1196" t="s">
        <v>2475</v>
      </c>
      <c r="B1196" s="4">
        <v>45581</v>
      </c>
      <c r="C1196" t="s">
        <v>211</v>
      </c>
      <c r="D1196" t="s">
        <v>1656</v>
      </c>
      <c r="E1196" t="s">
        <v>1761</v>
      </c>
      <c r="F1196">
        <v>1</v>
      </c>
      <c r="G1196">
        <v>536.67999999999995</v>
      </c>
      <c r="H1196">
        <v>0.27</v>
      </c>
      <c r="I1196" t="s">
        <v>1805</v>
      </c>
      <c r="J1196" s="17">
        <v>391.77640000000002</v>
      </c>
      <c r="K1196">
        <f t="shared" si="73"/>
        <v>1</v>
      </c>
      <c r="L1196">
        <f t="shared" si="74"/>
        <v>536.67999999999995</v>
      </c>
      <c r="M1196">
        <f t="shared" si="76"/>
        <v>0.27</v>
      </c>
      <c r="N1196" s="22">
        <f t="shared" si="75"/>
        <v>391.77640000000002</v>
      </c>
    </row>
    <row r="1197" spans="1:14" x14ac:dyDescent="0.3">
      <c r="A1197" t="s">
        <v>2497</v>
      </c>
      <c r="B1197" s="4">
        <v>45301</v>
      </c>
      <c r="C1197" t="s">
        <v>539</v>
      </c>
      <c r="D1197" t="s">
        <v>1656</v>
      </c>
      <c r="E1197" t="s">
        <v>1748</v>
      </c>
      <c r="F1197">
        <v>3</v>
      </c>
      <c r="G1197">
        <v>142.83000000000001</v>
      </c>
      <c r="H1197">
        <v>0.01</v>
      </c>
      <c r="I1197" t="s">
        <v>1805</v>
      </c>
      <c r="J1197" s="17">
        <v>424.20510000000002</v>
      </c>
      <c r="K1197">
        <f t="shared" si="73"/>
        <v>3</v>
      </c>
      <c r="L1197">
        <f t="shared" si="74"/>
        <v>142.83000000000001</v>
      </c>
      <c r="M1197">
        <f t="shared" si="76"/>
        <v>0.01</v>
      </c>
      <c r="N1197" s="22">
        <f t="shared" si="75"/>
        <v>424.20510000000002</v>
      </c>
    </row>
    <row r="1198" spans="1:14" x14ac:dyDescent="0.3">
      <c r="A1198" t="s">
        <v>2743</v>
      </c>
      <c r="B1198" s="4">
        <v>45824</v>
      </c>
      <c r="C1198" t="s">
        <v>1183</v>
      </c>
      <c r="D1198" t="s">
        <v>1656</v>
      </c>
      <c r="E1198" t="s">
        <v>1779</v>
      </c>
      <c r="F1198">
        <v>3</v>
      </c>
      <c r="G1198">
        <v>953.74</v>
      </c>
      <c r="H1198">
        <v>0.04</v>
      </c>
      <c r="I1198" t="s">
        <v>1805</v>
      </c>
      <c r="J1198" s="17">
        <v>2746.7712000000001</v>
      </c>
      <c r="K1198">
        <f t="shared" si="73"/>
        <v>3</v>
      </c>
      <c r="L1198">
        <f t="shared" si="74"/>
        <v>953.74</v>
      </c>
      <c r="M1198">
        <f t="shared" si="76"/>
        <v>0.04</v>
      </c>
      <c r="N1198" s="22">
        <f t="shared" si="75"/>
        <v>2746.7712000000001</v>
      </c>
    </row>
    <row r="1199" spans="1:14" x14ac:dyDescent="0.3">
      <c r="A1199" t="s">
        <v>2758</v>
      </c>
      <c r="B1199" s="4">
        <v>45699</v>
      </c>
      <c r="C1199" t="s">
        <v>512</v>
      </c>
      <c r="D1199" t="s">
        <v>1656</v>
      </c>
      <c r="E1199" t="s">
        <v>1795</v>
      </c>
      <c r="F1199">
        <v>4</v>
      </c>
      <c r="G1199">
        <v>286.27999999999997</v>
      </c>
      <c r="H1199">
        <v>0.28000000000000003</v>
      </c>
      <c r="I1199" t="s">
        <v>1807</v>
      </c>
      <c r="J1199" s="17">
        <v>824.48639999999989</v>
      </c>
      <c r="K1199">
        <f t="shared" si="73"/>
        <v>4</v>
      </c>
      <c r="L1199">
        <f t="shared" si="74"/>
        <v>286.27999999999997</v>
      </c>
      <c r="M1199">
        <f t="shared" si="76"/>
        <v>0.28000000000000003</v>
      </c>
      <c r="N1199" s="22">
        <f t="shared" si="75"/>
        <v>824.48639999999989</v>
      </c>
    </row>
    <row r="1200" spans="1:14" x14ac:dyDescent="0.3">
      <c r="A1200" t="s">
        <v>2815</v>
      </c>
      <c r="B1200" s="4">
        <v>45259</v>
      </c>
      <c r="C1200" t="s">
        <v>1306</v>
      </c>
      <c r="D1200" t="s">
        <v>1656</v>
      </c>
      <c r="E1200" t="s">
        <v>1771</v>
      </c>
      <c r="F1200">
        <v>1</v>
      </c>
      <c r="G1200">
        <v>395.18</v>
      </c>
      <c r="H1200">
        <v>0.09</v>
      </c>
      <c r="I1200" t="s">
        <v>1807</v>
      </c>
      <c r="J1200" s="17">
        <v>359.61380000000003</v>
      </c>
      <c r="K1200">
        <f t="shared" si="73"/>
        <v>1</v>
      </c>
      <c r="L1200">
        <f t="shared" si="74"/>
        <v>395.18</v>
      </c>
      <c r="M1200">
        <f t="shared" si="76"/>
        <v>0.09</v>
      </c>
      <c r="N1200" s="22">
        <f t="shared" si="75"/>
        <v>359.61380000000003</v>
      </c>
    </row>
    <row r="1201" spans="1:14" x14ac:dyDescent="0.3">
      <c r="A1201" t="s">
        <v>2991</v>
      </c>
      <c r="B1201" s="4">
        <v>45811</v>
      </c>
      <c r="C1201" t="s">
        <v>721</v>
      </c>
      <c r="D1201" t="s">
        <v>1656</v>
      </c>
      <c r="E1201" t="s">
        <v>1748</v>
      </c>
      <c r="F1201">
        <v>2</v>
      </c>
      <c r="G1201">
        <v>975.72</v>
      </c>
      <c r="H1201">
        <v>0.16</v>
      </c>
      <c r="I1201" t="s">
        <v>1810</v>
      </c>
      <c r="J1201" s="17">
        <v>1639.2095999999999</v>
      </c>
      <c r="K1201">
        <f t="shared" si="73"/>
        <v>2</v>
      </c>
      <c r="L1201">
        <f t="shared" si="74"/>
        <v>975.72</v>
      </c>
      <c r="M1201">
        <f t="shared" si="76"/>
        <v>0.16</v>
      </c>
      <c r="N1201" s="22">
        <f t="shared" si="75"/>
        <v>1639.2095999999999</v>
      </c>
    </row>
    <row r="1202" spans="1:14" x14ac:dyDescent="0.3">
      <c r="A1202" t="s">
        <v>3063</v>
      </c>
      <c r="B1202" s="4">
        <v>45671</v>
      </c>
      <c r="C1202" t="s">
        <v>1376</v>
      </c>
      <c r="D1202" t="s">
        <v>1656</v>
      </c>
      <c r="E1202" t="s">
        <v>1774</v>
      </c>
      <c r="F1202">
        <v>4</v>
      </c>
      <c r="G1202">
        <v>592.67999999999995</v>
      </c>
      <c r="H1202">
        <v>0.03</v>
      </c>
      <c r="I1202" t="s">
        <v>1805</v>
      </c>
      <c r="J1202" s="17">
        <v>2299.5983999999999</v>
      </c>
      <c r="K1202">
        <f t="shared" si="73"/>
        <v>4</v>
      </c>
      <c r="L1202">
        <f t="shared" si="74"/>
        <v>592.67999999999995</v>
      </c>
      <c r="M1202">
        <f t="shared" si="76"/>
        <v>0.03</v>
      </c>
      <c r="N1202" s="22">
        <f t="shared" si="75"/>
        <v>2299.5983999999999</v>
      </c>
    </row>
    <row r="1203" spans="1:14" x14ac:dyDescent="0.3">
      <c r="A1203" t="s">
        <v>3142</v>
      </c>
      <c r="B1203" s="4">
        <v>45539</v>
      </c>
      <c r="C1203" t="s">
        <v>1406</v>
      </c>
      <c r="D1203" t="s">
        <v>1656</v>
      </c>
      <c r="E1203" t="s">
        <v>1779</v>
      </c>
      <c r="F1203">
        <v>3</v>
      </c>
      <c r="G1203">
        <v>217.13</v>
      </c>
      <c r="H1203">
        <v>0.28000000000000003</v>
      </c>
      <c r="I1203" t="s">
        <v>1805</v>
      </c>
      <c r="J1203" s="17">
        <v>469.00080000000003</v>
      </c>
      <c r="K1203">
        <f t="shared" si="73"/>
        <v>3</v>
      </c>
      <c r="L1203">
        <f t="shared" si="74"/>
        <v>217.13</v>
      </c>
      <c r="M1203">
        <f t="shared" si="76"/>
        <v>0.28000000000000003</v>
      </c>
      <c r="N1203" s="22">
        <f t="shared" si="75"/>
        <v>469.00080000000003</v>
      </c>
    </row>
    <row r="1204" spans="1:14" x14ac:dyDescent="0.3">
      <c r="A1204" t="s">
        <v>3152</v>
      </c>
      <c r="B1204" s="4">
        <v>45544</v>
      </c>
      <c r="C1204" t="s">
        <v>159</v>
      </c>
      <c r="D1204" t="s">
        <v>1656</v>
      </c>
      <c r="E1204" t="s">
        <v>1786</v>
      </c>
      <c r="F1204">
        <v>3</v>
      </c>
      <c r="G1204">
        <v>841.37</v>
      </c>
      <c r="H1204">
        <v>0.28999999999999998</v>
      </c>
      <c r="I1204" t="s">
        <v>1807</v>
      </c>
      <c r="J1204" s="17">
        <v>1792.1180999999999</v>
      </c>
      <c r="K1204">
        <f t="shared" si="73"/>
        <v>3</v>
      </c>
      <c r="L1204">
        <f t="shared" si="74"/>
        <v>841.37</v>
      </c>
      <c r="M1204">
        <f t="shared" si="76"/>
        <v>0.28999999999999998</v>
      </c>
      <c r="N1204" s="22">
        <f t="shared" si="75"/>
        <v>1792.1180999999999</v>
      </c>
    </row>
    <row r="1205" spans="1:14" x14ac:dyDescent="0.3">
      <c r="A1205" t="s">
        <v>3223</v>
      </c>
      <c r="B1205" s="4">
        <v>45473</v>
      </c>
      <c r="C1205" t="s">
        <v>545</v>
      </c>
      <c r="D1205" t="s">
        <v>1656</v>
      </c>
      <c r="E1205" t="s">
        <v>1789</v>
      </c>
      <c r="F1205">
        <v>4</v>
      </c>
      <c r="G1205">
        <v>194.67</v>
      </c>
      <c r="H1205">
        <v>0.23</v>
      </c>
      <c r="I1205" t="s">
        <v>1807</v>
      </c>
      <c r="J1205" s="17">
        <v>599.58359999999993</v>
      </c>
      <c r="K1205">
        <f t="shared" si="73"/>
        <v>4</v>
      </c>
      <c r="L1205">
        <f t="shared" si="74"/>
        <v>194.67</v>
      </c>
      <c r="M1205">
        <f t="shared" si="76"/>
        <v>0.23</v>
      </c>
      <c r="N1205" s="22">
        <f t="shared" si="75"/>
        <v>599.58359999999993</v>
      </c>
    </row>
    <row r="1206" spans="1:14" x14ac:dyDescent="0.3">
      <c r="A1206" t="s">
        <v>3533</v>
      </c>
      <c r="B1206" s="4">
        <v>45745</v>
      </c>
      <c r="C1206" t="s">
        <v>423</v>
      </c>
      <c r="D1206" t="s">
        <v>1656</v>
      </c>
      <c r="E1206" t="s">
        <v>1755</v>
      </c>
      <c r="F1206">
        <v>4</v>
      </c>
      <c r="G1206">
        <v>688.86</v>
      </c>
      <c r="H1206">
        <v>0.02</v>
      </c>
      <c r="I1206" t="s">
        <v>1810</v>
      </c>
      <c r="J1206" s="17">
        <v>2700.3312000000001</v>
      </c>
      <c r="K1206">
        <f t="shared" si="73"/>
        <v>4</v>
      </c>
      <c r="L1206">
        <f t="shared" si="74"/>
        <v>688.86</v>
      </c>
      <c r="M1206">
        <f t="shared" si="76"/>
        <v>0.02</v>
      </c>
      <c r="N1206" s="22">
        <f t="shared" si="75"/>
        <v>2700.3312000000001</v>
      </c>
    </row>
    <row r="1207" spans="1:14" x14ac:dyDescent="0.3">
      <c r="A1207" t="s">
        <v>3576</v>
      </c>
      <c r="B1207" s="4">
        <v>45589</v>
      </c>
      <c r="C1207" t="s">
        <v>1240</v>
      </c>
      <c r="D1207" t="s">
        <v>1656</v>
      </c>
      <c r="E1207" t="s">
        <v>1758</v>
      </c>
      <c r="F1207">
        <v>3</v>
      </c>
      <c r="G1207">
        <v>195.89</v>
      </c>
      <c r="H1207">
        <v>0.16</v>
      </c>
      <c r="I1207" t="s">
        <v>1807</v>
      </c>
      <c r="J1207" s="17">
        <v>493.64280000000002</v>
      </c>
      <c r="K1207">
        <f t="shared" si="73"/>
        <v>3</v>
      </c>
      <c r="L1207">
        <f t="shared" si="74"/>
        <v>195.89</v>
      </c>
      <c r="M1207">
        <f t="shared" si="76"/>
        <v>0.16</v>
      </c>
      <c r="N1207" s="22">
        <f t="shared" si="75"/>
        <v>493.64280000000002</v>
      </c>
    </row>
    <row r="1208" spans="1:14" x14ac:dyDescent="0.3">
      <c r="A1208" t="s">
        <v>3687</v>
      </c>
      <c r="B1208" s="4">
        <v>45482</v>
      </c>
      <c r="C1208" t="s">
        <v>414</v>
      </c>
      <c r="D1208" t="s">
        <v>1656</v>
      </c>
      <c r="E1208" t="s">
        <v>1774</v>
      </c>
      <c r="F1208">
        <v>1</v>
      </c>
      <c r="G1208">
        <v>503.95</v>
      </c>
      <c r="H1208">
        <v>0.24</v>
      </c>
      <c r="I1208" t="s">
        <v>1807</v>
      </c>
      <c r="J1208" s="17">
        <v>383.00200000000001</v>
      </c>
      <c r="K1208">
        <f t="shared" si="73"/>
        <v>1</v>
      </c>
      <c r="L1208">
        <f t="shared" si="74"/>
        <v>503.95</v>
      </c>
      <c r="M1208">
        <f t="shared" si="76"/>
        <v>0.24</v>
      </c>
      <c r="N1208" s="22">
        <f t="shared" si="75"/>
        <v>383.00200000000001</v>
      </c>
    </row>
    <row r="1209" spans="1:14" x14ac:dyDescent="0.3">
      <c r="A1209" t="s">
        <v>3691</v>
      </c>
      <c r="B1209" s="4">
        <v>45502</v>
      </c>
      <c r="C1209" t="s">
        <v>199</v>
      </c>
      <c r="D1209" t="s">
        <v>1656</v>
      </c>
      <c r="E1209" t="s">
        <v>1768</v>
      </c>
      <c r="F1209">
        <v>2</v>
      </c>
      <c r="G1209">
        <v>386.09</v>
      </c>
      <c r="H1209">
        <v>0.19</v>
      </c>
      <c r="I1209" t="s">
        <v>1807</v>
      </c>
      <c r="J1209" s="17">
        <v>625.46579999999994</v>
      </c>
      <c r="K1209">
        <f t="shared" si="73"/>
        <v>2</v>
      </c>
      <c r="L1209">
        <f t="shared" si="74"/>
        <v>386.09</v>
      </c>
      <c r="M1209">
        <f t="shared" si="76"/>
        <v>0.19</v>
      </c>
      <c r="N1209" s="22">
        <f t="shared" si="75"/>
        <v>625.46579999999994</v>
      </c>
    </row>
    <row r="1210" spans="1:14" x14ac:dyDescent="0.3">
      <c r="A1210" t="s">
        <v>2073</v>
      </c>
      <c r="B1210" s="4">
        <v>45437</v>
      </c>
      <c r="C1210" t="s">
        <v>1327</v>
      </c>
      <c r="D1210" t="s">
        <v>1658</v>
      </c>
      <c r="E1210" t="s">
        <v>1751</v>
      </c>
      <c r="F1210">
        <v>4</v>
      </c>
      <c r="G1210">
        <v>779.25</v>
      </c>
      <c r="H1210">
        <v>0.25</v>
      </c>
      <c r="I1210" t="s">
        <v>1805</v>
      </c>
      <c r="J1210" s="17">
        <v>2337.75</v>
      </c>
      <c r="K1210">
        <f t="shared" si="73"/>
        <v>4</v>
      </c>
      <c r="L1210">
        <f t="shared" si="74"/>
        <v>779.25</v>
      </c>
      <c r="M1210">
        <f t="shared" si="76"/>
        <v>0.25</v>
      </c>
      <c r="N1210" s="22">
        <f t="shared" si="75"/>
        <v>2337.75</v>
      </c>
    </row>
    <row r="1211" spans="1:14" x14ac:dyDescent="0.3">
      <c r="A1211" t="s">
        <v>2117</v>
      </c>
      <c r="B1211" s="4">
        <v>45504</v>
      </c>
      <c r="C1211" t="s">
        <v>178</v>
      </c>
      <c r="D1211" t="s">
        <v>1658</v>
      </c>
      <c r="E1211" t="s">
        <v>1743</v>
      </c>
      <c r="F1211">
        <v>2</v>
      </c>
      <c r="G1211">
        <v>138.41</v>
      </c>
      <c r="H1211">
        <v>0.02</v>
      </c>
      <c r="I1211" t="s">
        <v>1805</v>
      </c>
      <c r="J1211" s="17">
        <v>271.28359999999998</v>
      </c>
      <c r="K1211">
        <f t="shared" si="73"/>
        <v>2</v>
      </c>
      <c r="L1211">
        <f t="shared" si="74"/>
        <v>138.41</v>
      </c>
      <c r="M1211">
        <f t="shared" si="76"/>
        <v>0.02</v>
      </c>
      <c r="N1211" s="22">
        <f t="shared" si="75"/>
        <v>271.28359999999998</v>
      </c>
    </row>
    <row r="1212" spans="1:14" x14ac:dyDescent="0.3">
      <c r="A1212" t="s">
        <v>2343</v>
      </c>
      <c r="B1212" s="4">
        <v>45855</v>
      </c>
      <c r="C1212" t="s">
        <v>980</v>
      </c>
      <c r="D1212" t="s">
        <v>1658</v>
      </c>
      <c r="E1212" t="s">
        <v>1755</v>
      </c>
      <c r="F1212">
        <v>4</v>
      </c>
      <c r="G1212">
        <v>839.65</v>
      </c>
      <c r="H1212">
        <v>0.26</v>
      </c>
      <c r="I1212" t="s">
        <v>1810</v>
      </c>
      <c r="J1212" s="17">
        <v>2485.364</v>
      </c>
      <c r="K1212">
        <f t="shared" si="73"/>
        <v>4</v>
      </c>
      <c r="L1212">
        <f t="shared" si="74"/>
        <v>839.65</v>
      </c>
      <c r="M1212">
        <f t="shared" si="76"/>
        <v>0.26</v>
      </c>
      <c r="N1212" s="22">
        <f t="shared" si="75"/>
        <v>2485.364</v>
      </c>
    </row>
    <row r="1213" spans="1:14" x14ac:dyDescent="0.3">
      <c r="A1213" t="s">
        <v>2404</v>
      </c>
      <c r="B1213" s="4">
        <v>45382</v>
      </c>
      <c r="C1213" t="s">
        <v>876</v>
      </c>
      <c r="D1213" t="s">
        <v>1658</v>
      </c>
      <c r="E1213" t="s">
        <v>1743</v>
      </c>
      <c r="F1213">
        <v>2</v>
      </c>
      <c r="G1213">
        <v>552.72</v>
      </c>
      <c r="H1213">
        <v>0.06</v>
      </c>
      <c r="I1213" t="s">
        <v>1807</v>
      </c>
      <c r="J1213" s="17">
        <v>1039.1135999999999</v>
      </c>
      <c r="K1213">
        <f t="shared" si="73"/>
        <v>2</v>
      </c>
      <c r="L1213">
        <f t="shared" si="74"/>
        <v>552.72</v>
      </c>
      <c r="M1213">
        <f t="shared" si="76"/>
        <v>0.06</v>
      </c>
      <c r="N1213" s="22">
        <f t="shared" si="75"/>
        <v>1039.1135999999999</v>
      </c>
    </row>
    <row r="1214" spans="1:14" x14ac:dyDescent="0.3">
      <c r="A1214" t="s">
        <v>2460</v>
      </c>
      <c r="B1214" s="4">
        <v>45332</v>
      </c>
      <c r="C1214" t="s">
        <v>1346</v>
      </c>
      <c r="D1214" t="s">
        <v>1658</v>
      </c>
      <c r="E1214" t="s">
        <v>1748</v>
      </c>
      <c r="F1214">
        <v>2</v>
      </c>
      <c r="G1214">
        <v>492.62</v>
      </c>
      <c r="H1214">
        <v>0.26</v>
      </c>
      <c r="I1214" t="s">
        <v>1810</v>
      </c>
      <c r="J1214" s="17">
        <v>729.07759999999996</v>
      </c>
      <c r="K1214">
        <f t="shared" si="73"/>
        <v>2</v>
      </c>
      <c r="L1214">
        <f t="shared" si="74"/>
        <v>492.62</v>
      </c>
      <c r="M1214">
        <f t="shared" si="76"/>
        <v>0.26</v>
      </c>
      <c r="N1214" s="22">
        <f t="shared" si="75"/>
        <v>729.07759999999996</v>
      </c>
    </row>
    <row r="1215" spans="1:14" x14ac:dyDescent="0.3">
      <c r="A1215" t="s">
        <v>2719</v>
      </c>
      <c r="B1215" s="4">
        <v>45625</v>
      </c>
      <c r="C1215" t="s">
        <v>628</v>
      </c>
      <c r="D1215" t="s">
        <v>1658</v>
      </c>
      <c r="E1215" t="s">
        <v>1761</v>
      </c>
      <c r="F1215">
        <v>2</v>
      </c>
      <c r="G1215">
        <v>747.65</v>
      </c>
      <c r="H1215">
        <v>0.08</v>
      </c>
      <c r="I1215" t="s">
        <v>1805</v>
      </c>
      <c r="J1215" s="17">
        <v>1375.6759999999999</v>
      </c>
      <c r="K1215">
        <f t="shared" si="73"/>
        <v>2</v>
      </c>
      <c r="L1215">
        <f t="shared" si="74"/>
        <v>747.65</v>
      </c>
      <c r="M1215">
        <f t="shared" si="76"/>
        <v>0.08</v>
      </c>
      <c r="N1215" s="22">
        <f t="shared" si="75"/>
        <v>1375.6759999999999</v>
      </c>
    </row>
    <row r="1216" spans="1:14" x14ac:dyDescent="0.3">
      <c r="A1216" t="s">
        <v>2880</v>
      </c>
      <c r="B1216" s="4">
        <v>45241</v>
      </c>
      <c r="C1216" t="s">
        <v>1048</v>
      </c>
      <c r="D1216" t="s">
        <v>1658</v>
      </c>
      <c r="E1216" t="s">
        <v>1781</v>
      </c>
      <c r="F1216">
        <v>2</v>
      </c>
      <c r="G1216">
        <v>891.8</v>
      </c>
      <c r="H1216">
        <v>0.28999999999999998</v>
      </c>
      <c r="I1216" t="s">
        <v>1810</v>
      </c>
      <c r="J1216" s="17">
        <v>1266.356</v>
      </c>
      <c r="K1216">
        <f t="shared" si="73"/>
        <v>2</v>
      </c>
      <c r="L1216">
        <f t="shared" si="74"/>
        <v>891.8</v>
      </c>
      <c r="M1216">
        <f t="shared" si="76"/>
        <v>0.28999999999999998</v>
      </c>
      <c r="N1216" s="22">
        <f t="shared" si="75"/>
        <v>1266.356</v>
      </c>
    </row>
    <row r="1217" spans="1:14" x14ac:dyDescent="0.3">
      <c r="A1217" t="s">
        <v>2944</v>
      </c>
      <c r="B1217" s="4">
        <v>45441</v>
      </c>
      <c r="C1217" t="s">
        <v>27</v>
      </c>
      <c r="D1217" t="s">
        <v>1658</v>
      </c>
      <c r="E1217" t="s">
        <v>1786</v>
      </c>
      <c r="F1217">
        <v>1</v>
      </c>
      <c r="G1217">
        <v>453.41</v>
      </c>
      <c r="H1217">
        <v>0.04</v>
      </c>
      <c r="I1217" t="s">
        <v>1810</v>
      </c>
      <c r="J1217" s="17">
        <v>435.27359999999999</v>
      </c>
      <c r="K1217">
        <f t="shared" si="73"/>
        <v>1</v>
      </c>
      <c r="L1217">
        <f t="shared" si="74"/>
        <v>453.41</v>
      </c>
      <c r="M1217">
        <f t="shared" si="76"/>
        <v>0.04</v>
      </c>
      <c r="N1217" s="22">
        <f t="shared" si="75"/>
        <v>435.27359999999999</v>
      </c>
    </row>
    <row r="1218" spans="1:14" x14ac:dyDescent="0.3">
      <c r="A1218" t="s">
        <v>3124</v>
      </c>
      <c r="B1218" s="4">
        <v>45223</v>
      </c>
      <c r="C1218" t="s">
        <v>403</v>
      </c>
      <c r="D1218" t="s">
        <v>1658</v>
      </c>
      <c r="E1218" t="s">
        <v>1743</v>
      </c>
      <c r="F1218">
        <v>4</v>
      </c>
      <c r="G1218">
        <v>950.21</v>
      </c>
      <c r="H1218">
        <v>0.27</v>
      </c>
      <c r="I1218" t="s">
        <v>1810</v>
      </c>
      <c r="J1218" s="17">
        <v>2774.6131999999998</v>
      </c>
      <c r="K1218">
        <f t="shared" ref="K1218:K1281" si="77">IF(ISBLANK(F1218),J1218/(G1218*(1-H1218)),F1218)</f>
        <v>4</v>
      </c>
      <c r="L1218">
        <f t="shared" ref="L1218:L1281" si="78">IF(ISBLANK(G1218),J1218/(F1218*(1-H1218)),G1218)</f>
        <v>950.21</v>
      </c>
      <c r="M1218">
        <f t="shared" si="76"/>
        <v>0.27</v>
      </c>
      <c r="N1218" s="22">
        <f t="shared" ref="N1218:N1281" si="79">IF(ISBLANK(J1218),F1218*G1218*(1-H1218),J1218)</f>
        <v>2774.6131999999998</v>
      </c>
    </row>
    <row r="1219" spans="1:14" x14ac:dyDescent="0.3">
      <c r="A1219" t="s">
        <v>3324</v>
      </c>
      <c r="B1219" s="4">
        <v>45579</v>
      </c>
      <c r="C1219" t="s">
        <v>1024</v>
      </c>
      <c r="D1219" t="s">
        <v>1658</v>
      </c>
      <c r="E1219" t="s">
        <v>1734</v>
      </c>
      <c r="F1219">
        <v>4</v>
      </c>
      <c r="G1219">
        <v>179.62</v>
      </c>
      <c r="H1219">
        <v>0.05</v>
      </c>
      <c r="I1219" t="s">
        <v>1805</v>
      </c>
      <c r="J1219" s="17">
        <v>682.55600000000004</v>
      </c>
      <c r="K1219">
        <f t="shared" si="77"/>
        <v>4</v>
      </c>
      <c r="L1219">
        <f t="shared" si="78"/>
        <v>179.62</v>
      </c>
      <c r="M1219">
        <f t="shared" si="76"/>
        <v>0.05</v>
      </c>
      <c r="N1219" s="22">
        <f t="shared" si="79"/>
        <v>682.55600000000004</v>
      </c>
    </row>
    <row r="1220" spans="1:14" x14ac:dyDescent="0.3">
      <c r="A1220" t="s">
        <v>3381</v>
      </c>
      <c r="B1220" s="4">
        <v>45472</v>
      </c>
      <c r="C1220" t="s">
        <v>861</v>
      </c>
      <c r="D1220" t="s">
        <v>1658</v>
      </c>
      <c r="E1220" t="s">
        <v>1743</v>
      </c>
      <c r="F1220">
        <v>1</v>
      </c>
      <c r="G1220">
        <v>644.15</v>
      </c>
      <c r="H1220">
        <v>0.06</v>
      </c>
      <c r="I1220" t="s">
        <v>1805</v>
      </c>
      <c r="J1220" s="17">
        <v>605.50099999999998</v>
      </c>
      <c r="K1220">
        <f t="shared" si="77"/>
        <v>1</v>
      </c>
      <c r="L1220">
        <f t="shared" si="78"/>
        <v>644.15</v>
      </c>
      <c r="M1220">
        <f t="shared" si="76"/>
        <v>0.06</v>
      </c>
      <c r="N1220" s="22">
        <f t="shared" si="79"/>
        <v>605.50099999999998</v>
      </c>
    </row>
    <row r="1221" spans="1:14" x14ac:dyDescent="0.3">
      <c r="A1221" t="s">
        <v>3482</v>
      </c>
      <c r="B1221" s="4">
        <v>45851</v>
      </c>
      <c r="C1221" t="s">
        <v>75</v>
      </c>
      <c r="D1221" t="s">
        <v>1658</v>
      </c>
      <c r="E1221" t="s">
        <v>1792</v>
      </c>
      <c r="F1221">
        <v>1</v>
      </c>
      <c r="G1221">
        <v>711.08</v>
      </c>
      <c r="H1221">
        <v>0.24</v>
      </c>
      <c r="I1221" t="s">
        <v>1807</v>
      </c>
      <c r="J1221" s="17">
        <v>540.42079999999999</v>
      </c>
      <c r="K1221">
        <f t="shared" si="77"/>
        <v>1</v>
      </c>
      <c r="L1221">
        <f t="shared" si="78"/>
        <v>711.08</v>
      </c>
      <c r="M1221">
        <f t="shared" si="76"/>
        <v>0.24</v>
      </c>
      <c r="N1221" s="22">
        <f t="shared" si="79"/>
        <v>540.42079999999999</v>
      </c>
    </row>
    <row r="1222" spans="1:14" x14ac:dyDescent="0.3">
      <c r="A1222" t="s">
        <v>3554</v>
      </c>
      <c r="B1222" s="4">
        <v>45792</v>
      </c>
      <c r="C1222" t="s">
        <v>163</v>
      </c>
      <c r="D1222" t="s">
        <v>1658</v>
      </c>
      <c r="E1222" t="s">
        <v>1774</v>
      </c>
      <c r="F1222">
        <v>3</v>
      </c>
      <c r="G1222">
        <v>773.86</v>
      </c>
      <c r="H1222">
        <v>0.22</v>
      </c>
      <c r="I1222" t="s">
        <v>1805</v>
      </c>
      <c r="J1222" s="17">
        <v>1810.8324</v>
      </c>
      <c r="K1222">
        <f t="shared" si="77"/>
        <v>3</v>
      </c>
      <c r="L1222">
        <f t="shared" si="78"/>
        <v>773.86</v>
      </c>
      <c r="M1222">
        <f t="shared" si="76"/>
        <v>0.22</v>
      </c>
      <c r="N1222" s="22">
        <f t="shared" si="79"/>
        <v>1810.8324</v>
      </c>
    </row>
    <row r="1223" spans="1:14" x14ac:dyDescent="0.3">
      <c r="A1223" t="s">
        <v>3557</v>
      </c>
      <c r="B1223" s="4">
        <v>45502</v>
      </c>
      <c r="C1223" t="s">
        <v>71</v>
      </c>
      <c r="D1223" t="s">
        <v>1658</v>
      </c>
      <c r="E1223" t="s">
        <v>1783</v>
      </c>
      <c r="F1223">
        <v>3</v>
      </c>
      <c r="G1223">
        <v>543.44000000000005</v>
      </c>
      <c r="H1223">
        <v>0.13</v>
      </c>
      <c r="I1223" t="s">
        <v>1807</v>
      </c>
      <c r="J1223" s="17">
        <v>1418.3784000000001</v>
      </c>
      <c r="K1223">
        <f t="shared" si="77"/>
        <v>3</v>
      </c>
      <c r="L1223">
        <f t="shared" si="78"/>
        <v>543.44000000000005</v>
      </c>
      <c r="M1223">
        <f t="shared" si="76"/>
        <v>0.13</v>
      </c>
      <c r="N1223" s="22">
        <f t="shared" si="79"/>
        <v>1418.3784000000001</v>
      </c>
    </row>
    <row r="1224" spans="1:14" x14ac:dyDescent="0.3">
      <c r="A1224" t="s">
        <v>3634</v>
      </c>
      <c r="B1224" s="4">
        <v>45673</v>
      </c>
      <c r="C1224" t="s">
        <v>518</v>
      </c>
      <c r="D1224" t="s">
        <v>1658</v>
      </c>
      <c r="E1224" t="s">
        <v>1734</v>
      </c>
      <c r="F1224">
        <v>3</v>
      </c>
      <c r="G1224">
        <v>713.95</v>
      </c>
      <c r="H1224">
        <v>0</v>
      </c>
      <c r="I1224" t="s">
        <v>1805</v>
      </c>
      <c r="J1224" s="17">
        <v>2141.85</v>
      </c>
      <c r="K1224">
        <f t="shared" si="77"/>
        <v>3</v>
      </c>
      <c r="L1224">
        <f t="shared" si="78"/>
        <v>713.95</v>
      </c>
      <c r="M1224">
        <f t="shared" si="76"/>
        <v>0</v>
      </c>
      <c r="N1224" s="22">
        <f t="shared" si="79"/>
        <v>2141.85</v>
      </c>
    </row>
    <row r="1225" spans="1:14" x14ac:dyDescent="0.3">
      <c r="A1225" t="s">
        <v>3674</v>
      </c>
      <c r="B1225" s="4">
        <v>45602</v>
      </c>
      <c r="C1225" t="s">
        <v>494</v>
      </c>
      <c r="D1225" t="s">
        <v>1658</v>
      </c>
      <c r="E1225" t="s">
        <v>1743</v>
      </c>
      <c r="F1225">
        <v>4</v>
      </c>
      <c r="G1225">
        <v>838.99</v>
      </c>
      <c r="H1225">
        <v>0.16</v>
      </c>
      <c r="I1225" t="s">
        <v>1805</v>
      </c>
      <c r="J1225" s="17">
        <v>2819.0064000000002</v>
      </c>
      <c r="K1225">
        <f t="shared" si="77"/>
        <v>4</v>
      </c>
      <c r="L1225">
        <f t="shared" si="78"/>
        <v>838.99</v>
      </c>
      <c r="M1225">
        <f t="shared" si="76"/>
        <v>0.16</v>
      </c>
      <c r="N1225" s="22">
        <f t="shared" si="79"/>
        <v>2819.0064000000002</v>
      </c>
    </row>
    <row r="1226" spans="1:14" x14ac:dyDescent="0.3">
      <c r="A1226" t="s">
        <v>3693</v>
      </c>
      <c r="B1226" s="4">
        <v>45617</v>
      </c>
      <c r="C1226" t="s">
        <v>1177</v>
      </c>
      <c r="D1226" t="s">
        <v>1658</v>
      </c>
      <c r="E1226" t="s">
        <v>1783</v>
      </c>
      <c r="F1226">
        <v>2</v>
      </c>
      <c r="G1226">
        <v>558.9</v>
      </c>
      <c r="H1226">
        <v>0.05</v>
      </c>
      <c r="I1226" t="s">
        <v>1810</v>
      </c>
      <c r="J1226" s="17">
        <v>1061.9100000000001</v>
      </c>
      <c r="K1226">
        <f t="shared" si="77"/>
        <v>2</v>
      </c>
      <c r="L1226">
        <f t="shared" si="78"/>
        <v>558.9</v>
      </c>
      <c r="M1226">
        <f t="shared" si="76"/>
        <v>0.05</v>
      </c>
      <c r="N1226" s="22">
        <f t="shared" si="79"/>
        <v>1061.9100000000001</v>
      </c>
    </row>
    <row r="1227" spans="1:14" x14ac:dyDescent="0.3">
      <c r="A1227" t="s">
        <v>3765</v>
      </c>
      <c r="B1227" s="4">
        <v>45216</v>
      </c>
      <c r="C1227" t="s">
        <v>261</v>
      </c>
      <c r="D1227" t="s">
        <v>1658</v>
      </c>
      <c r="E1227" t="s">
        <v>1795</v>
      </c>
      <c r="F1227">
        <v>3</v>
      </c>
      <c r="G1227">
        <v>449.99</v>
      </c>
      <c r="H1227">
        <v>0.17</v>
      </c>
      <c r="I1227" t="s">
        <v>1810</v>
      </c>
      <c r="J1227" s="17">
        <v>1120.4751000000001</v>
      </c>
      <c r="K1227">
        <f t="shared" si="77"/>
        <v>3</v>
      </c>
      <c r="L1227">
        <f t="shared" si="78"/>
        <v>449.99</v>
      </c>
      <c r="M1227">
        <f t="shared" si="76"/>
        <v>0.17</v>
      </c>
      <c r="N1227" s="22">
        <f t="shared" si="79"/>
        <v>1120.4751000000001</v>
      </c>
    </row>
    <row r="1228" spans="1:14" x14ac:dyDescent="0.3">
      <c r="A1228" t="s">
        <v>3796</v>
      </c>
      <c r="B1228" s="4">
        <v>45730</v>
      </c>
      <c r="C1228" t="s">
        <v>295</v>
      </c>
      <c r="D1228" t="s">
        <v>1658</v>
      </c>
      <c r="E1228" t="s">
        <v>1734</v>
      </c>
      <c r="F1228">
        <v>2</v>
      </c>
      <c r="G1228">
        <v>358.87</v>
      </c>
      <c r="H1228">
        <v>0.24</v>
      </c>
      <c r="I1228" t="s">
        <v>1805</v>
      </c>
      <c r="J1228" s="17">
        <v>545.48239999999998</v>
      </c>
      <c r="K1228">
        <f t="shared" si="77"/>
        <v>2</v>
      </c>
      <c r="L1228">
        <f t="shared" si="78"/>
        <v>358.87</v>
      </c>
      <c r="M1228">
        <f t="shared" si="76"/>
        <v>0.24</v>
      </c>
      <c r="N1228" s="22">
        <f t="shared" si="79"/>
        <v>545.48239999999998</v>
      </c>
    </row>
    <row r="1229" spans="1:14" x14ac:dyDescent="0.3">
      <c r="A1229" t="s">
        <v>1823</v>
      </c>
      <c r="B1229" s="4">
        <v>45913</v>
      </c>
      <c r="C1229" t="s">
        <v>870</v>
      </c>
      <c r="D1229" t="s">
        <v>1660</v>
      </c>
      <c r="E1229" t="s">
        <v>1795</v>
      </c>
      <c r="F1229">
        <v>2</v>
      </c>
      <c r="G1229">
        <v>451.98</v>
      </c>
      <c r="H1229">
        <v>0.25</v>
      </c>
      <c r="I1229" t="s">
        <v>1805</v>
      </c>
      <c r="J1229" s="17">
        <v>677.97</v>
      </c>
      <c r="K1229">
        <f t="shared" si="77"/>
        <v>2</v>
      </c>
      <c r="L1229">
        <f t="shared" si="78"/>
        <v>451.98</v>
      </c>
      <c r="M1229">
        <f t="shared" si="76"/>
        <v>0.25</v>
      </c>
      <c r="N1229" s="22">
        <f t="shared" si="79"/>
        <v>677.97</v>
      </c>
    </row>
    <row r="1230" spans="1:14" x14ac:dyDescent="0.3">
      <c r="A1230" t="s">
        <v>2031</v>
      </c>
      <c r="B1230" s="4">
        <v>45915</v>
      </c>
      <c r="C1230" t="s">
        <v>339</v>
      </c>
      <c r="D1230" t="s">
        <v>1660</v>
      </c>
      <c r="E1230" t="s">
        <v>1758</v>
      </c>
      <c r="F1230">
        <v>3</v>
      </c>
      <c r="G1230">
        <v>548.19000000000005</v>
      </c>
      <c r="H1230">
        <v>0.12</v>
      </c>
      <c r="I1230" t="s">
        <v>1805</v>
      </c>
      <c r="J1230" s="17">
        <v>1447.2216000000001</v>
      </c>
      <c r="K1230">
        <f t="shared" si="77"/>
        <v>3</v>
      </c>
      <c r="L1230">
        <f t="shared" si="78"/>
        <v>548.19000000000005</v>
      </c>
      <c r="M1230">
        <f t="shared" si="76"/>
        <v>0.12</v>
      </c>
      <c r="N1230" s="22">
        <f t="shared" si="79"/>
        <v>1447.2216000000001</v>
      </c>
    </row>
    <row r="1231" spans="1:14" x14ac:dyDescent="0.3">
      <c r="A1231" t="s">
        <v>2050</v>
      </c>
      <c r="B1231" s="4">
        <v>45480</v>
      </c>
      <c r="C1231" t="s">
        <v>1126</v>
      </c>
      <c r="D1231" t="s">
        <v>1660</v>
      </c>
      <c r="E1231" t="s">
        <v>1774</v>
      </c>
      <c r="F1231">
        <v>2</v>
      </c>
      <c r="G1231">
        <v>703.95</v>
      </c>
      <c r="H1231">
        <v>0.03</v>
      </c>
      <c r="I1231" t="s">
        <v>1805</v>
      </c>
      <c r="J1231" s="17">
        <v>1365.663</v>
      </c>
      <c r="K1231">
        <f t="shared" si="77"/>
        <v>2</v>
      </c>
      <c r="L1231">
        <f t="shared" si="78"/>
        <v>703.95</v>
      </c>
      <c r="M1231">
        <f t="shared" si="76"/>
        <v>0.03</v>
      </c>
      <c r="N1231" s="22">
        <f t="shared" si="79"/>
        <v>1365.663</v>
      </c>
    </row>
    <row r="1232" spans="1:14" x14ac:dyDescent="0.3">
      <c r="A1232" t="s">
        <v>2096</v>
      </c>
      <c r="B1232" s="4">
        <v>45438</v>
      </c>
      <c r="C1232" t="s">
        <v>832</v>
      </c>
      <c r="D1232" t="s">
        <v>1660</v>
      </c>
      <c r="E1232" t="s">
        <v>1761</v>
      </c>
      <c r="F1232">
        <v>1</v>
      </c>
      <c r="G1232">
        <v>203.61</v>
      </c>
      <c r="H1232">
        <v>0.24</v>
      </c>
      <c r="I1232" t="s">
        <v>1810</v>
      </c>
      <c r="J1232" s="17">
        <v>154.74359999999999</v>
      </c>
      <c r="K1232">
        <f t="shared" si="77"/>
        <v>1</v>
      </c>
      <c r="L1232">
        <f t="shared" si="78"/>
        <v>203.61</v>
      </c>
      <c r="M1232">
        <f t="shared" si="76"/>
        <v>0.24</v>
      </c>
      <c r="N1232" s="22">
        <f t="shared" si="79"/>
        <v>154.74359999999999</v>
      </c>
    </row>
    <row r="1233" spans="1:14" x14ac:dyDescent="0.3">
      <c r="A1233" t="s">
        <v>2176</v>
      </c>
      <c r="B1233" s="4">
        <v>45217</v>
      </c>
      <c r="C1233" t="s">
        <v>1370</v>
      </c>
      <c r="D1233" t="s">
        <v>1660</v>
      </c>
      <c r="E1233" t="s">
        <v>1748</v>
      </c>
      <c r="F1233">
        <v>4</v>
      </c>
      <c r="G1233">
        <v>269.49</v>
      </c>
      <c r="H1233">
        <v>7.0000000000000007E-2</v>
      </c>
      <c r="I1233" t="s">
        <v>1807</v>
      </c>
      <c r="J1233" s="17">
        <v>1002.5028</v>
      </c>
      <c r="K1233">
        <f t="shared" si="77"/>
        <v>4</v>
      </c>
      <c r="L1233">
        <f t="shared" si="78"/>
        <v>269.49</v>
      </c>
      <c r="M1233">
        <f t="shared" si="76"/>
        <v>7.0000000000000007E-2</v>
      </c>
      <c r="N1233" s="22">
        <f t="shared" si="79"/>
        <v>1002.5028</v>
      </c>
    </row>
    <row r="1234" spans="1:14" x14ac:dyDescent="0.3">
      <c r="A1234" t="s">
        <v>2377</v>
      </c>
      <c r="B1234" s="4">
        <v>45348</v>
      </c>
      <c r="C1234" t="s">
        <v>1406</v>
      </c>
      <c r="D1234" t="s">
        <v>1660</v>
      </c>
      <c r="E1234" t="s">
        <v>1748</v>
      </c>
      <c r="F1234">
        <v>3</v>
      </c>
      <c r="G1234">
        <v>345.58</v>
      </c>
      <c r="H1234">
        <v>0.22</v>
      </c>
      <c r="I1234" t="s">
        <v>1805</v>
      </c>
      <c r="J1234" s="17">
        <v>808.65719999999999</v>
      </c>
      <c r="K1234">
        <f t="shared" si="77"/>
        <v>3</v>
      </c>
      <c r="L1234">
        <f t="shared" si="78"/>
        <v>345.58</v>
      </c>
      <c r="M1234">
        <f t="shared" si="76"/>
        <v>0.22</v>
      </c>
      <c r="N1234" s="22">
        <f t="shared" si="79"/>
        <v>808.65719999999999</v>
      </c>
    </row>
    <row r="1235" spans="1:14" x14ac:dyDescent="0.3">
      <c r="A1235" t="s">
        <v>2527</v>
      </c>
      <c r="B1235" s="4">
        <v>45824</v>
      </c>
      <c r="C1235" t="s">
        <v>1144</v>
      </c>
      <c r="D1235" t="s">
        <v>1660</v>
      </c>
      <c r="E1235" t="s">
        <v>1789</v>
      </c>
      <c r="F1235">
        <v>3</v>
      </c>
      <c r="G1235">
        <v>681.58</v>
      </c>
      <c r="H1235">
        <v>0.23</v>
      </c>
      <c r="I1235" t="s">
        <v>1805</v>
      </c>
      <c r="J1235" s="17">
        <v>1574.4498000000001</v>
      </c>
      <c r="K1235">
        <f t="shared" si="77"/>
        <v>3</v>
      </c>
      <c r="L1235">
        <f t="shared" si="78"/>
        <v>681.58</v>
      </c>
      <c r="M1235">
        <f t="shared" si="76"/>
        <v>0.23</v>
      </c>
      <c r="N1235" s="22">
        <f t="shared" si="79"/>
        <v>1574.4498000000001</v>
      </c>
    </row>
    <row r="1236" spans="1:14" x14ac:dyDescent="0.3">
      <c r="A1236" t="s">
        <v>2633</v>
      </c>
      <c r="B1236" s="4">
        <v>45532</v>
      </c>
      <c r="C1236" t="s">
        <v>903</v>
      </c>
      <c r="D1236" t="s">
        <v>1660</v>
      </c>
      <c r="E1236" t="s">
        <v>1751</v>
      </c>
      <c r="F1236">
        <v>4</v>
      </c>
      <c r="G1236">
        <v>277.58</v>
      </c>
      <c r="H1236">
        <v>0.22</v>
      </c>
      <c r="I1236" t="s">
        <v>1807</v>
      </c>
      <c r="J1236" s="17">
        <v>866.04959999999994</v>
      </c>
      <c r="K1236">
        <f t="shared" si="77"/>
        <v>4</v>
      </c>
      <c r="L1236">
        <f t="shared" si="78"/>
        <v>277.58</v>
      </c>
      <c r="M1236">
        <f t="shared" si="76"/>
        <v>0.22</v>
      </c>
      <c r="N1236" s="22">
        <f t="shared" si="79"/>
        <v>866.04959999999994</v>
      </c>
    </row>
    <row r="1237" spans="1:14" x14ac:dyDescent="0.3">
      <c r="A1237" t="s">
        <v>2738</v>
      </c>
      <c r="B1237" s="4">
        <v>45338</v>
      </c>
      <c r="C1237" t="s">
        <v>1007</v>
      </c>
      <c r="D1237" t="s">
        <v>1660</v>
      </c>
      <c r="E1237" t="s">
        <v>1776</v>
      </c>
      <c r="F1237">
        <v>1</v>
      </c>
      <c r="G1237">
        <v>681.3</v>
      </c>
      <c r="H1237">
        <v>0.05</v>
      </c>
      <c r="I1237" t="s">
        <v>1805</v>
      </c>
      <c r="J1237" s="17">
        <v>647.2349999999999</v>
      </c>
      <c r="K1237">
        <f t="shared" si="77"/>
        <v>1</v>
      </c>
      <c r="L1237">
        <f t="shared" si="78"/>
        <v>681.3</v>
      </c>
      <c r="M1237">
        <f t="shared" si="76"/>
        <v>0.05</v>
      </c>
      <c r="N1237" s="22">
        <f t="shared" si="79"/>
        <v>647.2349999999999</v>
      </c>
    </row>
    <row r="1238" spans="1:14" x14ac:dyDescent="0.3">
      <c r="A1238" t="s">
        <v>2776</v>
      </c>
      <c r="B1238" s="4">
        <v>45274</v>
      </c>
      <c r="C1238" t="s">
        <v>1007</v>
      </c>
      <c r="D1238" t="s">
        <v>1660</v>
      </c>
      <c r="E1238" t="s">
        <v>1761</v>
      </c>
      <c r="F1238">
        <v>1</v>
      </c>
      <c r="G1238">
        <v>370.04</v>
      </c>
      <c r="H1238">
        <v>0.04</v>
      </c>
      <c r="I1238" t="s">
        <v>1810</v>
      </c>
      <c r="J1238" s="17">
        <v>355.23840000000001</v>
      </c>
      <c r="K1238">
        <f t="shared" si="77"/>
        <v>1</v>
      </c>
      <c r="L1238">
        <f t="shared" si="78"/>
        <v>370.04</v>
      </c>
      <c r="M1238">
        <f t="shared" si="76"/>
        <v>0.04</v>
      </c>
      <c r="N1238" s="22">
        <f t="shared" si="79"/>
        <v>355.23840000000001</v>
      </c>
    </row>
    <row r="1239" spans="1:14" x14ac:dyDescent="0.3">
      <c r="A1239" t="s">
        <v>2922</v>
      </c>
      <c r="B1239" s="4">
        <v>45420</v>
      </c>
      <c r="C1239" t="s">
        <v>1235</v>
      </c>
      <c r="D1239" t="s">
        <v>1660</v>
      </c>
      <c r="E1239" t="s">
        <v>1795</v>
      </c>
      <c r="F1239">
        <v>2</v>
      </c>
      <c r="G1239">
        <v>549.83000000000004</v>
      </c>
      <c r="H1239">
        <v>7.0000000000000007E-2</v>
      </c>
      <c r="I1239" t="s">
        <v>1807</v>
      </c>
      <c r="J1239" s="17">
        <v>1022.6838</v>
      </c>
      <c r="K1239">
        <f t="shared" si="77"/>
        <v>2</v>
      </c>
      <c r="L1239">
        <f t="shared" si="78"/>
        <v>549.83000000000004</v>
      </c>
      <c r="M1239">
        <f t="shared" si="76"/>
        <v>7.0000000000000007E-2</v>
      </c>
      <c r="N1239" s="22">
        <f t="shared" si="79"/>
        <v>1022.6838</v>
      </c>
    </row>
    <row r="1240" spans="1:14" x14ac:dyDescent="0.3">
      <c r="A1240" t="s">
        <v>2959</v>
      </c>
      <c r="B1240" s="4">
        <v>45924</v>
      </c>
      <c r="C1240" t="s">
        <v>1461</v>
      </c>
      <c r="D1240" t="s">
        <v>1660</v>
      </c>
      <c r="E1240" t="s">
        <v>1748</v>
      </c>
      <c r="F1240">
        <v>3</v>
      </c>
      <c r="G1240">
        <v>258.06</v>
      </c>
      <c r="H1240">
        <v>0</v>
      </c>
      <c r="I1240" t="s">
        <v>1807</v>
      </c>
      <c r="J1240" s="17">
        <v>774.18000000000006</v>
      </c>
      <c r="K1240">
        <f t="shared" si="77"/>
        <v>3</v>
      </c>
      <c r="L1240">
        <f t="shared" si="78"/>
        <v>258.06</v>
      </c>
      <c r="M1240">
        <f t="shared" si="76"/>
        <v>0</v>
      </c>
      <c r="N1240" s="22">
        <f t="shared" si="79"/>
        <v>774.18000000000006</v>
      </c>
    </row>
    <row r="1241" spans="1:14" x14ac:dyDescent="0.3">
      <c r="A1241" t="s">
        <v>3104</v>
      </c>
      <c r="B1241" s="4">
        <v>45619</v>
      </c>
      <c r="C1241" t="s">
        <v>767</v>
      </c>
      <c r="D1241" t="s">
        <v>1660</v>
      </c>
      <c r="E1241" t="s">
        <v>1739</v>
      </c>
      <c r="F1241">
        <v>2</v>
      </c>
      <c r="G1241">
        <v>892.46</v>
      </c>
      <c r="H1241">
        <v>7.0000000000000007E-2</v>
      </c>
      <c r="I1241" t="s">
        <v>1807</v>
      </c>
      <c r="J1241" s="17">
        <v>1659.9756</v>
      </c>
      <c r="K1241">
        <f t="shared" si="77"/>
        <v>2</v>
      </c>
      <c r="L1241">
        <f t="shared" si="78"/>
        <v>892.46</v>
      </c>
      <c r="M1241">
        <f t="shared" si="76"/>
        <v>7.0000000000000007E-2</v>
      </c>
      <c r="N1241" s="22">
        <f t="shared" si="79"/>
        <v>1659.9756</v>
      </c>
    </row>
    <row r="1242" spans="1:14" x14ac:dyDescent="0.3">
      <c r="A1242" t="s">
        <v>3187</v>
      </c>
      <c r="B1242" s="4">
        <v>45549</v>
      </c>
      <c r="C1242" t="s">
        <v>320</v>
      </c>
      <c r="D1242" t="s">
        <v>1660</v>
      </c>
      <c r="E1242" t="s">
        <v>1781</v>
      </c>
      <c r="F1242">
        <v>2</v>
      </c>
      <c r="G1242">
        <v>546.41</v>
      </c>
      <c r="H1242">
        <v>0.08</v>
      </c>
      <c r="I1242" t="s">
        <v>1810</v>
      </c>
      <c r="J1242" s="17">
        <v>1005.3944</v>
      </c>
      <c r="K1242">
        <f t="shared" si="77"/>
        <v>2</v>
      </c>
      <c r="L1242">
        <f t="shared" si="78"/>
        <v>546.41</v>
      </c>
      <c r="M1242">
        <f t="shared" si="76"/>
        <v>0.08</v>
      </c>
      <c r="N1242" s="22">
        <f t="shared" si="79"/>
        <v>1005.3944</v>
      </c>
    </row>
    <row r="1243" spans="1:14" x14ac:dyDescent="0.3">
      <c r="A1243" t="s">
        <v>3308</v>
      </c>
      <c r="B1243" s="4">
        <v>45586</v>
      </c>
      <c r="C1243" t="s">
        <v>1235</v>
      </c>
      <c r="D1243" t="s">
        <v>1660</v>
      </c>
      <c r="E1243" t="s">
        <v>1783</v>
      </c>
      <c r="F1243">
        <v>1</v>
      </c>
      <c r="G1243">
        <v>524</v>
      </c>
      <c r="H1243">
        <v>0.28000000000000003</v>
      </c>
      <c r="I1243" t="s">
        <v>1805</v>
      </c>
      <c r="J1243" s="17">
        <v>377.28</v>
      </c>
      <c r="K1243">
        <f t="shared" si="77"/>
        <v>1</v>
      </c>
      <c r="L1243">
        <f t="shared" si="78"/>
        <v>524</v>
      </c>
      <c r="M1243">
        <f t="shared" si="76"/>
        <v>0.28000000000000003</v>
      </c>
      <c r="N1243" s="22">
        <f t="shared" si="79"/>
        <v>377.28</v>
      </c>
    </row>
    <row r="1244" spans="1:14" x14ac:dyDescent="0.3">
      <c r="A1244" t="s">
        <v>3327</v>
      </c>
      <c r="B1244" s="4">
        <v>45936</v>
      </c>
      <c r="C1244" t="s">
        <v>370</v>
      </c>
      <c r="D1244" t="s">
        <v>1660</v>
      </c>
      <c r="E1244" t="s">
        <v>1786</v>
      </c>
      <c r="F1244">
        <v>3</v>
      </c>
      <c r="G1244">
        <v>578.47</v>
      </c>
      <c r="H1244">
        <v>0.06</v>
      </c>
      <c r="I1244" t="s">
        <v>1810</v>
      </c>
      <c r="J1244" s="17">
        <v>1631.2854</v>
      </c>
      <c r="K1244">
        <f t="shared" si="77"/>
        <v>3</v>
      </c>
      <c r="L1244">
        <f t="shared" si="78"/>
        <v>578.47</v>
      </c>
      <c r="M1244">
        <f t="shared" si="76"/>
        <v>0.06</v>
      </c>
      <c r="N1244" s="22">
        <f t="shared" si="79"/>
        <v>1631.2854</v>
      </c>
    </row>
    <row r="1245" spans="1:14" x14ac:dyDescent="0.3">
      <c r="A1245" t="s">
        <v>3376</v>
      </c>
      <c r="B1245" s="4">
        <v>45452</v>
      </c>
      <c r="C1245" t="s">
        <v>391</v>
      </c>
      <c r="D1245" t="s">
        <v>1660</v>
      </c>
      <c r="E1245" t="s">
        <v>1771</v>
      </c>
      <c r="F1245">
        <v>4</v>
      </c>
      <c r="G1245">
        <v>704.49</v>
      </c>
      <c r="H1245">
        <v>0.05</v>
      </c>
      <c r="I1245" t="s">
        <v>1810</v>
      </c>
      <c r="J1245" s="17">
        <v>2677.0619999999999</v>
      </c>
      <c r="K1245">
        <f t="shared" si="77"/>
        <v>4</v>
      </c>
      <c r="L1245">
        <f t="shared" si="78"/>
        <v>704.49</v>
      </c>
      <c r="M1245">
        <f t="shared" si="76"/>
        <v>0.05</v>
      </c>
      <c r="N1245" s="22">
        <f t="shared" si="79"/>
        <v>2677.0619999999999</v>
      </c>
    </row>
    <row r="1246" spans="1:14" x14ac:dyDescent="0.3">
      <c r="A1246" t="s">
        <v>3637</v>
      </c>
      <c r="B1246" s="4">
        <v>45860</v>
      </c>
      <c r="C1246" t="s">
        <v>939</v>
      </c>
      <c r="D1246" t="s">
        <v>1660</v>
      </c>
      <c r="E1246" t="s">
        <v>1781</v>
      </c>
      <c r="F1246">
        <v>4</v>
      </c>
      <c r="G1246">
        <v>611.91999999999996</v>
      </c>
      <c r="H1246">
        <v>0.2</v>
      </c>
      <c r="I1246" t="s">
        <v>1807</v>
      </c>
      <c r="J1246" s="17">
        <v>1958.144</v>
      </c>
      <c r="K1246">
        <f t="shared" si="77"/>
        <v>4</v>
      </c>
      <c r="L1246">
        <f t="shared" si="78"/>
        <v>611.91999999999996</v>
      </c>
      <c r="M1246">
        <f t="shared" ref="M1246:M1309" si="80">IF(ISBLANK(H1246),1-(J1246/(L1246*F1246)),H1246)</f>
        <v>0.2</v>
      </c>
      <c r="N1246" s="22">
        <f t="shared" si="79"/>
        <v>1958.144</v>
      </c>
    </row>
    <row r="1247" spans="1:14" x14ac:dyDescent="0.3">
      <c r="A1247" t="s">
        <v>1949</v>
      </c>
      <c r="B1247" s="4">
        <v>45573</v>
      </c>
      <c r="C1247" t="s">
        <v>1229</v>
      </c>
      <c r="D1247" t="s">
        <v>1662</v>
      </c>
      <c r="E1247" t="s">
        <v>1776</v>
      </c>
      <c r="F1247">
        <v>2</v>
      </c>
      <c r="G1247">
        <v>975.48</v>
      </c>
      <c r="H1247">
        <v>0.26</v>
      </c>
      <c r="I1247" t="s">
        <v>1810</v>
      </c>
      <c r="J1247" s="17">
        <v>1443.7103999999999</v>
      </c>
      <c r="K1247">
        <f t="shared" si="77"/>
        <v>2</v>
      </c>
      <c r="L1247">
        <f t="shared" si="78"/>
        <v>975.48</v>
      </c>
      <c r="M1247">
        <f t="shared" si="80"/>
        <v>0.26</v>
      </c>
      <c r="N1247" s="22">
        <f t="shared" si="79"/>
        <v>1443.7103999999999</v>
      </c>
    </row>
    <row r="1248" spans="1:14" x14ac:dyDescent="0.3">
      <c r="A1248" t="s">
        <v>2006</v>
      </c>
      <c r="B1248" s="4">
        <v>45646</v>
      </c>
      <c r="C1248" t="s">
        <v>149</v>
      </c>
      <c r="D1248" t="s">
        <v>1662</v>
      </c>
      <c r="E1248" t="s">
        <v>1755</v>
      </c>
      <c r="F1248">
        <v>2</v>
      </c>
      <c r="G1248">
        <v>397.63</v>
      </c>
      <c r="H1248">
        <v>0.26</v>
      </c>
      <c r="I1248" t="s">
        <v>1805</v>
      </c>
      <c r="J1248" s="17">
        <v>588.49239999999998</v>
      </c>
      <c r="K1248">
        <f t="shared" si="77"/>
        <v>2</v>
      </c>
      <c r="L1248">
        <f t="shared" si="78"/>
        <v>397.63</v>
      </c>
      <c r="M1248">
        <f t="shared" si="80"/>
        <v>0.26</v>
      </c>
      <c r="N1248" s="22">
        <f t="shared" si="79"/>
        <v>588.49239999999998</v>
      </c>
    </row>
    <row r="1249" spans="1:14" x14ac:dyDescent="0.3">
      <c r="A1249" t="s">
        <v>2220</v>
      </c>
      <c r="B1249" s="4">
        <v>45863</v>
      </c>
      <c r="C1249" t="s">
        <v>604</v>
      </c>
      <c r="D1249" t="s">
        <v>1662</v>
      </c>
      <c r="E1249" t="s">
        <v>1768</v>
      </c>
      <c r="F1249">
        <v>1</v>
      </c>
      <c r="G1249">
        <v>87.78</v>
      </c>
      <c r="H1249">
        <v>0.06</v>
      </c>
      <c r="I1249" t="s">
        <v>1805</v>
      </c>
      <c r="J1249" s="17">
        <v>82.513199999999998</v>
      </c>
      <c r="K1249">
        <f t="shared" si="77"/>
        <v>1</v>
      </c>
      <c r="L1249">
        <f t="shared" si="78"/>
        <v>87.78</v>
      </c>
      <c r="M1249">
        <f t="shared" si="80"/>
        <v>0.06</v>
      </c>
      <c r="N1249" s="22">
        <f t="shared" si="79"/>
        <v>82.513199999999998</v>
      </c>
    </row>
    <row r="1250" spans="1:14" x14ac:dyDescent="0.3">
      <c r="A1250" t="s">
        <v>2291</v>
      </c>
      <c r="B1250" s="4">
        <v>45639</v>
      </c>
      <c r="C1250" t="s">
        <v>1458</v>
      </c>
      <c r="D1250" t="s">
        <v>1662</v>
      </c>
      <c r="E1250" t="s">
        <v>1789</v>
      </c>
      <c r="F1250">
        <v>1</v>
      </c>
      <c r="G1250">
        <v>440.19</v>
      </c>
      <c r="H1250">
        <v>0.03</v>
      </c>
      <c r="I1250" t="s">
        <v>1807</v>
      </c>
      <c r="J1250" s="17">
        <v>426.98430000000002</v>
      </c>
      <c r="K1250">
        <f t="shared" si="77"/>
        <v>1</v>
      </c>
      <c r="L1250">
        <f t="shared" si="78"/>
        <v>440.19</v>
      </c>
      <c r="M1250">
        <f t="shared" si="80"/>
        <v>0.03</v>
      </c>
      <c r="N1250" s="22">
        <f t="shared" si="79"/>
        <v>426.98430000000002</v>
      </c>
    </row>
    <row r="1251" spans="1:14" x14ac:dyDescent="0.3">
      <c r="A1251" t="s">
        <v>2531</v>
      </c>
      <c r="B1251" s="4">
        <v>45760</v>
      </c>
      <c r="C1251" t="s">
        <v>797</v>
      </c>
      <c r="D1251" t="s">
        <v>1662</v>
      </c>
      <c r="E1251" t="s">
        <v>1786</v>
      </c>
      <c r="F1251">
        <v>4</v>
      </c>
      <c r="G1251">
        <v>805.99</v>
      </c>
      <c r="H1251">
        <v>0.06</v>
      </c>
      <c r="I1251" t="s">
        <v>1805</v>
      </c>
      <c r="J1251" s="17">
        <v>3030.5223999999998</v>
      </c>
      <c r="K1251">
        <f t="shared" si="77"/>
        <v>4</v>
      </c>
      <c r="L1251">
        <f t="shared" si="78"/>
        <v>805.99</v>
      </c>
      <c r="M1251">
        <f t="shared" si="80"/>
        <v>0.06</v>
      </c>
      <c r="N1251" s="22">
        <f t="shared" si="79"/>
        <v>3030.5223999999998</v>
      </c>
    </row>
    <row r="1252" spans="1:14" x14ac:dyDescent="0.3">
      <c r="A1252" t="s">
        <v>2675</v>
      </c>
      <c r="B1252" s="4">
        <v>45382</v>
      </c>
      <c r="C1252" t="s">
        <v>1238</v>
      </c>
      <c r="D1252" t="s">
        <v>1662</v>
      </c>
      <c r="E1252" t="s">
        <v>1748</v>
      </c>
      <c r="F1252">
        <v>1</v>
      </c>
      <c r="G1252">
        <v>984.6</v>
      </c>
      <c r="H1252">
        <v>0.22</v>
      </c>
      <c r="I1252" t="s">
        <v>1805</v>
      </c>
      <c r="J1252" s="17">
        <v>767.98800000000006</v>
      </c>
      <c r="K1252">
        <f t="shared" si="77"/>
        <v>1</v>
      </c>
      <c r="L1252">
        <f t="shared" si="78"/>
        <v>984.6</v>
      </c>
      <c r="M1252">
        <f t="shared" si="80"/>
        <v>0.22</v>
      </c>
      <c r="N1252" s="22">
        <f t="shared" si="79"/>
        <v>767.98800000000006</v>
      </c>
    </row>
    <row r="1253" spans="1:14" x14ac:dyDescent="0.3">
      <c r="A1253" t="s">
        <v>2787</v>
      </c>
      <c r="B1253" s="4">
        <v>45272</v>
      </c>
      <c r="C1253" t="s">
        <v>740</v>
      </c>
      <c r="D1253" t="s">
        <v>1662</v>
      </c>
      <c r="E1253" t="s">
        <v>1764</v>
      </c>
      <c r="F1253">
        <v>4</v>
      </c>
      <c r="G1253">
        <v>649.52</v>
      </c>
      <c r="H1253">
        <v>0.11</v>
      </c>
      <c r="I1253" t="s">
        <v>1805</v>
      </c>
      <c r="J1253" s="17">
        <v>2312.2912000000001</v>
      </c>
      <c r="K1253">
        <f t="shared" si="77"/>
        <v>4</v>
      </c>
      <c r="L1253">
        <f t="shared" si="78"/>
        <v>649.52</v>
      </c>
      <c r="M1253">
        <f t="shared" si="80"/>
        <v>0.11</v>
      </c>
      <c r="N1253" s="22">
        <f t="shared" si="79"/>
        <v>2312.2912000000001</v>
      </c>
    </row>
    <row r="1254" spans="1:14" x14ac:dyDescent="0.3">
      <c r="A1254" t="s">
        <v>2790</v>
      </c>
      <c r="B1254" s="4">
        <v>45432</v>
      </c>
      <c r="C1254" t="s">
        <v>313</v>
      </c>
      <c r="D1254" t="s">
        <v>1662</v>
      </c>
      <c r="E1254" t="s">
        <v>1764</v>
      </c>
      <c r="F1254">
        <v>2</v>
      </c>
      <c r="G1254">
        <v>853.93</v>
      </c>
      <c r="H1254">
        <v>0.01</v>
      </c>
      <c r="I1254" t="s">
        <v>1807</v>
      </c>
      <c r="J1254" s="17">
        <v>1690.7814000000001</v>
      </c>
      <c r="K1254">
        <f t="shared" si="77"/>
        <v>2</v>
      </c>
      <c r="L1254">
        <f t="shared" si="78"/>
        <v>853.93</v>
      </c>
      <c r="M1254">
        <f t="shared" si="80"/>
        <v>0.01</v>
      </c>
      <c r="N1254" s="22">
        <f t="shared" si="79"/>
        <v>1690.7814000000001</v>
      </c>
    </row>
    <row r="1255" spans="1:14" x14ac:dyDescent="0.3">
      <c r="A1255" t="s">
        <v>2863</v>
      </c>
      <c r="B1255" s="4">
        <v>45431</v>
      </c>
      <c r="C1255" t="s">
        <v>272</v>
      </c>
      <c r="D1255" t="s">
        <v>1662</v>
      </c>
      <c r="E1255" t="s">
        <v>1792</v>
      </c>
      <c r="F1255">
        <v>4</v>
      </c>
      <c r="G1255">
        <v>99.92</v>
      </c>
      <c r="H1255">
        <v>0.11</v>
      </c>
      <c r="I1255" t="s">
        <v>1810</v>
      </c>
      <c r="J1255" s="17">
        <v>355.71519999999998</v>
      </c>
      <c r="K1255">
        <f t="shared" si="77"/>
        <v>4</v>
      </c>
      <c r="L1255">
        <f t="shared" si="78"/>
        <v>99.92</v>
      </c>
      <c r="M1255">
        <f t="shared" si="80"/>
        <v>0.11</v>
      </c>
      <c r="N1255" s="22">
        <f t="shared" si="79"/>
        <v>355.71519999999998</v>
      </c>
    </row>
    <row r="1256" spans="1:14" x14ac:dyDescent="0.3">
      <c r="A1256" t="s">
        <v>2897</v>
      </c>
      <c r="B1256" s="4">
        <v>45824</v>
      </c>
      <c r="C1256" t="s">
        <v>1012</v>
      </c>
      <c r="D1256" t="s">
        <v>1662</v>
      </c>
      <c r="E1256" t="s">
        <v>1755</v>
      </c>
      <c r="F1256">
        <v>2</v>
      </c>
      <c r="G1256">
        <v>769.48</v>
      </c>
      <c r="H1256">
        <v>0.11</v>
      </c>
      <c r="I1256" t="s">
        <v>1807</v>
      </c>
      <c r="J1256" s="17">
        <v>1369.6744000000001</v>
      </c>
      <c r="K1256">
        <f t="shared" si="77"/>
        <v>2</v>
      </c>
      <c r="L1256">
        <f t="shared" si="78"/>
        <v>769.48</v>
      </c>
      <c r="M1256">
        <f t="shared" si="80"/>
        <v>0.11</v>
      </c>
      <c r="N1256" s="22">
        <f t="shared" si="79"/>
        <v>1369.6744000000001</v>
      </c>
    </row>
    <row r="1257" spans="1:14" x14ac:dyDescent="0.3">
      <c r="A1257" t="s">
        <v>3007</v>
      </c>
      <c r="B1257" s="4">
        <v>45313</v>
      </c>
      <c r="C1257" t="s">
        <v>1312</v>
      </c>
      <c r="D1257" t="s">
        <v>1662</v>
      </c>
      <c r="E1257" t="s">
        <v>1743</v>
      </c>
      <c r="F1257">
        <v>1</v>
      </c>
      <c r="G1257">
        <v>743.55</v>
      </c>
      <c r="H1257">
        <v>0.11</v>
      </c>
      <c r="I1257" t="s">
        <v>1810</v>
      </c>
      <c r="J1257" s="17">
        <v>661.7595</v>
      </c>
      <c r="K1257">
        <f t="shared" si="77"/>
        <v>1</v>
      </c>
      <c r="L1257">
        <f t="shared" si="78"/>
        <v>743.55</v>
      </c>
      <c r="M1257">
        <f t="shared" si="80"/>
        <v>0.11</v>
      </c>
      <c r="N1257" s="22">
        <f t="shared" si="79"/>
        <v>661.7595</v>
      </c>
    </row>
    <row r="1258" spans="1:14" x14ac:dyDescent="0.3">
      <c r="A1258" t="s">
        <v>3009</v>
      </c>
      <c r="B1258" s="4">
        <v>45371</v>
      </c>
      <c r="C1258" t="s">
        <v>835</v>
      </c>
      <c r="D1258" t="s">
        <v>1662</v>
      </c>
      <c r="E1258" t="s">
        <v>1768</v>
      </c>
      <c r="F1258">
        <v>2</v>
      </c>
      <c r="G1258">
        <v>972.4</v>
      </c>
      <c r="H1258">
        <v>0.06</v>
      </c>
      <c r="I1258" t="s">
        <v>1810</v>
      </c>
      <c r="J1258" s="17">
        <v>1828.1120000000001</v>
      </c>
      <c r="K1258">
        <f t="shared" si="77"/>
        <v>2</v>
      </c>
      <c r="L1258">
        <f t="shared" si="78"/>
        <v>972.4</v>
      </c>
      <c r="M1258">
        <f t="shared" si="80"/>
        <v>0.06</v>
      </c>
      <c r="N1258" s="22">
        <f t="shared" si="79"/>
        <v>1828.1120000000001</v>
      </c>
    </row>
    <row r="1259" spans="1:14" x14ac:dyDescent="0.3">
      <c r="A1259" t="s">
        <v>3170</v>
      </c>
      <c r="B1259" s="4">
        <v>45244</v>
      </c>
      <c r="C1259" t="s">
        <v>512</v>
      </c>
      <c r="D1259" t="s">
        <v>1662</v>
      </c>
      <c r="E1259" t="s">
        <v>1734</v>
      </c>
      <c r="F1259">
        <v>1</v>
      </c>
      <c r="G1259">
        <v>570.52</v>
      </c>
      <c r="H1259">
        <v>0</v>
      </c>
      <c r="I1259" t="s">
        <v>1807</v>
      </c>
      <c r="J1259" s="17">
        <v>570.52</v>
      </c>
      <c r="K1259">
        <f t="shared" si="77"/>
        <v>1</v>
      </c>
      <c r="L1259">
        <f t="shared" si="78"/>
        <v>570.52</v>
      </c>
      <c r="M1259">
        <f t="shared" si="80"/>
        <v>0</v>
      </c>
      <c r="N1259" s="22">
        <f t="shared" si="79"/>
        <v>570.52</v>
      </c>
    </row>
    <row r="1260" spans="1:14" x14ac:dyDescent="0.3">
      <c r="A1260" t="s">
        <v>3197</v>
      </c>
      <c r="B1260" s="4">
        <v>45338</v>
      </c>
      <c r="C1260" t="s">
        <v>1123</v>
      </c>
      <c r="D1260" t="s">
        <v>1662</v>
      </c>
      <c r="E1260" t="s">
        <v>1748</v>
      </c>
      <c r="F1260">
        <v>1</v>
      </c>
      <c r="G1260">
        <v>997.87</v>
      </c>
      <c r="H1260">
        <v>0.24</v>
      </c>
      <c r="I1260" t="s">
        <v>1805</v>
      </c>
      <c r="J1260" s="17">
        <v>758.38120000000004</v>
      </c>
      <c r="K1260">
        <f t="shared" si="77"/>
        <v>1</v>
      </c>
      <c r="L1260">
        <f t="shared" si="78"/>
        <v>997.87</v>
      </c>
      <c r="M1260">
        <f t="shared" si="80"/>
        <v>0.24</v>
      </c>
      <c r="N1260" s="22">
        <f t="shared" si="79"/>
        <v>758.38120000000004</v>
      </c>
    </row>
    <row r="1261" spans="1:14" x14ac:dyDescent="0.3">
      <c r="A1261" t="s">
        <v>3244</v>
      </c>
      <c r="B1261" s="4">
        <v>45756</v>
      </c>
      <c r="C1261" t="s">
        <v>1406</v>
      </c>
      <c r="D1261" t="s">
        <v>1662</v>
      </c>
      <c r="E1261" t="s">
        <v>1739</v>
      </c>
      <c r="F1261">
        <v>1</v>
      </c>
      <c r="G1261">
        <v>209.93</v>
      </c>
      <c r="H1261">
        <v>0.21</v>
      </c>
      <c r="I1261" t="s">
        <v>1805</v>
      </c>
      <c r="J1261" s="17">
        <v>165.84469999999999</v>
      </c>
      <c r="K1261">
        <f t="shared" si="77"/>
        <v>1</v>
      </c>
      <c r="L1261">
        <f t="shared" si="78"/>
        <v>209.93</v>
      </c>
      <c r="M1261">
        <f t="shared" si="80"/>
        <v>0.21</v>
      </c>
      <c r="N1261" s="22">
        <f t="shared" si="79"/>
        <v>165.84469999999999</v>
      </c>
    </row>
    <row r="1262" spans="1:14" x14ac:dyDescent="0.3">
      <c r="A1262" t="s">
        <v>3539</v>
      </c>
      <c r="B1262" s="4">
        <v>45628</v>
      </c>
      <c r="C1262" t="s">
        <v>202</v>
      </c>
      <c r="D1262" t="s">
        <v>1662</v>
      </c>
      <c r="E1262" t="s">
        <v>1792</v>
      </c>
      <c r="F1262">
        <v>2</v>
      </c>
      <c r="G1262">
        <v>864.09</v>
      </c>
      <c r="H1262">
        <v>0.06</v>
      </c>
      <c r="I1262" t="s">
        <v>1810</v>
      </c>
      <c r="J1262" s="17">
        <v>1624.4892</v>
      </c>
      <c r="K1262">
        <f t="shared" si="77"/>
        <v>2</v>
      </c>
      <c r="L1262">
        <f t="shared" si="78"/>
        <v>864.09</v>
      </c>
      <c r="M1262">
        <f t="shared" si="80"/>
        <v>0.06</v>
      </c>
      <c r="N1262" s="22">
        <f t="shared" si="79"/>
        <v>1624.4892</v>
      </c>
    </row>
    <row r="1263" spans="1:14" x14ac:dyDescent="0.3">
      <c r="A1263" t="s">
        <v>3562</v>
      </c>
      <c r="B1263" s="4">
        <v>45898</v>
      </c>
      <c r="C1263" t="s">
        <v>734</v>
      </c>
      <c r="D1263" t="s">
        <v>1662</v>
      </c>
      <c r="E1263" t="s">
        <v>1774</v>
      </c>
      <c r="F1263">
        <v>1</v>
      </c>
      <c r="G1263">
        <v>891.79</v>
      </c>
      <c r="H1263">
        <v>0.03</v>
      </c>
      <c r="I1263" t="s">
        <v>1805</v>
      </c>
      <c r="J1263" s="17">
        <v>865.03629999999998</v>
      </c>
      <c r="K1263">
        <f t="shared" si="77"/>
        <v>1</v>
      </c>
      <c r="L1263">
        <f t="shared" si="78"/>
        <v>891.79</v>
      </c>
      <c r="M1263">
        <f t="shared" si="80"/>
        <v>0.03</v>
      </c>
      <c r="N1263" s="22">
        <f t="shared" si="79"/>
        <v>865.03629999999998</v>
      </c>
    </row>
    <row r="1264" spans="1:14" x14ac:dyDescent="0.3">
      <c r="A1264" t="s">
        <v>3564</v>
      </c>
      <c r="B1264" s="4">
        <v>45355</v>
      </c>
      <c r="C1264" t="s">
        <v>59</v>
      </c>
      <c r="D1264" t="s">
        <v>1662</v>
      </c>
      <c r="E1264" t="s">
        <v>1795</v>
      </c>
      <c r="F1264">
        <v>3</v>
      </c>
      <c r="G1264">
        <v>626.71</v>
      </c>
      <c r="H1264">
        <v>7.0000000000000007E-2</v>
      </c>
      <c r="I1264" t="s">
        <v>1810</v>
      </c>
      <c r="J1264" s="17">
        <v>1748.5209</v>
      </c>
      <c r="K1264">
        <f t="shared" si="77"/>
        <v>3</v>
      </c>
      <c r="L1264">
        <f t="shared" si="78"/>
        <v>626.71</v>
      </c>
      <c r="M1264">
        <f t="shared" si="80"/>
        <v>7.0000000000000007E-2</v>
      </c>
      <c r="N1264" s="22">
        <f t="shared" si="79"/>
        <v>1748.5209</v>
      </c>
    </row>
    <row r="1265" spans="1:14" x14ac:dyDescent="0.3">
      <c r="A1265" t="s">
        <v>3669</v>
      </c>
      <c r="B1265" s="4">
        <v>45904</v>
      </c>
      <c r="C1265" t="s">
        <v>409</v>
      </c>
      <c r="D1265" t="s">
        <v>1662</v>
      </c>
      <c r="E1265" t="s">
        <v>1758</v>
      </c>
      <c r="F1265">
        <v>1</v>
      </c>
      <c r="G1265">
        <v>126.92</v>
      </c>
      <c r="H1265">
        <v>0.24</v>
      </c>
      <c r="I1265" t="s">
        <v>1810</v>
      </c>
      <c r="J1265" s="17">
        <v>96.459199999999996</v>
      </c>
      <c r="K1265">
        <f t="shared" si="77"/>
        <v>1</v>
      </c>
      <c r="L1265">
        <f t="shared" si="78"/>
        <v>126.92</v>
      </c>
      <c r="M1265">
        <f t="shared" si="80"/>
        <v>0.24</v>
      </c>
      <c r="N1265" s="22">
        <f t="shared" si="79"/>
        <v>96.459199999999996</v>
      </c>
    </row>
    <row r="1266" spans="1:14" x14ac:dyDescent="0.3">
      <c r="A1266" t="s">
        <v>3743</v>
      </c>
      <c r="B1266" s="4">
        <v>45793</v>
      </c>
      <c r="C1266" t="s">
        <v>339</v>
      </c>
      <c r="D1266" t="s">
        <v>1662</v>
      </c>
      <c r="E1266" t="s">
        <v>1739</v>
      </c>
      <c r="F1266">
        <v>1</v>
      </c>
      <c r="G1266">
        <v>338.83</v>
      </c>
      <c r="H1266">
        <v>0.19</v>
      </c>
      <c r="I1266" t="s">
        <v>1807</v>
      </c>
      <c r="J1266" s="17">
        <v>274.45229999999998</v>
      </c>
      <c r="K1266">
        <f t="shared" si="77"/>
        <v>1</v>
      </c>
      <c r="L1266">
        <f t="shared" si="78"/>
        <v>338.83</v>
      </c>
      <c r="M1266">
        <f t="shared" si="80"/>
        <v>0.19</v>
      </c>
      <c r="N1266" s="22">
        <f t="shared" si="79"/>
        <v>274.45229999999998</v>
      </c>
    </row>
    <row r="1267" spans="1:14" x14ac:dyDescent="0.3">
      <c r="A1267" t="s">
        <v>3762</v>
      </c>
      <c r="B1267" s="4">
        <v>45863</v>
      </c>
      <c r="C1267" t="s">
        <v>55</v>
      </c>
      <c r="D1267" t="s">
        <v>1662</v>
      </c>
      <c r="E1267" t="s">
        <v>1764</v>
      </c>
      <c r="F1267">
        <v>4</v>
      </c>
      <c r="G1267">
        <v>270.69</v>
      </c>
      <c r="H1267">
        <v>0.18</v>
      </c>
      <c r="I1267" t="s">
        <v>1807</v>
      </c>
      <c r="J1267" s="17">
        <v>887.86320000000001</v>
      </c>
      <c r="K1267">
        <f t="shared" si="77"/>
        <v>4</v>
      </c>
      <c r="L1267">
        <f t="shared" si="78"/>
        <v>270.69</v>
      </c>
      <c r="M1267">
        <f t="shared" si="80"/>
        <v>0.18</v>
      </c>
      <c r="N1267" s="22">
        <f t="shared" si="79"/>
        <v>887.86320000000001</v>
      </c>
    </row>
    <row r="1268" spans="1:14" x14ac:dyDescent="0.3">
      <c r="A1268" t="s">
        <v>3783</v>
      </c>
      <c r="B1268" s="4">
        <v>45388</v>
      </c>
      <c r="C1268" t="s">
        <v>625</v>
      </c>
      <c r="D1268" t="s">
        <v>1662</v>
      </c>
      <c r="E1268" t="s">
        <v>1776</v>
      </c>
      <c r="F1268">
        <v>3</v>
      </c>
      <c r="G1268">
        <v>685.97</v>
      </c>
      <c r="H1268">
        <v>0.24</v>
      </c>
      <c r="I1268" t="s">
        <v>1807</v>
      </c>
      <c r="J1268" s="17">
        <v>1564.0116</v>
      </c>
      <c r="K1268">
        <f t="shared" si="77"/>
        <v>3</v>
      </c>
      <c r="L1268">
        <f t="shared" si="78"/>
        <v>685.97</v>
      </c>
      <c r="M1268">
        <f t="shared" si="80"/>
        <v>0.24</v>
      </c>
      <c r="N1268" s="22">
        <f t="shared" si="79"/>
        <v>1564.0116</v>
      </c>
    </row>
    <row r="1269" spans="1:14" x14ac:dyDescent="0.3">
      <c r="A1269" t="s">
        <v>1831</v>
      </c>
      <c r="B1269" s="4">
        <v>45908</v>
      </c>
      <c r="C1269" t="s">
        <v>607</v>
      </c>
      <c r="D1269" t="s">
        <v>1664</v>
      </c>
      <c r="E1269" t="s">
        <v>1758</v>
      </c>
      <c r="F1269">
        <v>3</v>
      </c>
      <c r="G1269">
        <v>77.599999999999994</v>
      </c>
      <c r="H1269">
        <v>7.0000000000000007E-2</v>
      </c>
      <c r="I1269" t="s">
        <v>1805</v>
      </c>
      <c r="J1269" s="17">
        <v>216.50399999999999</v>
      </c>
      <c r="K1269">
        <f t="shared" si="77"/>
        <v>3</v>
      </c>
      <c r="L1269">
        <f t="shared" si="78"/>
        <v>77.599999999999994</v>
      </c>
      <c r="M1269">
        <f t="shared" si="80"/>
        <v>7.0000000000000007E-2</v>
      </c>
      <c r="N1269" s="22">
        <f t="shared" si="79"/>
        <v>216.50399999999999</v>
      </c>
    </row>
    <row r="1270" spans="1:14" x14ac:dyDescent="0.3">
      <c r="A1270" t="s">
        <v>1884</v>
      </c>
      <c r="B1270" s="4">
        <v>45800</v>
      </c>
      <c r="C1270" t="s">
        <v>40</v>
      </c>
      <c r="D1270" t="s">
        <v>1664</v>
      </c>
      <c r="E1270" t="s">
        <v>1783</v>
      </c>
      <c r="F1270">
        <v>1</v>
      </c>
      <c r="G1270">
        <v>687.82</v>
      </c>
      <c r="H1270">
        <v>0.27</v>
      </c>
      <c r="I1270" t="s">
        <v>1810</v>
      </c>
      <c r="J1270" s="17">
        <v>502.10860000000002</v>
      </c>
      <c r="K1270">
        <f t="shared" si="77"/>
        <v>1</v>
      </c>
      <c r="L1270">
        <f t="shared" si="78"/>
        <v>687.82</v>
      </c>
      <c r="M1270">
        <f t="shared" si="80"/>
        <v>0.27</v>
      </c>
      <c r="N1270" s="22">
        <f t="shared" si="79"/>
        <v>502.10860000000002</v>
      </c>
    </row>
    <row r="1271" spans="1:14" x14ac:dyDescent="0.3">
      <c r="A1271" t="s">
        <v>2011</v>
      </c>
      <c r="B1271" s="4">
        <v>45465</v>
      </c>
      <c r="C1271" t="s">
        <v>97</v>
      </c>
      <c r="D1271" t="s">
        <v>1664</v>
      </c>
      <c r="E1271" t="s">
        <v>1768</v>
      </c>
      <c r="F1271">
        <v>3</v>
      </c>
      <c r="G1271">
        <v>723.47</v>
      </c>
      <c r="H1271">
        <v>0.12</v>
      </c>
      <c r="I1271" t="s">
        <v>1810</v>
      </c>
      <c r="J1271" s="17">
        <v>1909.9608000000001</v>
      </c>
      <c r="K1271">
        <f t="shared" si="77"/>
        <v>3</v>
      </c>
      <c r="L1271">
        <f t="shared" si="78"/>
        <v>723.47</v>
      </c>
      <c r="M1271">
        <f t="shared" si="80"/>
        <v>0.12</v>
      </c>
      <c r="N1271" s="22">
        <f t="shared" si="79"/>
        <v>1909.9608000000001</v>
      </c>
    </row>
    <row r="1272" spans="1:14" x14ac:dyDescent="0.3">
      <c r="A1272" t="s">
        <v>2016</v>
      </c>
      <c r="B1272" s="4">
        <v>45224</v>
      </c>
      <c r="C1272" t="s">
        <v>1147</v>
      </c>
      <c r="D1272" t="s">
        <v>1664</v>
      </c>
      <c r="E1272" t="s">
        <v>1764</v>
      </c>
      <c r="F1272">
        <v>1</v>
      </c>
      <c r="G1272">
        <v>620.80999999999995</v>
      </c>
      <c r="H1272">
        <v>0.04</v>
      </c>
      <c r="I1272" t="s">
        <v>1807</v>
      </c>
      <c r="J1272" s="17">
        <v>595.97759999999994</v>
      </c>
      <c r="K1272">
        <f t="shared" si="77"/>
        <v>1</v>
      </c>
      <c r="L1272">
        <f t="shared" si="78"/>
        <v>620.80999999999995</v>
      </c>
      <c r="M1272">
        <f t="shared" si="80"/>
        <v>0.04</v>
      </c>
      <c r="N1272" s="22">
        <f t="shared" si="79"/>
        <v>595.97759999999994</v>
      </c>
    </row>
    <row r="1273" spans="1:14" x14ac:dyDescent="0.3">
      <c r="A1273" t="s">
        <v>2238</v>
      </c>
      <c r="B1273" s="4">
        <v>45860</v>
      </c>
      <c r="C1273" t="s">
        <v>333</v>
      </c>
      <c r="D1273" t="s">
        <v>1664</v>
      </c>
      <c r="E1273" t="s">
        <v>1758</v>
      </c>
      <c r="F1273">
        <v>2</v>
      </c>
      <c r="G1273">
        <v>849.8</v>
      </c>
      <c r="H1273">
        <v>0.06</v>
      </c>
      <c r="I1273" t="s">
        <v>1810</v>
      </c>
      <c r="J1273" s="17">
        <v>1597.624</v>
      </c>
      <c r="K1273">
        <f t="shared" si="77"/>
        <v>2</v>
      </c>
      <c r="L1273">
        <f t="shared" si="78"/>
        <v>849.8</v>
      </c>
      <c r="M1273">
        <f t="shared" si="80"/>
        <v>0.06</v>
      </c>
      <c r="N1273" s="22">
        <f t="shared" si="79"/>
        <v>1597.624</v>
      </c>
    </row>
    <row r="1274" spans="1:14" x14ac:dyDescent="0.3">
      <c r="A1274" t="s">
        <v>2477</v>
      </c>
      <c r="B1274" s="4">
        <v>45369</v>
      </c>
      <c r="C1274" t="s">
        <v>710</v>
      </c>
      <c r="D1274" t="s">
        <v>1664</v>
      </c>
      <c r="E1274" t="s">
        <v>1751</v>
      </c>
      <c r="F1274">
        <v>2</v>
      </c>
      <c r="G1274">
        <v>132.77000000000001</v>
      </c>
      <c r="H1274">
        <v>0.13</v>
      </c>
      <c r="I1274" t="s">
        <v>1810</v>
      </c>
      <c r="J1274" s="17">
        <v>231.0198</v>
      </c>
      <c r="K1274">
        <f t="shared" si="77"/>
        <v>2</v>
      </c>
      <c r="L1274">
        <f t="shared" si="78"/>
        <v>132.77000000000001</v>
      </c>
      <c r="M1274">
        <f t="shared" si="80"/>
        <v>0.13</v>
      </c>
      <c r="N1274" s="22">
        <f t="shared" si="79"/>
        <v>231.0198</v>
      </c>
    </row>
    <row r="1275" spans="1:14" x14ac:dyDescent="0.3">
      <c r="A1275" t="s">
        <v>2552</v>
      </c>
      <c r="B1275" s="4">
        <v>45747</v>
      </c>
      <c r="C1275" t="s">
        <v>625</v>
      </c>
      <c r="D1275" t="s">
        <v>1664</v>
      </c>
      <c r="E1275" t="s">
        <v>1764</v>
      </c>
      <c r="F1275">
        <v>1</v>
      </c>
      <c r="G1275">
        <v>664.87</v>
      </c>
      <c r="H1275">
        <v>0.08</v>
      </c>
      <c r="I1275" t="s">
        <v>1807</v>
      </c>
      <c r="J1275" s="17">
        <v>611.68040000000008</v>
      </c>
      <c r="K1275">
        <f t="shared" si="77"/>
        <v>1</v>
      </c>
      <c r="L1275">
        <f t="shared" si="78"/>
        <v>664.87</v>
      </c>
      <c r="M1275">
        <f t="shared" si="80"/>
        <v>0.08</v>
      </c>
      <c r="N1275" s="22">
        <f t="shared" si="79"/>
        <v>611.68040000000008</v>
      </c>
    </row>
    <row r="1276" spans="1:14" x14ac:dyDescent="0.3">
      <c r="A1276" t="s">
        <v>2555</v>
      </c>
      <c r="B1276" s="4">
        <v>45917</v>
      </c>
      <c r="C1276" t="s">
        <v>642</v>
      </c>
      <c r="D1276" t="s">
        <v>1664</v>
      </c>
      <c r="E1276" t="s">
        <v>1771</v>
      </c>
      <c r="F1276">
        <v>4</v>
      </c>
      <c r="G1276">
        <v>602.39</v>
      </c>
      <c r="H1276">
        <v>0.19</v>
      </c>
      <c r="I1276" t="s">
        <v>1810</v>
      </c>
      <c r="J1276" s="17">
        <v>1951.7436</v>
      </c>
      <c r="K1276">
        <f t="shared" si="77"/>
        <v>4</v>
      </c>
      <c r="L1276">
        <f t="shared" si="78"/>
        <v>602.39</v>
      </c>
      <c r="M1276">
        <f t="shared" si="80"/>
        <v>0.19</v>
      </c>
      <c r="N1276" s="22">
        <f t="shared" si="79"/>
        <v>1951.7436</v>
      </c>
    </row>
    <row r="1277" spans="1:14" x14ac:dyDescent="0.3">
      <c r="A1277" t="s">
        <v>2569</v>
      </c>
      <c r="B1277" s="4">
        <v>45360</v>
      </c>
      <c r="C1277" t="s">
        <v>14</v>
      </c>
      <c r="D1277" t="s">
        <v>1664</v>
      </c>
      <c r="E1277" t="s">
        <v>1734</v>
      </c>
      <c r="F1277">
        <v>1</v>
      </c>
      <c r="G1277">
        <v>928.72</v>
      </c>
      <c r="H1277">
        <v>0.1</v>
      </c>
      <c r="I1277" t="s">
        <v>1810</v>
      </c>
      <c r="J1277" s="17">
        <v>835.84800000000007</v>
      </c>
      <c r="K1277">
        <f t="shared" si="77"/>
        <v>1</v>
      </c>
      <c r="L1277">
        <f t="shared" si="78"/>
        <v>928.72</v>
      </c>
      <c r="M1277">
        <f t="shared" si="80"/>
        <v>0.1</v>
      </c>
      <c r="N1277" s="22">
        <f t="shared" si="79"/>
        <v>835.84800000000007</v>
      </c>
    </row>
    <row r="1278" spans="1:14" x14ac:dyDescent="0.3">
      <c r="A1278" t="s">
        <v>2695</v>
      </c>
      <c r="B1278" s="4">
        <v>45801</v>
      </c>
      <c r="C1278" t="s">
        <v>1418</v>
      </c>
      <c r="D1278" t="s">
        <v>1664</v>
      </c>
      <c r="E1278" t="s">
        <v>1764</v>
      </c>
      <c r="F1278">
        <v>2</v>
      </c>
      <c r="G1278">
        <v>995.11</v>
      </c>
      <c r="H1278">
        <v>0.13</v>
      </c>
      <c r="I1278" t="s">
        <v>1807</v>
      </c>
      <c r="J1278" s="17">
        <v>1731.4914000000001</v>
      </c>
      <c r="K1278">
        <f t="shared" si="77"/>
        <v>2</v>
      </c>
      <c r="L1278">
        <f t="shared" si="78"/>
        <v>995.11</v>
      </c>
      <c r="M1278">
        <f t="shared" si="80"/>
        <v>0.13</v>
      </c>
      <c r="N1278" s="22">
        <f t="shared" si="79"/>
        <v>1731.4914000000001</v>
      </c>
    </row>
    <row r="1279" spans="1:14" x14ac:dyDescent="0.3">
      <c r="A1279" t="s">
        <v>2717</v>
      </c>
      <c r="B1279" s="4">
        <v>45796</v>
      </c>
      <c r="C1279" t="s">
        <v>681</v>
      </c>
      <c r="D1279" t="s">
        <v>1664</v>
      </c>
      <c r="E1279" t="s">
        <v>1755</v>
      </c>
      <c r="F1279">
        <v>2</v>
      </c>
      <c r="G1279">
        <v>491.26</v>
      </c>
      <c r="H1279">
        <v>0.14000000000000001</v>
      </c>
      <c r="I1279" t="s">
        <v>1810</v>
      </c>
      <c r="J1279" s="17">
        <v>844.96719999999993</v>
      </c>
      <c r="K1279">
        <f t="shared" si="77"/>
        <v>2</v>
      </c>
      <c r="L1279">
        <f t="shared" si="78"/>
        <v>491.26</v>
      </c>
      <c r="M1279">
        <f t="shared" si="80"/>
        <v>0.14000000000000001</v>
      </c>
      <c r="N1279" s="22">
        <f t="shared" si="79"/>
        <v>844.96719999999993</v>
      </c>
    </row>
    <row r="1280" spans="1:14" x14ac:dyDescent="0.3">
      <c r="A1280" t="s">
        <v>2733</v>
      </c>
      <c r="B1280" s="4">
        <v>45369</v>
      </c>
      <c r="C1280" t="s">
        <v>693</v>
      </c>
      <c r="D1280" t="s">
        <v>1664</v>
      </c>
      <c r="E1280" t="s">
        <v>1795</v>
      </c>
      <c r="F1280">
        <v>3</v>
      </c>
      <c r="G1280">
        <v>968.88</v>
      </c>
      <c r="H1280">
        <v>0.15</v>
      </c>
      <c r="I1280" t="s">
        <v>1805</v>
      </c>
      <c r="J1280" s="17">
        <v>2470.6439999999998</v>
      </c>
      <c r="K1280">
        <f t="shared" si="77"/>
        <v>3</v>
      </c>
      <c r="L1280">
        <f t="shared" si="78"/>
        <v>968.88</v>
      </c>
      <c r="M1280">
        <f t="shared" si="80"/>
        <v>0.15</v>
      </c>
      <c r="N1280" s="22">
        <f t="shared" si="79"/>
        <v>2470.6439999999998</v>
      </c>
    </row>
    <row r="1281" spans="1:14" x14ac:dyDescent="0.3">
      <c r="A1281" t="s">
        <v>3263</v>
      </c>
      <c r="B1281" s="4">
        <v>45900</v>
      </c>
      <c r="C1281" t="s">
        <v>586</v>
      </c>
      <c r="D1281" t="s">
        <v>1664</v>
      </c>
      <c r="E1281" t="s">
        <v>1792</v>
      </c>
      <c r="F1281">
        <v>2</v>
      </c>
      <c r="G1281">
        <v>947.56</v>
      </c>
      <c r="H1281">
        <v>0.02</v>
      </c>
      <c r="I1281" t="s">
        <v>1810</v>
      </c>
      <c r="J1281" s="17">
        <v>1857.2175999999999</v>
      </c>
      <c r="K1281">
        <f t="shared" si="77"/>
        <v>2</v>
      </c>
      <c r="L1281">
        <f t="shared" si="78"/>
        <v>947.56</v>
      </c>
      <c r="M1281">
        <f t="shared" si="80"/>
        <v>0.02</v>
      </c>
      <c r="N1281" s="22">
        <f t="shared" si="79"/>
        <v>1857.2175999999999</v>
      </c>
    </row>
    <row r="1282" spans="1:14" x14ac:dyDescent="0.3">
      <c r="A1282" t="s">
        <v>3382</v>
      </c>
      <c r="B1282" s="4">
        <v>45897</v>
      </c>
      <c r="C1282" t="s">
        <v>1048</v>
      </c>
      <c r="D1282" t="s">
        <v>1664</v>
      </c>
      <c r="E1282" t="s">
        <v>1779</v>
      </c>
      <c r="F1282">
        <v>1</v>
      </c>
      <c r="G1282">
        <v>470.55</v>
      </c>
      <c r="H1282">
        <v>0.23</v>
      </c>
      <c r="I1282" t="s">
        <v>1807</v>
      </c>
      <c r="J1282" s="17">
        <v>362.32350000000002</v>
      </c>
      <c r="K1282">
        <f t="shared" ref="K1282:K1345" si="81">IF(ISBLANK(F1282),J1282/(G1282*(1-H1282)),F1282)</f>
        <v>1</v>
      </c>
      <c r="L1282">
        <f t="shared" ref="L1282:L1345" si="82">IF(ISBLANK(G1282),J1282/(F1282*(1-H1282)),G1282)</f>
        <v>470.55</v>
      </c>
      <c r="M1282">
        <f t="shared" si="80"/>
        <v>0.23</v>
      </c>
      <c r="N1282" s="22">
        <f t="shared" ref="N1282:N1345" si="83">IF(ISBLANK(J1282),F1282*G1282*(1-H1282),J1282)</f>
        <v>362.32350000000002</v>
      </c>
    </row>
    <row r="1283" spans="1:14" x14ac:dyDescent="0.3">
      <c r="A1283" t="s">
        <v>3409</v>
      </c>
      <c r="B1283" s="4">
        <v>45313</v>
      </c>
      <c r="C1283" t="s">
        <v>592</v>
      </c>
      <c r="D1283" t="s">
        <v>1664</v>
      </c>
      <c r="E1283" t="s">
        <v>1734</v>
      </c>
      <c r="F1283">
        <v>1</v>
      </c>
      <c r="G1283">
        <v>305.70999999999998</v>
      </c>
      <c r="H1283">
        <v>0.26</v>
      </c>
      <c r="I1283" t="s">
        <v>1810</v>
      </c>
      <c r="J1283" s="17">
        <v>226.22540000000001</v>
      </c>
      <c r="K1283">
        <f t="shared" si="81"/>
        <v>1</v>
      </c>
      <c r="L1283">
        <f t="shared" si="82"/>
        <v>305.70999999999998</v>
      </c>
      <c r="M1283">
        <f t="shared" si="80"/>
        <v>0.26</v>
      </c>
      <c r="N1283" s="22">
        <f t="shared" si="83"/>
        <v>226.22540000000001</v>
      </c>
    </row>
    <row r="1284" spans="1:14" x14ac:dyDescent="0.3">
      <c r="A1284" t="s">
        <v>3480</v>
      </c>
      <c r="B1284" s="4">
        <v>45637</v>
      </c>
      <c r="C1284" t="s">
        <v>1095</v>
      </c>
      <c r="D1284" t="s">
        <v>1664</v>
      </c>
      <c r="E1284" t="s">
        <v>1789</v>
      </c>
      <c r="F1284">
        <v>1</v>
      </c>
      <c r="G1284">
        <v>762.55</v>
      </c>
      <c r="H1284">
        <v>0.19</v>
      </c>
      <c r="I1284" t="s">
        <v>1805</v>
      </c>
      <c r="J1284" s="17">
        <v>617.66549999999995</v>
      </c>
      <c r="K1284">
        <f t="shared" si="81"/>
        <v>1</v>
      </c>
      <c r="L1284">
        <f t="shared" si="82"/>
        <v>762.55</v>
      </c>
      <c r="M1284">
        <f t="shared" si="80"/>
        <v>0.19</v>
      </c>
      <c r="N1284" s="22">
        <f t="shared" si="83"/>
        <v>617.66549999999995</v>
      </c>
    </row>
    <row r="1285" spans="1:14" x14ac:dyDescent="0.3">
      <c r="A1285" t="s">
        <v>3503</v>
      </c>
      <c r="B1285" s="4">
        <v>45515</v>
      </c>
      <c r="C1285" t="s">
        <v>1281</v>
      </c>
      <c r="D1285" t="s">
        <v>1664</v>
      </c>
      <c r="E1285" t="s">
        <v>1792</v>
      </c>
      <c r="F1285">
        <v>1</v>
      </c>
      <c r="G1285">
        <v>980.26</v>
      </c>
      <c r="H1285">
        <v>0.14000000000000001</v>
      </c>
      <c r="I1285" t="s">
        <v>1807</v>
      </c>
      <c r="J1285" s="17">
        <v>843.02359999999999</v>
      </c>
      <c r="K1285">
        <f t="shared" si="81"/>
        <v>1</v>
      </c>
      <c r="L1285">
        <f t="shared" si="82"/>
        <v>980.26</v>
      </c>
      <c r="M1285">
        <f t="shared" si="80"/>
        <v>0.14000000000000001</v>
      </c>
      <c r="N1285" s="22">
        <f t="shared" si="83"/>
        <v>843.02359999999999</v>
      </c>
    </row>
    <row r="1286" spans="1:14" x14ac:dyDescent="0.3">
      <c r="A1286" t="s">
        <v>3514</v>
      </c>
      <c r="B1286" s="4">
        <v>45778</v>
      </c>
      <c r="C1286" t="s">
        <v>1339</v>
      </c>
      <c r="D1286" t="s">
        <v>1664</v>
      </c>
      <c r="E1286" t="s">
        <v>1771</v>
      </c>
      <c r="F1286">
        <v>4</v>
      </c>
      <c r="G1286">
        <v>359.71</v>
      </c>
      <c r="H1286">
        <v>0.05</v>
      </c>
      <c r="I1286" t="s">
        <v>1807</v>
      </c>
      <c r="J1286" s="17">
        <v>1366.8979999999999</v>
      </c>
      <c r="K1286">
        <f t="shared" si="81"/>
        <v>4</v>
      </c>
      <c r="L1286">
        <f t="shared" si="82"/>
        <v>359.71</v>
      </c>
      <c r="M1286">
        <f t="shared" si="80"/>
        <v>0.05</v>
      </c>
      <c r="N1286" s="22">
        <f t="shared" si="83"/>
        <v>1366.8979999999999</v>
      </c>
    </row>
    <row r="1287" spans="1:14" x14ac:dyDescent="0.3">
      <c r="A1287" t="s">
        <v>3581</v>
      </c>
      <c r="B1287" s="4">
        <v>45275</v>
      </c>
      <c r="C1287" t="s">
        <v>1490</v>
      </c>
      <c r="D1287" t="s">
        <v>1664</v>
      </c>
      <c r="E1287" t="s">
        <v>1739</v>
      </c>
      <c r="F1287">
        <v>4</v>
      </c>
      <c r="G1287">
        <v>921.84</v>
      </c>
      <c r="H1287">
        <v>0.04</v>
      </c>
      <c r="I1287" t="s">
        <v>1805</v>
      </c>
      <c r="J1287" s="17">
        <v>3539.8656000000001</v>
      </c>
      <c r="K1287">
        <f t="shared" si="81"/>
        <v>4</v>
      </c>
      <c r="L1287">
        <f t="shared" si="82"/>
        <v>921.84</v>
      </c>
      <c r="M1287">
        <f t="shared" si="80"/>
        <v>0.04</v>
      </c>
      <c r="N1287" s="22">
        <f t="shared" si="83"/>
        <v>3539.8656000000001</v>
      </c>
    </row>
    <row r="1288" spans="1:14" x14ac:dyDescent="0.3">
      <c r="A1288" t="s">
        <v>3592</v>
      </c>
      <c r="B1288" s="4">
        <v>45915</v>
      </c>
      <c r="C1288" t="s">
        <v>1015</v>
      </c>
      <c r="D1288" t="s">
        <v>1664</v>
      </c>
      <c r="E1288" t="s">
        <v>1779</v>
      </c>
      <c r="F1288">
        <v>3</v>
      </c>
      <c r="G1288">
        <v>115.39</v>
      </c>
      <c r="H1288">
        <v>0.02</v>
      </c>
      <c r="I1288" t="s">
        <v>1807</v>
      </c>
      <c r="J1288" s="17">
        <v>339.2466</v>
      </c>
      <c r="K1288">
        <f t="shared" si="81"/>
        <v>3</v>
      </c>
      <c r="L1288">
        <f t="shared" si="82"/>
        <v>115.39</v>
      </c>
      <c r="M1288">
        <f t="shared" si="80"/>
        <v>0.02</v>
      </c>
      <c r="N1288" s="22">
        <f t="shared" si="83"/>
        <v>339.2466</v>
      </c>
    </row>
    <row r="1289" spans="1:14" x14ac:dyDescent="0.3">
      <c r="A1289" t="s">
        <v>3609</v>
      </c>
      <c r="B1289" s="4">
        <v>45427</v>
      </c>
      <c r="C1289" t="s">
        <v>63</v>
      </c>
      <c r="D1289" t="s">
        <v>1664</v>
      </c>
      <c r="E1289" t="s">
        <v>1774</v>
      </c>
      <c r="F1289">
        <v>4</v>
      </c>
      <c r="G1289">
        <v>645.71</v>
      </c>
      <c r="H1289">
        <v>0.1</v>
      </c>
      <c r="I1289" t="s">
        <v>1807</v>
      </c>
      <c r="J1289" s="17">
        <v>2324.556</v>
      </c>
      <c r="K1289">
        <f t="shared" si="81"/>
        <v>4</v>
      </c>
      <c r="L1289">
        <f t="shared" si="82"/>
        <v>645.71</v>
      </c>
      <c r="M1289">
        <f t="shared" si="80"/>
        <v>0.1</v>
      </c>
      <c r="N1289" s="22">
        <f t="shared" si="83"/>
        <v>2324.556</v>
      </c>
    </row>
    <row r="1290" spans="1:14" x14ac:dyDescent="0.3">
      <c r="A1290" t="s">
        <v>3632</v>
      </c>
      <c r="B1290" s="4">
        <v>45549</v>
      </c>
      <c r="C1290" t="s">
        <v>583</v>
      </c>
      <c r="D1290" t="s">
        <v>1664</v>
      </c>
      <c r="E1290" t="s">
        <v>1795</v>
      </c>
      <c r="F1290">
        <v>2</v>
      </c>
      <c r="G1290">
        <v>661.53</v>
      </c>
      <c r="H1290">
        <v>0.2</v>
      </c>
      <c r="I1290" t="s">
        <v>1807</v>
      </c>
      <c r="J1290" s="17">
        <v>1058.4480000000001</v>
      </c>
      <c r="K1290">
        <f t="shared" si="81"/>
        <v>2</v>
      </c>
      <c r="L1290">
        <f t="shared" si="82"/>
        <v>661.53</v>
      </c>
      <c r="M1290">
        <f t="shared" si="80"/>
        <v>0.2</v>
      </c>
      <c r="N1290" s="22">
        <f t="shared" si="83"/>
        <v>1058.4480000000001</v>
      </c>
    </row>
    <row r="1291" spans="1:14" x14ac:dyDescent="0.3">
      <c r="A1291" t="s">
        <v>3774</v>
      </c>
      <c r="B1291" s="4">
        <v>45794</v>
      </c>
      <c r="C1291" t="s">
        <v>127</v>
      </c>
      <c r="D1291" t="s">
        <v>1664</v>
      </c>
      <c r="E1291" t="s">
        <v>1774</v>
      </c>
      <c r="F1291">
        <v>2</v>
      </c>
      <c r="G1291">
        <v>924.73</v>
      </c>
      <c r="H1291">
        <v>0.28999999999999998</v>
      </c>
      <c r="I1291" t="s">
        <v>1807</v>
      </c>
      <c r="J1291" s="17">
        <v>1313.1166000000001</v>
      </c>
      <c r="K1291">
        <f t="shared" si="81"/>
        <v>2</v>
      </c>
      <c r="L1291">
        <f t="shared" si="82"/>
        <v>924.73</v>
      </c>
      <c r="M1291">
        <f t="shared" si="80"/>
        <v>0.28999999999999998</v>
      </c>
      <c r="N1291" s="22">
        <f t="shared" si="83"/>
        <v>1313.1166000000001</v>
      </c>
    </row>
    <row r="1292" spans="1:14" x14ac:dyDescent="0.3">
      <c r="A1292" t="s">
        <v>2056</v>
      </c>
      <c r="B1292" s="4">
        <v>45606</v>
      </c>
      <c r="C1292" t="s">
        <v>100</v>
      </c>
      <c r="D1292" t="s">
        <v>1666</v>
      </c>
      <c r="E1292" t="s">
        <v>1748</v>
      </c>
      <c r="F1292">
        <v>2</v>
      </c>
      <c r="G1292">
        <v>894.58</v>
      </c>
      <c r="H1292">
        <v>0.25</v>
      </c>
      <c r="I1292" t="s">
        <v>1805</v>
      </c>
      <c r="J1292" s="17">
        <v>1341.87</v>
      </c>
      <c r="K1292">
        <f t="shared" si="81"/>
        <v>2</v>
      </c>
      <c r="L1292">
        <f t="shared" si="82"/>
        <v>894.58</v>
      </c>
      <c r="M1292">
        <f t="shared" si="80"/>
        <v>0.25</v>
      </c>
      <c r="N1292" s="22">
        <f t="shared" si="83"/>
        <v>1341.87</v>
      </c>
    </row>
    <row r="1293" spans="1:14" x14ac:dyDescent="0.3">
      <c r="A1293" t="s">
        <v>2138</v>
      </c>
      <c r="B1293" s="4">
        <v>45890</v>
      </c>
      <c r="C1293" t="s">
        <v>814</v>
      </c>
      <c r="D1293" t="s">
        <v>1666</v>
      </c>
      <c r="E1293" t="s">
        <v>1768</v>
      </c>
      <c r="F1293">
        <v>1</v>
      </c>
      <c r="G1293">
        <v>78.5</v>
      </c>
      <c r="H1293">
        <v>0.17</v>
      </c>
      <c r="I1293" t="s">
        <v>1810</v>
      </c>
      <c r="J1293" s="17">
        <v>65.155000000000001</v>
      </c>
      <c r="K1293">
        <f t="shared" si="81"/>
        <v>1</v>
      </c>
      <c r="L1293">
        <f t="shared" si="82"/>
        <v>78.5</v>
      </c>
      <c r="M1293">
        <f t="shared" si="80"/>
        <v>0.17</v>
      </c>
      <c r="N1293" s="22">
        <f t="shared" si="83"/>
        <v>65.155000000000001</v>
      </c>
    </row>
    <row r="1294" spans="1:14" x14ac:dyDescent="0.3">
      <c r="A1294" t="s">
        <v>2149</v>
      </c>
      <c r="B1294" s="4">
        <v>45557</v>
      </c>
      <c r="C1294" t="s">
        <v>710</v>
      </c>
      <c r="D1294" t="s">
        <v>1666</v>
      </c>
      <c r="E1294" t="s">
        <v>1771</v>
      </c>
      <c r="F1294">
        <v>2</v>
      </c>
      <c r="G1294">
        <v>692.72</v>
      </c>
      <c r="H1294">
        <v>0.13</v>
      </c>
      <c r="I1294" t="s">
        <v>1807</v>
      </c>
      <c r="J1294" s="17">
        <v>1205.3327999999999</v>
      </c>
      <c r="K1294">
        <f t="shared" si="81"/>
        <v>2</v>
      </c>
      <c r="L1294">
        <f t="shared" si="82"/>
        <v>692.72</v>
      </c>
      <c r="M1294">
        <f t="shared" si="80"/>
        <v>0.13</v>
      </c>
      <c r="N1294" s="22">
        <f t="shared" si="83"/>
        <v>1205.3327999999999</v>
      </c>
    </row>
    <row r="1295" spans="1:14" x14ac:dyDescent="0.3">
      <c r="A1295" t="s">
        <v>2261</v>
      </c>
      <c r="B1295" s="4">
        <v>45906</v>
      </c>
      <c r="C1295" t="s">
        <v>301</v>
      </c>
      <c r="D1295" t="s">
        <v>1666</v>
      </c>
      <c r="E1295" t="s">
        <v>1764</v>
      </c>
      <c r="F1295">
        <v>3</v>
      </c>
      <c r="G1295">
        <v>811.96</v>
      </c>
      <c r="H1295">
        <v>0.28999999999999998</v>
      </c>
      <c r="I1295" t="s">
        <v>1805</v>
      </c>
      <c r="J1295" s="17">
        <v>1729.4748</v>
      </c>
      <c r="K1295">
        <f t="shared" si="81"/>
        <v>3</v>
      </c>
      <c r="L1295">
        <f t="shared" si="82"/>
        <v>811.96</v>
      </c>
      <c r="M1295">
        <f t="shared" si="80"/>
        <v>0.28999999999999998</v>
      </c>
      <c r="N1295" s="22">
        <f t="shared" si="83"/>
        <v>1729.4748</v>
      </c>
    </row>
    <row r="1296" spans="1:14" x14ac:dyDescent="0.3">
      <c r="A1296" t="s">
        <v>2304</v>
      </c>
      <c r="B1296" s="4">
        <v>45754</v>
      </c>
      <c r="C1296" t="s">
        <v>622</v>
      </c>
      <c r="D1296" t="s">
        <v>1666</v>
      </c>
      <c r="E1296" t="s">
        <v>1786</v>
      </c>
      <c r="F1296">
        <v>1</v>
      </c>
      <c r="G1296">
        <v>414.97</v>
      </c>
      <c r="H1296">
        <v>0.22</v>
      </c>
      <c r="I1296" t="s">
        <v>1807</v>
      </c>
      <c r="J1296" s="17">
        <v>323.67660000000001</v>
      </c>
      <c r="K1296">
        <f t="shared" si="81"/>
        <v>1</v>
      </c>
      <c r="L1296">
        <f t="shared" si="82"/>
        <v>414.97</v>
      </c>
      <c r="M1296">
        <f t="shared" si="80"/>
        <v>0.22</v>
      </c>
      <c r="N1296" s="22">
        <f t="shared" si="83"/>
        <v>323.67660000000001</v>
      </c>
    </row>
    <row r="1297" spans="1:14" x14ac:dyDescent="0.3">
      <c r="A1297" t="s">
        <v>2511</v>
      </c>
      <c r="B1297" s="4">
        <v>45386</v>
      </c>
      <c r="C1297" t="s">
        <v>1467</v>
      </c>
      <c r="D1297" t="s">
        <v>1666</v>
      </c>
      <c r="E1297" t="s">
        <v>1743</v>
      </c>
      <c r="F1297">
        <v>3</v>
      </c>
      <c r="G1297">
        <v>212.72</v>
      </c>
      <c r="H1297">
        <v>0.22</v>
      </c>
      <c r="I1297" t="s">
        <v>1807</v>
      </c>
      <c r="J1297" s="17">
        <v>497.76479999999998</v>
      </c>
      <c r="K1297">
        <f t="shared" si="81"/>
        <v>3</v>
      </c>
      <c r="L1297">
        <f t="shared" si="82"/>
        <v>212.72</v>
      </c>
      <c r="M1297">
        <f t="shared" si="80"/>
        <v>0.22</v>
      </c>
      <c r="N1297" s="22">
        <f t="shared" si="83"/>
        <v>497.76479999999998</v>
      </c>
    </row>
    <row r="1298" spans="1:14" x14ac:dyDescent="0.3">
      <c r="A1298" t="s">
        <v>2537</v>
      </c>
      <c r="B1298" s="4">
        <v>45554</v>
      </c>
      <c r="C1298" t="s">
        <v>1189</v>
      </c>
      <c r="D1298" t="s">
        <v>1666</v>
      </c>
      <c r="E1298" t="s">
        <v>1781</v>
      </c>
      <c r="F1298">
        <v>1</v>
      </c>
      <c r="G1298">
        <v>522.72</v>
      </c>
      <c r="H1298">
        <v>0.25</v>
      </c>
      <c r="I1298" t="s">
        <v>1807</v>
      </c>
      <c r="J1298" s="17">
        <v>392.04</v>
      </c>
      <c r="K1298">
        <f t="shared" si="81"/>
        <v>1</v>
      </c>
      <c r="L1298">
        <f t="shared" si="82"/>
        <v>522.72</v>
      </c>
      <c r="M1298">
        <f t="shared" si="80"/>
        <v>0.25</v>
      </c>
      <c r="N1298" s="22">
        <f t="shared" si="83"/>
        <v>392.04</v>
      </c>
    </row>
    <row r="1299" spans="1:14" x14ac:dyDescent="0.3">
      <c r="A1299" t="s">
        <v>2619</v>
      </c>
      <c r="B1299" s="4">
        <v>45486</v>
      </c>
      <c r="C1299" t="s">
        <v>734</v>
      </c>
      <c r="D1299" t="s">
        <v>1666</v>
      </c>
      <c r="E1299" t="s">
        <v>1779</v>
      </c>
      <c r="F1299">
        <v>1</v>
      </c>
      <c r="G1299">
        <v>289.82</v>
      </c>
      <c r="H1299">
        <v>0.18</v>
      </c>
      <c r="I1299" t="s">
        <v>1810</v>
      </c>
      <c r="J1299" s="17">
        <v>237.6524</v>
      </c>
      <c r="K1299">
        <f t="shared" si="81"/>
        <v>1</v>
      </c>
      <c r="L1299">
        <f t="shared" si="82"/>
        <v>289.82</v>
      </c>
      <c r="M1299">
        <f t="shared" si="80"/>
        <v>0.18</v>
      </c>
      <c r="N1299" s="22">
        <f t="shared" si="83"/>
        <v>237.6524</v>
      </c>
    </row>
    <row r="1300" spans="1:14" x14ac:dyDescent="0.3">
      <c r="A1300" t="s">
        <v>2642</v>
      </c>
      <c r="B1300" s="4">
        <v>45376</v>
      </c>
      <c r="C1300" t="s">
        <v>891</v>
      </c>
      <c r="D1300" t="s">
        <v>1666</v>
      </c>
      <c r="E1300" t="s">
        <v>1795</v>
      </c>
      <c r="F1300">
        <v>1</v>
      </c>
      <c r="G1300">
        <v>671.62</v>
      </c>
      <c r="H1300">
        <v>0.09</v>
      </c>
      <c r="I1300" t="s">
        <v>1810</v>
      </c>
      <c r="J1300" s="17">
        <v>611.17420000000004</v>
      </c>
      <c r="K1300">
        <f t="shared" si="81"/>
        <v>1</v>
      </c>
      <c r="L1300">
        <f t="shared" si="82"/>
        <v>671.62</v>
      </c>
      <c r="M1300">
        <f t="shared" si="80"/>
        <v>0.09</v>
      </c>
      <c r="N1300" s="22">
        <f t="shared" si="83"/>
        <v>611.17420000000004</v>
      </c>
    </row>
    <row r="1301" spans="1:14" x14ac:dyDescent="0.3">
      <c r="A1301" t="s">
        <v>2657</v>
      </c>
      <c r="B1301" s="4">
        <v>45678</v>
      </c>
      <c r="C1301" t="s">
        <v>367</v>
      </c>
      <c r="D1301" t="s">
        <v>1666</v>
      </c>
      <c r="E1301" t="s">
        <v>1774</v>
      </c>
      <c r="F1301">
        <v>1</v>
      </c>
      <c r="G1301">
        <v>935.78</v>
      </c>
      <c r="H1301">
        <v>0.03</v>
      </c>
      <c r="I1301" t="s">
        <v>1807</v>
      </c>
      <c r="J1301" s="17">
        <v>907.70659999999998</v>
      </c>
      <c r="K1301">
        <f t="shared" si="81"/>
        <v>1</v>
      </c>
      <c r="L1301">
        <f t="shared" si="82"/>
        <v>935.78</v>
      </c>
      <c r="M1301">
        <f t="shared" si="80"/>
        <v>0.03</v>
      </c>
      <c r="N1301" s="22">
        <f t="shared" si="83"/>
        <v>907.70659999999998</v>
      </c>
    </row>
    <row r="1302" spans="1:14" x14ac:dyDescent="0.3">
      <c r="A1302" t="s">
        <v>2668</v>
      </c>
      <c r="B1302" s="4">
        <v>45608</v>
      </c>
      <c r="C1302" t="s">
        <v>1174</v>
      </c>
      <c r="D1302" t="s">
        <v>1666</v>
      </c>
      <c r="E1302" t="s">
        <v>1779</v>
      </c>
      <c r="F1302">
        <v>4</v>
      </c>
      <c r="G1302">
        <v>408.72</v>
      </c>
      <c r="H1302">
        <v>0.16</v>
      </c>
      <c r="I1302" t="s">
        <v>1810</v>
      </c>
      <c r="J1302" s="17">
        <v>1373.2991999999999</v>
      </c>
      <c r="K1302">
        <f t="shared" si="81"/>
        <v>4</v>
      </c>
      <c r="L1302">
        <f t="shared" si="82"/>
        <v>408.72</v>
      </c>
      <c r="M1302">
        <f t="shared" si="80"/>
        <v>0.16</v>
      </c>
      <c r="N1302" s="22">
        <f t="shared" si="83"/>
        <v>1373.2991999999999</v>
      </c>
    </row>
    <row r="1303" spans="1:14" x14ac:dyDescent="0.3">
      <c r="A1303" t="s">
        <v>3172</v>
      </c>
      <c r="B1303" s="4">
        <v>45757</v>
      </c>
      <c r="C1303" t="s">
        <v>211</v>
      </c>
      <c r="D1303" t="s">
        <v>1666</v>
      </c>
      <c r="E1303" t="s">
        <v>1789</v>
      </c>
      <c r="F1303">
        <v>4</v>
      </c>
      <c r="G1303">
        <v>255.67</v>
      </c>
      <c r="H1303">
        <v>0.17</v>
      </c>
      <c r="I1303" t="s">
        <v>1805</v>
      </c>
      <c r="J1303" s="17">
        <v>848.82439999999997</v>
      </c>
      <c r="K1303">
        <f t="shared" si="81"/>
        <v>4</v>
      </c>
      <c r="L1303">
        <f t="shared" si="82"/>
        <v>255.67</v>
      </c>
      <c r="M1303">
        <f t="shared" si="80"/>
        <v>0.17</v>
      </c>
      <c r="N1303" s="22">
        <f t="shared" si="83"/>
        <v>848.82439999999997</v>
      </c>
    </row>
    <row r="1304" spans="1:14" x14ac:dyDescent="0.3">
      <c r="A1304" t="s">
        <v>3182</v>
      </c>
      <c r="B1304" s="4">
        <v>45534</v>
      </c>
      <c r="C1304" t="s">
        <v>779</v>
      </c>
      <c r="D1304" t="s">
        <v>1666</v>
      </c>
      <c r="E1304" t="s">
        <v>1781</v>
      </c>
      <c r="F1304">
        <v>4</v>
      </c>
      <c r="G1304">
        <v>207.41</v>
      </c>
      <c r="H1304">
        <v>0.02</v>
      </c>
      <c r="I1304" t="s">
        <v>1805</v>
      </c>
      <c r="J1304" s="17">
        <v>813.04719999999998</v>
      </c>
      <c r="K1304">
        <f t="shared" si="81"/>
        <v>4</v>
      </c>
      <c r="L1304">
        <f t="shared" si="82"/>
        <v>207.41</v>
      </c>
      <c r="M1304">
        <f t="shared" si="80"/>
        <v>0.02</v>
      </c>
      <c r="N1304" s="22">
        <f t="shared" si="83"/>
        <v>813.04719999999998</v>
      </c>
    </row>
    <row r="1305" spans="1:14" x14ac:dyDescent="0.3">
      <c r="A1305" t="s">
        <v>3267</v>
      </c>
      <c r="B1305" s="4">
        <v>45478</v>
      </c>
      <c r="C1305" t="s">
        <v>1235</v>
      </c>
      <c r="D1305" t="s">
        <v>1666</v>
      </c>
      <c r="E1305" t="s">
        <v>1751</v>
      </c>
      <c r="F1305">
        <v>2</v>
      </c>
      <c r="G1305">
        <v>821.35</v>
      </c>
      <c r="H1305">
        <v>0.11</v>
      </c>
      <c r="I1305" t="s">
        <v>1807</v>
      </c>
      <c r="J1305" s="17">
        <v>1462.0029999999999</v>
      </c>
      <c r="K1305">
        <f t="shared" si="81"/>
        <v>2</v>
      </c>
      <c r="L1305">
        <f t="shared" si="82"/>
        <v>821.35</v>
      </c>
      <c r="M1305">
        <f t="shared" si="80"/>
        <v>0.11</v>
      </c>
      <c r="N1305" s="22">
        <f t="shared" si="83"/>
        <v>1462.0029999999999</v>
      </c>
    </row>
    <row r="1306" spans="1:14" x14ac:dyDescent="0.3">
      <c r="A1306" t="s">
        <v>3443</v>
      </c>
      <c r="B1306" s="4">
        <v>45912</v>
      </c>
      <c r="C1306" t="s">
        <v>182</v>
      </c>
      <c r="D1306" t="s">
        <v>1666</v>
      </c>
      <c r="E1306" t="s">
        <v>1779</v>
      </c>
      <c r="F1306">
        <v>4</v>
      </c>
      <c r="G1306">
        <v>463.16</v>
      </c>
      <c r="H1306">
        <v>0.27</v>
      </c>
      <c r="I1306" t="s">
        <v>1807</v>
      </c>
      <c r="J1306" s="17">
        <v>1352.4272000000001</v>
      </c>
      <c r="K1306">
        <f t="shared" si="81"/>
        <v>4</v>
      </c>
      <c r="L1306">
        <f t="shared" si="82"/>
        <v>463.16</v>
      </c>
      <c r="M1306">
        <f t="shared" si="80"/>
        <v>0.27</v>
      </c>
      <c r="N1306" s="22">
        <f t="shared" si="83"/>
        <v>1352.4272000000001</v>
      </c>
    </row>
    <row r="1307" spans="1:14" x14ac:dyDescent="0.3">
      <c r="A1307" t="s">
        <v>3771</v>
      </c>
      <c r="B1307" s="4">
        <v>45405</v>
      </c>
      <c r="C1307" t="s">
        <v>1180</v>
      </c>
      <c r="D1307" t="s">
        <v>1666</v>
      </c>
      <c r="E1307" t="s">
        <v>1755</v>
      </c>
      <c r="F1307">
        <v>3</v>
      </c>
      <c r="G1307">
        <v>120.97</v>
      </c>
      <c r="H1307">
        <v>0.11</v>
      </c>
      <c r="I1307" t="s">
        <v>1805</v>
      </c>
      <c r="J1307" s="17">
        <v>322.98989999999998</v>
      </c>
      <c r="K1307">
        <f t="shared" si="81"/>
        <v>3</v>
      </c>
      <c r="L1307">
        <f t="shared" si="82"/>
        <v>120.97</v>
      </c>
      <c r="M1307">
        <f t="shared" si="80"/>
        <v>0.11</v>
      </c>
      <c r="N1307" s="22">
        <f t="shared" si="83"/>
        <v>322.98989999999998</v>
      </c>
    </row>
    <row r="1308" spans="1:14" x14ac:dyDescent="0.3">
      <c r="A1308" t="s">
        <v>3789</v>
      </c>
      <c r="B1308" s="4">
        <v>45500</v>
      </c>
      <c r="C1308" t="s">
        <v>663</v>
      </c>
      <c r="D1308" t="s">
        <v>1666</v>
      </c>
      <c r="E1308" t="s">
        <v>1743</v>
      </c>
      <c r="F1308">
        <v>3</v>
      </c>
      <c r="G1308">
        <v>901.49</v>
      </c>
      <c r="H1308">
        <v>0</v>
      </c>
      <c r="I1308" t="s">
        <v>1805</v>
      </c>
      <c r="J1308" s="17">
        <v>2704.47</v>
      </c>
      <c r="K1308">
        <f t="shared" si="81"/>
        <v>3</v>
      </c>
      <c r="L1308">
        <f t="shared" si="82"/>
        <v>901.49</v>
      </c>
      <c r="M1308">
        <f t="shared" si="80"/>
        <v>0</v>
      </c>
      <c r="N1308" s="22">
        <f t="shared" si="83"/>
        <v>2704.47</v>
      </c>
    </row>
    <row r="1309" spans="1:14" x14ac:dyDescent="0.3">
      <c r="A1309" t="s">
        <v>1829</v>
      </c>
      <c r="B1309" s="4">
        <v>45394</v>
      </c>
      <c r="C1309" t="s">
        <v>1450</v>
      </c>
      <c r="D1309" t="s">
        <v>1668</v>
      </c>
      <c r="E1309" t="s">
        <v>1771</v>
      </c>
      <c r="F1309">
        <v>3</v>
      </c>
      <c r="G1309">
        <v>979.42</v>
      </c>
      <c r="H1309">
        <v>0.03</v>
      </c>
      <c r="I1309" t="s">
        <v>1807</v>
      </c>
      <c r="J1309" s="17">
        <v>2850.1122</v>
      </c>
      <c r="K1309">
        <f t="shared" si="81"/>
        <v>3</v>
      </c>
      <c r="L1309">
        <f t="shared" si="82"/>
        <v>979.42</v>
      </c>
      <c r="M1309">
        <f t="shared" si="80"/>
        <v>0.03</v>
      </c>
      <c r="N1309" s="22">
        <f t="shared" si="83"/>
        <v>2850.1122</v>
      </c>
    </row>
    <row r="1310" spans="1:14" x14ac:dyDescent="0.3">
      <c r="A1310" t="s">
        <v>1858</v>
      </c>
      <c r="B1310" s="4">
        <v>45689</v>
      </c>
      <c r="C1310" t="s">
        <v>476</v>
      </c>
      <c r="D1310" t="s">
        <v>1668</v>
      </c>
      <c r="E1310" t="s">
        <v>1761</v>
      </c>
      <c r="F1310">
        <v>3</v>
      </c>
      <c r="G1310">
        <v>76.569999999999993</v>
      </c>
      <c r="H1310">
        <v>0.26</v>
      </c>
      <c r="I1310" t="s">
        <v>1805</v>
      </c>
      <c r="J1310" s="17">
        <v>169.9854</v>
      </c>
      <c r="K1310">
        <f t="shared" si="81"/>
        <v>3</v>
      </c>
      <c r="L1310">
        <f t="shared" si="82"/>
        <v>76.569999999999993</v>
      </c>
      <c r="M1310">
        <f t="shared" ref="M1310:M1373" si="84">IF(ISBLANK(H1310),1-(J1310/(L1310*F1310)),H1310)</f>
        <v>0.26</v>
      </c>
      <c r="N1310" s="22">
        <f t="shared" si="83"/>
        <v>169.9854</v>
      </c>
    </row>
    <row r="1311" spans="1:14" x14ac:dyDescent="0.3">
      <c r="A1311" t="s">
        <v>1959</v>
      </c>
      <c r="B1311" s="4">
        <v>45798</v>
      </c>
      <c r="C1311" t="s">
        <v>773</v>
      </c>
      <c r="D1311" t="s">
        <v>1668</v>
      </c>
      <c r="E1311" t="s">
        <v>1795</v>
      </c>
      <c r="F1311">
        <v>2</v>
      </c>
      <c r="G1311">
        <v>108.74</v>
      </c>
      <c r="H1311">
        <v>0.11</v>
      </c>
      <c r="I1311" t="s">
        <v>1807</v>
      </c>
      <c r="J1311" s="17">
        <v>193.55719999999999</v>
      </c>
      <c r="K1311">
        <f t="shared" si="81"/>
        <v>2</v>
      </c>
      <c r="L1311">
        <f t="shared" si="82"/>
        <v>108.74</v>
      </c>
      <c r="M1311">
        <f t="shared" si="84"/>
        <v>0.11</v>
      </c>
      <c r="N1311" s="22">
        <f t="shared" si="83"/>
        <v>193.55719999999999</v>
      </c>
    </row>
    <row r="1312" spans="1:14" x14ac:dyDescent="0.3">
      <c r="A1312" t="s">
        <v>1973</v>
      </c>
      <c r="B1312" s="4">
        <v>45269</v>
      </c>
      <c r="C1312" t="s">
        <v>925</v>
      </c>
      <c r="D1312" t="s">
        <v>1668</v>
      </c>
      <c r="E1312" t="s">
        <v>1764</v>
      </c>
      <c r="F1312">
        <v>4</v>
      </c>
      <c r="G1312">
        <v>714.47</v>
      </c>
      <c r="H1312">
        <v>0.18</v>
      </c>
      <c r="I1312" t="s">
        <v>1810</v>
      </c>
      <c r="J1312" s="17">
        <v>2343.4616000000001</v>
      </c>
      <c r="K1312">
        <f t="shared" si="81"/>
        <v>4</v>
      </c>
      <c r="L1312">
        <f t="shared" si="82"/>
        <v>714.47</v>
      </c>
      <c r="M1312">
        <f t="shared" si="84"/>
        <v>0.18</v>
      </c>
      <c r="N1312" s="22">
        <f t="shared" si="83"/>
        <v>2343.4616000000001</v>
      </c>
    </row>
    <row r="1313" spans="1:14" x14ac:dyDescent="0.3">
      <c r="A1313" t="s">
        <v>2038</v>
      </c>
      <c r="B1313" s="4">
        <v>45863</v>
      </c>
      <c r="C1313" t="s">
        <v>867</v>
      </c>
      <c r="D1313" t="s">
        <v>1668</v>
      </c>
      <c r="E1313" t="s">
        <v>1776</v>
      </c>
      <c r="F1313">
        <v>4</v>
      </c>
      <c r="G1313">
        <v>383.74</v>
      </c>
      <c r="H1313">
        <v>0.01</v>
      </c>
      <c r="I1313" t="s">
        <v>1805</v>
      </c>
      <c r="J1313" s="17">
        <v>1519.6104</v>
      </c>
      <c r="K1313">
        <f t="shared" si="81"/>
        <v>4</v>
      </c>
      <c r="L1313">
        <f t="shared" si="82"/>
        <v>383.74</v>
      </c>
      <c r="M1313">
        <f t="shared" si="84"/>
        <v>0.01</v>
      </c>
      <c r="N1313" s="22">
        <f t="shared" si="83"/>
        <v>1519.6104</v>
      </c>
    </row>
    <row r="1314" spans="1:14" x14ac:dyDescent="0.3">
      <c r="A1314" t="s">
        <v>2128</v>
      </c>
      <c r="B1314" s="4">
        <v>45380</v>
      </c>
      <c r="C1314" t="s">
        <v>930</v>
      </c>
      <c r="D1314" t="s">
        <v>1668</v>
      </c>
      <c r="E1314" t="s">
        <v>1743</v>
      </c>
      <c r="F1314">
        <v>1</v>
      </c>
      <c r="G1314">
        <v>564.1</v>
      </c>
      <c r="H1314">
        <v>0.03</v>
      </c>
      <c r="I1314" t="s">
        <v>1805</v>
      </c>
      <c r="J1314" s="17">
        <v>547.17700000000002</v>
      </c>
      <c r="K1314">
        <f t="shared" si="81"/>
        <v>1</v>
      </c>
      <c r="L1314">
        <f t="shared" si="82"/>
        <v>564.1</v>
      </c>
      <c r="M1314">
        <f t="shared" si="84"/>
        <v>0.03</v>
      </c>
      <c r="N1314" s="22">
        <f t="shared" si="83"/>
        <v>547.17700000000002</v>
      </c>
    </row>
    <row r="1315" spans="1:14" x14ac:dyDescent="0.3">
      <c r="A1315" t="s">
        <v>2193</v>
      </c>
      <c r="B1315" s="4">
        <v>45433</v>
      </c>
      <c r="C1315" t="s">
        <v>1290</v>
      </c>
      <c r="D1315" t="s">
        <v>1668</v>
      </c>
      <c r="E1315" t="s">
        <v>1786</v>
      </c>
      <c r="F1315">
        <v>3</v>
      </c>
      <c r="G1315">
        <v>847.21</v>
      </c>
      <c r="H1315">
        <v>0.06</v>
      </c>
      <c r="I1315" t="s">
        <v>1807</v>
      </c>
      <c r="J1315" s="17">
        <v>2389.1322</v>
      </c>
      <c r="K1315">
        <f t="shared" si="81"/>
        <v>3</v>
      </c>
      <c r="L1315">
        <f t="shared" si="82"/>
        <v>847.21</v>
      </c>
      <c r="M1315">
        <f t="shared" si="84"/>
        <v>0.06</v>
      </c>
      <c r="N1315" s="22">
        <f t="shared" si="83"/>
        <v>2389.1322</v>
      </c>
    </row>
    <row r="1316" spans="1:14" x14ac:dyDescent="0.3">
      <c r="A1316" t="s">
        <v>2230</v>
      </c>
      <c r="B1316" s="4">
        <v>45580</v>
      </c>
      <c r="C1316" t="s">
        <v>485</v>
      </c>
      <c r="D1316" t="s">
        <v>1668</v>
      </c>
      <c r="E1316" t="s">
        <v>1755</v>
      </c>
      <c r="F1316">
        <v>1</v>
      </c>
      <c r="G1316">
        <v>815.53</v>
      </c>
      <c r="H1316">
        <v>0.3</v>
      </c>
      <c r="I1316" t="s">
        <v>1807</v>
      </c>
      <c r="J1316" s="17">
        <v>570.87099999999998</v>
      </c>
      <c r="K1316">
        <f t="shared" si="81"/>
        <v>1</v>
      </c>
      <c r="L1316">
        <f t="shared" si="82"/>
        <v>815.53</v>
      </c>
      <c r="M1316">
        <f t="shared" si="84"/>
        <v>0.3</v>
      </c>
      <c r="N1316" s="22">
        <f t="shared" si="83"/>
        <v>570.87099999999998</v>
      </c>
    </row>
    <row r="1317" spans="1:14" x14ac:dyDescent="0.3">
      <c r="A1317" t="s">
        <v>2245</v>
      </c>
      <c r="B1317" s="4">
        <v>45811</v>
      </c>
      <c r="C1317" t="s">
        <v>527</v>
      </c>
      <c r="D1317" t="s">
        <v>1668</v>
      </c>
      <c r="E1317" t="s">
        <v>1781</v>
      </c>
      <c r="F1317">
        <v>2</v>
      </c>
      <c r="G1317">
        <v>527.05999999999995</v>
      </c>
      <c r="H1317">
        <v>0.17</v>
      </c>
      <c r="I1317" t="s">
        <v>1807</v>
      </c>
      <c r="J1317" s="17">
        <v>874.91959999999983</v>
      </c>
      <c r="K1317">
        <f t="shared" si="81"/>
        <v>2</v>
      </c>
      <c r="L1317">
        <f t="shared" si="82"/>
        <v>527.05999999999995</v>
      </c>
      <c r="M1317">
        <f t="shared" si="84"/>
        <v>0.17</v>
      </c>
      <c r="N1317" s="22">
        <f t="shared" si="83"/>
        <v>874.91959999999983</v>
      </c>
    </row>
    <row r="1318" spans="1:14" x14ac:dyDescent="0.3">
      <c r="A1318" t="s">
        <v>2602</v>
      </c>
      <c r="B1318" s="4">
        <v>45772</v>
      </c>
      <c r="C1318" t="s">
        <v>1015</v>
      </c>
      <c r="D1318" t="s">
        <v>1668</v>
      </c>
      <c r="E1318" t="s">
        <v>1764</v>
      </c>
      <c r="F1318">
        <v>1</v>
      </c>
      <c r="G1318">
        <v>506.73</v>
      </c>
      <c r="H1318">
        <v>0.28999999999999998</v>
      </c>
      <c r="I1318" t="s">
        <v>1805</v>
      </c>
      <c r="J1318" s="17">
        <v>359.7783</v>
      </c>
      <c r="K1318">
        <f t="shared" si="81"/>
        <v>1</v>
      </c>
      <c r="L1318">
        <f t="shared" si="82"/>
        <v>506.73</v>
      </c>
      <c r="M1318">
        <f t="shared" si="84"/>
        <v>0.28999999999999998</v>
      </c>
      <c r="N1318" s="22">
        <f t="shared" si="83"/>
        <v>359.7783</v>
      </c>
    </row>
    <row r="1319" spans="1:14" x14ac:dyDescent="0.3">
      <c r="A1319" t="s">
        <v>2621</v>
      </c>
      <c r="B1319" s="4">
        <v>45876</v>
      </c>
      <c r="C1319" t="s">
        <v>903</v>
      </c>
      <c r="D1319" t="s">
        <v>1668</v>
      </c>
      <c r="E1319" t="s">
        <v>1795</v>
      </c>
      <c r="F1319">
        <v>4</v>
      </c>
      <c r="G1319">
        <v>373.49</v>
      </c>
      <c r="H1319">
        <v>0.16</v>
      </c>
      <c r="I1319" t="s">
        <v>1810</v>
      </c>
      <c r="J1319" s="17">
        <v>1254.9264000000001</v>
      </c>
      <c r="K1319">
        <f t="shared" si="81"/>
        <v>4</v>
      </c>
      <c r="L1319">
        <f t="shared" si="82"/>
        <v>373.49</v>
      </c>
      <c r="M1319">
        <f t="shared" si="84"/>
        <v>0.16</v>
      </c>
      <c r="N1319" s="22">
        <f t="shared" si="83"/>
        <v>1254.9264000000001</v>
      </c>
    </row>
    <row r="1320" spans="1:14" x14ac:dyDescent="0.3">
      <c r="A1320" t="s">
        <v>2722</v>
      </c>
      <c r="B1320" s="4">
        <v>45869</v>
      </c>
      <c r="C1320" t="s">
        <v>1478</v>
      </c>
      <c r="D1320" t="s">
        <v>1668</v>
      </c>
      <c r="E1320" t="s">
        <v>1758</v>
      </c>
      <c r="F1320">
        <v>2</v>
      </c>
      <c r="G1320">
        <v>354.09</v>
      </c>
      <c r="H1320">
        <v>0.12</v>
      </c>
      <c r="I1320" t="s">
        <v>1810</v>
      </c>
      <c r="J1320" s="17">
        <v>623.19839999999999</v>
      </c>
      <c r="K1320">
        <f t="shared" si="81"/>
        <v>2</v>
      </c>
      <c r="L1320">
        <f t="shared" si="82"/>
        <v>354.09</v>
      </c>
      <c r="M1320">
        <f t="shared" si="84"/>
        <v>0.12</v>
      </c>
      <c r="N1320" s="22">
        <f t="shared" si="83"/>
        <v>623.19839999999999</v>
      </c>
    </row>
    <row r="1321" spans="1:14" x14ac:dyDescent="0.3">
      <c r="A1321" t="s">
        <v>2808</v>
      </c>
      <c r="B1321" s="4">
        <v>45776</v>
      </c>
      <c r="C1321" t="s">
        <v>195</v>
      </c>
      <c r="D1321" t="s">
        <v>1668</v>
      </c>
      <c r="E1321" t="s">
        <v>1781</v>
      </c>
      <c r="F1321">
        <v>4</v>
      </c>
      <c r="G1321">
        <v>593.84</v>
      </c>
      <c r="H1321">
        <v>0.24</v>
      </c>
      <c r="I1321" t="s">
        <v>1807</v>
      </c>
      <c r="J1321" s="17">
        <v>1805.2736</v>
      </c>
      <c r="K1321">
        <f t="shared" si="81"/>
        <v>4</v>
      </c>
      <c r="L1321">
        <f t="shared" si="82"/>
        <v>593.84</v>
      </c>
      <c r="M1321">
        <f t="shared" si="84"/>
        <v>0.24</v>
      </c>
      <c r="N1321" s="22">
        <f t="shared" si="83"/>
        <v>1805.2736</v>
      </c>
    </row>
    <row r="1322" spans="1:14" x14ac:dyDescent="0.3">
      <c r="A1322" t="s">
        <v>2999</v>
      </c>
      <c r="B1322" s="4">
        <v>45622</v>
      </c>
      <c r="C1322" t="s">
        <v>110</v>
      </c>
      <c r="D1322" t="s">
        <v>1668</v>
      </c>
      <c r="E1322" t="s">
        <v>1789</v>
      </c>
      <c r="F1322">
        <v>4</v>
      </c>
      <c r="G1322">
        <v>477.52</v>
      </c>
      <c r="H1322">
        <v>7.0000000000000007E-2</v>
      </c>
      <c r="I1322" t="s">
        <v>1807</v>
      </c>
      <c r="J1322" s="17">
        <v>1776.3743999999999</v>
      </c>
      <c r="K1322">
        <f t="shared" si="81"/>
        <v>4</v>
      </c>
      <c r="L1322">
        <f t="shared" si="82"/>
        <v>477.52</v>
      </c>
      <c r="M1322">
        <f t="shared" si="84"/>
        <v>7.0000000000000007E-2</v>
      </c>
      <c r="N1322" s="22">
        <f t="shared" si="83"/>
        <v>1776.3743999999999</v>
      </c>
    </row>
    <row r="1323" spans="1:14" x14ac:dyDescent="0.3">
      <c r="A1323" t="s">
        <v>3076</v>
      </c>
      <c r="B1323" s="4">
        <v>45231</v>
      </c>
      <c r="C1323" t="s">
        <v>870</v>
      </c>
      <c r="D1323" t="s">
        <v>1668</v>
      </c>
      <c r="E1323" t="s">
        <v>1734</v>
      </c>
      <c r="F1323">
        <v>4</v>
      </c>
      <c r="G1323">
        <v>305.95</v>
      </c>
      <c r="H1323">
        <v>0.08</v>
      </c>
      <c r="I1323" t="s">
        <v>1807</v>
      </c>
      <c r="J1323" s="17">
        <v>1125.896</v>
      </c>
      <c r="K1323">
        <f t="shared" si="81"/>
        <v>4</v>
      </c>
      <c r="L1323">
        <f t="shared" si="82"/>
        <v>305.95</v>
      </c>
      <c r="M1323">
        <f t="shared" si="84"/>
        <v>0.08</v>
      </c>
      <c r="N1323" s="22">
        <f t="shared" si="83"/>
        <v>1125.896</v>
      </c>
    </row>
    <row r="1324" spans="1:14" x14ac:dyDescent="0.3">
      <c r="A1324" t="s">
        <v>3159</v>
      </c>
      <c r="B1324" s="4">
        <v>45267</v>
      </c>
      <c r="C1324" t="s">
        <v>1421</v>
      </c>
      <c r="D1324" t="s">
        <v>1668</v>
      </c>
      <c r="E1324" t="s">
        <v>1774</v>
      </c>
      <c r="F1324">
        <v>4</v>
      </c>
      <c r="G1324">
        <v>136.4</v>
      </c>
      <c r="H1324">
        <v>0.04</v>
      </c>
      <c r="I1324" t="s">
        <v>1810</v>
      </c>
      <c r="J1324" s="17">
        <v>523.77599999999995</v>
      </c>
      <c r="K1324">
        <f t="shared" si="81"/>
        <v>4</v>
      </c>
      <c r="L1324">
        <f t="shared" si="82"/>
        <v>136.4</v>
      </c>
      <c r="M1324">
        <f t="shared" si="84"/>
        <v>0.04</v>
      </c>
      <c r="N1324" s="22">
        <f t="shared" si="83"/>
        <v>523.77599999999995</v>
      </c>
    </row>
    <row r="1325" spans="1:14" x14ac:dyDescent="0.3">
      <c r="A1325" t="s">
        <v>3417</v>
      </c>
      <c r="B1325" s="4">
        <v>45320</v>
      </c>
      <c r="C1325" t="s">
        <v>640</v>
      </c>
      <c r="D1325" t="s">
        <v>1668</v>
      </c>
      <c r="E1325" t="s">
        <v>1774</v>
      </c>
      <c r="F1325">
        <v>2</v>
      </c>
      <c r="G1325">
        <v>895.92</v>
      </c>
      <c r="H1325">
        <v>0.15</v>
      </c>
      <c r="I1325" t="s">
        <v>1805</v>
      </c>
      <c r="J1325" s="17">
        <v>1523.0640000000001</v>
      </c>
      <c r="K1325">
        <f t="shared" si="81"/>
        <v>2</v>
      </c>
      <c r="L1325">
        <f t="shared" si="82"/>
        <v>895.92</v>
      </c>
      <c r="M1325">
        <f t="shared" si="84"/>
        <v>0.15</v>
      </c>
      <c r="N1325" s="22">
        <f t="shared" si="83"/>
        <v>1523.0640000000001</v>
      </c>
    </row>
    <row r="1326" spans="1:14" x14ac:dyDescent="0.3">
      <c r="A1326" t="s">
        <v>3440</v>
      </c>
      <c r="B1326" s="4">
        <v>45553</v>
      </c>
      <c r="C1326" t="s">
        <v>412</v>
      </c>
      <c r="D1326" t="s">
        <v>1668</v>
      </c>
      <c r="E1326" t="s">
        <v>1786</v>
      </c>
      <c r="F1326">
        <v>1</v>
      </c>
      <c r="G1326">
        <v>696.13</v>
      </c>
      <c r="H1326">
        <v>0.06</v>
      </c>
      <c r="I1326" t="s">
        <v>1810</v>
      </c>
      <c r="J1326" s="17">
        <v>654.36219999999992</v>
      </c>
      <c r="K1326">
        <f t="shared" si="81"/>
        <v>1</v>
      </c>
      <c r="L1326">
        <f t="shared" si="82"/>
        <v>696.13</v>
      </c>
      <c r="M1326">
        <f t="shared" si="84"/>
        <v>0.06</v>
      </c>
      <c r="N1326" s="22">
        <f t="shared" si="83"/>
        <v>654.36219999999992</v>
      </c>
    </row>
    <row r="1327" spans="1:14" x14ac:dyDescent="0.3">
      <c r="A1327" t="s">
        <v>3487</v>
      </c>
      <c r="B1327" s="4">
        <v>45790</v>
      </c>
      <c r="C1327" t="s">
        <v>82</v>
      </c>
      <c r="D1327" t="s">
        <v>1668</v>
      </c>
      <c r="E1327" t="s">
        <v>1795</v>
      </c>
      <c r="F1327">
        <v>3</v>
      </c>
      <c r="G1327">
        <v>74.66</v>
      </c>
      <c r="H1327">
        <v>0.03</v>
      </c>
      <c r="I1327" t="s">
        <v>1807</v>
      </c>
      <c r="J1327" s="17">
        <v>217.26060000000001</v>
      </c>
      <c r="K1327">
        <f t="shared" si="81"/>
        <v>3</v>
      </c>
      <c r="L1327">
        <f t="shared" si="82"/>
        <v>74.66</v>
      </c>
      <c r="M1327">
        <f t="shared" si="84"/>
        <v>0.03</v>
      </c>
      <c r="N1327" s="22">
        <f t="shared" si="83"/>
        <v>217.26060000000001</v>
      </c>
    </row>
    <row r="1328" spans="1:14" x14ac:dyDescent="0.3">
      <c r="A1328" t="s">
        <v>3655</v>
      </c>
      <c r="B1328" s="4">
        <v>45477</v>
      </c>
      <c r="C1328" t="s">
        <v>724</v>
      </c>
      <c r="D1328" t="s">
        <v>1668</v>
      </c>
      <c r="E1328" t="s">
        <v>1781</v>
      </c>
      <c r="F1328">
        <v>2</v>
      </c>
      <c r="G1328">
        <v>478.62</v>
      </c>
      <c r="H1328">
        <v>0.17</v>
      </c>
      <c r="I1328" t="s">
        <v>1810</v>
      </c>
      <c r="J1328" s="17">
        <v>794.50919999999996</v>
      </c>
      <c r="K1328">
        <f t="shared" si="81"/>
        <v>2</v>
      </c>
      <c r="L1328">
        <f t="shared" si="82"/>
        <v>478.62</v>
      </c>
      <c r="M1328">
        <f t="shared" si="84"/>
        <v>0.17</v>
      </c>
      <c r="N1328" s="22">
        <f t="shared" si="83"/>
        <v>794.50919999999996</v>
      </c>
    </row>
    <row r="1329" spans="1:14" x14ac:dyDescent="0.3">
      <c r="A1329" t="s">
        <v>2000</v>
      </c>
      <c r="B1329" s="4">
        <v>45763</v>
      </c>
      <c r="C1329" t="s">
        <v>536</v>
      </c>
      <c r="D1329" t="s">
        <v>1542</v>
      </c>
      <c r="E1329" t="s">
        <v>1751</v>
      </c>
      <c r="F1329">
        <v>1</v>
      </c>
      <c r="G1329">
        <v>271.76</v>
      </c>
      <c r="H1329">
        <v>0.03</v>
      </c>
      <c r="I1329" t="s">
        <v>1805</v>
      </c>
      <c r="J1329" s="17">
        <v>263.60719999999998</v>
      </c>
      <c r="K1329">
        <f t="shared" si="81"/>
        <v>1</v>
      </c>
      <c r="L1329">
        <f t="shared" si="82"/>
        <v>271.76</v>
      </c>
      <c r="M1329">
        <f t="shared" si="84"/>
        <v>0.03</v>
      </c>
      <c r="N1329" s="22">
        <f t="shared" si="83"/>
        <v>263.60719999999998</v>
      </c>
    </row>
    <row r="1330" spans="1:14" x14ac:dyDescent="0.3">
      <c r="A1330" t="s">
        <v>2185</v>
      </c>
      <c r="B1330" s="4">
        <v>45535</v>
      </c>
      <c r="C1330" t="s">
        <v>426</v>
      </c>
      <c r="D1330" t="s">
        <v>1542</v>
      </c>
      <c r="E1330" t="s">
        <v>1792</v>
      </c>
      <c r="F1330">
        <v>4</v>
      </c>
      <c r="G1330">
        <v>241.32</v>
      </c>
      <c r="H1330">
        <v>0.28999999999999998</v>
      </c>
      <c r="I1330" t="s">
        <v>1810</v>
      </c>
      <c r="J1330" s="17">
        <v>685.34879999999998</v>
      </c>
      <c r="K1330">
        <f t="shared" si="81"/>
        <v>4</v>
      </c>
      <c r="L1330">
        <f t="shared" si="82"/>
        <v>241.32</v>
      </c>
      <c r="M1330">
        <f t="shared" si="84"/>
        <v>0.28999999999999998</v>
      </c>
      <c r="N1330" s="22">
        <f t="shared" si="83"/>
        <v>685.34879999999998</v>
      </c>
    </row>
    <row r="1331" spans="1:14" x14ac:dyDescent="0.3">
      <c r="A1331" t="s">
        <v>2236</v>
      </c>
      <c r="B1331" s="4">
        <v>45731</v>
      </c>
      <c r="C1331" t="s">
        <v>598</v>
      </c>
      <c r="D1331" t="s">
        <v>1542</v>
      </c>
      <c r="E1331" t="s">
        <v>1751</v>
      </c>
      <c r="F1331">
        <v>4</v>
      </c>
      <c r="G1331">
        <v>149.83000000000001</v>
      </c>
      <c r="H1331">
        <v>0.02</v>
      </c>
      <c r="I1331" t="s">
        <v>1805</v>
      </c>
      <c r="J1331" s="17">
        <v>587.33360000000005</v>
      </c>
      <c r="K1331">
        <f t="shared" si="81"/>
        <v>4</v>
      </c>
      <c r="L1331">
        <f t="shared" si="82"/>
        <v>149.83000000000001</v>
      </c>
      <c r="M1331">
        <f t="shared" si="84"/>
        <v>0.02</v>
      </c>
      <c r="N1331" s="22">
        <f t="shared" si="83"/>
        <v>587.33360000000005</v>
      </c>
    </row>
    <row r="1332" spans="1:14" x14ac:dyDescent="0.3">
      <c r="A1332" t="s">
        <v>2820</v>
      </c>
      <c r="B1332" s="4">
        <v>45459</v>
      </c>
      <c r="C1332" t="s">
        <v>604</v>
      </c>
      <c r="D1332" t="s">
        <v>1542</v>
      </c>
      <c r="E1332" t="s">
        <v>1789</v>
      </c>
      <c r="F1332">
        <v>4</v>
      </c>
      <c r="G1332">
        <v>929.26</v>
      </c>
      <c r="H1332">
        <v>0.23</v>
      </c>
      <c r="I1332" t="s">
        <v>1807</v>
      </c>
      <c r="J1332" s="17">
        <v>2862.1208000000001</v>
      </c>
      <c r="K1332">
        <f t="shared" si="81"/>
        <v>4</v>
      </c>
      <c r="L1332">
        <f t="shared" si="82"/>
        <v>929.26</v>
      </c>
      <c r="M1332">
        <f t="shared" si="84"/>
        <v>0.23</v>
      </c>
      <c r="N1332" s="22">
        <f t="shared" si="83"/>
        <v>2862.1208000000001</v>
      </c>
    </row>
    <row r="1333" spans="1:14" x14ac:dyDescent="0.3">
      <c r="A1333" t="s">
        <v>3040</v>
      </c>
      <c r="B1333" s="4">
        <v>45869</v>
      </c>
      <c r="C1333" t="s">
        <v>873</v>
      </c>
      <c r="D1333" t="s">
        <v>1542</v>
      </c>
      <c r="E1333" t="s">
        <v>1783</v>
      </c>
      <c r="F1333">
        <v>3</v>
      </c>
      <c r="G1333">
        <v>754.02</v>
      </c>
      <c r="H1333">
        <v>0.1</v>
      </c>
      <c r="I1333" t="s">
        <v>1810</v>
      </c>
      <c r="J1333" s="17">
        <v>2035.854</v>
      </c>
      <c r="K1333">
        <f t="shared" si="81"/>
        <v>3</v>
      </c>
      <c r="L1333">
        <f t="shared" si="82"/>
        <v>754.02</v>
      </c>
      <c r="M1333">
        <f t="shared" si="84"/>
        <v>0.1</v>
      </c>
      <c r="N1333" s="22">
        <f t="shared" si="83"/>
        <v>2035.854</v>
      </c>
    </row>
    <row r="1334" spans="1:14" x14ac:dyDescent="0.3">
      <c r="A1334" t="s">
        <v>3103</v>
      </c>
      <c r="B1334" s="4">
        <v>45221</v>
      </c>
      <c r="C1334" t="s">
        <v>1010</v>
      </c>
      <c r="D1334" t="s">
        <v>1542</v>
      </c>
      <c r="E1334" t="s">
        <v>1758</v>
      </c>
      <c r="F1334">
        <v>4</v>
      </c>
      <c r="G1334">
        <v>547.21</v>
      </c>
      <c r="H1334">
        <v>0.1</v>
      </c>
      <c r="I1334" t="s">
        <v>1810</v>
      </c>
      <c r="J1334" s="17">
        <v>1969.9559999999999</v>
      </c>
      <c r="K1334">
        <f t="shared" si="81"/>
        <v>4</v>
      </c>
      <c r="L1334">
        <f t="shared" si="82"/>
        <v>547.21</v>
      </c>
      <c r="M1334">
        <f t="shared" si="84"/>
        <v>0.1</v>
      </c>
      <c r="N1334" s="22">
        <f t="shared" si="83"/>
        <v>1969.9559999999999</v>
      </c>
    </row>
    <row r="1335" spans="1:14" x14ac:dyDescent="0.3">
      <c r="A1335" t="s">
        <v>3214</v>
      </c>
      <c r="B1335" s="4">
        <v>45638</v>
      </c>
      <c r="C1335" t="s">
        <v>707</v>
      </c>
      <c r="D1335" t="s">
        <v>1542</v>
      </c>
      <c r="E1335" t="s">
        <v>1786</v>
      </c>
      <c r="F1335">
        <v>2</v>
      </c>
      <c r="G1335">
        <v>362.7</v>
      </c>
      <c r="H1335">
        <v>0.09</v>
      </c>
      <c r="I1335" t="s">
        <v>1805</v>
      </c>
      <c r="J1335" s="17">
        <v>660.11400000000003</v>
      </c>
      <c r="K1335">
        <f t="shared" si="81"/>
        <v>2</v>
      </c>
      <c r="L1335">
        <f t="shared" si="82"/>
        <v>362.7</v>
      </c>
      <c r="M1335">
        <f t="shared" si="84"/>
        <v>0.09</v>
      </c>
      <c r="N1335" s="22">
        <f t="shared" si="83"/>
        <v>660.11400000000003</v>
      </c>
    </row>
    <row r="1336" spans="1:14" x14ac:dyDescent="0.3">
      <c r="A1336" t="s">
        <v>3319</v>
      </c>
      <c r="B1336" s="4">
        <v>45860</v>
      </c>
      <c r="C1336" t="s">
        <v>339</v>
      </c>
      <c r="D1336" t="s">
        <v>1542</v>
      </c>
      <c r="E1336" t="s">
        <v>1764</v>
      </c>
      <c r="F1336">
        <v>4</v>
      </c>
      <c r="G1336">
        <v>797.83</v>
      </c>
      <c r="H1336">
        <v>0.08</v>
      </c>
      <c r="I1336" t="s">
        <v>1805</v>
      </c>
      <c r="J1336" s="17">
        <v>2936.0144</v>
      </c>
      <c r="K1336">
        <f t="shared" si="81"/>
        <v>4</v>
      </c>
      <c r="L1336">
        <f t="shared" si="82"/>
        <v>797.83</v>
      </c>
      <c r="M1336">
        <f t="shared" si="84"/>
        <v>0.08</v>
      </c>
      <c r="N1336" s="22">
        <f t="shared" si="83"/>
        <v>2936.0144</v>
      </c>
    </row>
    <row r="1337" spans="1:14" x14ac:dyDescent="0.3">
      <c r="A1337" t="s">
        <v>3383</v>
      </c>
      <c r="B1337" s="4">
        <v>45241</v>
      </c>
      <c r="C1337" t="s">
        <v>1456</v>
      </c>
      <c r="D1337" t="s">
        <v>1542</v>
      </c>
      <c r="E1337" t="s">
        <v>1758</v>
      </c>
      <c r="F1337">
        <v>3</v>
      </c>
      <c r="G1337">
        <v>598.82000000000005</v>
      </c>
      <c r="H1337">
        <v>0.19</v>
      </c>
      <c r="I1337" t="s">
        <v>1810</v>
      </c>
      <c r="J1337" s="17">
        <v>1455.1325999999999</v>
      </c>
      <c r="K1337">
        <f t="shared" si="81"/>
        <v>3</v>
      </c>
      <c r="L1337">
        <f t="shared" si="82"/>
        <v>598.82000000000005</v>
      </c>
      <c r="M1337">
        <f t="shared" si="84"/>
        <v>0.19</v>
      </c>
      <c r="N1337" s="22">
        <f t="shared" si="83"/>
        <v>1455.1325999999999</v>
      </c>
    </row>
    <row r="1338" spans="1:14" x14ac:dyDescent="0.3">
      <c r="A1338" t="s">
        <v>3438</v>
      </c>
      <c r="B1338" s="4">
        <v>45739</v>
      </c>
      <c r="C1338" t="s">
        <v>1510</v>
      </c>
      <c r="D1338" t="s">
        <v>1542</v>
      </c>
      <c r="E1338" t="s">
        <v>1761</v>
      </c>
      <c r="F1338">
        <v>2</v>
      </c>
      <c r="G1338">
        <v>784.26</v>
      </c>
      <c r="H1338">
        <v>0.23</v>
      </c>
      <c r="I1338" t="s">
        <v>1807</v>
      </c>
      <c r="J1338" s="17">
        <v>1207.7603999999999</v>
      </c>
      <c r="K1338">
        <f t="shared" si="81"/>
        <v>2</v>
      </c>
      <c r="L1338">
        <f t="shared" si="82"/>
        <v>784.26</v>
      </c>
      <c r="M1338">
        <f t="shared" si="84"/>
        <v>0.23</v>
      </c>
      <c r="N1338" s="22">
        <f t="shared" si="83"/>
        <v>1207.7603999999999</v>
      </c>
    </row>
    <row r="1339" spans="1:14" x14ac:dyDescent="0.3">
      <c r="A1339" t="s">
        <v>3577</v>
      </c>
      <c r="B1339" s="4">
        <v>45487</v>
      </c>
      <c r="C1339" t="s">
        <v>1066</v>
      </c>
      <c r="D1339" t="s">
        <v>1542</v>
      </c>
      <c r="E1339" t="s">
        <v>1771</v>
      </c>
      <c r="F1339">
        <v>4</v>
      </c>
      <c r="G1339">
        <v>614.76</v>
      </c>
      <c r="H1339">
        <v>0.16</v>
      </c>
      <c r="I1339" t="s">
        <v>1805</v>
      </c>
      <c r="J1339" s="17">
        <v>2065.5936000000002</v>
      </c>
      <c r="K1339">
        <f t="shared" si="81"/>
        <v>4</v>
      </c>
      <c r="L1339">
        <f t="shared" si="82"/>
        <v>614.76</v>
      </c>
      <c r="M1339">
        <f t="shared" si="84"/>
        <v>0.16</v>
      </c>
      <c r="N1339" s="22">
        <f t="shared" si="83"/>
        <v>2065.5936000000002</v>
      </c>
    </row>
    <row r="1340" spans="1:14" x14ac:dyDescent="0.3">
      <c r="A1340" t="s">
        <v>3594</v>
      </c>
      <c r="B1340" s="4">
        <v>45652</v>
      </c>
      <c r="C1340" t="s">
        <v>1303</v>
      </c>
      <c r="D1340" t="s">
        <v>1542</v>
      </c>
      <c r="E1340" t="s">
        <v>1783</v>
      </c>
      <c r="F1340">
        <v>1</v>
      </c>
      <c r="G1340">
        <v>384.57</v>
      </c>
      <c r="H1340">
        <v>0.06</v>
      </c>
      <c r="I1340" t="s">
        <v>1807</v>
      </c>
      <c r="J1340" s="17">
        <v>361.49579999999997</v>
      </c>
      <c r="K1340">
        <f t="shared" si="81"/>
        <v>1</v>
      </c>
      <c r="L1340">
        <f t="shared" si="82"/>
        <v>384.57</v>
      </c>
      <c r="M1340">
        <f t="shared" si="84"/>
        <v>0.06</v>
      </c>
      <c r="N1340" s="22">
        <f t="shared" si="83"/>
        <v>361.49579999999997</v>
      </c>
    </row>
    <row r="1341" spans="1:14" x14ac:dyDescent="0.3">
      <c r="A1341" t="s">
        <v>3756</v>
      </c>
      <c r="B1341" s="4">
        <v>45301</v>
      </c>
      <c r="C1341" t="s">
        <v>724</v>
      </c>
      <c r="D1341" t="s">
        <v>1542</v>
      </c>
      <c r="E1341" t="s">
        <v>1789</v>
      </c>
      <c r="F1341">
        <v>4</v>
      </c>
      <c r="G1341">
        <v>716.39</v>
      </c>
      <c r="H1341">
        <v>0.03</v>
      </c>
      <c r="I1341" t="s">
        <v>1807</v>
      </c>
      <c r="J1341" s="17">
        <v>2779.5931999999998</v>
      </c>
      <c r="K1341">
        <f t="shared" si="81"/>
        <v>4</v>
      </c>
      <c r="L1341">
        <f t="shared" si="82"/>
        <v>716.39</v>
      </c>
      <c r="M1341">
        <f t="shared" si="84"/>
        <v>0.03</v>
      </c>
      <c r="N1341" s="22">
        <f t="shared" si="83"/>
        <v>2779.5931999999998</v>
      </c>
    </row>
    <row r="1342" spans="1:14" x14ac:dyDescent="0.3">
      <c r="A1342" t="s">
        <v>1814</v>
      </c>
      <c r="B1342" s="4">
        <v>45248</v>
      </c>
      <c r="C1342" t="s">
        <v>506</v>
      </c>
      <c r="D1342" t="s">
        <v>1670</v>
      </c>
      <c r="E1342" t="s">
        <v>1764</v>
      </c>
      <c r="F1342">
        <v>4</v>
      </c>
      <c r="G1342">
        <v>342.39</v>
      </c>
      <c r="H1342">
        <v>0.23</v>
      </c>
      <c r="I1342" t="s">
        <v>1807</v>
      </c>
      <c r="J1342" s="17">
        <v>1054.5612000000001</v>
      </c>
      <c r="K1342">
        <f t="shared" si="81"/>
        <v>4</v>
      </c>
      <c r="L1342">
        <f t="shared" si="82"/>
        <v>342.39</v>
      </c>
      <c r="M1342">
        <f t="shared" si="84"/>
        <v>0.23</v>
      </c>
      <c r="N1342" s="22">
        <f t="shared" si="83"/>
        <v>1054.5612000000001</v>
      </c>
    </row>
    <row r="1343" spans="1:14" x14ac:dyDescent="0.3">
      <c r="A1343" t="s">
        <v>1967</v>
      </c>
      <c r="B1343" s="4">
        <v>45918</v>
      </c>
      <c r="C1343" t="s">
        <v>89</v>
      </c>
      <c r="D1343" t="s">
        <v>1670</v>
      </c>
      <c r="E1343" t="s">
        <v>1792</v>
      </c>
      <c r="F1343">
        <v>2</v>
      </c>
      <c r="G1343">
        <v>623.38</v>
      </c>
      <c r="H1343">
        <v>0.13</v>
      </c>
      <c r="I1343" t="s">
        <v>1805</v>
      </c>
      <c r="J1343" s="17">
        <v>1084.6812</v>
      </c>
      <c r="K1343">
        <f t="shared" si="81"/>
        <v>2</v>
      </c>
      <c r="L1343">
        <f t="shared" si="82"/>
        <v>623.38</v>
      </c>
      <c r="M1343">
        <f t="shared" si="84"/>
        <v>0.13</v>
      </c>
      <c r="N1343" s="22">
        <f t="shared" si="83"/>
        <v>1084.6812</v>
      </c>
    </row>
    <row r="1344" spans="1:14" x14ac:dyDescent="0.3">
      <c r="A1344" t="s">
        <v>1968</v>
      </c>
      <c r="B1344" s="4">
        <v>45729</v>
      </c>
      <c r="C1344" t="s">
        <v>215</v>
      </c>
      <c r="D1344" t="s">
        <v>1670</v>
      </c>
      <c r="E1344" t="s">
        <v>1734</v>
      </c>
      <c r="F1344">
        <v>1</v>
      </c>
      <c r="G1344">
        <v>479.58</v>
      </c>
      <c r="H1344">
        <v>0.05</v>
      </c>
      <c r="I1344" t="s">
        <v>1807</v>
      </c>
      <c r="J1344" s="17">
        <v>455.60099999999989</v>
      </c>
      <c r="K1344">
        <f t="shared" si="81"/>
        <v>1</v>
      </c>
      <c r="L1344">
        <f t="shared" si="82"/>
        <v>479.58</v>
      </c>
      <c r="M1344">
        <f t="shared" si="84"/>
        <v>0.05</v>
      </c>
      <c r="N1344" s="22">
        <f t="shared" si="83"/>
        <v>455.60099999999989</v>
      </c>
    </row>
    <row r="1345" spans="1:14" x14ac:dyDescent="0.3">
      <c r="A1345" t="s">
        <v>2078</v>
      </c>
      <c r="B1345" s="4">
        <v>45750</v>
      </c>
      <c r="C1345" t="s">
        <v>453</v>
      </c>
      <c r="D1345" t="s">
        <v>1670</v>
      </c>
      <c r="E1345" t="s">
        <v>1764</v>
      </c>
      <c r="F1345">
        <v>2</v>
      </c>
      <c r="G1345">
        <v>105.15</v>
      </c>
      <c r="H1345">
        <v>0.06</v>
      </c>
      <c r="I1345" t="s">
        <v>1805</v>
      </c>
      <c r="J1345" s="17">
        <v>197.68199999999999</v>
      </c>
      <c r="K1345">
        <f t="shared" si="81"/>
        <v>2</v>
      </c>
      <c r="L1345">
        <f t="shared" si="82"/>
        <v>105.15</v>
      </c>
      <c r="M1345">
        <f t="shared" si="84"/>
        <v>0.06</v>
      </c>
      <c r="N1345" s="22">
        <f t="shared" si="83"/>
        <v>197.68199999999999</v>
      </c>
    </row>
    <row r="1346" spans="1:14" x14ac:dyDescent="0.3">
      <c r="A1346" t="s">
        <v>2214</v>
      </c>
      <c r="B1346" s="4">
        <v>45336</v>
      </c>
      <c r="C1346" t="s">
        <v>1269</v>
      </c>
      <c r="D1346" t="s">
        <v>1670</v>
      </c>
      <c r="E1346" t="s">
        <v>1781</v>
      </c>
      <c r="F1346">
        <v>2</v>
      </c>
      <c r="G1346">
        <v>247.67</v>
      </c>
      <c r="H1346">
        <v>0.1</v>
      </c>
      <c r="I1346" t="s">
        <v>1807</v>
      </c>
      <c r="J1346" s="17">
        <v>445.80599999999998</v>
      </c>
      <c r="K1346">
        <f t="shared" ref="K1346:K1409" si="85">IF(ISBLANK(F1346),J1346/(G1346*(1-H1346)),F1346)</f>
        <v>2</v>
      </c>
      <c r="L1346">
        <f t="shared" ref="L1346:L1409" si="86">IF(ISBLANK(G1346),J1346/(F1346*(1-H1346)),G1346)</f>
        <v>247.67</v>
      </c>
      <c r="M1346">
        <f t="shared" si="84"/>
        <v>0.1</v>
      </c>
      <c r="N1346" s="22">
        <f t="shared" ref="N1346:N1409" si="87">IF(ISBLANK(J1346),F1346*G1346*(1-H1346),J1346)</f>
        <v>445.80599999999998</v>
      </c>
    </row>
    <row r="1347" spans="1:14" x14ac:dyDescent="0.3">
      <c r="A1347" t="s">
        <v>2222</v>
      </c>
      <c r="B1347" s="4">
        <v>45813</v>
      </c>
      <c r="C1347" t="s">
        <v>178</v>
      </c>
      <c r="D1347" t="s">
        <v>1670</v>
      </c>
      <c r="E1347" t="s">
        <v>1781</v>
      </c>
      <c r="F1347">
        <v>1</v>
      </c>
      <c r="G1347">
        <v>108.27</v>
      </c>
      <c r="H1347">
        <v>0.1</v>
      </c>
      <c r="I1347" t="s">
        <v>1810</v>
      </c>
      <c r="J1347" s="17">
        <v>97.442999999999998</v>
      </c>
      <c r="K1347">
        <f t="shared" si="85"/>
        <v>1</v>
      </c>
      <c r="L1347">
        <f t="shared" si="86"/>
        <v>108.27</v>
      </c>
      <c r="M1347">
        <f t="shared" si="84"/>
        <v>0.1</v>
      </c>
      <c r="N1347" s="22">
        <f t="shared" si="87"/>
        <v>97.442999999999998</v>
      </c>
    </row>
    <row r="1348" spans="1:14" x14ac:dyDescent="0.3">
      <c r="A1348" t="s">
        <v>2486</v>
      </c>
      <c r="B1348" s="4">
        <v>45273</v>
      </c>
      <c r="C1348" t="s">
        <v>1126</v>
      </c>
      <c r="D1348" t="s">
        <v>1670</v>
      </c>
      <c r="E1348" t="s">
        <v>1776</v>
      </c>
      <c r="F1348">
        <v>3</v>
      </c>
      <c r="G1348">
        <v>306.70999999999998</v>
      </c>
      <c r="H1348">
        <v>0.09</v>
      </c>
      <c r="I1348" t="s">
        <v>1807</v>
      </c>
      <c r="J1348" s="17">
        <v>837.31829999999991</v>
      </c>
      <c r="K1348">
        <f t="shared" si="85"/>
        <v>3</v>
      </c>
      <c r="L1348">
        <f t="shared" si="86"/>
        <v>306.70999999999998</v>
      </c>
      <c r="M1348">
        <f t="shared" si="84"/>
        <v>0.09</v>
      </c>
      <c r="N1348" s="22">
        <f t="shared" si="87"/>
        <v>837.31829999999991</v>
      </c>
    </row>
    <row r="1349" spans="1:14" x14ac:dyDescent="0.3">
      <c r="A1349" t="s">
        <v>2591</v>
      </c>
      <c r="B1349" s="4">
        <v>45764</v>
      </c>
      <c r="C1349" t="s">
        <v>1165</v>
      </c>
      <c r="D1349" t="s">
        <v>1670</v>
      </c>
      <c r="E1349" t="s">
        <v>1792</v>
      </c>
      <c r="F1349">
        <v>1</v>
      </c>
      <c r="G1349">
        <v>914.75</v>
      </c>
      <c r="H1349">
        <v>0.1</v>
      </c>
      <c r="I1349" t="s">
        <v>1810</v>
      </c>
      <c r="J1349" s="17">
        <v>823.27499999999998</v>
      </c>
      <c r="K1349">
        <f t="shared" si="85"/>
        <v>1</v>
      </c>
      <c r="L1349">
        <f t="shared" si="86"/>
        <v>914.75</v>
      </c>
      <c r="M1349">
        <f t="shared" si="84"/>
        <v>0.1</v>
      </c>
      <c r="N1349" s="22">
        <f t="shared" si="87"/>
        <v>823.27499999999998</v>
      </c>
    </row>
    <row r="1350" spans="1:14" x14ac:dyDescent="0.3">
      <c r="A1350" t="s">
        <v>2637</v>
      </c>
      <c r="B1350" s="4">
        <v>45456</v>
      </c>
      <c r="C1350" t="s">
        <v>891</v>
      </c>
      <c r="D1350" t="s">
        <v>1670</v>
      </c>
      <c r="E1350" t="s">
        <v>1751</v>
      </c>
      <c r="F1350">
        <v>3</v>
      </c>
      <c r="G1350">
        <v>698.72</v>
      </c>
      <c r="H1350">
        <v>0.28000000000000003</v>
      </c>
      <c r="I1350" t="s">
        <v>1810</v>
      </c>
      <c r="J1350" s="17">
        <v>1509.2352000000001</v>
      </c>
      <c r="K1350">
        <f t="shared" si="85"/>
        <v>3</v>
      </c>
      <c r="L1350">
        <f t="shared" si="86"/>
        <v>698.72</v>
      </c>
      <c r="M1350">
        <f t="shared" si="84"/>
        <v>0.28000000000000003</v>
      </c>
      <c r="N1350" s="22">
        <f t="shared" si="87"/>
        <v>1509.2352000000001</v>
      </c>
    </row>
    <row r="1351" spans="1:14" x14ac:dyDescent="0.3">
      <c r="A1351" t="s">
        <v>2655</v>
      </c>
      <c r="B1351" s="4">
        <v>45437</v>
      </c>
      <c r="C1351" t="s">
        <v>1510</v>
      </c>
      <c r="D1351" t="s">
        <v>1670</v>
      </c>
      <c r="E1351" t="s">
        <v>1792</v>
      </c>
      <c r="F1351">
        <v>4</v>
      </c>
      <c r="G1351">
        <v>883.31</v>
      </c>
      <c r="H1351">
        <v>0.27</v>
      </c>
      <c r="I1351" t="s">
        <v>1805</v>
      </c>
      <c r="J1351" s="17">
        <v>2579.2651999999998</v>
      </c>
      <c r="K1351">
        <f t="shared" si="85"/>
        <v>4</v>
      </c>
      <c r="L1351">
        <f t="shared" si="86"/>
        <v>883.31</v>
      </c>
      <c r="M1351">
        <f t="shared" si="84"/>
        <v>0.27</v>
      </c>
      <c r="N1351" s="22">
        <f t="shared" si="87"/>
        <v>2579.2651999999998</v>
      </c>
    </row>
    <row r="1352" spans="1:14" x14ac:dyDescent="0.3">
      <c r="A1352" t="s">
        <v>2660</v>
      </c>
      <c r="B1352" s="4">
        <v>45873</v>
      </c>
      <c r="C1352" t="s">
        <v>1252</v>
      </c>
      <c r="D1352" t="s">
        <v>1670</v>
      </c>
      <c r="E1352" t="s">
        <v>1783</v>
      </c>
      <c r="F1352">
        <v>3</v>
      </c>
      <c r="G1352">
        <v>360.18</v>
      </c>
      <c r="H1352">
        <v>0.03</v>
      </c>
      <c r="I1352" t="s">
        <v>1805</v>
      </c>
      <c r="J1352" s="17">
        <v>1048.1238000000001</v>
      </c>
      <c r="K1352">
        <f t="shared" si="85"/>
        <v>3</v>
      </c>
      <c r="L1352">
        <f t="shared" si="86"/>
        <v>360.18</v>
      </c>
      <c r="M1352">
        <f t="shared" si="84"/>
        <v>0.03</v>
      </c>
      <c r="N1352" s="22">
        <f t="shared" si="87"/>
        <v>1048.1238000000001</v>
      </c>
    </row>
    <row r="1353" spans="1:14" x14ac:dyDescent="0.3">
      <c r="A1353" t="s">
        <v>2726</v>
      </c>
      <c r="B1353" s="4">
        <v>45238</v>
      </c>
      <c r="C1353" t="s">
        <v>1258</v>
      </c>
      <c r="D1353" t="s">
        <v>1670</v>
      </c>
      <c r="E1353" t="s">
        <v>1734</v>
      </c>
      <c r="F1353">
        <v>1</v>
      </c>
      <c r="G1353">
        <v>550.05999999999995</v>
      </c>
      <c r="H1353">
        <v>0.01</v>
      </c>
      <c r="I1353" t="s">
        <v>1805</v>
      </c>
      <c r="J1353" s="17">
        <v>544.55939999999998</v>
      </c>
      <c r="K1353">
        <f t="shared" si="85"/>
        <v>1</v>
      </c>
      <c r="L1353">
        <f t="shared" si="86"/>
        <v>550.05999999999995</v>
      </c>
      <c r="M1353">
        <f t="shared" si="84"/>
        <v>0.01</v>
      </c>
      <c r="N1353" s="22">
        <f t="shared" si="87"/>
        <v>544.55939999999998</v>
      </c>
    </row>
    <row r="1354" spans="1:14" x14ac:dyDescent="0.3">
      <c r="A1354" t="s">
        <v>3039</v>
      </c>
      <c r="B1354" s="4">
        <v>45740</v>
      </c>
      <c r="C1354" t="s">
        <v>888</v>
      </c>
      <c r="D1354" t="s">
        <v>1670</v>
      </c>
      <c r="E1354" t="s">
        <v>1789</v>
      </c>
      <c r="F1354">
        <v>3</v>
      </c>
      <c r="G1354">
        <v>190.04</v>
      </c>
      <c r="H1354">
        <v>7.0000000000000007E-2</v>
      </c>
      <c r="I1354" t="s">
        <v>1807</v>
      </c>
      <c r="J1354" s="17">
        <v>530.21159999999998</v>
      </c>
      <c r="K1354">
        <f t="shared" si="85"/>
        <v>3</v>
      </c>
      <c r="L1354">
        <f t="shared" si="86"/>
        <v>190.04</v>
      </c>
      <c r="M1354">
        <f t="shared" si="84"/>
        <v>7.0000000000000007E-2</v>
      </c>
      <c r="N1354" s="22">
        <f t="shared" si="87"/>
        <v>530.21159999999998</v>
      </c>
    </row>
    <row r="1355" spans="1:14" x14ac:dyDescent="0.3">
      <c r="A1355" t="s">
        <v>3046</v>
      </c>
      <c r="B1355" s="4">
        <v>45619</v>
      </c>
      <c r="C1355" t="s">
        <v>301</v>
      </c>
      <c r="D1355" t="s">
        <v>1670</v>
      </c>
      <c r="E1355" t="s">
        <v>1768</v>
      </c>
      <c r="F1355">
        <v>4</v>
      </c>
      <c r="G1355">
        <v>930.38</v>
      </c>
      <c r="H1355">
        <v>0</v>
      </c>
      <c r="I1355" t="s">
        <v>1810</v>
      </c>
      <c r="J1355" s="17">
        <v>3721.52</v>
      </c>
      <c r="K1355">
        <f t="shared" si="85"/>
        <v>4</v>
      </c>
      <c r="L1355">
        <f t="shared" si="86"/>
        <v>930.38</v>
      </c>
      <c r="M1355">
        <f t="shared" si="84"/>
        <v>0</v>
      </c>
      <c r="N1355" s="22">
        <f t="shared" si="87"/>
        <v>3721.52</v>
      </c>
    </row>
    <row r="1356" spans="1:14" x14ac:dyDescent="0.3">
      <c r="A1356" t="s">
        <v>3064</v>
      </c>
      <c r="B1356" s="4">
        <v>45367</v>
      </c>
      <c r="C1356" t="s">
        <v>576</v>
      </c>
      <c r="D1356" t="s">
        <v>1670</v>
      </c>
      <c r="E1356" t="s">
        <v>1751</v>
      </c>
      <c r="F1356">
        <v>4</v>
      </c>
      <c r="G1356">
        <v>662.43</v>
      </c>
      <c r="H1356">
        <v>0.24</v>
      </c>
      <c r="I1356" t="s">
        <v>1807</v>
      </c>
      <c r="J1356" s="17">
        <v>2013.7872</v>
      </c>
      <c r="K1356">
        <f t="shared" si="85"/>
        <v>4</v>
      </c>
      <c r="L1356">
        <f t="shared" si="86"/>
        <v>662.43</v>
      </c>
      <c r="M1356">
        <f t="shared" si="84"/>
        <v>0.24</v>
      </c>
      <c r="N1356" s="22">
        <f t="shared" si="87"/>
        <v>2013.7872</v>
      </c>
    </row>
    <row r="1357" spans="1:14" x14ac:dyDescent="0.3">
      <c r="A1357" t="s">
        <v>3247</v>
      </c>
      <c r="B1357" s="4">
        <v>45829</v>
      </c>
      <c r="C1357" t="s">
        <v>1097</v>
      </c>
      <c r="D1357" t="s">
        <v>1670</v>
      </c>
      <c r="E1357" t="s">
        <v>1781</v>
      </c>
      <c r="F1357">
        <v>2</v>
      </c>
      <c r="G1357">
        <v>424.53</v>
      </c>
      <c r="H1357">
        <v>0.14000000000000001</v>
      </c>
      <c r="I1357" t="s">
        <v>1810</v>
      </c>
      <c r="J1357" s="17">
        <v>730.19159999999999</v>
      </c>
      <c r="K1357">
        <f t="shared" si="85"/>
        <v>2</v>
      </c>
      <c r="L1357">
        <f t="shared" si="86"/>
        <v>424.53</v>
      </c>
      <c r="M1357">
        <f t="shared" si="84"/>
        <v>0.14000000000000001</v>
      </c>
      <c r="N1357" s="22">
        <f t="shared" si="87"/>
        <v>730.19159999999999</v>
      </c>
    </row>
    <row r="1358" spans="1:14" x14ac:dyDescent="0.3">
      <c r="A1358" t="s">
        <v>3421</v>
      </c>
      <c r="B1358" s="4">
        <v>45628</v>
      </c>
      <c r="C1358" t="s">
        <v>188</v>
      </c>
      <c r="D1358" t="s">
        <v>1670</v>
      </c>
      <c r="E1358" t="s">
        <v>1761</v>
      </c>
      <c r="F1358">
        <v>3</v>
      </c>
      <c r="G1358">
        <v>687.66</v>
      </c>
      <c r="H1358">
        <v>0.06</v>
      </c>
      <c r="I1358" t="s">
        <v>1807</v>
      </c>
      <c r="J1358" s="17">
        <v>1939.2012</v>
      </c>
      <c r="K1358">
        <f t="shared" si="85"/>
        <v>3</v>
      </c>
      <c r="L1358">
        <f t="shared" si="86"/>
        <v>687.66</v>
      </c>
      <c r="M1358">
        <f t="shared" si="84"/>
        <v>0.06</v>
      </c>
      <c r="N1358" s="22">
        <f t="shared" si="87"/>
        <v>1939.2012</v>
      </c>
    </row>
    <row r="1359" spans="1:14" x14ac:dyDescent="0.3">
      <c r="A1359" t="s">
        <v>3436</v>
      </c>
      <c r="B1359" s="4">
        <v>45721</v>
      </c>
      <c r="C1359" t="s">
        <v>1180</v>
      </c>
      <c r="D1359" t="s">
        <v>1670</v>
      </c>
      <c r="E1359" t="s">
        <v>1786</v>
      </c>
      <c r="F1359">
        <v>1</v>
      </c>
      <c r="G1359">
        <v>505.83</v>
      </c>
      <c r="H1359">
        <v>0.14000000000000001</v>
      </c>
      <c r="I1359" t="s">
        <v>1810</v>
      </c>
      <c r="J1359" s="17">
        <v>435.0138</v>
      </c>
      <c r="K1359">
        <f t="shared" si="85"/>
        <v>1</v>
      </c>
      <c r="L1359">
        <f t="shared" si="86"/>
        <v>505.83</v>
      </c>
      <c r="M1359">
        <f t="shared" si="84"/>
        <v>0.14000000000000001</v>
      </c>
      <c r="N1359" s="22">
        <f t="shared" si="87"/>
        <v>435.0138</v>
      </c>
    </row>
    <row r="1360" spans="1:14" x14ac:dyDescent="0.3">
      <c r="A1360" t="s">
        <v>3553</v>
      </c>
      <c r="B1360" s="4">
        <v>45573</v>
      </c>
      <c r="C1360" t="s">
        <v>355</v>
      </c>
      <c r="D1360" t="s">
        <v>1670</v>
      </c>
      <c r="E1360" t="s">
        <v>1751</v>
      </c>
      <c r="F1360">
        <v>4</v>
      </c>
      <c r="G1360">
        <v>640.91</v>
      </c>
      <c r="H1360">
        <v>0.06</v>
      </c>
      <c r="I1360" t="s">
        <v>1805</v>
      </c>
      <c r="J1360" s="17">
        <v>2409.8216000000002</v>
      </c>
      <c r="K1360">
        <f t="shared" si="85"/>
        <v>4</v>
      </c>
      <c r="L1360">
        <f t="shared" si="86"/>
        <v>640.91</v>
      </c>
      <c r="M1360">
        <f t="shared" si="84"/>
        <v>0.06</v>
      </c>
      <c r="N1360" s="22">
        <f t="shared" si="87"/>
        <v>2409.8216000000002</v>
      </c>
    </row>
    <row r="1361" spans="1:14" x14ac:dyDescent="0.3">
      <c r="A1361" t="s">
        <v>3658</v>
      </c>
      <c r="B1361" s="4">
        <v>45552</v>
      </c>
      <c r="C1361" t="s">
        <v>373</v>
      </c>
      <c r="D1361" t="s">
        <v>1670</v>
      </c>
      <c r="E1361" t="s">
        <v>1786</v>
      </c>
      <c r="F1361">
        <v>4</v>
      </c>
      <c r="G1361">
        <v>579.24</v>
      </c>
      <c r="H1361">
        <v>0.04</v>
      </c>
      <c r="I1361" t="s">
        <v>1810</v>
      </c>
      <c r="J1361" s="17">
        <v>2224.2815999999998</v>
      </c>
      <c r="K1361">
        <f t="shared" si="85"/>
        <v>4</v>
      </c>
      <c r="L1361">
        <f t="shared" si="86"/>
        <v>579.24</v>
      </c>
      <c r="M1361">
        <f t="shared" si="84"/>
        <v>0.04</v>
      </c>
      <c r="N1361" s="22">
        <f t="shared" si="87"/>
        <v>2224.2815999999998</v>
      </c>
    </row>
    <row r="1362" spans="1:14" x14ac:dyDescent="0.3">
      <c r="A1362" t="s">
        <v>3699</v>
      </c>
      <c r="B1362" s="4">
        <v>45269</v>
      </c>
      <c r="C1362" t="s">
        <v>218</v>
      </c>
      <c r="D1362" t="s">
        <v>1670</v>
      </c>
      <c r="E1362" t="s">
        <v>1781</v>
      </c>
      <c r="F1362">
        <v>2</v>
      </c>
      <c r="G1362">
        <v>47.3</v>
      </c>
      <c r="H1362">
        <v>0.01</v>
      </c>
      <c r="I1362" t="s">
        <v>1807</v>
      </c>
      <c r="J1362" s="17">
        <v>93.653999999999996</v>
      </c>
      <c r="K1362">
        <f t="shared" si="85"/>
        <v>2</v>
      </c>
      <c r="L1362">
        <f t="shared" si="86"/>
        <v>47.3</v>
      </c>
      <c r="M1362">
        <f t="shared" si="84"/>
        <v>0.01</v>
      </c>
      <c r="N1362" s="22">
        <f t="shared" si="87"/>
        <v>93.653999999999996</v>
      </c>
    </row>
    <row r="1363" spans="1:14" x14ac:dyDescent="0.3">
      <c r="A1363" t="s">
        <v>3791</v>
      </c>
      <c r="B1363" s="4">
        <v>45365</v>
      </c>
      <c r="C1363" t="s">
        <v>195</v>
      </c>
      <c r="D1363" t="s">
        <v>1670</v>
      </c>
      <c r="E1363" t="s">
        <v>1758</v>
      </c>
      <c r="F1363">
        <v>4</v>
      </c>
      <c r="G1363">
        <v>167.25</v>
      </c>
      <c r="H1363">
        <v>0.11</v>
      </c>
      <c r="I1363" t="s">
        <v>1805</v>
      </c>
      <c r="J1363" s="17">
        <v>595.41</v>
      </c>
      <c r="K1363">
        <f t="shared" si="85"/>
        <v>4</v>
      </c>
      <c r="L1363">
        <f t="shared" si="86"/>
        <v>167.25</v>
      </c>
      <c r="M1363">
        <f t="shared" si="84"/>
        <v>0.11</v>
      </c>
      <c r="N1363" s="22">
        <f t="shared" si="87"/>
        <v>595.41</v>
      </c>
    </row>
    <row r="1364" spans="1:14" x14ac:dyDescent="0.3">
      <c r="A1364" t="s">
        <v>1888</v>
      </c>
      <c r="B1364" s="4">
        <v>45616</v>
      </c>
      <c r="C1364" t="s">
        <v>803</v>
      </c>
      <c r="D1364" t="s">
        <v>1672</v>
      </c>
      <c r="E1364" t="s">
        <v>1768</v>
      </c>
      <c r="F1364">
        <v>1</v>
      </c>
      <c r="G1364">
        <v>363.73</v>
      </c>
      <c r="H1364">
        <v>0.25</v>
      </c>
      <c r="I1364" t="s">
        <v>1807</v>
      </c>
      <c r="J1364" s="17">
        <v>272.79750000000001</v>
      </c>
      <c r="K1364">
        <f t="shared" si="85"/>
        <v>1</v>
      </c>
      <c r="L1364">
        <f t="shared" si="86"/>
        <v>363.73</v>
      </c>
      <c r="M1364">
        <f t="shared" si="84"/>
        <v>0.25</v>
      </c>
      <c r="N1364" s="22">
        <f t="shared" si="87"/>
        <v>272.79750000000001</v>
      </c>
    </row>
    <row r="1365" spans="1:14" x14ac:dyDescent="0.3">
      <c r="A1365" t="s">
        <v>1943</v>
      </c>
      <c r="B1365" s="4">
        <v>45751</v>
      </c>
      <c r="C1365" t="s">
        <v>1083</v>
      </c>
      <c r="D1365" t="s">
        <v>1672</v>
      </c>
      <c r="E1365" t="s">
        <v>1768</v>
      </c>
      <c r="F1365">
        <v>3</v>
      </c>
      <c r="G1365">
        <v>849.36</v>
      </c>
      <c r="H1365">
        <v>0.03</v>
      </c>
      <c r="I1365" t="s">
        <v>1805</v>
      </c>
      <c r="J1365" s="17">
        <v>2471.6376</v>
      </c>
      <c r="K1365">
        <f t="shared" si="85"/>
        <v>3</v>
      </c>
      <c r="L1365">
        <f t="shared" si="86"/>
        <v>849.36</v>
      </c>
      <c r="M1365">
        <f t="shared" si="84"/>
        <v>0.03</v>
      </c>
      <c r="N1365" s="22">
        <f t="shared" si="87"/>
        <v>2471.6376</v>
      </c>
    </row>
    <row r="1366" spans="1:14" x14ac:dyDescent="0.3">
      <c r="A1366" t="s">
        <v>1946</v>
      </c>
      <c r="B1366" s="4">
        <v>45756</v>
      </c>
      <c r="C1366" t="s">
        <v>1048</v>
      </c>
      <c r="D1366" t="s">
        <v>1672</v>
      </c>
      <c r="E1366" t="s">
        <v>1781</v>
      </c>
      <c r="F1366">
        <v>4</v>
      </c>
      <c r="G1366">
        <v>715.85</v>
      </c>
      <c r="H1366">
        <v>0.25</v>
      </c>
      <c r="I1366" t="s">
        <v>1807</v>
      </c>
      <c r="J1366" s="17">
        <v>2147.5500000000002</v>
      </c>
      <c r="K1366">
        <f t="shared" si="85"/>
        <v>4</v>
      </c>
      <c r="L1366">
        <f t="shared" si="86"/>
        <v>715.85</v>
      </c>
      <c r="M1366">
        <f t="shared" si="84"/>
        <v>0.25</v>
      </c>
      <c r="N1366" s="22">
        <f t="shared" si="87"/>
        <v>2147.5500000000002</v>
      </c>
    </row>
    <row r="1367" spans="1:14" x14ac:dyDescent="0.3">
      <c r="A1367" t="s">
        <v>1997</v>
      </c>
      <c r="B1367" s="4">
        <v>45775</v>
      </c>
      <c r="C1367" t="s">
        <v>1039</v>
      </c>
      <c r="D1367" t="s">
        <v>1672</v>
      </c>
      <c r="E1367" t="s">
        <v>1768</v>
      </c>
      <c r="F1367">
        <v>3</v>
      </c>
      <c r="G1367">
        <v>444.55</v>
      </c>
      <c r="H1367">
        <v>0.14000000000000001</v>
      </c>
      <c r="I1367" t="s">
        <v>1807</v>
      </c>
      <c r="J1367" s="17">
        <v>1146.9390000000001</v>
      </c>
      <c r="K1367">
        <f t="shared" si="85"/>
        <v>3</v>
      </c>
      <c r="L1367">
        <f t="shared" si="86"/>
        <v>444.55</v>
      </c>
      <c r="M1367">
        <f t="shared" si="84"/>
        <v>0.14000000000000001</v>
      </c>
      <c r="N1367" s="22">
        <f t="shared" si="87"/>
        <v>1146.9390000000001</v>
      </c>
    </row>
    <row r="1368" spans="1:14" x14ac:dyDescent="0.3">
      <c r="A1368" t="s">
        <v>2210</v>
      </c>
      <c r="B1368" s="4">
        <v>45576</v>
      </c>
      <c r="C1368" t="s">
        <v>651</v>
      </c>
      <c r="D1368" t="s">
        <v>1672</v>
      </c>
      <c r="E1368" t="s">
        <v>1776</v>
      </c>
      <c r="F1368">
        <v>4</v>
      </c>
      <c r="G1368">
        <v>849.17</v>
      </c>
      <c r="H1368">
        <v>0.12</v>
      </c>
      <c r="I1368" t="s">
        <v>1810</v>
      </c>
      <c r="J1368" s="17">
        <v>2989.0783999999999</v>
      </c>
      <c r="K1368">
        <f t="shared" si="85"/>
        <v>4</v>
      </c>
      <c r="L1368">
        <f t="shared" si="86"/>
        <v>849.17</v>
      </c>
      <c r="M1368">
        <f t="shared" si="84"/>
        <v>0.12</v>
      </c>
      <c r="N1368" s="22">
        <f t="shared" si="87"/>
        <v>2989.0783999999999</v>
      </c>
    </row>
    <row r="1369" spans="1:14" x14ac:dyDescent="0.3">
      <c r="A1369" t="s">
        <v>2383</v>
      </c>
      <c r="B1369" s="4">
        <v>45592</v>
      </c>
      <c r="C1369" t="s">
        <v>903</v>
      </c>
      <c r="D1369" t="s">
        <v>1672</v>
      </c>
      <c r="E1369" t="s">
        <v>1779</v>
      </c>
      <c r="F1369">
        <v>2</v>
      </c>
      <c r="G1369">
        <v>649.54999999999995</v>
      </c>
      <c r="H1369">
        <v>0.28999999999999998</v>
      </c>
      <c r="I1369" t="s">
        <v>1807</v>
      </c>
      <c r="J1369" s="17">
        <v>922.36099999999988</v>
      </c>
      <c r="K1369">
        <f t="shared" si="85"/>
        <v>2</v>
      </c>
      <c r="L1369">
        <f t="shared" si="86"/>
        <v>649.54999999999995</v>
      </c>
      <c r="M1369">
        <f t="shared" si="84"/>
        <v>0.28999999999999998</v>
      </c>
      <c r="N1369" s="22">
        <f t="shared" si="87"/>
        <v>922.36099999999988</v>
      </c>
    </row>
    <row r="1370" spans="1:14" x14ac:dyDescent="0.3">
      <c r="A1370" t="s">
        <v>2395</v>
      </c>
      <c r="B1370" s="4">
        <v>45357</v>
      </c>
      <c r="C1370" t="s">
        <v>690</v>
      </c>
      <c r="D1370" t="s">
        <v>1672</v>
      </c>
      <c r="E1370" t="s">
        <v>1792</v>
      </c>
      <c r="F1370">
        <v>1</v>
      </c>
      <c r="G1370">
        <v>250.95</v>
      </c>
      <c r="H1370">
        <v>0.03</v>
      </c>
      <c r="I1370" t="s">
        <v>1807</v>
      </c>
      <c r="J1370" s="17">
        <v>243.42150000000001</v>
      </c>
      <c r="K1370">
        <f t="shared" si="85"/>
        <v>1</v>
      </c>
      <c r="L1370">
        <f t="shared" si="86"/>
        <v>250.95</v>
      </c>
      <c r="M1370">
        <f t="shared" si="84"/>
        <v>0.03</v>
      </c>
      <c r="N1370" s="22">
        <f t="shared" si="87"/>
        <v>243.42150000000001</v>
      </c>
    </row>
    <row r="1371" spans="1:14" x14ac:dyDescent="0.3">
      <c r="A1371" t="s">
        <v>2458</v>
      </c>
      <c r="B1371" s="4">
        <v>45721</v>
      </c>
      <c r="C1371" t="s">
        <v>497</v>
      </c>
      <c r="D1371" t="s">
        <v>1672</v>
      </c>
      <c r="E1371" t="s">
        <v>1739</v>
      </c>
      <c r="F1371">
        <v>1</v>
      </c>
      <c r="G1371">
        <v>888.05</v>
      </c>
      <c r="H1371">
        <v>0.2</v>
      </c>
      <c r="I1371" t="s">
        <v>1807</v>
      </c>
      <c r="J1371" s="17">
        <v>710.44</v>
      </c>
      <c r="K1371">
        <f t="shared" si="85"/>
        <v>1</v>
      </c>
      <c r="L1371">
        <f t="shared" si="86"/>
        <v>888.05</v>
      </c>
      <c r="M1371">
        <f t="shared" si="84"/>
        <v>0.2</v>
      </c>
      <c r="N1371" s="22">
        <f t="shared" si="87"/>
        <v>710.44</v>
      </c>
    </row>
    <row r="1372" spans="1:14" x14ac:dyDescent="0.3">
      <c r="A1372" t="s">
        <v>2518</v>
      </c>
      <c r="B1372" s="4">
        <v>45559</v>
      </c>
      <c r="C1372" t="s">
        <v>1132</v>
      </c>
      <c r="D1372" t="s">
        <v>1672</v>
      </c>
      <c r="E1372" t="s">
        <v>1789</v>
      </c>
      <c r="F1372">
        <v>1</v>
      </c>
      <c r="G1372">
        <v>613.17999999999995</v>
      </c>
      <c r="H1372">
        <v>0.14000000000000001</v>
      </c>
      <c r="I1372" t="s">
        <v>1810</v>
      </c>
      <c r="J1372" s="17">
        <v>527.33479999999997</v>
      </c>
      <c r="K1372">
        <f t="shared" si="85"/>
        <v>1</v>
      </c>
      <c r="L1372">
        <f t="shared" si="86"/>
        <v>613.17999999999995</v>
      </c>
      <c r="M1372">
        <f t="shared" si="84"/>
        <v>0.14000000000000001</v>
      </c>
      <c r="N1372" s="22">
        <f t="shared" si="87"/>
        <v>527.33479999999997</v>
      </c>
    </row>
    <row r="1373" spans="1:14" x14ac:dyDescent="0.3">
      <c r="A1373" t="s">
        <v>2532</v>
      </c>
      <c r="B1373" s="4">
        <v>45474</v>
      </c>
      <c r="C1373" t="s">
        <v>1198</v>
      </c>
      <c r="D1373" t="s">
        <v>1672</v>
      </c>
      <c r="E1373" t="s">
        <v>1739</v>
      </c>
      <c r="F1373">
        <v>1</v>
      </c>
      <c r="G1373">
        <v>506.55</v>
      </c>
      <c r="H1373">
        <v>0.28000000000000003</v>
      </c>
      <c r="I1373" t="s">
        <v>1805</v>
      </c>
      <c r="J1373" s="17">
        <v>364.71600000000001</v>
      </c>
      <c r="K1373">
        <f t="shared" si="85"/>
        <v>1</v>
      </c>
      <c r="L1373">
        <f t="shared" si="86"/>
        <v>506.55</v>
      </c>
      <c r="M1373">
        <f t="shared" si="84"/>
        <v>0.28000000000000003</v>
      </c>
      <c r="N1373" s="22">
        <f t="shared" si="87"/>
        <v>364.71600000000001</v>
      </c>
    </row>
    <row r="1374" spans="1:14" x14ac:dyDescent="0.3">
      <c r="A1374" t="s">
        <v>2669</v>
      </c>
      <c r="B1374" s="4">
        <v>45412</v>
      </c>
      <c r="C1374" t="s">
        <v>888</v>
      </c>
      <c r="D1374" t="s">
        <v>1672</v>
      </c>
      <c r="E1374" t="s">
        <v>1748</v>
      </c>
      <c r="F1374">
        <v>4</v>
      </c>
      <c r="G1374">
        <v>770.65</v>
      </c>
      <c r="H1374">
        <v>0.27</v>
      </c>
      <c r="I1374" t="s">
        <v>1805</v>
      </c>
      <c r="J1374" s="17">
        <v>2250.2979999999998</v>
      </c>
      <c r="K1374">
        <f t="shared" si="85"/>
        <v>4</v>
      </c>
      <c r="L1374">
        <f t="shared" si="86"/>
        <v>770.65</v>
      </c>
      <c r="M1374">
        <f t="shared" ref="M1374:M1437" si="88">IF(ISBLANK(H1374),1-(J1374/(L1374*F1374)),H1374)</f>
        <v>0.27</v>
      </c>
      <c r="N1374" s="22">
        <f t="shared" si="87"/>
        <v>2250.2979999999998</v>
      </c>
    </row>
    <row r="1375" spans="1:14" x14ac:dyDescent="0.3">
      <c r="A1375" t="s">
        <v>2749</v>
      </c>
      <c r="B1375" s="4">
        <v>45841</v>
      </c>
      <c r="C1375" t="s">
        <v>1442</v>
      </c>
      <c r="D1375" t="s">
        <v>1672</v>
      </c>
      <c r="E1375" t="s">
        <v>1792</v>
      </c>
      <c r="F1375">
        <v>3</v>
      </c>
      <c r="G1375">
        <v>385.74</v>
      </c>
      <c r="H1375">
        <v>0.27</v>
      </c>
      <c r="I1375" t="s">
        <v>1805</v>
      </c>
      <c r="J1375" s="17">
        <v>844.77059999999994</v>
      </c>
      <c r="K1375">
        <f t="shared" si="85"/>
        <v>3</v>
      </c>
      <c r="L1375">
        <f t="shared" si="86"/>
        <v>385.74</v>
      </c>
      <c r="M1375">
        <f t="shared" si="88"/>
        <v>0.27</v>
      </c>
      <c r="N1375" s="22">
        <f t="shared" si="87"/>
        <v>844.77059999999994</v>
      </c>
    </row>
    <row r="1376" spans="1:14" x14ac:dyDescent="0.3">
      <c r="A1376" t="s">
        <v>2884</v>
      </c>
      <c r="B1376" s="4">
        <v>45882</v>
      </c>
      <c r="C1376" t="s">
        <v>465</v>
      </c>
      <c r="D1376" t="s">
        <v>1672</v>
      </c>
      <c r="E1376" t="s">
        <v>1786</v>
      </c>
      <c r="F1376">
        <v>3</v>
      </c>
      <c r="G1376">
        <v>575.24</v>
      </c>
      <c r="H1376">
        <v>0.12</v>
      </c>
      <c r="I1376" t="s">
        <v>1810</v>
      </c>
      <c r="J1376" s="17">
        <v>1518.6335999999999</v>
      </c>
      <c r="K1376">
        <f t="shared" si="85"/>
        <v>3</v>
      </c>
      <c r="L1376">
        <f t="shared" si="86"/>
        <v>575.24</v>
      </c>
      <c r="M1376">
        <f t="shared" si="88"/>
        <v>0.12</v>
      </c>
      <c r="N1376" s="22">
        <f t="shared" si="87"/>
        <v>1518.6335999999999</v>
      </c>
    </row>
    <row r="1377" spans="1:14" x14ac:dyDescent="0.3">
      <c r="A1377" t="s">
        <v>2969</v>
      </c>
      <c r="B1377" s="4">
        <v>45438</v>
      </c>
      <c r="C1377" t="s">
        <v>613</v>
      </c>
      <c r="D1377" t="s">
        <v>1672</v>
      </c>
      <c r="E1377" t="s">
        <v>1771</v>
      </c>
      <c r="F1377">
        <v>2</v>
      </c>
      <c r="G1377">
        <v>913.08</v>
      </c>
      <c r="H1377">
        <v>0.26</v>
      </c>
      <c r="I1377" t="s">
        <v>1805</v>
      </c>
      <c r="J1377" s="17">
        <v>1351.3584000000001</v>
      </c>
      <c r="K1377">
        <f t="shared" si="85"/>
        <v>2</v>
      </c>
      <c r="L1377">
        <f t="shared" si="86"/>
        <v>913.08</v>
      </c>
      <c r="M1377">
        <f t="shared" si="88"/>
        <v>0.26</v>
      </c>
      <c r="N1377" s="22">
        <f t="shared" si="87"/>
        <v>1351.3584000000001</v>
      </c>
    </row>
    <row r="1378" spans="1:14" x14ac:dyDescent="0.3">
      <c r="A1378" t="s">
        <v>3038</v>
      </c>
      <c r="B1378" s="4">
        <v>45259</v>
      </c>
      <c r="C1378" t="s">
        <v>1327</v>
      </c>
      <c r="D1378" t="s">
        <v>1672</v>
      </c>
      <c r="E1378" t="s">
        <v>1758</v>
      </c>
      <c r="F1378">
        <v>3</v>
      </c>
      <c r="G1378">
        <v>664.75</v>
      </c>
      <c r="H1378">
        <v>0.12</v>
      </c>
      <c r="I1378" t="s">
        <v>1805</v>
      </c>
      <c r="J1378" s="17">
        <v>1754.94</v>
      </c>
      <c r="K1378">
        <f t="shared" si="85"/>
        <v>3</v>
      </c>
      <c r="L1378">
        <f t="shared" si="86"/>
        <v>664.75</v>
      </c>
      <c r="M1378">
        <f t="shared" si="88"/>
        <v>0.12</v>
      </c>
      <c r="N1378" s="22">
        <f t="shared" si="87"/>
        <v>1754.94</v>
      </c>
    </row>
    <row r="1379" spans="1:14" x14ac:dyDescent="0.3">
      <c r="A1379" t="s">
        <v>3090</v>
      </c>
      <c r="B1379" s="4">
        <v>45552</v>
      </c>
      <c r="C1379" t="s">
        <v>215</v>
      </c>
      <c r="D1379" t="s">
        <v>1672</v>
      </c>
      <c r="E1379" t="s">
        <v>1755</v>
      </c>
      <c r="F1379">
        <v>2</v>
      </c>
      <c r="G1379">
        <v>504.98</v>
      </c>
      <c r="H1379">
        <v>0.08</v>
      </c>
      <c r="I1379" t="s">
        <v>1810</v>
      </c>
      <c r="J1379" s="17">
        <v>929.16320000000007</v>
      </c>
      <c r="K1379">
        <f t="shared" si="85"/>
        <v>2</v>
      </c>
      <c r="L1379">
        <f t="shared" si="86"/>
        <v>504.98</v>
      </c>
      <c r="M1379">
        <f t="shared" si="88"/>
        <v>0.08</v>
      </c>
      <c r="N1379" s="22">
        <f t="shared" si="87"/>
        <v>929.16320000000007</v>
      </c>
    </row>
    <row r="1380" spans="1:14" x14ac:dyDescent="0.3">
      <c r="A1380" t="s">
        <v>3122</v>
      </c>
      <c r="B1380" s="4">
        <v>45234</v>
      </c>
      <c r="C1380" t="s">
        <v>1258</v>
      </c>
      <c r="D1380" t="s">
        <v>1672</v>
      </c>
      <c r="E1380" t="s">
        <v>1783</v>
      </c>
      <c r="F1380">
        <v>2</v>
      </c>
      <c r="G1380">
        <v>985</v>
      </c>
      <c r="H1380">
        <v>0.25</v>
      </c>
      <c r="I1380" t="s">
        <v>1805</v>
      </c>
      <c r="J1380" s="17">
        <v>1477.5</v>
      </c>
      <c r="K1380">
        <f t="shared" si="85"/>
        <v>2</v>
      </c>
      <c r="L1380">
        <f t="shared" si="86"/>
        <v>985</v>
      </c>
      <c r="M1380">
        <f t="shared" si="88"/>
        <v>0.25</v>
      </c>
      <c r="N1380" s="22">
        <f t="shared" si="87"/>
        <v>1477.5</v>
      </c>
    </row>
    <row r="1381" spans="1:14" x14ac:dyDescent="0.3">
      <c r="A1381" t="s">
        <v>3298</v>
      </c>
      <c r="B1381" s="4">
        <v>45849</v>
      </c>
      <c r="C1381" t="s">
        <v>152</v>
      </c>
      <c r="D1381" t="s">
        <v>1672</v>
      </c>
      <c r="E1381" t="s">
        <v>1743</v>
      </c>
      <c r="F1381">
        <v>3</v>
      </c>
      <c r="G1381">
        <v>769.62</v>
      </c>
      <c r="H1381">
        <v>0.09</v>
      </c>
      <c r="I1381" t="s">
        <v>1807</v>
      </c>
      <c r="J1381" s="17">
        <v>2101.0626000000002</v>
      </c>
      <c r="K1381">
        <f t="shared" si="85"/>
        <v>3</v>
      </c>
      <c r="L1381">
        <f t="shared" si="86"/>
        <v>769.62</v>
      </c>
      <c r="M1381">
        <f t="shared" si="88"/>
        <v>0.09</v>
      </c>
      <c r="N1381" s="22">
        <f t="shared" si="87"/>
        <v>2101.0626000000002</v>
      </c>
    </row>
    <row r="1382" spans="1:14" x14ac:dyDescent="0.3">
      <c r="A1382" t="s">
        <v>3423</v>
      </c>
      <c r="B1382" s="4">
        <v>45456</v>
      </c>
      <c r="C1382" t="s">
        <v>244</v>
      </c>
      <c r="D1382" t="s">
        <v>1672</v>
      </c>
      <c r="E1382" t="s">
        <v>1761</v>
      </c>
      <c r="F1382">
        <v>1</v>
      </c>
      <c r="G1382">
        <v>475.15</v>
      </c>
      <c r="H1382">
        <v>0.04</v>
      </c>
      <c r="I1382" t="s">
        <v>1810</v>
      </c>
      <c r="J1382" s="17">
        <v>456.14399999999989</v>
      </c>
      <c r="K1382">
        <f t="shared" si="85"/>
        <v>1</v>
      </c>
      <c r="L1382">
        <f t="shared" si="86"/>
        <v>475.15</v>
      </c>
      <c r="M1382">
        <f t="shared" si="88"/>
        <v>0.04</v>
      </c>
      <c r="N1382" s="22">
        <f t="shared" si="87"/>
        <v>456.14399999999989</v>
      </c>
    </row>
    <row r="1383" spans="1:14" x14ac:dyDescent="0.3">
      <c r="A1383" t="s">
        <v>3489</v>
      </c>
      <c r="B1383" s="4">
        <v>45664</v>
      </c>
      <c r="C1383" t="s">
        <v>752</v>
      </c>
      <c r="D1383" t="s">
        <v>1672</v>
      </c>
      <c r="E1383" t="s">
        <v>1792</v>
      </c>
      <c r="F1383">
        <v>4</v>
      </c>
      <c r="G1383">
        <v>622.27</v>
      </c>
      <c r="H1383">
        <v>0.02</v>
      </c>
      <c r="I1383" t="s">
        <v>1807</v>
      </c>
      <c r="J1383" s="17">
        <v>2439.2984000000001</v>
      </c>
      <c r="K1383">
        <f t="shared" si="85"/>
        <v>4</v>
      </c>
      <c r="L1383">
        <f t="shared" si="86"/>
        <v>622.27</v>
      </c>
      <c r="M1383">
        <f t="shared" si="88"/>
        <v>0.02</v>
      </c>
      <c r="N1383" s="22">
        <f t="shared" si="87"/>
        <v>2439.2984000000001</v>
      </c>
    </row>
    <row r="1384" spans="1:14" x14ac:dyDescent="0.3">
      <c r="A1384" t="s">
        <v>1827</v>
      </c>
      <c r="B1384" s="4">
        <v>45843</v>
      </c>
      <c r="C1384" t="s">
        <v>482</v>
      </c>
      <c r="D1384" t="s">
        <v>1674</v>
      </c>
      <c r="E1384" t="s">
        <v>1789</v>
      </c>
      <c r="F1384">
        <v>3</v>
      </c>
      <c r="G1384">
        <v>986.04</v>
      </c>
      <c r="H1384">
        <v>0.27</v>
      </c>
      <c r="I1384" t="s">
        <v>1810</v>
      </c>
      <c r="J1384" s="17">
        <v>2159.4276</v>
      </c>
      <c r="K1384">
        <f t="shared" si="85"/>
        <v>3</v>
      </c>
      <c r="L1384">
        <f t="shared" si="86"/>
        <v>986.04</v>
      </c>
      <c r="M1384">
        <f t="shared" si="88"/>
        <v>0.27</v>
      </c>
      <c r="N1384" s="22">
        <f t="shared" si="87"/>
        <v>2159.4276</v>
      </c>
    </row>
    <row r="1385" spans="1:14" x14ac:dyDescent="0.3">
      <c r="A1385" t="s">
        <v>1875</v>
      </c>
      <c r="B1385" s="4">
        <v>45270</v>
      </c>
      <c r="C1385" t="s">
        <v>1150</v>
      </c>
      <c r="D1385" t="s">
        <v>1674</v>
      </c>
      <c r="E1385" t="s">
        <v>1771</v>
      </c>
      <c r="F1385">
        <v>4</v>
      </c>
      <c r="G1385">
        <v>62.48</v>
      </c>
      <c r="H1385">
        <v>0.18</v>
      </c>
      <c r="I1385" t="s">
        <v>1805</v>
      </c>
      <c r="J1385" s="17">
        <v>204.93440000000001</v>
      </c>
      <c r="K1385">
        <f t="shared" si="85"/>
        <v>4</v>
      </c>
      <c r="L1385">
        <f t="shared" si="86"/>
        <v>62.48</v>
      </c>
      <c r="M1385">
        <f t="shared" si="88"/>
        <v>0.18</v>
      </c>
      <c r="N1385" s="22">
        <f t="shared" si="87"/>
        <v>204.93440000000001</v>
      </c>
    </row>
    <row r="1386" spans="1:14" x14ac:dyDescent="0.3">
      <c r="A1386" t="s">
        <v>1878</v>
      </c>
      <c r="B1386" s="4">
        <v>45889</v>
      </c>
      <c r="C1386" t="s">
        <v>554</v>
      </c>
      <c r="D1386" t="s">
        <v>1674</v>
      </c>
      <c r="E1386" t="s">
        <v>1739</v>
      </c>
      <c r="F1386">
        <v>2</v>
      </c>
      <c r="G1386">
        <v>668.3</v>
      </c>
      <c r="H1386">
        <v>7.0000000000000007E-2</v>
      </c>
      <c r="I1386" t="s">
        <v>1805</v>
      </c>
      <c r="J1386" s="17">
        <v>1243.038</v>
      </c>
      <c r="K1386">
        <f t="shared" si="85"/>
        <v>2</v>
      </c>
      <c r="L1386">
        <f t="shared" si="86"/>
        <v>668.3</v>
      </c>
      <c r="M1386">
        <f t="shared" si="88"/>
        <v>7.0000000000000007E-2</v>
      </c>
      <c r="N1386" s="22">
        <f t="shared" si="87"/>
        <v>1243.038</v>
      </c>
    </row>
    <row r="1387" spans="1:14" x14ac:dyDescent="0.3">
      <c r="A1387" t="s">
        <v>1976</v>
      </c>
      <c r="B1387" s="4">
        <v>45313</v>
      </c>
      <c r="C1387" t="s">
        <v>1153</v>
      </c>
      <c r="D1387" t="s">
        <v>1674</v>
      </c>
      <c r="E1387" t="s">
        <v>1761</v>
      </c>
      <c r="F1387">
        <v>2</v>
      </c>
      <c r="G1387">
        <v>343.42</v>
      </c>
      <c r="H1387">
        <v>0.12</v>
      </c>
      <c r="I1387" t="s">
        <v>1810</v>
      </c>
      <c r="J1387" s="17">
        <v>604.41920000000005</v>
      </c>
      <c r="K1387">
        <f t="shared" si="85"/>
        <v>2</v>
      </c>
      <c r="L1387">
        <f t="shared" si="86"/>
        <v>343.42</v>
      </c>
      <c r="M1387">
        <f t="shared" si="88"/>
        <v>0.12</v>
      </c>
      <c r="N1387" s="22">
        <f t="shared" si="87"/>
        <v>604.41920000000005</v>
      </c>
    </row>
    <row r="1388" spans="1:14" x14ac:dyDescent="0.3">
      <c r="A1388" t="s">
        <v>2023</v>
      </c>
      <c r="B1388" s="4">
        <v>45854</v>
      </c>
      <c r="C1388" t="s">
        <v>509</v>
      </c>
      <c r="D1388" t="s">
        <v>1674</v>
      </c>
      <c r="E1388" t="s">
        <v>1764</v>
      </c>
      <c r="F1388">
        <v>3</v>
      </c>
      <c r="G1388">
        <v>141.6</v>
      </c>
      <c r="H1388">
        <v>0.08</v>
      </c>
      <c r="I1388" t="s">
        <v>1810</v>
      </c>
      <c r="J1388" s="17">
        <v>390.81599999999997</v>
      </c>
      <c r="K1388">
        <f t="shared" si="85"/>
        <v>3</v>
      </c>
      <c r="L1388">
        <f t="shared" si="86"/>
        <v>141.6</v>
      </c>
      <c r="M1388">
        <f t="shared" si="88"/>
        <v>0.08</v>
      </c>
      <c r="N1388" s="22">
        <f t="shared" si="87"/>
        <v>390.81599999999997</v>
      </c>
    </row>
    <row r="1389" spans="1:14" x14ac:dyDescent="0.3">
      <c r="A1389" t="s">
        <v>2025</v>
      </c>
      <c r="B1389" s="4">
        <v>45447</v>
      </c>
      <c r="C1389" t="s">
        <v>782</v>
      </c>
      <c r="D1389" t="s">
        <v>1674</v>
      </c>
      <c r="E1389" t="s">
        <v>1739</v>
      </c>
      <c r="F1389">
        <v>4</v>
      </c>
      <c r="G1389">
        <v>640.97</v>
      </c>
      <c r="H1389">
        <v>0.11</v>
      </c>
      <c r="I1389" t="s">
        <v>1810</v>
      </c>
      <c r="J1389" s="17">
        <v>2281.8532</v>
      </c>
      <c r="K1389">
        <f t="shared" si="85"/>
        <v>4</v>
      </c>
      <c r="L1389">
        <f t="shared" si="86"/>
        <v>640.97</v>
      </c>
      <c r="M1389">
        <f t="shared" si="88"/>
        <v>0.11</v>
      </c>
      <c r="N1389" s="22">
        <f t="shared" si="87"/>
        <v>2281.8532</v>
      </c>
    </row>
    <row r="1390" spans="1:14" x14ac:dyDescent="0.3">
      <c r="A1390" t="s">
        <v>2266</v>
      </c>
      <c r="B1390" s="4">
        <v>45315</v>
      </c>
      <c r="C1390" t="s">
        <v>1424</v>
      </c>
      <c r="D1390" t="s">
        <v>1674</v>
      </c>
      <c r="E1390" t="s">
        <v>1789</v>
      </c>
      <c r="F1390">
        <v>2</v>
      </c>
      <c r="G1390">
        <v>736.75</v>
      </c>
      <c r="H1390">
        <v>0.18</v>
      </c>
      <c r="I1390" t="s">
        <v>1805</v>
      </c>
      <c r="J1390" s="17">
        <v>1208.27</v>
      </c>
      <c r="K1390">
        <f t="shared" si="85"/>
        <v>2</v>
      </c>
      <c r="L1390">
        <f t="shared" si="86"/>
        <v>736.75</v>
      </c>
      <c r="M1390">
        <f t="shared" si="88"/>
        <v>0.18</v>
      </c>
      <c r="N1390" s="22">
        <f t="shared" si="87"/>
        <v>1208.27</v>
      </c>
    </row>
    <row r="1391" spans="1:14" x14ac:dyDescent="0.3">
      <c r="A1391" t="s">
        <v>2298</v>
      </c>
      <c r="B1391" s="4">
        <v>45462</v>
      </c>
      <c r="C1391" t="s">
        <v>716</v>
      </c>
      <c r="D1391" t="s">
        <v>1674</v>
      </c>
      <c r="E1391" t="s">
        <v>1743</v>
      </c>
      <c r="F1391">
        <v>3</v>
      </c>
      <c r="G1391">
        <v>480.51</v>
      </c>
      <c r="H1391">
        <v>0.03</v>
      </c>
      <c r="I1391" t="s">
        <v>1805</v>
      </c>
      <c r="J1391" s="17">
        <v>1398.2841000000001</v>
      </c>
      <c r="K1391">
        <f t="shared" si="85"/>
        <v>3</v>
      </c>
      <c r="L1391">
        <f t="shared" si="86"/>
        <v>480.51</v>
      </c>
      <c r="M1391">
        <f t="shared" si="88"/>
        <v>0.03</v>
      </c>
      <c r="N1391" s="22">
        <f t="shared" si="87"/>
        <v>1398.2841000000001</v>
      </c>
    </row>
    <row r="1392" spans="1:14" x14ac:dyDescent="0.3">
      <c r="A1392" t="s">
        <v>2300</v>
      </c>
      <c r="B1392" s="4">
        <v>45863</v>
      </c>
      <c r="C1392" t="s">
        <v>1379</v>
      </c>
      <c r="D1392" t="s">
        <v>1674</v>
      </c>
      <c r="E1392" t="s">
        <v>1734</v>
      </c>
      <c r="F1392">
        <v>2</v>
      </c>
      <c r="G1392">
        <v>488.02</v>
      </c>
      <c r="H1392">
        <v>0.27</v>
      </c>
      <c r="I1392" t="s">
        <v>1807</v>
      </c>
      <c r="J1392" s="17">
        <v>712.50919999999996</v>
      </c>
      <c r="K1392">
        <f t="shared" si="85"/>
        <v>2</v>
      </c>
      <c r="L1392">
        <f t="shared" si="86"/>
        <v>488.02</v>
      </c>
      <c r="M1392">
        <f t="shared" si="88"/>
        <v>0.27</v>
      </c>
      <c r="N1392" s="22">
        <f t="shared" si="87"/>
        <v>712.50919999999996</v>
      </c>
    </row>
    <row r="1393" spans="1:14" x14ac:dyDescent="0.3">
      <c r="A1393" t="s">
        <v>2344</v>
      </c>
      <c r="B1393" s="4">
        <v>45793</v>
      </c>
      <c r="C1393" t="s">
        <v>808</v>
      </c>
      <c r="D1393" t="s">
        <v>1674</v>
      </c>
      <c r="E1393" t="s">
        <v>1743</v>
      </c>
      <c r="F1393">
        <v>2</v>
      </c>
      <c r="G1393">
        <v>245.52</v>
      </c>
      <c r="H1393">
        <v>0.11</v>
      </c>
      <c r="I1393" t="s">
        <v>1810</v>
      </c>
      <c r="J1393" s="17">
        <v>437.0256</v>
      </c>
      <c r="K1393">
        <f t="shared" si="85"/>
        <v>2</v>
      </c>
      <c r="L1393">
        <f t="shared" si="86"/>
        <v>245.52</v>
      </c>
      <c r="M1393">
        <f t="shared" si="88"/>
        <v>0.11</v>
      </c>
      <c r="N1393" s="22">
        <f t="shared" si="87"/>
        <v>437.0256</v>
      </c>
    </row>
    <row r="1394" spans="1:14" x14ac:dyDescent="0.3">
      <c r="A1394" t="s">
        <v>2412</v>
      </c>
      <c r="B1394" s="4">
        <v>45222</v>
      </c>
      <c r="C1394" t="s">
        <v>696</v>
      </c>
      <c r="D1394" t="s">
        <v>1674</v>
      </c>
      <c r="E1394" t="s">
        <v>1734</v>
      </c>
      <c r="F1394">
        <v>1</v>
      </c>
      <c r="G1394">
        <v>61.11</v>
      </c>
      <c r="H1394">
        <v>0.1</v>
      </c>
      <c r="I1394" t="s">
        <v>1807</v>
      </c>
      <c r="J1394" s="17">
        <v>54.999000000000002</v>
      </c>
      <c r="K1394">
        <f t="shared" si="85"/>
        <v>1</v>
      </c>
      <c r="L1394">
        <f t="shared" si="86"/>
        <v>61.11</v>
      </c>
      <c r="M1394">
        <f t="shared" si="88"/>
        <v>0.1</v>
      </c>
      <c r="N1394" s="22">
        <f t="shared" si="87"/>
        <v>54.999000000000002</v>
      </c>
    </row>
    <row r="1395" spans="1:14" x14ac:dyDescent="0.3">
      <c r="A1395" t="s">
        <v>2558</v>
      </c>
      <c r="B1395" s="4">
        <v>45740</v>
      </c>
      <c r="C1395" t="s">
        <v>1027</v>
      </c>
      <c r="D1395" t="s">
        <v>1674</v>
      </c>
      <c r="E1395" t="s">
        <v>1774</v>
      </c>
      <c r="F1395">
        <v>2</v>
      </c>
      <c r="G1395">
        <v>838.59</v>
      </c>
      <c r="H1395">
        <v>0.18</v>
      </c>
      <c r="I1395" t="s">
        <v>1810</v>
      </c>
      <c r="J1395" s="17">
        <v>1375.2876000000001</v>
      </c>
      <c r="K1395">
        <f t="shared" si="85"/>
        <v>2</v>
      </c>
      <c r="L1395">
        <f t="shared" si="86"/>
        <v>838.59</v>
      </c>
      <c r="M1395">
        <f t="shared" si="88"/>
        <v>0.18</v>
      </c>
      <c r="N1395" s="22">
        <f t="shared" si="87"/>
        <v>1375.2876000000001</v>
      </c>
    </row>
    <row r="1396" spans="1:14" x14ac:dyDescent="0.3">
      <c r="A1396" t="s">
        <v>2665</v>
      </c>
      <c r="B1396" s="4">
        <v>45619</v>
      </c>
      <c r="C1396" t="s">
        <v>1109</v>
      </c>
      <c r="D1396" t="s">
        <v>1674</v>
      </c>
      <c r="E1396" t="s">
        <v>1779</v>
      </c>
      <c r="F1396">
        <v>1</v>
      </c>
      <c r="G1396">
        <v>735.1</v>
      </c>
      <c r="H1396">
        <v>0.1</v>
      </c>
      <c r="I1396" t="s">
        <v>1807</v>
      </c>
      <c r="J1396" s="17">
        <v>661.59</v>
      </c>
      <c r="K1396">
        <f t="shared" si="85"/>
        <v>1</v>
      </c>
      <c r="L1396">
        <f t="shared" si="86"/>
        <v>735.1</v>
      </c>
      <c r="M1396">
        <f t="shared" si="88"/>
        <v>0.1</v>
      </c>
      <c r="N1396" s="22">
        <f t="shared" si="87"/>
        <v>661.59</v>
      </c>
    </row>
    <row r="1397" spans="1:14" x14ac:dyDescent="0.3">
      <c r="A1397" t="s">
        <v>2691</v>
      </c>
      <c r="B1397" s="4">
        <v>45395</v>
      </c>
      <c r="C1397" t="s">
        <v>1303</v>
      </c>
      <c r="D1397" t="s">
        <v>1674</v>
      </c>
      <c r="E1397" t="s">
        <v>1795</v>
      </c>
      <c r="F1397">
        <v>1</v>
      </c>
      <c r="G1397">
        <v>44.08</v>
      </c>
      <c r="H1397">
        <v>0.05</v>
      </c>
      <c r="I1397" t="s">
        <v>1805</v>
      </c>
      <c r="J1397" s="17">
        <v>41.875999999999998</v>
      </c>
      <c r="K1397">
        <f t="shared" si="85"/>
        <v>1</v>
      </c>
      <c r="L1397">
        <f t="shared" si="86"/>
        <v>44.08</v>
      </c>
      <c r="M1397">
        <f t="shared" si="88"/>
        <v>0.05</v>
      </c>
      <c r="N1397" s="22">
        <f t="shared" si="87"/>
        <v>41.875999999999998</v>
      </c>
    </row>
    <row r="1398" spans="1:14" x14ac:dyDescent="0.3">
      <c r="A1398" t="s">
        <v>2846</v>
      </c>
      <c r="B1398" s="4">
        <v>45520</v>
      </c>
      <c r="C1398" t="s">
        <v>515</v>
      </c>
      <c r="D1398" t="s">
        <v>1674</v>
      </c>
      <c r="E1398" t="s">
        <v>1781</v>
      </c>
      <c r="F1398">
        <v>3</v>
      </c>
      <c r="G1398">
        <v>336.09</v>
      </c>
      <c r="H1398">
        <v>0.01</v>
      </c>
      <c r="I1398" t="s">
        <v>1807</v>
      </c>
      <c r="J1398" s="17">
        <v>998.18729999999994</v>
      </c>
      <c r="K1398">
        <f t="shared" si="85"/>
        <v>3</v>
      </c>
      <c r="L1398">
        <f t="shared" si="86"/>
        <v>336.09</v>
      </c>
      <c r="M1398">
        <f t="shared" si="88"/>
        <v>0.01</v>
      </c>
      <c r="N1398" s="22">
        <f t="shared" si="87"/>
        <v>998.18729999999994</v>
      </c>
    </row>
    <row r="1399" spans="1:14" x14ac:dyDescent="0.3">
      <c r="A1399" t="s">
        <v>2925</v>
      </c>
      <c r="B1399" s="4">
        <v>45687</v>
      </c>
      <c r="C1399" t="s">
        <v>663</v>
      </c>
      <c r="D1399" t="s">
        <v>1674</v>
      </c>
      <c r="E1399" t="s">
        <v>1768</v>
      </c>
      <c r="F1399">
        <v>1</v>
      </c>
      <c r="G1399">
        <v>724.74</v>
      </c>
      <c r="H1399">
        <v>0.15</v>
      </c>
      <c r="I1399" t="s">
        <v>1807</v>
      </c>
      <c r="J1399" s="17">
        <v>616.029</v>
      </c>
      <c r="K1399">
        <f t="shared" si="85"/>
        <v>1</v>
      </c>
      <c r="L1399">
        <f t="shared" si="86"/>
        <v>724.74</v>
      </c>
      <c r="M1399">
        <f t="shared" si="88"/>
        <v>0.15</v>
      </c>
      <c r="N1399" s="22">
        <f t="shared" si="87"/>
        <v>616.029</v>
      </c>
    </row>
    <row r="1400" spans="1:14" x14ac:dyDescent="0.3">
      <c r="A1400" t="s">
        <v>3020</v>
      </c>
      <c r="B1400" s="4">
        <v>45809</v>
      </c>
      <c r="C1400" t="s">
        <v>791</v>
      </c>
      <c r="D1400" t="s">
        <v>1674</v>
      </c>
      <c r="E1400" t="s">
        <v>1751</v>
      </c>
      <c r="F1400">
        <v>1</v>
      </c>
      <c r="G1400">
        <v>41.39</v>
      </c>
      <c r="H1400">
        <v>0.01</v>
      </c>
      <c r="I1400" t="s">
        <v>1805</v>
      </c>
      <c r="J1400" s="17">
        <v>40.976100000000002</v>
      </c>
      <c r="K1400">
        <f t="shared" si="85"/>
        <v>1</v>
      </c>
      <c r="L1400">
        <f t="shared" si="86"/>
        <v>41.39</v>
      </c>
      <c r="M1400">
        <f t="shared" si="88"/>
        <v>0.01</v>
      </c>
      <c r="N1400" s="22">
        <f t="shared" si="87"/>
        <v>40.976100000000002</v>
      </c>
    </row>
    <row r="1401" spans="1:14" x14ac:dyDescent="0.3">
      <c r="A1401" t="s">
        <v>3212</v>
      </c>
      <c r="B1401" s="4">
        <v>45351</v>
      </c>
      <c r="C1401" t="s">
        <v>1284</v>
      </c>
      <c r="D1401" t="s">
        <v>1674</v>
      </c>
      <c r="E1401" t="s">
        <v>1761</v>
      </c>
      <c r="F1401">
        <v>4</v>
      </c>
      <c r="G1401">
        <v>282.07</v>
      </c>
      <c r="H1401">
        <v>0.18</v>
      </c>
      <c r="I1401" t="s">
        <v>1807</v>
      </c>
      <c r="J1401" s="17">
        <v>925.18960000000004</v>
      </c>
      <c r="K1401">
        <f t="shared" si="85"/>
        <v>4</v>
      </c>
      <c r="L1401">
        <f t="shared" si="86"/>
        <v>282.07</v>
      </c>
      <c r="M1401">
        <f t="shared" si="88"/>
        <v>0.18</v>
      </c>
      <c r="N1401" s="22">
        <f t="shared" si="87"/>
        <v>925.18960000000004</v>
      </c>
    </row>
    <row r="1402" spans="1:14" x14ac:dyDescent="0.3">
      <c r="A1402" t="s">
        <v>3607</v>
      </c>
      <c r="B1402" s="4">
        <v>45249</v>
      </c>
      <c r="C1402" t="s">
        <v>885</v>
      </c>
      <c r="D1402" t="s">
        <v>1674</v>
      </c>
      <c r="E1402" t="s">
        <v>1764</v>
      </c>
      <c r="F1402">
        <v>4</v>
      </c>
      <c r="G1402">
        <v>214.37</v>
      </c>
      <c r="H1402">
        <v>0.11</v>
      </c>
      <c r="I1402" t="s">
        <v>1810</v>
      </c>
      <c r="J1402" s="17">
        <v>763.15719999999999</v>
      </c>
      <c r="K1402">
        <f t="shared" si="85"/>
        <v>4</v>
      </c>
      <c r="L1402">
        <f t="shared" si="86"/>
        <v>214.37</v>
      </c>
      <c r="M1402">
        <f t="shared" si="88"/>
        <v>0.11</v>
      </c>
      <c r="N1402" s="22">
        <f t="shared" si="87"/>
        <v>763.15719999999999</v>
      </c>
    </row>
    <row r="1403" spans="1:14" x14ac:dyDescent="0.3">
      <c r="A1403" t="s">
        <v>3700</v>
      </c>
      <c r="B1403" s="4">
        <v>45493</v>
      </c>
      <c r="C1403" t="s">
        <v>562</v>
      </c>
      <c r="D1403" t="s">
        <v>1674</v>
      </c>
      <c r="E1403" t="s">
        <v>1789</v>
      </c>
      <c r="F1403">
        <v>1</v>
      </c>
      <c r="G1403">
        <v>389.12</v>
      </c>
      <c r="H1403">
        <v>0.18</v>
      </c>
      <c r="I1403" t="s">
        <v>1807</v>
      </c>
      <c r="J1403" s="17">
        <v>319.07839999999999</v>
      </c>
      <c r="K1403">
        <f t="shared" si="85"/>
        <v>1</v>
      </c>
      <c r="L1403">
        <f t="shared" si="86"/>
        <v>389.12</v>
      </c>
      <c r="M1403">
        <f t="shared" si="88"/>
        <v>0.18</v>
      </c>
      <c r="N1403" s="22">
        <f t="shared" si="87"/>
        <v>319.07839999999999</v>
      </c>
    </row>
    <row r="1404" spans="1:14" x14ac:dyDescent="0.3">
      <c r="A1404" t="s">
        <v>1969</v>
      </c>
      <c r="B1404" s="4">
        <v>45276</v>
      </c>
      <c r="C1404" t="s">
        <v>933</v>
      </c>
      <c r="D1404" t="s">
        <v>1676</v>
      </c>
      <c r="E1404" t="s">
        <v>1758</v>
      </c>
      <c r="F1404">
        <v>3</v>
      </c>
      <c r="G1404">
        <v>369.32</v>
      </c>
      <c r="H1404">
        <v>0.14000000000000001</v>
      </c>
      <c r="I1404" t="s">
        <v>1807</v>
      </c>
      <c r="J1404" s="17">
        <v>952.84559999999999</v>
      </c>
      <c r="K1404">
        <f t="shared" si="85"/>
        <v>3</v>
      </c>
      <c r="L1404">
        <f t="shared" si="86"/>
        <v>369.32</v>
      </c>
      <c r="M1404">
        <f t="shared" si="88"/>
        <v>0.14000000000000001</v>
      </c>
      <c r="N1404" s="22">
        <f t="shared" si="87"/>
        <v>952.84559999999999</v>
      </c>
    </row>
    <row r="1405" spans="1:14" x14ac:dyDescent="0.3">
      <c r="A1405" t="s">
        <v>2032</v>
      </c>
      <c r="B1405" s="4">
        <v>45607</v>
      </c>
      <c r="C1405" t="s">
        <v>252</v>
      </c>
      <c r="D1405" t="s">
        <v>1676</v>
      </c>
      <c r="E1405" t="s">
        <v>1768</v>
      </c>
      <c r="F1405">
        <v>3</v>
      </c>
      <c r="G1405">
        <v>927.6</v>
      </c>
      <c r="H1405">
        <v>0.09</v>
      </c>
      <c r="I1405" t="s">
        <v>1805</v>
      </c>
      <c r="J1405" s="17">
        <v>2532.348</v>
      </c>
      <c r="K1405">
        <f t="shared" si="85"/>
        <v>3</v>
      </c>
      <c r="L1405">
        <f t="shared" si="86"/>
        <v>927.6</v>
      </c>
      <c r="M1405">
        <f t="shared" si="88"/>
        <v>0.09</v>
      </c>
      <c r="N1405" s="22">
        <f t="shared" si="87"/>
        <v>2532.348</v>
      </c>
    </row>
    <row r="1406" spans="1:14" x14ac:dyDescent="0.3">
      <c r="A1406" t="s">
        <v>2169</v>
      </c>
      <c r="B1406" s="4">
        <v>45856</v>
      </c>
      <c r="C1406" t="s">
        <v>1115</v>
      </c>
      <c r="D1406" t="s">
        <v>1676</v>
      </c>
      <c r="E1406" t="s">
        <v>1743</v>
      </c>
      <c r="F1406">
        <v>2</v>
      </c>
      <c r="G1406">
        <v>934</v>
      </c>
      <c r="H1406">
        <v>0.3</v>
      </c>
      <c r="I1406" t="s">
        <v>1810</v>
      </c>
      <c r="J1406" s="17">
        <v>1307.5999999999999</v>
      </c>
      <c r="K1406">
        <f t="shared" si="85"/>
        <v>2</v>
      </c>
      <c r="L1406">
        <f t="shared" si="86"/>
        <v>934</v>
      </c>
      <c r="M1406">
        <f t="shared" si="88"/>
        <v>0.3</v>
      </c>
      <c r="N1406" s="22">
        <f t="shared" si="87"/>
        <v>1307.5999999999999</v>
      </c>
    </row>
    <row r="1407" spans="1:14" x14ac:dyDescent="0.3">
      <c r="A1407" t="s">
        <v>2183</v>
      </c>
      <c r="B1407" s="4">
        <v>45309</v>
      </c>
      <c r="C1407" t="s">
        <v>412</v>
      </c>
      <c r="D1407" t="s">
        <v>1676</v>
      </c>
      <c r="E1407" t="s">
        <v>1751</v>
      </c>
      <c r="F1407">
        <v>4</v>
      </c>
      <c r="G1407">
        <v>693.16</v>
      </c>
      <c r="H1407">
        <v>0.05</v>
      </c>
      <c r="I1407" t="s">
        <v>1807</v>
      </c>
      <c r="J1407" s="17">
        <v>2634.0079999999998</v>
      </c>
      <c r="K1407">
        <f t="shared" si="85"/>
        <v>4</v>
      </c>
      <c r="L1407">
        <f t="shared" si="86"/>
        <v>693.16</v>
      </c>
      <c r="M1407">
        <f t="shared" si="88"/>
        <v>0.05</v>
      </c>
      <c r="N1407" s="22">
        <f t="shared" si="87"/>
        <v>2634.0079999999998</v>
      </c>
    </row>
    <row r="1408" spans="1:14" x14ac:dyDescent="0.3">
      <c r="A1408" t="s">
        <v>2274</v>
      </c>
      <c r="B1408" s="4">
        <v>45565</v>
      </c>
      <c r="C1408" t="s">
        <v>1132</v>
      </c>
      <c r="D1408" t="s">
        <v>1676</v>
      </c>
      <c r="E1408" t="s">
        <v>1758</v>
      </c>
      <c r="F1408">
        <v>4</v>
      </c>
      <c r="G1408">
        <v>934.96</v>
      </c>
      <c r="H1408">
        <v>0.18</v>
      </c>
      <c r="I1408" t="s">
        <v>1807</v>
      </c>
      <c r="J1408" s="17">
        <v>3066.6687999999999</v>
      </c>
      <c r="K1408">
        <f t="shared" si="85"/>
        <v>4</v>
      </c>
      <c r="L1408">
        <f t="shared" si="86"/>
        <v>934.96</v>
      </c>
      <c r="M1408">
        <f t="shared" si="88"/>
        <v>0.18</v>
      </c>
      <c r="N1408" s="22">
        <f t="shared" si="87"/>
        <v>3066.6687999999999</v>
      </c>
    </row>
    <row r="1409" spans="1:14" x14ac:dyDescent="0.3">
      <c r="A1409" t="s">
        <v>2295</v>
      </c>
      <c r="B1409" s="4">
        <v>45726</v>
      </c>
      <c r="C1409" t="s">
        <v>1246</v>
      </c>
      <c r="D1409" t="s">
        <v>1676</v>
      </c>
      <c r="E1409" t="s">
        <v>1779</v>
      </c>
      <c r="F1409">
        <v>4</v>
      </c>
      <c r="G1409">
        <v>922.69</v>
      </c>
      <c r="H1409">
        <v>0.16</v>
      </c>
      <c r="I1409" t="s">
        <v>1805</v>
      </c>
      <c r="J1409" s="17">
        <v>3100.2384000000002</v>
      </c>
      <c r="K1409">
        <f t="shared" si="85"/>
        <v>4</v>
      </c>
      <c r="L1409">
        <f t="shared" si="86"/>
        <v>922.69</v>
      </c>
      <c r="M1409">
        <f t="shared" si="88"/>
        <v>0.16</v>
      </c>
      <c r="N1409" s="22">
        <f t="shared" si="87"/>
        <v>3100.2384000000002</v>
      </c>
    </row>
    <row r="1410" spans="1:14" x14ac:dyDescent="0.3">
      <c r="A1410" t="s">
        <v>2328</v>
      </c>
      <c r="B1410" s="4">
        <v>45433</v>
      </c>
      <c r="C1410" t="s">
        <v>1153</v>
      </c>
      <c r="D1410" t="s">
        <v>1676</v>
      </c>
      <c r="E1410" t="s">
        <v>1734</v>
      </c>
      <c r="F1410">
        <v>3</v>
      </c>
      <c r="G1410">
        <v>780.69</v>
      </c>
      <c r="H1410">
        <v>0.1</v>
      </c>
      <c r="I1410" t="s">
        <v>1810</v>
      </c>
      <c r="J1410" s="17">
        <v>2107.8629999999998</v>
      </c>
      <c r="K1410">
        <f t="shared" ref="K1410:K1473" si="89">IF(ISBLANK(F1410),J1410/(G1410*(1-H1410)),F1410)</f>
        <v>3</v>
      </c>
      <c r="L1410">
        <f t="shared" ref="L1410:L1473" si="90">IF(ISBLANK(G1410),J1410/(F1410*(1-H1410)),G1410)</f>
        <v>780.69</v>
      </c>
      <c r="M1410">
        <f t="shared" si="88"/>
        <v>0.1</v>
      </c>
      <c r="N1410" s="22">
        <f t="shared" ref="N1410:N1473" si="91">IF(ISBLANK(J1410),F1410*G1410*(1-H1410),J1410)</f>
        <v>2107.8629999999998</v>
      </c>
    </row>
    <row r="1411" spans="1:14" x14ac:dyDescent="0.3">
      <c r="A1411" t="s">
        <v>2443</v>
      </c>
      <c r="B1411" s="4">
        <v>45763</v>
      </c>
      <c r="C1411" t="s">
        <v>858</v>
      </c>
      <c r="D1411" t="s">
        <v>1676</v>
      </c>
      <c r="E1411" t="s">
        <v>1795</v>
      </c>
      <c r="F1411">
        <v>4</v>
      </c>
      <c r="G1411">
        <v>221.49</v>
      </c>
      <c r="H1411">
        <v>0.26</v>
      </c>
      <c r="I1411" t="s">
        <v>1807</v>
      </c>
      <c r="J1411" s="17">
        <v>655.61040000000003</v>
      </c>
      <c r="K1411">
        <f t="shared" si="89"/>
        <v>4</v>
      </c>
      <c r="L1411">
        <f t="shared" si="90"/>
        <v>221.49</v>
      </c>
      <c r="M1411">
        <f t="shared" si="88"/>
        <v>0.26</v>
      </c>
      <c r="N1411" s="22">
        <f t="shared" si="91"/>
        <v>655.61040000000003</v>
      </c>
    </row>
    <row r="1412" spans="1:14" x14ac:dyDescent="0.3">
      <c r="A1412" t="s">
        <v>2592</v>
      </c>
      <c r="B1412" s="4">
        <v>45279</v>
      </c>
      <c r="C1412" t="s">
        <v>185</v>
      </c>
      <c r="D1412" t="s">
        <v>1676</v>
      </c>
      <c r="E1412" t="s">
        <v>1779</v>
      </c>
      <c r="F1412">
        <v>4</v>
      </c>
      <c r="G1412">
        <v>457.33</v>
      </c>
      <c r="H1412">
        <v>0.1</v>
      </c>
      <c r="I1412" t="s">
        <v>1805</v>
      </c>
      <c r="J1412" s="17">
        <v>1646.3879999999999</v>
      </c>
      <c r="K1412">
        <f t="shared" si="89"/>
        <v>4</v>
      </c>
      <c r="L1412">
        <f t="shared" si="90"/>
        <v>457.33</v>
      </c>
      <c r="M1412">
        <f t="shared" si="88"/>
        <v>0.1</v>
      </c>
      <c r="N1412" s="22">
        <f t="shared" si="91"/>
        <v>1646.3879999999999</v>
      </c>
    </row>
    <row r="1413" spans="1:14" x14ac:dyDescent="0.3">
      <c r="A1413" t="s">
        <v>2595</v>
      </c>
      <c r="B1413" s="4">
        <v>45778</v>
      </c>
      <c r="C1413" t="s">
        <v>1448</v>
      </c>
      <c r="D1413" t="s">
        <v>1676</v>
      </c>
      <c r="E1413" t="s">
        <v>1751</v>
      </c>
      <c r="F1413">
        <v>4</v>
      </c>
      <c r="G1413">
        <v>753</v>
      </c>
      <c r="H1413">
        <v>0.28000000000000003</v>
      </c>
      <c r="I1413" t="s">
        <v>1810</v>
      </c>
      <c r="J1413" s="17">
        <v>2168.64</v>
      </c>
      <c r="K1413">
        <f t="shared" si="89"/>
        <v>4</v>
      </c>
      <c r="L1413">
        <f t="shared" si="90"/>
        <v>753</v>
      </c>
      <c r="M1413">
        <f t="shared" si="88"/>
        <v>0.28000000000000003</v>
      </c>
      <c r="N1413" s="22">
        <f t="shared" si="91"/>
        <v>2168.64</v>
      </c>
    </row>
    <row r="1414" spans="1:14" x14ac:dyDescent="0.3">
      <c r="A1414" t="s">
        <v>2608</v>
      </c>
      <c r="B1414" s="4">
        <v>45277</v>
      </c>
      <c r="C1414" t="s">
        <v>1078</v>
      </c>
      <c r="D1414" t="s">
        <v>1676</v>
      </c>
      <c r="E1414" t="s">
        <v>1761</v>
      </c>
      <c r="F1414">
        <v>3</v>
      </c>
      <c r="G1414">
        <v>405.13</v>
      </c>
      <c r="H1414">
        <v>0.14000000000000001</v>
      </c>
      <c r="I1414" t="s">
        <v>1810</v>
      </c>
      <c r="J1414" s="17">
        <v>1045.2354</v>
      </c>
      <c r="K1414">
        <f t="shared" si="89"/>
        <v>3</v>
      </c>
      <c r="L1414">
        <f t="shared" si="90"/>
        <v>405.13</v>
      </c>
      <c r="M1414">
        <f t="shared" si="88"/>
        <v>0.14000000000000001</v>
      </c>
      <c r="N1414" s="22">
        <f t="shared" si="91"/>
        <v>1045.2354</v>
      </c>
    </row>
    <row r="1415" spans="1:14" x14ac:dyDescent="0.3">
      <c r="A1415" t="s">
        <v>2754</v>
      </c>
      <c r="B1415" s="4">
        <v>45415</v>
      </c>
      <c r="C1415" t="s">
        <v>63</v>
      </c>
      <c r="D1415" t="s">
        <v>1676</v>
      </c>
      <c r="E1415" t="s">
        <v>1779</v>
      </c>
      <c r="F1415">
        <v>3</v>
      </c>
      <c r="G1415">
        <v>239.57</v>
      </c>
      <c r="H1415">
        <v>0.16</v>
      </c>
      <c r="I1415" t="s">
        <v>1805</v>
      </c>
      <c r="J1415" s="17">
        <v>603.71640000000002</v>
      </c>
      <c r="K1415">
        <f t="shared" si="89"/>
        <v>3</v>
      </c>
      <c r="L1415">
        <f t="shared" si="90"/>
        <v>239.57</v>
      </c>
      <c r="M1415">
        <f t="shared" si="88"/>
        <v>0.16</v>
      </c>
      <c r="N1415" s="22">
        <f t="shared" si="91"/>
        <v>603.71640000000002</v>
      </c>
    </row>
    <row r="1416" spans="1:14" x14ac:dyDescent="0.3">
      <c r="A1416" t="s">
        <v>2759</v>
      </c>
      <c r="B1416" s="4">
        <v>45663</v>
      </c>
      <c r="C1416" t="s">
        <v>879</v>
      </c>
      <c r="D1416" t="s">
        <v>1676</v>
      </c>
      <c r="E1416" t="s">
        <v>1774</v>
      </c>
      <c r="F1416">
        <v>3</v>
      </c>
      <c r="G1416">
        <v>488.37</v>
      </c>
      <c r="H1416">
        <v>0.27</v>
      </c>
      <c r="I1416" t="s">
        <v>1810</v>
      </c>
      <c r="J1416" s="17">
        <v>1069.5302999999999</v>
      </c>
      <c r="K1416">
        <f t="shared" si="89"/>
        <v>3</v>
      </c>
      <c r="L1416">
        <f t="shared" si="90"/>
        <v>488.37</v>
      </c>
      <c r="M1416">
        <f t="shared" si="88"/>
        <v>0.27</v>
      </c>
      <c r="N1416" s="22">
        <f t="shared" si="91"/>
        <v>1069.5302999999999</v>
      </c>
    </row>
    <row r="1417" spans="1:14" x14ac:dyDescent="0.3">
      <c r="A1417" t="s">
        <v>2809</v>
      </c>
      <c r="B1417" s="4">
        <v>45566</v>
      </c>
      <c r="C1417" t="s">
        <v>379</v>
      </c>
      <c r="D1417" t="s">
        <v>1676</v>
      </c>
      <c r="E1417" t="s">
        <v>1771</v>
      </c>
      <c r="F1417">
        <v>3</v>
      </c>
      <c r="G1417">
        <v>909.11</v>
      </c>
      <c r="H1417">
        <v>0.23</v>
      </c>
      <c r="I1417" t="s">
        <v>1810</v>
      </c>
      <c r="J1417" s="17">
        <v>2100.0441000000001</v>
      </c>
      <c r="K1417">
        <f t="shared" si="89"/>
        <v>3</v>
      </c>
      <c r="L1417">
        <f t="shared" si="90"/>
        <v>909.11</v>
      </c>
      <c r="M1417">
        <f t="shared" si="88"/>
        <v>0.23</v>
      </c>
      <c r="N1417" s="22">
        <f t="shared" si="91"/>
        <v>2100.0441000000001</v>
      </c>
    </row>
    <row r="1418" spans="1:14" x14ac:dyDescent="0.3">
      <c r="A1418" t="s">
        <v>2837</v>
      </c>
      <c r="B1418" s="4">
        <v>45424</v>
      </c>
      <c r="C1418" t="s">
        <v>423</v>
      </c>
      <c r="D1418" t="s">
        <v>1676</v>
      </c>
      <c r="E1418" t="s">
        <v>1734</v>
      </c>
      <c r="F1418">
        <v>1</v>
      </c>
      <c r="G1418">
        <v>328.51</v>
      </c>
      <c r="H1418">
        <v>0.2</v>
      </c>
      <c r="I1418" t="s">
        <v>1810</v>
      </c>
      <c r="J1418" s="17">
        <v>262.80799999999999</v>
      </c>
      <c r="K1418">
        <f t="shared" si="89"/>
        <v>1</v>
      </c>
      <c r="L1418">
        <f t="shared" si="90"/>
        <v>328.51</v>
      </c>
      <c r="M1418">
        <f t="shared" si="88"/>
        <v>0.2</v>
      </c>
      <c r="N1418" s="22">
        <f t="shared" si="91"/>
        <v>262.80799999999999</v>
      </c>
    </row>
    <row r="1419" spans="1:14" x14ac:dyDescent="0.3">
      <c r="A1419" t="s">
        <v>2869</v>
      </c>
      <c r="B1419" s="4">
        <v>45385</v>
      </c>
      <c r="C1419" t="s">
        <v>367</v>
      </c>
      <c r="D1419" t="s">
        <v>1676</v>
      </c>
      <c r="E1419" t="s">
        <v>1779</v>
      </c>
      <c r="F1419">
        <v>4</v>
      </c>
      <c r="G1419">
        <v>528.22</v>
      </c>
      <c r="H1419">
        <v>0.2</v>
      </c>
      <c r="I1419" t="s">
        <v>1807</v>
      </c>
      <c r="J1419" s="17">
        <v>1690.3040000000001</v>
      </c>
      <c r="K1419">
        <f t="shared" si="89"/>
        <v>4</v>
      </c>
      <c r="L1419">
        <f t="shared" si="90"/>
        <v>528.22</v>
      </c>
      <c r="M1419">
        <f t="shared" si="88"/>
        <v>0.2</v>
      </c>
      <c r="N1419" s="22">
        <f t="shared" si="91"/>
        <v>1690.3040000000001</v>
      </c>
    </row>
    <row r="1420" spans="1:14" x14ac:dyDescent="0.3">
      <c r="A1420" t="s">
        <v>2919</v>
      </c>
      <c r="B1420" s="4">
        <v>45316</v>
      </c>
      <c r="C1420" t="s">
        <v>503</v>
      </c>
      <c r="D1420" t="s">
        <v>1676</v>
      </c>
      <c r="E1420" t="s">
        <v>1755</v>
      </c>
      <c r="F1420">
        <v>2</v>
      </c>
      <c r="G1420">
        <v>644</v>
      </c>
      <c r="H1420">
        <v>0.04</v>
      </c>
      <c r="I1420" t="s">
        <v>1807</v>
      </c>
      <c r="J1420" s="17">
        <v>1236.48</v>
      </c>
      <c r="K1420">
        <f t="shared" si="89"/>
        <v>2</v>
      </c>
      <c r="L1420">
        <f t="shared" si="90"/>
        <v>644</v>
      </c>
      <c r="M1420">
        <f t="shared" si="88"/>
        <v>0.04</v>
      </c>
      <c r="N1420" s="22">
        <f t="shared" si="91"/>
        <v>1236.48</v>
      </c>
    </row>
    <row r="1421" spans="1:14" x14ac:dyDescent="0.3">
      <c r="A1421" t="s">
        <v>3239</v>
      </c>
      <c r="B1421" s="4">
        <v>45243</v>
      </c>
      <c r="C1421" t="s">
        <v>1183</v>
      </c>
      <c r="D1421" t="s">
        <v>1676</v>
      </c>
      <c r="E1421" t="s">
        <v>1795</v>
      </c>
      <c r="F1421">
        <v>3</v>
      </c>
      <c r="G1421">
        <v>59.37</v>
      </c>
      <c r="H1421">
        <v>0.03</v>
      </c>
      <c r="I1421" t="s">
        <v>1807</v>
      </c>
      <c r="J1421" s="17">
        <v>172.76669999999999</v>
      </c>
      <c r="K1421">
        <f t="shared" si="89"/>
        <v>3</v>
      </c>
      <c r="L1421">
        <f t="shared" si="90"/>
        <v>59.37</v>
      </c>
      <c r="M1421">
        <f t="shared" si="88"/>
        <v>0.03</v>
      </c>
      <c r="N1421" s="22">
        <f t="shared" si="91"/>
        <v>172.76669999999999</v>
      </c>
    </row>
    <row r="1422" spans="1:14" x14ac:dyDescent="0.3">
      <c r="A1422" t="s">
        <v>3359</v>
      </c>
      <c r="B1422" s="4">
        <v>45447</v>
      </c>
      <c r="C1422" t="s">
        <v>40</v>
      </c>
      <c r="D1422" t="s">
        <v>1676</v>
      </c>
      <c r="E1422" t="s">
        <v>1774</v>
      </c>
      <c r="F1422">
        <v>4</v>
      </c>
      <c r="G1422">
        <v>871.2</v>
      </c>
      <c r="H1422">
        <v>0.28999999999999998</v>
      </c>
      <c r="I1422" t="s">
        <v>1805</v>
      </c>
      <c r="J1422" s="17">
        <v>2474.2080000000001</v>
      </c>
      <c r="K1422">
        <f t="shared" si="89"/>
        <v>4</v>
      </c>
      <c r="L1422">
        <f t="shared" si="90"/>
        <v>871.2</v>
      </c>
      <c r="M1422">
        <f t="shared" si="88"/>
        <v>0.28999999999999998</v>
      </c>
      <c r="N1422" s="22">
        <f t="shared" si="91"/>
        <v>2474.2080000000001</v>
      </c>
    </row>
    <row r="1423" spans="1:14" x14ac:dyDescent="0.3">
      <c r="A1423" t="s">
        <v>3549</v>
      </c>
      <c r="B1423" s="4">
        <v>45556</v>
      </c>
      <c r="C1423" t="s">
        <v>920</v>
      </c>
      <c r="D1423" t="s">
        <v>1676</v>
      </c>
      <c r="E1423" t="s">
        <v>1748</v>
      </c>
      <c r="F1423">
        <v>1</v>
      </c>
      <c r="G1423">
        <v>24.13</v>
      </c>
      <c r="H1423">
        <v>0</v>
      </c>
      <c r="I1423" t="s">
        <v>1805</v>
      </c>
      <c r="J1423" s="17">
        <v>24.13</v>
      </c>
      <c r="K1423">
        <f t="shared" si="89"/>
        <v>1</v>
      </c>
      <c r="L1423">
        <f t="shared" si="90"/>
        <v>24.13</v>
      </c>
      <c r="M1423">
        <f t="shared" si="88"/>
        <v>0</v>
      </c>
      <c r="N1423" s="22">
        <f t="shared" si="91"/>
        <v>24.13</v>
      </c>
    </row>
    <row r="1424" spans="1:14" x14ac:dyDescent="0.3">
      <c r="A1424" t="s">
        <v>3599</v>
      </c>
      <c r="B1424" s="4">
        <v>45387</v>
      </c>
      <c r="C1424" t="s">
        <v>690</v>
      </c>
      <c r="D1424" t="s">
        <v>1676</v>
      </c>
      <c r="E1424" t="s">
        <v>1781</v>
      </c>
      <c r="F1424">
        <v>2</v>
      </c>
      <c r="G1424">
        <v>720.15</v>
      </c>
      <c r="H1424">
        <v>0.22</v>
      </c>
      <c r="I1424" t="s">
        <v>1810</v>
      </c>
      <c r="J1424" s="17">
        <v>1123.434</v>
      </c>
      <c r="K1424">
        <f t="shared" si="89"/>
        <v>2</v>
      </c>
      <c r="L1424">
        <f t="shared" si="90"/>
        <v>720.15</v>
      </c>
      <c r="M1424">
        <f t="shared" si="88"/>
        <v>0.22</v>
      </c>
      <c r="N1424" s="22">
        <f t="shared" si="91"/>
        <v>1123.434</v>
      </c>
    </row>
    <row r="1425" spans="1:14" x14ac:dyDescent="0.3">
      <c r="A1425" t="s">
        <v>3639</v>
      </c>
      <c r="B1425" s="4">
        <v>45327</v>
      </c>
      <c r="C1425" t="s">
        <v>1327</v>
      </c>
      <c r="D1425" t="s">
        <v>1676</v>
      </c>
      <c r="E1425" t="s">
        <v>1771</v>
      </c>
      <c r="F1425">
        <v>4</v>
      </c>
      <c r="G1425">
        <v>166.93</v>
      </c>
      <c r="H1425">
        <v>0.02</v>
      </c>
      <c r="I1425" t="s">
        <v>1807</v>
      </c>
      <c r="J1425" s="17">
        <v>654.36559999999997</v>
      </c>
      <c r="K1425">
        <f t="shared" si="89"/>
        <v>4</v>
      </c>
      <c r="L1425">
        <f t="shared" si="90"/>
        <v>166.93</v>
      </c>
      <c r="M1425">
        <f t="shared" si="88"/>
        <v>0.02</v>
      </c>
      <c r="N1425" s="22">
        <f t="shared" si="91"/>
        <v>654.36559999999997</v>
      </c>
    </row>
    <row r="1426" spans="1:14" x14ac:dyDescent="0.3">
      <c r="A1426" t="s">
        <v>3646</v>
      </c>
      <c r="B1426" s="4">
        <v>45340</v>
      </c>
      <c r="C1426" t="s">
        <v>1112</v>
      </c>
      <c r="D1426" t="s">
        <v>1676</v>
      </c>
      <c r="E1426" t="s">
        <v>1779</v>
      </c>
      <c r="F1426">
        <v>3</v>
      </c>
      <c r="G1426">
        <v>717.32</v>
      </c>
      <c r="H1426">
        <v>0.23</v>
      </c>
      <c r="I1426" t="s">
        <v>1810</v>
      </c>
      <c r="J1426" s="17">
        <v>1657.0092</v>
      </c>
      <c r="K1426">
        <f t="shared" si="89"/>
        <v>3</v>
      </c>
      <c r="L1426">
        <f t="shared" si="90"/>
        <v>717.32</v>
      </c>
      <c r="M1426">
        <f t="shared" si="88"/>
        <v>0.23</v>
      </c>
      <c r="N1426" s="22">
        <f t="shared" si="91"/>
        <v>1657.0092</v>
      </c>
    </row>
    <row r="1427" spans="1:14" x14ac:dyDescent="0.3">
      <c r="A1427" t="s">
        <v>3670</v>
      </c>
      <c r="B1427" s="4">
        <v>45489</v>
      </c>
      <c r="C1427" t="s">
        <v>27</v>
      </c>
      <c r="D1427" t="s">
        <v>1676</v>
      </c>
      <c r="E1427" t="s">
        <v>1751</v>
      </c>
      <c r="F1427">
        <v>4</v>
      </c>
      <c r="G1427">
        <v>834.7</v>
      </c>
      <c r="H1427">
        <v>0.14000000000000001</v>
      </c>
      <c r="I1427" t="s">
        <v>1805</v>
      </c>
      <c r="J1427" s="17">
        <v>2871.3679999999999</v>
      </c>
      <c r="K1427">
        <f t="shared" si="89"/>
        <v>4</v>
      </c>
      <c r="L1427">
        <f t="shared" si="90"/>
        <v>834.7</v>
      </c>
      <c r="M1427">
        <f t="shared" si="88"/>
        <v>0.14000000000000001</v>
      </c>
      <c r="N1427" s="22">
        <f t="shared" si="91"/>
        <v>2871.3679999999999</v>
      </c>
    </row>
    <row r="1428" spans="1:14" x14ac:dyDescent="0.3">
      <c r="A1428" t="s">
        <v>3741</v>
      </c>
      <c r="B1428" s="4">
        <v>45250</v>
      </c>
      <c r="C1428" t="s">
        <v>1376</v>
      </c>
      <c r="D1428" t="s">
        <v>1676</v>
      </c>
      <c r="E1428" t="s">
        <v>1795</v>
      </c>
      <c r="F1428">
        <v>1</v>
      </c>
      <c r="G1428">
        <v>727.7</v>
      </c>
      <c r="H1428">
        <v>0.21</v>
      </c>
      <c r="I1428" t="s">
        <v>1810</v>
      </c>
      <c r="J1428" s="17">
        <v>574.88300000000004</v>
      </c>
      <c r="K1428">
        <f t="shared" si="89"/>
        <v>1</v>
      </c>
      <c r="L1428">
        <f t="shared" si="90"/>
        <v>727.7</v>
      </c>
      <c r="M1428">
        <f t="shared" si="88"/>
        <v>0.21</v>
      </c>
      <c r="N1428" s="22">
        <f t="shared" si="91"/>
        <v>574.88300000000004</v>
      </c>
    </row>
    <row r="1429" spans="1:14" x14ac:dyDescent="0.3">
      <c r="A1429" t="s">
        <v>3757</v>
      </c>
      <c r="B1429" s="4">
        <v>45311</v>
      </c>
      <c r="C1429" t="s">
        <v>333</v>
      </c>
      <c r="D1429" t="s">
        <v>1676</v>
      </c>
      <c r="E1429" t="s">
        <v>1739</v>
      </c>
      <c r="F1429">
        <v>1</v>
      </c>
      <c r="G1429">
        <v>721.74</v>
      </c>
      <c r="H1429">
        <v>0.24</v>
      </c>
      <c r="I1429" t="s">
        <v>1807</v>
      </c>
      <c r="J1429" s="17">
        <v>548.52240000000006</v>
      </c>
      <c r="K1429">
        <f t="shared" si="89"/>
        <v>1</v>
      </c>
      <c r="L1429">
        <f t="shared" si="90"/>
        <v>721.74</v>
      </c>
      <c r="M1429">
        <f t="shared" si="88"/>
        <v>0.24</v>
      </c>
      <c r="N1429" s="22">
        <f t="shared" si="91"/>
        <v>548.52240000000006</v>
      </c>
    </row>
    <row r="1430" spans="1:14" x14ac:dyDescent="0.3">
      <c r="A1430" t="s">
        <v>1806</v>
      </c>
      <c r="B1430" s="4">
        <v>45285</v>
      </c>
      <c r="C1430" t="s">
        <v>1424</v>
      </c>
      <c r="D1430" t="s">
        <v>1678</v>
      </c>
      <c r="E1430" t="s">
        <v>1789</v>
      </c>
      <c r="F1430">
        <v>3</v>
      </c>
      <c r="G1430">
        <v>104.47</v>
      </c>
      <c r="H1430">
        <v>0.27</v>
      </c>
      <c r="I1430" t="s">
        <v>1807</v>
      </c>
      <c r="J1430" s="17">
        <v>228.7893</v>
      </c>
      <c r="K1430">
        <f t="shared" si="89"/>
        <v>3</v>
      </c>
      <c r="L1430">
        <f t="shared" si="90"/>
        <v>104.47</v>
      </c>
      <c r="M1430">
        <f t="shared" si="88"/>
        <v>0.27</v>
      </c>
      <c r="N1430" s="22">
        <f t="shared" si="91"/>
        <v>228.7893</v>
      </c>
    </row>
    <row r="1431" spans="1:14" x14ac:dyDescent="0.3">
      <c r="A1431" t="s">
        <v>2053</v>
      </c>
      <c r="B1431" s="4">
        <v>45846</v>
      </c>
      <c r="C1431" t="s">
        <v>1069</v>
      </c>
      <c r="D1431" t="s">
        <v>1678</v>
      </c>
      <c r="E1431" t="s">
        <v>1761</v>
      </c>
      <c r="F1431">
        <v>2</v>
      </c>
      <c r="G1431">
        <v>130.47999999999999</v>
      </c>
      <c r="H1431">
        <v>0.23</v>
      </c>
      <c r="I1431" t="s">
        <v>1807</v>
      </c>
      <c r="J1431" s="17">
        <v>200.9392</v>
      </c>
      <c r="K1431">
        <f t="shared" si="89"/>
        <v>2</v>
      </c>
      <c r="L1431">
        <f t="shared" si="90"/>
        <v>130.47999999999999</v>
      </c>
      <c r="M1431">
        <f t="shared" si="88"/>
        <v>0.23</v>
      </c>
      <c r="N1431" s="22">
        <f t="shared" si="91"/>
        <v>200.9392</v>
      </c>
    </row>
    <row r="1432" spans="1:14" x14ac:dyDescent="0.3">
      <c r="A1432" t="s">
        <v>2080</v>
      </c>
      <c r="B1432" s="4">
        <v>45667</v>
      </c>
      <c r="C1432" t="s">
        <v>974</v>
      </c>
      <c r="D1432" t="s">
        <v>1678</v>
      </c>
      <c r="E1432" t="s">
        <v>1764</v>
      </c>
      <c r="F1432">
        <v>1</v>
      </c>
      <c r="G1432">
        <v>872.12</v>
      </c>
      <c r="H1432">
        <v>7.0000000000000007E-2</v>
      </c>
      <c r="I1432" t="s">
        <v>1807</v>
      </c>
      <c r="J1432" s="17">
        <v>811.07159999999999</v>
      </c>
      <c r="K1432">
        <f t="shared" si="89"/>
        <v>1</v>
      </c>
      <c r="L1432">
        <f t="shared" si="90"/>
        <v>872.12</v>
      </c>
      <c r="M1432">
        <f t="shared" si="88"/>
        <v>7.0000000000000007E-2</v>
      </c>
      <c r="N1432" s="22">
        <f t="shared" si="91"/>
        <v>811.07159999999999</v>
      </c>
    </row>
    <row r="1433" spans="1:14" x14ac:dyDescent="0.3">
      <c r="A1433" t="s">
        <v>2099</v>
      </c>
      <c r="B1433" s="4">
        <v>45545</v>
      </c>
      <c r="C1433" t="s">
        <v>409</v>
      </c>
      <c r="D1433" t="s">
        <v>1678</v>
      </c>
      <c r="E1433" t="s">
        <v>1751</v>
      </c>
      <c r="F1433">
        <v>1</v>
      </c>
      <c r="G1433">
        <v>702.53</v>
      </c>
      <c r="H1433">
        <v>0.3</v>
      </c>
      <c r="I1433" t="s">
        <v>1805</v>
      </c>
      <c r="J1433" s="17">
        <v>491.77100000000002</v>
      </c>
      <c r="K1433">
        <f t="shared" si="89"/>
        <v>1</v>
      </c>
      <c r="L1433">
        <f t="shared" si="90"/>
        <v>702.53</v>
      </c>
      <c r="M1433">
        <f t="shared" si="88"/>
        <v>0.3</v>
      </c>
      <c r="N1433" s="22">
        <f t="shared" si="91"/>
        <v>491.77100000000002</v>
      </c>
    </row>
    <row r="1434" spans="1:14" x14ac:dyDescent="0.3">
      <c r="A1434" t="s">
        <v>2108</v>
      </c>
      <c r="B1434" s="4">
        <v>45596</v>
      </c>
      <c r="C1434" t="s">
        <v>118</v>
      </c>
      <c r="D1434" t="s">
        <v>1678</v>
      </c>
      <c r="E1434" t="s">
        <v>1774</v>
      </c>
      <c r="F1434">
        <v>3</v>
      </c>
      <c r="G1434">
        <v>803.76</v>
      </c>
      <c r="H1434">
        <v>0.19</v>
      </c>
      <c r="I1434" t="s">
        <v>1810</v>
      </c>
      <c r="J1434" s="17">
        <v>1953.1368</v>
      </c>
      <c r="K1434">
        <f t="shared" si="89"/>
        <v>3</v>
      </c>
      <c r="L1434">
        <f t="shared" si="90"/>
        <v>803.76</v>
      </c>
      <c r="M1434">
        <f t="shared" si="88"/>
        <v>0.19</v>
      </c>
      <c r="N1434" s="22">
        <f t="shared" si="91"/>
        <v>1953.1368</v>
      </c>
    </row>
    <row r="1435" spans="1:14" x14ac:dyDescent="0.3">
      <c r="A1435" t="s">
        <v>2115</v>
      </c>
      <c r="B1435" s="4">
        <v>45796</v>
      </c>
      <c r="C1435" t="s">
        <v>1458</v>
      </c>
      <c r="D1435" t="s">
        <v>1678</v>
      </c>
      <c r="E1435" t="s">
        <v>1739</v>
      </c>
      <c r="F1435">
        <v>4</v>
      </c>
      <c r="G1435">
        <v>396.53</v>
      </c>
      <c r="H1435">
        <v>7.0000000000000007E-2</v>
      </c>
      <c r="I1435" t="s">
        <v>1807</v>
      </c>
      <c r="J1435" s="17">
        <v>1475.0916</v>
      </c>
      <c r="K1435">
        <f t="shared" si="89"/>
        <v>4</v>
      </c>
      <c r="L1435">
        <f t="shared" si="90"/>
        <v>396.53</v>
      </c>
      <c r="M1435">
        <f t="shared" si="88"/>
        <v>7.0000000000000007E-2</v>
      </c>
      <c r="N1435" s="22">
        <f t="shared" si="91"/>
        <v>1475.0916</v>
      </c>
    </row>
    <row r="1436" spans="1:14" x14ac:dyDescent="0.3">
      <c r="A1436" t="s">
        <v>2215</v>
      </c>
      <c r="B1436" s="4">
        <v>45465</v>
      </c>
      <c r="C1436" t="s">
        <v>152</v>
      </c>
      <c r="D1436" t="s">
        <v>1678</v>
      </c>
      <c r="E1436" t="s">
        <v>1748</v>
      </c>
      <c r="F1436">
        <v>3</v>
      </c>
      <c r="G1436">
        <v>220.51</v>
      </c>
      <c r="H1436">
        <v>0.02</v>
      </c>
      <c r="I1436" t="s">
        <v>1807</v>
      </c>
      <c r="J1436" s="17">
        <v>648.29939999999999</v>
      </c>
      <c r="K1436">
        <f t="shared" si="89"/>
        <v>3</v>
      </c>
      <c r="L1436">
        <f t="shared" si="90"/>
        <v>220.51</v>
      </c>
      <c r="M1436">
        <f t="shared" si="88"/>
        <v>0.02</v>
      </c>
      <c r="N1436" s="22">
        <f t="shared" si="91"/>
        <v>648.29939999999999</v>
      </c>
    </row>
    <row r="1437" spans="1:14" x14ac:dyDescent="0.3">
      <c r="A1437" t="s">
        <v>2280</v>
      </c>
      <c r="B1437" s="4">
        <v>45864</v>
      </c>
      <c r="C1437" t="s">
        <v>1186</v>
      </c>
      <c r="D1437" t="s">
        <v>1678</v>
      </c>
      <c r="E1437" t="s">
        <v>1771</v>
      </c>
      <c r="F1437">
        <v>1</v>
      </c>
      <c r="G1437">
        <v>30.94</v>
      </c>
      <c r="H1437">
        <v>0.21</v>
      </c>
      <c r="I1437" t="s">
        <v>1810</v>
      </c>
      <c r="J1437" s="17">
        <v>24.442599999999999</v>
      </c>
      <c r="K1437">
        <f t="shared" si="89"/>
        <v>1</v>
      </c>
      <c r="L1437">
        <f t="shared" si="90"/>
        <v>30.94</v>
      </c>
      <c r="M1437">
        <f t="shared" si="88"/>
        <v>0.21</v>
      </c>
      <c r="N1437" s="22">
        <f t="shared" si="91"/>
        <v>24.442599999999999</v>
      </c>
    </row>
    <row r="1438" spans="1:14" x14ac:dyDescent="0.3">
      <c r="A1438" t="s">
        <v>2332</v>
      </c>
      <c r="B1438" s="4">
        <v>45569</v>
      </c>
      <c r="C1438" t="s">
        <v>542</v>
      </c>
      <c r="D1438" t="s">
        <v>1678</v>
      </c>
      <c r="E1438" t="s">
        <v>1771</v>
      </c>
      <c r="F1438">
        <v>2</v>
      </c>
      <c r="G1438">
        <v>407.46</v>
      </c>
      <c r="H1438">
        <v>0.21</v>
      </c>
      <c r="I1438" t="s">
        <v>1805</v>
      </c>
      <c r="J1438" s="17">
        <v>643.78679999999997</v>
      </c>
      <c r="K1438">
        <f t="shared" si="89"/>
        <v>2</v>
      </c>
      <c r="L1438">
        <f t="shared" si="90"/>
        <v>407.46</v>
      </c>
      <c r="M1438">
        <f t="shared" ref="M1438:M1501" si="92">IF(ISBLANK(H1438),1-(J1438/(L1438*F1438)),H1438)</f>
        <v>0.21</v>
      </c>
      <c r="N1438" s="22">
        <f t="shared" si="91"/>
        <v>643.78679999999997</v>
      </c>
    </row>
    <row r="1439" spans="1:14" x14ac:dyDescent="0.3">
      <c r="A1439" t="s">
        <v>2435</v>
      </c>
      <c r="B1439" s="4">
        <v>45433</v>
      </c>
      <c r="C1439" t="s">
        <v>1409</v>
      </c>
      <c r="D1439" t="s">
        <v>1678</v>
      </c>
      <c r="E1439" t="s">
        <v>1776</v>
      </c>
      <c r="F1439">
        <v>3</v>
      </c>
      <c r="G1439">
        <v>322.94</v>
      </c>
      <c r="H1439">
        <v>0.01</v>
      </c>
      <c r="I1439" t="s">
        <v>1805</v>
      </c>
      <c r="J1439" s="17">
        <v>959.13179999999988</v>
      </c>
      <c r="K1439">
        <f t="shared" si="89"/>
        <v>3</v>
      </c>
      <c r="L1439">
        <f t="shared" si="90"/>
        <v>322.94</v>
      </c>
      <c r="M1439">
        <f t="shared" si="92"/>
        <v>0.01</v>
      </c>
      <c r="N1439" s="22">
        <f t="shared" si="91"/>
        <v>959.13179999999988</v>
      </c>
    </row>
    <row r="1440" spans="1:14" x14ac:dyDescent="0.3">
      <c r="A1440" t="s">
        <v>2566</v>
      </c>
      <c r="B1440" s="4">
        <v>45243</v>
      </c>
      <c r="C1440" t="s">
        <v>856</v>
      </c>
      <c r="D1440" t="s">
        <v>1678</v>
      </c>
      <c r="E1440" t="s">
        <v>1755</v>
      </c>
      <c r="F1440">
        <v>1</v>
      </c>
      <c r="G1440">
        <v>370.66</v>
      </c>
      <c r="H1440">
        <v>0.01</v>
      </c>
      <c r="I1440" t="s">
        <v>1807</v>
      </c>
      <c r="J1440" s="17">
        <v>366.95339999999999</v>
      </c>
      <c r="K1440">
        <f t="shared" si="89"/>
        <v>1</v>
      </c>
      <c r="L1440">
        <f t="shared" si="90"/>
        <v>370.66</v>
      </c>
      <c r="M1440">
        <f t="shared" si="92"/>
        <v>0.01</v>
      </c>
      <c r="N1440" s="22">
        <f t="shared" si="91"/>
        <v>366.95339999999999</v>
      </c>
    </row>
    <row r="1441" spans="1:14" x14ac:dyDescent="0.3">
      <c r="A1441" t="s">
        <v>2626</v>
      </c>
      <c r="B1441" s="4">
        <v>45697</v>
      </c>
      <c r="C1441" t="s">
        <v>986</v>
      </c>
      <c r="D1441" t="s">
        <v>1678</v>
      </c>
      <c r="E1441" t="s">
        <v>1734</v>
      </c>
      <c r="F1441">
        <v>1</v>
      </c>
      <c r="G1441">
        <v>719.94</v>
      </c>
      <c r="H1441">
        <v>0.23</v>
      </c>
      <c r="I1441" t="s">
        <v>1810</v>
      </c>
      <c r="J1441" s="17">
        <v>554.35380000000009</v>
      </c>
      <c r="K1441">
        <f t="shared" si="89"/>
        <v>1</v>
      </c>
      <c r="L1441">
        <f t="shared" si="90"/>
        <v>719.94</v>
      </c>
      <c r="M1441">
        <f t="shared" si="92"/>
        <v>0.23</v>
      </c>
      <c r="N1441" s="22">
        <f t="shared" si="91"/>
        <v>554.35380000000009</v>
      </c>
    </row>
    <row r="1442" spans="1:14" x14ac:dyDescent="0.3">
      <c r="A1442" t="s">
        <v>2859</v>
      </c>
      <c r="B1442" s="4">
        <v>45503</v>
      </c>
      <c r="C1442" t="s">
        <v>1144</v>
      </c>
      <c r="D1442" t="s">
        <v>1678</v>
      </c>
      <c r="E1442" t="s">
        <v>1792</v>
      </c>
      <c r="F1442">
        <v>4</v>
      </c>
      <c r="G1442">
        <v>475.98</v>
      </c>
      <c r="H1442">
        <v>0.19</v>
      </c>
      <c r="I1442" t="s">
        <v>1807</v>
      </c>
      <c r="J1442" s="17">
        <v>1542.1751999999999</v>
      </c>
      <c r="K1442">
        <f t="shared" si="89"/>
        <v>4</v>
      </c>
      <c r="L1442">
        <f t="shared" si="90"/>
        <v>475.98</v>
      </c>
      <c r="M1442">
        <f t="shared" si="92"/>
        <v>0.19</v>
      </c>
      <c r="N1442" s="22">
        <f t="shared" si="91"/>
        <v>1542.1751999999999</v>
      </c>
    </row>
    <row r="1443" spans="1:14" x14ac:dyDescent="0.3">
      <c r="A1443" t="s">
        <v>3060</v>
      </c>
      <c r="B1443" s="4">
        <v>45235</v>
      </c>
      <c r="C1443" t="s">
        <v>678</v>
      </c>
      <c r="D1443" t="s">
        <v>1678</v>
      </c>
      <c r="E1443" t="s">
        <v>1739</v>
      </c>
      <c r="F1443">
        <v>1</v>
      </c>
      <c r="G1443">
        <v>842.46</v>
      </c>
      <c r="H1443">
        <v>0.05</v>
      </c>
      <c r="I1443" t="s">
        <v>1810</v>
      </c>
      <c r="J1443" s="17">
        <v>800.33699999999999</v>
      </c>
      <c r="K1443">
        <f t="shared" si="89"/>
        <v>1</v>
      </c>
      <c r="L1443">
        <f t="shared" si="90"/>
        <v>842.46</v>
      </c>
      <c r="M1443">
        <f t="shared" si="92"/>
        <v>0.05</v>
      </c>
      <c r="N1443" s="22">
        <f t="shared" si="91"/>
        <v>800.33699999999999</v>
      </c>
    </row>
    <row r="1444" spans="1:14" x14ac:dyDescent="0.3">
      <c r="A1444" t="s">
        <v>3128</v>
      </c>
      <c r="B1444" s="4">
        <v>45383</v>
      </c>
      <c r="C1444" t="s">
        <v>959</v>
      </c>
      <c r="D1444" t="s">
        <v>1678</v>
      </c>
      <c r="E1444" t="s">
        <v>1768</v>
      </c>
      <c r="F1444">
        <v>3</v>
      </c>
      <c r="G1444">
        <v>627.29</v>
      </c>
      <c r="H1444">
        <v>0.27</v>
      </c>
      <c r="I1444" t="s">
        <v>1810</v>
      </c>
      <c r="J1444" s="17">
        <v>1373.7651000000001</v>
      </c>
      <c r="K1444">
        <f t="shared" si="89"/>
        <v>3</v>
      </c>
      <c r="L1444">
        <f t="shared" si="90"/>
        <v>627.29</v>
      </c>
      <c r="M1444">
        <f t="shared" si="92"/>
        <v>0.27</v>
      </c>
      <c r="N1444" s="22">
        <f t="shared" si="91"/>
        <v>1373.7651000000001</v>
      </c>
    </row>
    <row r="1445" spans="1:14" x14ac:dyDescent="0.3">
      <c r="A1445" t="s">
        <v>3131</v>
      </c>
      <c r="B1445" s="4">
        <v>45543</v>
      </c>
      <c r="C1445" t="s">
        <v>1341</v>
      </c>
      <c r="D1445" t="s">
        <v>1678</v>
      </c>
      <c r="E1445" t="s">
        <v>1789</v>
      </c>
      <c r="F1445">
        <v>4</v>
      </c>
      <c r="G1445">
        <v>529.04</v>
      </c>
      <c r="H1445">
        <v>0.1</v>
      </c>
      <c r="I1445" t="s">
        <v>1807</v>
      </c>
      <c r="J1445" s="17">
        <v>1904.5440000000001</v>
      </c>
      <c r="K1445">
        <f t="shared" si="89"/>
        <v>4</v>
      </c>
      <c r="L1445">
        <f t="shared" si="90"/>
        <v>529.04</v>
      </c>
      <c r="M1445">
        <f t="shared" si="92"/>
        <v>0.1</v>
      </c>
      <c r="N1445" s="22">
        <f t="shared" si="91"/>
        <v>1904.5440000000001</v>
      </c>
    </row>
    <row r="1446" spans="1:14" x14ac:dyDescent="0.3">
      <c r="A1446" t="s">
        <v>3304</v>
      </c>
      <c r="B1446" s="4">
        <v>45787</v>
      </c>
      <c r="C1446" t="s">
        <v>968</v>
      </c>
      <c r="D1446" t="s">
        <v>1678</v>
      </c>
      <c r="E1446" t="s">
        <v>1792</v>
      </c>
      <c r="F1446">
        <v>1</v>
      </c>
      <c r="G1446">
        <v>478.08</v>
      </c>
      <c r="H1446">
        <v>7.0000000000000007E-2</v>
      </c>
      <c r="I1446" t="s">
        <v>1810</v>
      </c>
      <c r="J1446" s="17">
        <v>444.61439999999988</v>
      </c>
      <c r="K1446">
        <f t="shared" si="89"/>
        <v>1</v>
      </c>
      <c r="L1446">
        <f t="shared" si="90"/>
        <v>478.08</v>
      </c>
      <c r="M1446">
        <f t="shared" si="92"/>
        <v>7.0000000000000007E-2</v>
      </c>
      <c r="N1446" s="22">
        <f t="shared" si="91"/>
        <v>444.61439999999988</v>
      </c>
    </row>
    <row r="1447" spans="1:14" x14ac:dyDescent="0.3">
      <c r="A1447" t="s">
        <v>3330</v>
      </c>
      <c r="B1447" s="4">
        <v>45895</v>
      </c>
      <c r="C1447" t="s">
        <v>1045</v>
      </c>
      <c r="D1447" t="s">
        <v>1678</v>
      </c>
      <c r="E1447" t="s">
        <v>1781</v>
      </c>
      <c r="F1447">
        <v>2</v>
      </c>
      <c r="G1447">
        <v>611.21</v>
      </c>
      <c r="H1447">
        <v>0.22</v>
      </c>
      <c r="I1447" t="s">
        <v>1810</v>
      </c>
      <c r="J1447" s="17">
        <v>953.48760000000004</v>
      </c>
      <c r="K1447">
        <f t="shared" si="89"/>
        <v>2</v>
      </c>
      <c r="L1447">
        <f t="shared" si="90"/>
        <v>611.21</v>
      </c>
      <c r="M1447">
        <f t="shared" si="92"/>
        <v>0.22</v>
      </c>
      <c r="N1447" s="22">
        <f t="shared" si="91"/>
        <v>953.48760000000004</v>
      </c>
    </row>
    <row r="1448" spans="1:14" x14ac:dyDescent="0.3">
      <c r="A1448" t="s">
        <v>3481</v>
      </c>
      <c r="B1448" s="4">
        <v>45839</v>
      </c>
      <c r="C1448" t="s">
        <v>1066</v>
      </c>
      <c r="D1448" t="s">
        <v>1678</v>
      </c>
      <c r="E1448" t="s">
        <v>1792</v>
      </c>
      <c r="F1448">
        <v>2</v>
      </c>
      <c r="G1448">
        <v>464.43</v>
      </c>
      <c r="H1448">
        <v>0.24</v>
      </c>
      <c r="I1448" t="s">
        <v>1810</v>
      </c>
      <c r="J1448" s="17">
        <v>705.93360000000007</v>
      </c>
      <c r="K1448">
        <f t="shared" si="89"/>
        <v>2</v>
      </c>
      <c r="L1448">
        <f t="shared" si="90"/>
        <v>464.43</v>
      </c>
      <c r="M1448">
        <f t="shared" si="92"/>
        <v>0.24</v>
      </c>
      <c r="N1448" s="22">
        <f t="shared" si="91"/>
        <v>705.93360000000007</v>
      </c>
    </row>
    <row r="1449" spans="1:14" x14ac:dyDescent="0.3">
      <c r="A1449" t="s">
        <v>3520</v>
      </c>
      <c r="B1449" s="4">
        <v>45572</v>
      </c>
      <c r="C1449" t="s">
        <v>1427</v>
      </c>
      <c r="D1449" t="s">
        <v>1678</v>
      </c>
      <c r="E1449" t="s">
        <v>1748</v>
      </c>
      <c r="F1449">
        <v>1</v>
      </c>
      <c r="G1449">
        <v>492</v>
      </c>
      <c r="H1449">
        <v>0.26</v>
      </c>
      <c r="I1449" t="s">
        <v>1807</v>
      </c>
      <c r="J1449" s="17">
        <v>364.08</v>
      </c>
      <c r="K1449">
        <f t="shared" si="89"/>
        <v>1</v>
      </c>
      <c r="L1449">
        <f t="shared" si="90"/>
        <v>492</v>
      </c>
      <c r="M1449">
        <f t="shared" si="92"/>
        <v>0.26</v>
      </c>
      <c r="N1449" s="22">
        <f t="shared" si="91"/>
        <v>364.08</v>
      </c>
    </row>
    <row r="1450" spans="1:14" x14ac:dyDescent="0.3">
      <c r="A1450" t="s">
        <v>3638</v>
      </c>
      <c r="B1450" s="4">
        <v>45704</v>
      </c>
      <c r="C1450" t="s">
        <v>23</v>
      </c>
      <c r="D1450" t="s">
        <v>1678</v>
      </c>
      <c r="E1450" t="s">
        <v>1783</v>
      </c>
      <c r="F1450">
        <v>2</v>
      </c>
      <c r="G1450">
        <v>25.3</v>
      </c>
      <c r="H1450">
        <v>0.21</v>
      </c>
      <c r="I1450" t="s">
        <v>1805</v>
      </c>
      <c r="J1450" s="17">
        <v>39.973999999999997</v>
      </c>
      <c r="K1450">
        <f t="shared" si="89"/>
        <v>2</v>
      </c>
      <c r="L1450">
        <f t="shared" si="90"/>
        <v>25.3</v>
      </c>
      <c r="M1450">
        <f t="shared" si="92"/>
        <v>0.21</v>
      </c>
      <c r="N1450" s="22">
        <f t="shared" si="91"/>
        <v>39.973999999999997</v>
      </c>
    </row>
    <row r="1451" spans="1:14" x14ac:dyDescent="0.3">
      <c r="A1451" t="s">
        <v>3663</v>
      </c>
      <c r="B1451" s="4">
        <v>45596</v>
      </c>
      <c r="C1451" t="s">
        <v>1018</v>
      </c>
      <c r="D1451" t="s">
        <v>1678</v>
      </c>
      <c r="E1451" t="s">
        <v>1776</v>
      </c>
      <c r="F1451">
        <v>3</v>
      </c>
      <c r="G1451">
        <v>306.52</v>
      </c>
      <c r="H1451">
        <v>0.01</v>
      </c>
      <c r="I1451" t="s">
        <v>1810</v>
      </c>
      <c r="J1451" s="17">
        <v>910.36439999999993</v>
      </c>
      <c r="K1451">
        <f t="shared" si="89"/>
        <v>3</v>
      </c>
      <c r="L1451">
        <f t="shared" si="90"/>
        <v>306.52</v>
      </c>
      <c r="M1451">
        <f t="shared" si="92"/>
        <v>0.01</v>
      </c>
      <c r="N1451" s="22">
        <f t="shared" si="91"/>
        <v>910.36439999999993</v>
      </c>
    </row>
    <row r="1452" spans="1:14" x14ac:dyDescent="0.3">
      <c r="A1452" t="s">
        <v>3676</v>
      </c>
      <c r="B1452" s="4">
        <v>45794</v>
      </c>
      <c r="C1452" t="s">
        <v>1290</v>
      </c>
      <c r="D1452" t="s">
        <v>1678</v>
      </c>
      <c r="E1452" t="s">
        <v>1764</v>
      </c>
      <c r="F1452">
        <v>3</v>
      </c>
      <c r="G1452">
        <v>943.24</v>
      </c>
      <c r="H1452">
        <v>0.21</v>
      </c>
      <c r="I1452" t="s">
        <v>1805</v>
      </c>
      <c r="J1452" s="17">
        <v>2235.4787999999999</v>
      </c>
      <c r="K1452">
        <f t="shared" si="89"/>
        <v>3</v>
      </c>
      <c r="L1452">
        <f t="shared" si="90"/>
        <v>943.24</v>
      </c>
      <c r="M1452">
        <f t="shared" si="92"/>
        <v>0.21</v>
      </c>
      <c r="N1452" s="22">
        <f t="shared" si="91"/>
        <v>2235.4787999999999</v>
      </c>
    </row>
    <row r="1453" spans="1:14" x14ac:dyDescent="0.3">
      <c r="A1453" t="s">
        <v>3705</v>
      </c>
      <c r="B1453" s="4">
        <v>45344</v>
      </c>
      <c r="C1453" t="s">
        <v>1406</v>
      </c>
      <c r="D1453" t="s">
        <v>1678</v>
      </c>
      <c r="E1453" t="s">
        <v>1783</v>
      </c>
      <c r="F1453">
        <v>4</v>
      </c>
      <c r="G1453">
        <v>592.14</v>
      </c>
      <c r="H1453">
        <v>0.12</v>
      </c>
      <c r="I1453" t="s">
        <v>1810</v>
      </c>
      <c r="J1453" s="17">
        <v>2084.3328000000001</v>
      </c>
      <c r="K1453">
        <f t="shared" si="89"/>
        <v>4</v>
      </c>
      <c r="L1453">
        <f t="shared" si="90"/>
        <v>592.14</v>
      </c>
      <c r="M1453">
        <f t="shared" si="92"/>
        <v>0.12</v>
      </c>
      <c r="N1453" s="22">
        <f t="shared" si="91"/>
        <v>2084.3328000000001</v>
      </c>
    </row>
    <row r="1454" spans="1:14" x14ac:dyDescent="0.3">
      <c r="A1454" t="s">
        <v>1839</v>
      </c>
      <c r="B1454" s="4">
        <v>45597</v>
      </c>
      <c r="C1454" t="s">
        <v>1226</v>
      </c>
      <c r="D1454" t="s">
        <v>1680</v>
      </c>
      <c r="E1454" t="s">
        <v>1764</v>
      </c>
      <c r="F1454">
        <v>4</v>
      </c>
      <c r="G1454">
        <v>313.83</v>
      </c>
      <c r="H1454">
        <v>0.08</v>
      </c>
      <c r="I1454" t="s">
        <v>1805</v>
      </c>
      <c r="J1454" s="17">
        <v>1154.8943999999999</v>
      </c>
      <c r="K1454">
        <f t="shared" si="89"/>
        <v>4</v>
      </c>
      <c r="L1454">
        <f t="shared" si="90"/>
        <v>313.83</v>
      </c>
      <c r="M1454">
        <f t="shared" si="92"/>
        <v>0.08</v>
      </c>
      <c r="N1454" s="22">
        <f t="shared" si="91"/>
        <v>1154.8943999999999</v>
      </c>
    </row>
    <row r="1455" spans="1:14" x14ac:dyDescent="0.3">
      <c r="A1455" t="s">
        <v>2035</v>
      </c>
      <c r="B1455" s="4">
        <v>45284</v>
      </c>
      <c r="C1455" t="s">
        <v>373</v>
      </c>
      <c r="D1455" t="s">
        <v>1680</v>
      </c>
      <c r="E1455" t="s">
        <v>1748</v>
      </c>
      <c r="F1455">
        <v>2</v>
      </c>
      <c r="G1455">
        <v>848.98</v>
      </c>
      <c r="H1455">
        <v>0.04</v>
      </c>
      <c r="I1455" t="s">
        <v>1807</v>
      </c>
      <c r="J1455" s="17">
        <v>1630.0416</v>
      </c>
      <c r="K1455">
        <f t="shared" si="89"/>
        <v>2</v>
      </c>
      <c r="L1455">
        <f t="shared" si="90"/>
        <v>848.98</v>
      </c>
      <c r="M1455">
        <f t="shared" si="92"/>
        <v>0.04</v>
      </c>
      <c r="N1455" s="22">
        <f t="shared" si="91"/>
        <v>1630.0416</v>
      </c>
    </row>
    <row r="1456" spans="1:14" x14ac:dyDescent="0.3">
      <c r="A1456" t="s">
        <v>2057</v>
      </c>
      <c r="B1456" s="4">
        <v>45513</v>
      </c>
      <c r="C1456" t="s">
        <v>444</v>
      </c>
      <c r="D1456" t="s">
        <v>1680</v>
      </c>
      <c r="E1456" t="s">
        <v>1768</v>
      </c>
      <c r="F1456">
        <v>4</v>
      </c>
      <c r="G1456">
        <v>578.39</v>
      </c>
      <c r="H1456">
        <v>0.01</v>
      </c>
      <c r="I1456" t="s">
        <v>1805</v>
      </c>
      <c r="J1456" s="17">
        <v>2290.4243999999999</v>
      </c>
      <c r="K1456">
        <f t="shared" si="89"/>
        <v>4</v>
      </c>
      <c r="L1456">
        <f t="shared" si="90"/>
        <v>578.39</v>
      </c>
      <c r="M1456">
        <f t="shared" si="92"/>
        <v>0.01</v>
      </c>
      <c r="N1456" s="22">
        <f t="shared" si="91"/>
        <v>2290.4243999999999</v>
      </c>
    </row>
    <row r="1457" spans="1:14" x14ac:dyDescent="0.3">
      <c r="A1457" t="s">
        <v>2109</v>
      </c>
      <c r="B1457" s="4">
        <v>45624</v>
      </c>
      <c r="C1457" t="s">
        <v>1427</v>
      </c>
      <c r="D1457" t="s">
        <v>1680</v>
      </c>
      <c r="E1457" t="s">
        <v>1755</v>
      </c>
      <c r="F1457">
        <v>2</v>
      </c>
      <c r="G1457">
        <v>865.14</v>
      </c>
      <c r="H1457">
        <v>0.2</v>
      </c>
      <c r="I1457" t="s">
        <v>1807</v>
      </c>
      <c r="J1457" s="17">
        <v>1384.2239999999999</v>
      </c>
      <c r="K1457">
        <f t="shared" si="89"/>
        <v>2</v>
      </c>
      <c r="L1457">
        <f t="shared" si="90"/>
        <v>865.14</v>
      </c>
      <c r="M1457">
        <f t="shared" si="92"/>
        <v>0.2</v>
      </c>
      <c r="N1457" s="22">
        <f t="shared" si="91"/>
        <v>1384.2239999999999</v>
      </c>
    </row>
    <row r="1458" spans="1:14" x14ac:dyDescent="0.3">
      <c r="A1458" t="s">
        <v>2212</v>
      </c>
      <c r="B1458" s="4">
        <v>45628</v>
      </c>
      <c r="C1458" t="s">
        <v>1450</v>
      </c>
      <c r="D1458" t="s">
        <v>1680</v>
      </c>
      <c r="E1458" t="s">
        <v>1786</v>
      </c>
      <c r="F1458">
        <v>1</v>
      </c>
      <c r="G1458">
        <v>745.15</v>
      </c>
      <c r="H1458">
        <v>0.25</v>
      </c>
      <c r="I1458" t="s">
        <v>1810</v>
      </c>
      <c r="J1458" s="17">
        <v>558.86249999999995</v>
      </c>
      <c r="K1458">
        <f t="shared" si="89"/>
        <v>1</v>
      </c>
      <c r="L1458">
        <f t="shared" si="90"/>
        <v>745.15</v>
      </c>
      <c r="M1458">
        <f t="shared" si="92"/>
        <v>0.25</v>
      </c>
      <c r="N1458" s="22">
        <f t="shared" si="91"/>
        <v>558.86249999999995</v>
      </c>
    </row>
    <row r="1459" spans="1:14" x14ac:dyDescent="0.3">
      <c r="A1459" t="s">
        <v>2346</v>
      </c>
      <c r="B1459" s="4">
        <v>45890</v>
      </c>
      <c r="C1459" t="s">
        <v>199</v>
      </c>
      <c r="D1459" t="s">
        <v>1680</v>
      </c>
      <c r="E1459" t="s">
        <v>1751</v>
      </c>
      <c r="F1459">
        <v>2</v>
      </c>
      <c r="G1459">
        <v>709.17</v>
      </c>
      <c r="H1459">
        <v>0.22</v>
      </c>
      <c r="I1459" t="s">
        <v>1805</v>
      </c>
      <c r="J1459" s="17">
        <v>1106.3052</v>
      </c>
      <c r="K1459">
        <f t="shared" si="89"/>
        <v>2</v>
      </c>
      <c r="L1459">
        <f t="shared" si="90"/>
        <v>709.17</v>
      </c>
      <c r="M1459">
        <f t="shared" si="92"/>
        <v>0.22</v>
      </c>
      <c r="N1459" s="22">
        <f t="shared" si="91"/>
        <v>1106.3052</v>
      </c>
    </row>
    <row r="1460" spans="1:14" x14ac:dyDescent="0.3">
      <c r="A1460" t="s">
        <v>2420</v>
      </c>
      <c r="B1460" s="4">
        <v>45772</v>
      </c>
      <c r="C1460" t="s">
        <v>1303</v>
      </c>
      <c r="D1460" t="s">
        <v>1680</v>
      </c>
      <c r="E1460" t="s">
        <v>1771</v>
      </c>
      <c r="F1460">
        <v>4</v>
      </c>
      <c r="G1460">
        <v>659.03</v>
      </c>
      <c r="H1460">
        <v>0.15</v>
      </c>
      <c r="I1460" t="s">
        <v>1805</v>
      </c>
      <c r="J1460" s="17">
        <v>2240.7020000000002</v>
      </c>
      <c r="K1460">
        <f t="shared" si="89"/>
        <v>4</v>
      </c>
      <c r="L1460">
        <f t="shared" si="90"/>
        <v>659.03</v>
      </c>
      <c r="M1460">
        <f t="shared" si="92"/>
        <v>0.15</v>
      </c>
      <c r="N1460" s="22">
        <f t="shared" si="91"/>
        <v>2240.7020000000002</v>
      </c>
    </row>
    <row r="1461" spans="1:14" x14ac:dyDescent="0.3">
      <c r="A1461" t="s">
        <v>2814</v>
      </c>
      <c r="B1461" s="4">
        <v>45217</v>
      </c>
      <c r="C1461" t="s">
        <v>642</v>
      </c>
      <c r="D1461" t="s">
        <v>1680</v>
      </c>
      <c r="E1461" t="s">
        <v>1743</v>
      </c>
      <c r="F1461">
        <v>2</v>
      </c>
      <c r="G1461">
        <v>541.52</v>
      </c>
      <c r="H1461">
        <v>0.26</v>
      </c>
      <c r="I1461" t="s">
        <v>1807</v>
      </c>
      <c r="J1461" s="17">
        <v>801.44959999999992</v>
      </c>
      <c r="K1461">
        <f t="shared" si="89"/>
        <v>2</v>
      </c>
      <c r="L1461">
        <f t="shared" si="90"/>
        <v>541.52</v>
      </c>
      <c r="M1461">
        <f t="shared" si="92"/>
        <v>0.26</v>
      </c>
      <c r="N1461" s="22">
        <f t="shared" si="91"/>
        <v>801.44959999999992</v>
      </c>
    </row>
    <row r="1462" spans="1:14" x14ac:dyDescent="0.3">
      <c r="A1462" t="s">
        <v>2847</v>
      </c>
      <c r="B1462" s="4">
        <v>45861</v>
      </c>
      <c r="C1462" t="s">
        <v>20</v>
      </c>
      <c r="D1462" t="s">
        <v>1680</v>
      </c>
      <c r="E1462" t="s">
        <v>1789</v>
      </c>
      <c r="F1462">
        <v>3</v>
      </c>
      <c r="G1462">
        <v>202.07</v>
      </c>
      <c r="H1462">
        <v>0.23</v>
      </c>
      <c r="I1462" t="s">
        <v>1807</v>
      </c>
      <c r="J1462" s="17">
        <v>466.78170000000011</v>
      </c>
      <c r="K1462">
        <f t="shared" si="89"/>
        <v>3</v>
      </c>
      <c r="L1462">
        <f t="shared" si="90"/>
        <v>202.07</v>
      </c>
      <c r="M1462">
        <f t="shared" si="92"/>
        <v>0.23</v>
      </c>
      <c r="N1462" s="22">
        <f t="shared" si="91"/>
        <v>466.78170000000011</v>
      </c>
    </row>
    <row r="1463" spans="1:14" x14ac:dyDescent="0.3">
      <c r="A1463" t="s">
        <v>2849</v>
      </c>
      <c r="B1463" s="4">
        <v>45906</v>
      </c>
      <c r="C1463" t="s">
        <v>562</v>
      </c>
      <c r="D1463" t="s">
        <v>1680</v>
      </c>
      <c r="E1463" t="s">
        <v>1771</v>
      </c>
      <c r="F1463">
        <v>4</v>
      </c>
      <c r="G1463">
        <v>552.38</v>
      </c>
      <c r="H1463">
        <v>0.1</v>
      </c>
      <c r="I1463" t="s">
        <v>1807</v>
      </c>
      <c r="J1463" s="17">
        <v>1988.568</v>
      </c>
      <c r="K1463">
        <f t="shared" si="89"/>
        <v>4</v>
      </c>
      <c r="L1463">
        <f t="shared" si="90"/>
        <v>552.38</v>
      </c>
      <c r="M1463">
        <f t="shared" si="92"/>
        <v>0.1</v>
      </c>
      <c r="N1463" s="22">
        <f t="shared" si="91"/>
        <v>1988.568</v>
      </c>
    </row>
    <row r="1464" spans="1:14" x14ac:dyDescent="0.3">
      <c r="A1464" t="s">
        <v>2881</v>
      </c>
      <c r="B1464" s="4">
        <v>45428</v>
      </c>
      <c r="C1464" t="s">
        <v>1123</v>
      </c>
      <c r="D1464" t="s">
        <v>1680</v>
      </c>
      <c r="E1464" t="s">
        <v>1768</v>
      </c>
      <c r="F1464">
        <v>4</v>
      </c>
      <c r="G1464">
        <v>255.48</v>
      </c>
      <c r="H1464">
        <v>0.03</v>
      </c>
      <c r="I1464" t="s">
        <v>1810</v>
      </c>
      <c r="J1464" s="17">
        <v>991.26239999999996</v>
      </c>
      <c r="K1464">
        <f t="shared" si="89"/>
        <v>4</v>
      </c>
      <c r="L1464">
        <f t="shared" si="90"/>
        <v>255.48</v>
      </c>
      <c r="M1464">
        <f t="shared" si="92"/>
        <v>0.03</v>
      </c>
      <c r="N1464" s="22">
        <f t="shared" si="91"/>
        <v>991.26239999999996</v>
      </c>
    </row>
    <row r="1465" spans="1:14" x14ac:dyDescent="0.3">
      <c r="A1465" t="s">
        <v>3116</v>
      </c>
      <c r="B1465" s="4">
        <v>45401</v>
      </c>
      <c r="C1465" t="s">
        <v>327</v>
      </c>
      <c r="D1465" t="s">
        <v>1680</v>
      </c>
      <c r="E1465" t="s">
        <v>1764</v>
      </c>
      <c r="F1465">
        <v>4</v>
      </c>
      <c r="G1465">
        <v>488.72</v>
      </c>
      <c r="H1465">
        <v>0.23</v>
      </c>
      <c r="I1465" t="s">
        <v>1807</v>
      </c>
      <c r="J1465" s="17">
        <v>1505.2575999999999</v>
      </c>
      <c r="K1465">
        <f t="shared" si="89"/>
        <v>4</v>
      </c>
      <c r="L1465">
        <f t="shared" si="90"/>
        <v>488.72</v>
      </c>
      <c r="M1465">
        <f t="shared" si="92"/>
        <v>0.23</v>
      </c>
      <c r="N1465" s="22">
        <f t="shared" si="91"/>
        <v>1505.2575999999999</v>
      </c>
    </row>
    <row r="1466" spans="1:14" x14ac:dyDescent="0.3">
      <c r="A1466" t="s">
        <v>3143</v>
      </c>
      <c r="B1466" s="4">
        <v>45936</v>
      </c>
      <c r="C1466" t="s">
        <v>1201</v>
      </c>
      <c r="D1466" t="s">
        <v>1680</v>
      </c>
      <c r="E1466" t="s">
        <v>1734</v>
      </c>
      <c r="F1466">
        <v>3</v>
      </c>
      <c r="G1466">
        <v>580.45000000000005</v>
      </c>
      <c r="H1466">
        <v>0</v>
      </c>
      <c r="I1466" t="s">
        <v>1807</v>
      </c>
      <c r="J1466" s="17">
        <v>1741.35</v>
      </c>
      <c r="K1466">
        <f t="shared" si="89"/>
        <v>3</v>
      </c>
      <c r="L1466">
        <f t="shared" si="90"/>
        <v>580.45000000000005</v>
      </c>
      <c r="M1466">
        <f t="shared" si="92"/>
        <v>0</v>
      </c>
      <c r="N1466" s="22">
        <f t="shared" si="91"/>
        <v>1741.35</v>
      </c>
    </row>
    <row r="1467" spans="1:14" x14ac:dyDescent="0.3">
      <c r="A1467" t="s">
        <v>3276</v>
      </c>
      <c r="B1467" s="4">
        <v>45718</v>
      </c>
      <c r="C1467" t="s">
        <v>1112</v>
      </c>
      <c r="D1467" t="s">
        <v>1680</v>
      </c>
      <c r="E1467" t="s">
        <v>1761</v>
      </c>
      <c r="F1467">
        <v>3</v>
      </c>
      <c r="G1467">
        <v>582.1</v>
      </c>
      <c r="H1467">
        <v>0.12</v>
      </c>
      <c r="I1467" t="s">
        <v>1807</v>
      </c>
      <c r="J1467" s="17">
        <v>1536.7439999999999</v>
      </c>
      <c r="K1467">
        <f t="shared" si="89"/>
        <v>3</v>
      </c>
      <c r="L1467">
        <f t="shared" si="90"/>
        <v>582.1</v>
      </c>
      <c r="M1467">
        <f t="shared" si="92"/>
        <v>0.12</v>
      </c>
      <c r="N1467" s="22">
        <f t="shared" si="91"/>
        <v>1536.7439999999999</v>
      </c>
    </row>
    <row r="1468" spans="1:14" x14ac:dyDescent="0.3">
      <c r="A1468" t="s">
        <v>3461</v>
      </c>
      <c r="B1468" s="4">
        <v>45395</v>
      </c>
      <c r="C1468" t="s">
        <v>1472</v>
      </c>
      <c r="D1468" t="s">
        <v>1680</v>
      </c>
      <c r="E1468" t="s">
        <v>1734</v>
      </c>
      <c r="F1468">
        <v>1</v>
      </c>
      <c r="G1468">
        <v>676.26</v>
      </c>
      <c r="H1468">
        <v>0.14000000000000001</v>
      </c>
      <c r="I1468" t="s">
        <v>1805</v>
      </c>
      <c r="J1468" s="17">
        <v>581.58359999999993</v>
      </c>
      <c r="K1468">
        <f t="shared" si="89"/>
        <v>1</v>
      </c>
      <c r="L1468">
        <f t="shared" si="90"/>
        <v>676.26</v>
      </c>
      <c r="M1468">
        <f t="shared" si="92"/>
        <v>0.14000000000000001</v>
      </c>
      <c r="N1468" s="22">
        <f t="shared" si="91"/>
        <v>581.58359999999993</v>
      </c>
    </row>
    <row r="1469" spans="1:14" x14ac:dyDescent="0.3">
      <c r="A1469" t="s">
        <v>3620</v>
      </c>
      <c r="B1469" s="4">
        <v>45289</v>
      </c>
      <c r="C1469" t="s">
        <v>1379</v>
      </c>
      <c r="D1469" t="s">
        <v>1680</v>
      </c>
      <c r="E1469" t="s">
        <v>1792</v>
      </c>
      <c r="F1469">
        <v>3</v>
      </c>
      <c r="G1469">
        <v>717.22</v>
      </c>
      <c r="H1469">
        <v>0.24</v>
      </c>
      <c r="I1469" t="s">
        <v>1807</v>
      </c>
      <c r="J1469" s="17">
        <v>1635.2616</v>
      </c>
      <c r="K1469">
        <f t="shared" si="89"/>
        <v>3</v>
      </c>
      <c r="L1469">
        <f t="shared" si="90"/>
        <v>717.22</v>
      </c>
      <c r="M1469">
        <f t="shared" si="92"/>
        <v>0.24</v>
      </c>
      <c r="N1469" s="22">
        <f t="shared" si="91"/>
        <v>1635.2616</v>
      </c>
    </row>
    <row r="1470" spans="1:14" x14ac:dyDescent="0.3">
      <c r="A1470" t="s">
        <v>3666</v>
      </c>
      <c r="B1470" s="4">
        <v>45511</v>
      </c>
      <c r="C1470" t="s">
        <v>672</v>
      </c>
      <c r="D1470" t="s">
        <v>1680</v>
      </c>
      <c r="E1470" t="s">
        <v>1755</v>
      </c>
      <c r="F1470">
        <v>1</v>
      </c>
      <c r="G1470">
        <v>805.24</v>
      </c>
      <c r="H1470">
        <v>0.04</v>
      </c>
      <c r="I1470" t="s">
        <v>1807</v>
      </c>
      <c r="J1470" s="17">
        <v>773.03039999999999</v>
      </c>
      <c r="K1470">
        <f t="shared" si="89"/>
        <v>1</v>
      </c>
      <c r="L1470">
        <f t="shared" si="90"/>
        <v>805.24</v>
      </c>
      <c r="M1470">
        <f t="shared" si="92"/>
        <v>0.04</v>
      </c>
      <c r="N1470" s="22">
        <f t="shared" si="91"/>
        <v>773.03039999999999</v>
      </c>
    </row>
    <row r="1471" spans="1:14" x14ac:dyDescent="0.3">
      <c r="A1471" t="s">
        <v>3712</v>
      </c>
      <c r="B1471" s="4">
        <v>45760</v>
      </c>
      <c r="C1471" t="s">
        <v>576</v>
      </c>
      <c r="D1471" t="s">
        <v>1680</v>
      </c>
      <c r="E1471" t="s">
        <v>1776</v>
      </c>
      <c r="F1471">
        <v>1</v>
      </c>
      <c r="G1471">
        <v>979.49</v>
      </c>
      <c r="H1471">
        <v>0.19</v>
      </c>
      <c r="I1471" t="s">
        <v>1810</v>
      </c>
      <c r="J1471" s="17">
        <v>793.38690000000008</v>
      </c>
      <c r="K1471">
        <f t="shared" si="89"/>
        <v>1</v>
      </c>
      <c r="L1471">
        <f t="shared" si="90"/>
        <v>979.49</v>
      </c>
      <c r="M1471">
        <f t="shared" si="92"/>
        <v>0.19</v>
      </c>
      <c r="N1471" s="22">
        <f t="shared" si="91"/>
        <v>793.38690000000008</v>
      </c>
    </row>
    <row r="1472" spans="1:14" x14ac:dyDescent="0.3">
      <c r="A1472" t="s">
        <v>1809</v>
      </c>
      <c r="B1472" s="4">
        <v>45259</v>
      </c>
      <c r="C1472" t="s">
        <v>1075</v>
      </c>
      <c r="D1472" t="s">
        <v>1682</v>
      </c>
      <c r="E1472" t="s">
        <v>1764</v>
      </c>
      <c r="F1472">
        <v>1</v>
      </c>
      <c r="G1472">
        <v>921.51</v>
      </c>
      <c r="H1472">
        <v>0.16</v>
      </c>
      <c r="I1472" t="s">
        <v>1810</v>
      </c>
      <c r="J1472" s="17">
        <v>774.0684</v>
      </c>
      <c r="K1472">
        <f t="shared" si="89"/>
        <v>1</v>
      </c>
      <c r="L1472">
        <f t="shared" si="90"/>
        <v>921.51</v>
      </c>
      <c r="M1472">
        <f t="shared" si="92"/>
        <v>0.16</v>
      </c>
      <c r="N1472" s="22">
        <f t="shared" si="91"/>
        <v>774.0684</v>
      </c>
    </row>
    <row r="1473" spans="1:14" x14ac:dyDescent="0.3">
      <c r="A1473" t="s">
        <v>1883</v>
      </c>
      <c r="B1473" s="4">
        <v>45285</v>
      </c>
      <c r="C1473" t="s">
        <v>85</v>
      </c>
      <c r="D1473" t="s">
        <v>1682</v>
      </c>
      <c r="E1473" t="s">
        <v>1771</v>
      </c>
      <c r="F1473">
        <v>2</v>
      </c>
      <c r="G1473">
        <v>686.31</v>
      </c>
      <c r="H1473">
        <v>0.25</v>
      </c>
      <c r="I1473" t="s">
        <v>1805</v>
      </c>
      <c r="J1473" s="17">
        <v>1029.4649999999999</v>
      </c>
      <c r="K1473">
        <f t="shared" si="89"/>
        <v>2</v>
      </c>
      <c r="L1473">
        <f t="shared" si="90"/>
        <v>686.31</v>
      </c>
      <c r="M1473">
        <f t="shared" si="92"/>
        <v>0.25</v>
      </c>
      <c r="N1473" s="22">
        <f t="shared" si="91"/>
        <v>1029.4649999999999</v>
      </c>
    </row>
    <row r="1474" spans="1:14" x14ac:dyDescent="0.3">
      <c r="A1474" t="s">
        <v>1919</v>
      </c>
      <c r="B1474" s="4">
        <v>45705</v>
      </c>
      <c r="C1474" t="s">
        <v>310</v>
      </c>
      <c r="D1474" t="s">
        <v>1682</v>
      </c>
      <c r="E1474" t="s">
        <v>1779</v>
      </c>
      <c r="F1474">
        <v>3</v>
      </c>
      <c r="G1474">
        <v>948.69</v>
      </c>
      <c r="H1474">
        <v>0.28999999999999998</v>
      </c>
      <c r="I1474" t="s">
        <v>1805</v>
      </c>
      <c r="J1474" s="17">
        <v>2020.7097000000001</v>
      </c>
      <c r="K1474">
        <f t="shared" ref="K1474:K1537" si="93">IF(ISBLANK(F1474),J1474/(G1474*(1-H1474)),F1474)</f>
        <v>3</v>
      </c>
      <c r="L1474">
        <f t="shared" ref="L1474:L1537" si="94">IF(ISBLANK(G1474),J1474/(F1474*(1-H1474)),G1474)</f>
        <v>948.69</v>
      </c>
      <c r="M1474">
        <f t="shared" si="92"/>
        <v>0.28999999999999998</v>
      </c>
      <c r="N1474" s="22">
        <f t="shared" ref="N1474:N1537" si="95">IF(ISBLANK(J1474),F1474*G1474*(1-H1474),J1474)</f>
        <v>2020.7097000000001</v>
      </c>
    </row>
    <row r="1475" spans="1:14" x14ac:dyDescent="0.3">
      <c r="A1475" t="s">
        <v>2029</v>
      </c>
      <c r="B1475" s="4">
        <v>45480</v>
      </c>
      <c r="C1475" t="s">
        <v>850</v>
      </c>
      <c r="D1475" t="s">
        <v>1682</v>
      </c>
      <c r="E1475" t="s">
        <v>1789</v>
      </c>
      <c r="F1475">
        <v>3</v>
      </c>
      <c r="G1475">
        <v>207.8</v>
      </c>
      <c r="H1475">
        <v>0.15</v>
      </c>
      <c r="I1475" t="s">
        <v>1805</v>
      </c>
      <c r="J1475" s="17">
        <v>529.8900000000001</v>
      </c>
      <c r="K1475">
        <f t="shared" si="93"/>
        <v>3</v>
      </c>
      <c r="L1475">
        <f t="shared" si="94"/>
        <v>207.8</v>
      </c>
      <c r="M1475">
        <f t="shared" si="92"/>
        <v>0.15</v>
      </c>
      <c r="N1475" s="22">
        <f t="shared" si="95"/>
        <v>529.8900000000001</v>
      </c>
    </row>
    <row r="1476" spans="1:14" x14ac:dyDescent="0.3">
      <c r="A1476" t="s">
        <v>2190</v>
      </c>
      <c r="B1476" s="4">
        <v>45266</v>
      </c>
      <c r="C1476" t="s">
        <v>1039</v>
      </c>
      <c r="D1476" t="s">
        <v>1682</v>
      </c>
      <c r="E1476" t="s">
        <v>1758</v>
      </c>
      <c r="F1476">
        <v>1</v>
      </c>
      <c r="G1476">
        <v>141.79</v>
      </c>
      <c r="H1476">
        <v>0.1</v>
      </c>
      <c r="I1476" t="s">
        <v>1805</v>
      </c>
      <c r="J1476" s="17">
        <v>127.611</v>
      </c>
      <c r="K1476">
        <f t="shared" si="93"/>
        <v>1</v>
      </c>
      <c r="L1476">
        <f t="shared" si="94"/>
        <v>141.79</v>
      </c>
      <c r="M1476">
        <f t="shared" si="92"/>
        <v>0.1</v>
      </c>
      <c r="N1476" s="22">
        <f t="shared" si="95"/>
        <v>127.611</v>
      </c>
    </row>
    <row r="1477" spans="1:14" x14ac:dyDescent="0.3">
      <c r="A1477" t="s">
        <v>2257</v>
      </c>
      <c r="B1477" s="4">
        <v>45811</v>
      </c>
      <c r="C1477" t="s">
        <v>1453</v>
      </c>
      <c r="D1477" t="s">
        <v>1682</v>
      </c>
      <c r="E1477" t="s">
        <v>1786</v>
      </c>
      <c r="F1477">
        <v>3</v>
      </c>
      <c r="G1477">
        <v>761.8</v>
      </c>
      <c r="H1477">
        <v>0.06</v>
      </c>
      <c r="I1477" t="s">
        <v>1810</v>
      </c>
      <c r="J1477" s="17">
        <v>2148.2759999999989</v>
      </c>
      <c r="K1477">
        <f t="shared" si="93"/>
        <v>3</v>
      </c>
      <c r="L1477">
        <f t="shared" si="94"/>
        <v>761.8</v>
      </c>
      <c r="M1477">
        <f t="shared" si="92"/>
        <v>0.06</v>
      </c>
      <c r="N1477" s="22">
        <f t="shared" si="95"/>
        <v>2148.2759999999989</v>
      </c>
    </row>
    <row r="1478" spans="1:14" x14ac:dyDescent="0.3">
      <c r="A1478" t="s">
        <v>2380</v>
      </c>
      <c r="B1478" s="4">
        <v>45726</v>
      </c>
      <c r="C1478" t="s">
        <v>1180</v>
      </c>
      <c r="D1478" t="s">
        <v>1682</v>
      </c>
      <c r="E1478" t="s">
        <v>1795</v>
      </c>
      <c r="F1478">
        <v>4</v>
      </c>
      <c r="G1478">
        <v>158.46</v>
      </c>
      <c r="H1478">
        <v>0.09</v>
      </c>
      <c r="I1478" t="s">
        <v>1807</v>
      </c>
      <c r="J1478" s="17">
        <v>576.7944</v>
      </c>
      <c r="K1478">
        <f t="shared" si="93"/>
        <v>4</v>
      </c>
      <c r="L1478">
        <f t="shared" si="94"/>
        <v>158.46</v>
      </c>
      <c r="M1478">
        <f t="shared" si="92"/>
        <v>0.09</v>
      </c>
      <c r="N1478" s="22">
        <f t="shared" si="95"/>
        <v>576.7944</v>
      </c>
    </row>
    <row r="1479" spans="1:14" x14ac:dyDescent="0.3">
      <c r="A1479" t="s">
        <v>2450</v>
      </c>
      <c r="B1479" s="4">
        <v>45586</v>
      </c>
      <c r="C1479" t="s">
        <v>497</v>
      </c>
      <c r="D1479" t="s">
        <v>1682</v>
      </c>
      <c r="E1479" t="s">
        <v>1758</v>
      </c>
      <c r="F1479">
        <v>3</v>
      </c>
      <c r="G1479">
        <v>89.78</v>
      </c>
      <c r="H1479">
        <v>0.2</v>
      </c>
      <c r="I1479" t="s">
        <v>1810</v>
      </c>
      <c r="J1479" s="17">
        <v>215.47200000000001</v>
      </c>
      <c r="K1479">
        <f t="shared" si="93"/>
        <v>3</v>
      </c>
      <c r="L1479">
        <f t="shared" si="94"/>
        <v>89.78</v>
      </c>
      <c r="M1479">
        <f t="shared" si="92"/>
        <v>0.2</v>
      </c>
      <c r="N1479" s="22">
        <f t="shared" si="95"/>
        <v>215.47200000000001</v>
      </c>
    </row>
    <row r="1480" spans="1:14" x14ac:dyDescent="0.3">
      <c r="A1480" t="s">
        <v>2534</v>
      </c>
      <c r="B1480" s="4">
        <v>45253</v>
      </c>
      <c r="C1480" t="s">
        <v>1195</v>
      </c>
      <c r="D1480" t="s">
        <v>1682</v>
      </c>
      <c r="E1480" t="s">
        <v>1751</v>
      </c>
      <c r="F1480">
        <v>1</v>
      </c>
      <c r="G1480">
        <v>106.07</v>
      </c>
      <c r="H1480">
        <v>0.23</v>
      </c>
      <c r="I1480" t="s">
        <v>1810</v>
      </c>
      <c r="J1480" s="17">
        <v>81.673900000000003</v>
      </c>
      <c r="K1480">
        <f t="shared" si="93"/>
        <v>1</v>
      </c>
      <c r="L1480">
        <f t="shared" si="94"/>
        <v>106.07</v>
      </c>
      <c r="M1480">
        <f t="shared" si="92"/>
        <v>0.23</v>
      </c>
      <c r="N1480" s="22">
        <f t="shared" si="95"/>
        <v>81.673900000000003</v>
      </c>
    </row>
    <row r="1481" spans="1:14" x14ac:dyDescent="0.3">
      <c r="A1481" t="s">
        <v>2580</v>
      </c>
      <c r="B1481" s="4">
        <v>45683</v>
      </c>
      <c r="C1481" t="s">
        <v>185</v>
      </c>
      <c r="D1481" t="s">
        <v>1682</v>
      </c>
      <c r="E1481" t="s">
        <v>1743</v>
      </c>
      <c r="F1481">
        <v>4</v>
      </c>
      <c r="G1481">
        <v>402.11</v>
      </c>
      <c r="H1481">
        <v>0.14000000000000001</v>
      </c>
      <c r="I1481" t="s">
        <v>1807</v>
      </c>
      <c r="J1481" s="17">
        <v>1383.2583999999999</v>
      </c>
      <c r="K1481">
        <f t="shared" si="93"/>
        <v>4</v>
      </c>
      <c r="L1481">
        <f t="shared" si="94"/>
        <v>402.11</v>
      </c>
      <c r="M1481">
        <f t="shared" si="92"/>
        <v>0.14000000000000001</v>
      </c>
      <c r="N1481" s="22">
        <f t="shared" si="95"/>
        <v>1383.2583999999999</v>
      </c>
    </row>
    <row r="1482" spans="1:14" x14ac:dyDescent="0.3">
      <c r="A1482" t="s">
        <v>2638</v>
      </c>
      <c r="B1482" s="4">
        <v>45698</v>
      </c>
      <c r="C1482" t="s">
        <v>59</v>
      </c>
      <c r="D1482" t="s">
        <v>1682</v>
      </c>
      <c r="E1482" t="s">
        <v>1779</v>
      </c>
      <c r="F1482">
        <v>4</v>
      </c>
      <c r="G1482">
        <v>528.23</v>
      </c>
      <c r="H1482">
        <v>0.15</v>
      </c>
      <c r="I1482" t="s">
        <v>1810</v>
      </c>
      <c r="J1482" s="17">
        <v>1795.982</v>
      </c>
      <c r="K1482">
        <f t="shared" si="93"/>
        <v>4</v>
      </c>
      <c r="L1482">
        <f t="shared" si="94"/>
        <v>528.23</v>
      </c>
      <c r="M1482">
        <f t="shared" si="92"/>
        <v>0.15</v>
      </c>
      <c r="N1482" s="22">
        <f t="shared" si="95"/>
        <v>1795.982</v>
      </c>
    </row>
    <row r="1483" spans="1:14" x14ac:dyDescent="0.3">
      <c r="A1483" t="s">
        <v>2679</v>
      </c>
      <c r="B1483" s="4">
        <v>45653</v>
      </c>
      <c r="C1483" t="s">
        <v>1171</v>
      </c>
      <c r="D1483" t="s">
        <v>1682</v>
      </c>
      <c r="E1483" t="s">
        <v>1758</v>
      </c>
      <c r="F1483">
        <v>4</v>
      </c>
      <c r="G1483">
        <v>282.45</v>
      </c>
      <c r="H1483">
        <v>0.28999999999999998</v>
      </c>
      <c r="I1483" t="s">
        <v>1810</v>
      </c>
      <c r="J1483" s="17">
        <v>802.1579999999999</v>
      </c>
      <c r="K1483">
        <f t="shared" si="93"/>
        <v>4</v>
      </c>
      <c r="L1483">
        <f t="shared" si="94"/>
        <v>282.45</v>
      </c>
      <c r="M1483">
        <f t="shared" si="92"/>
        <v>0.28999999999999998</v>
      </c>
      <c r="N1483" s="22">
        <f t="shared" si="95"/>
        <v>802.1579999999999</v>
      </c>
    </row>
    <row r="1484" spans="1:14" x14ac:dyDescent="0.3">
      <c r="A1484" t="s">
        <v>2682</v>
      </c>
      <c r="B1484" s="4">
        <v>45493</v>
      </c>
      <c r="C1484" t="s">
        <v>159</v>
      </c>
      <c r="D1484" t="s">
        <v>1682</v>
      </c>
      <c r="E1484" t="s">
        <v>1771</v>
      </c>
      <c r="F1484">
        <v>4</v>
      </c>
      <c r="G1484">
        <v>762.94</v>
      </c>
      <c r="H1484">
        <v>0.09</v>
      </c>
      <c r="I1484" t="s">
        <v>1810</v>
      </c>
      <c r="J1484" s="17">
        <v>2777.1016</v>
      </c>
      <c r="K1484">
        <f t="shared" si="93"/>
        <v>4</v>
      </c>
      <c r="L1484">
        <f t="shared" si="94"/>
        <v>762.94</v>
      </c>
      <c r="M1484">
        <f t="shared" si="92"/>
        <v>0.09</v>
      </c>
      <c r="N1484" s="22">
        <f t="shared" si="95"/>
        <v>2777.1016</v>
      </c>
    </row>
    <row r="1485" spans="1:14" x14ac:dyDescent="0.3">
      <c r="A1485" t="s">
        <v>2734</v>
      </c>
      <c r="B1485" s="4">
        <v>45910</v>
      </c>
      <c r="C1485" t="s">
        <v>610</v>
      </c>
      <c r="D1485" t="s">
        <v>1682</v>
      </c>
      <c r="E1485" t="s">
        <v>1792</v>
      </c>
      <c r="F1485">
        <v>1</v>
      </c>
      <c r="G1485">
        <v>533.04999999999995</v>
      </c>
      <c r="H1485">
        <v>0.11</v>
      </c>
      <c r="I1485" t="s">
        <v>1807</v>
      </c>
      <c r="J1485" s="17">
        <v>474.41449999999998</v>
      </c>
      <c r="K1485">
        <f t="shared" si="93"/>
        <v>1</v>
      </c>
      <c r="L1485">
        <f t="shared" si="94"/>
        <v>533.04999999999995</v>
      </c>
      <c r="M1485">
        <f t="shared" si="92"/>
        <v>0.11</v>
      </c>
      <c r="N1485" s="22">
        <f t="shared" si="95"/>
        <v>474.41449999999998</v>
      </c>
    </row>
    <row r="1486" spans="1:14" x14ac:dyDescent="0.3">
      <c r="A1486" t="s">
        <v>2744</v>
      </c>
      <c r="B1486" s="4">
        <v>45543</v>
      </c>
      <c r="C1486" t="s">
        <v>244</v>
      </c>
      <c r="D1486" t="s">
        <v>1682</v>
      </c>
      <c r="E1486" t="s">
        <v>1771</v>
      </c>
      <c r="F1486">
        <v>3</v>
      </c>
      <c r="G1486">
        <v>904.48</v>
      </c>
      <c r="H1486">
        <v>0.21</v>
      </c>
      <c r="I1486" t="s">
        <v>1807</v>
      </c>
      <c r="J1486" s="17">
        <v>2143.6176</v>
      </c>
      <c r="K1486">
        <f t="shared" si="93"/>
        <v>3</v>
      </c>
      <c r="L1486">
        <f t="shared" si="94"/>
        <v>904.48</v>
      </c>
      <c r="M1486">
        <f t="shared" si="92"/>
        <v>0.21</v>
      </c>
      <c r="N1486" s="22">
        <f t="shared" si="95"/>
        <v>2143.6176</v>
      </c>
    </row>
    <row r="1487" spans="1:14" x14ac:dyDescent="0.3">
      <c r="A1487" t="s">
        <v>2862</v>
      </c>
      <c r="B1487" s="4">
        <v>45441</v>
      </c>
      <c r="C1487" t="s">
        <v>1415</v>
      </c>
      <c r="D1487" t="s">
        <v>1682</v>
      </c>
      <c r="E1487" t="s">
        <v>1781</v>
      </c>
      <c r="F1487">
        <v>2</v>
      </c>
      <c r="G1487">
        <v>720.32</v>
      </c>
      <c r="H1487">
        <v>0.26</v>
      </c>
      <c r="I1487" t="s">
        <v>1805</v>
      </c>
      <c r="J1487" s="17">
        <v>1066.0735999999999</v>
      </c>
      <c r="K1487">
        <f t="shared" si="93"/>
        <v>2</v>
      </c>
      <c r="L1487">
        <f t="shared" si="94"/>
        <v>720.32</v>
      </c>
      <c r="M1487">
        <f t="shared" si="92"/>
        <v>0.26</v>
      </c>
      <c r="N1487" s="22">
        <f t="shared" si="95"/>
        <v>1066.0735999999999</v>
      </c>
    </row>
    <row r="1488" spans="1:14" x14ac:dyDescent="0.3">
      <c r="A1488" t="s">
        <v>2931</v>
      </c>
      <c r="B1488" s="4">
        <v>45447</v>
      </c>
      <c r="C1488" t="s">
        <v>1118</v>
      </c>
      <c r="D1488" t="s">
        <v>1682</v>
      </c>
      <c r="E1488" t="s">
        <v>1781</v>
      </c>
      <c r="F1488">
        <v>3</v>
      </c>
      <c r="G1488">
        <v>291.05</v>
      </c>
      <c r="H1488">
        <v>0.3</v>
      </c>
      <c r="I1488" t="s">
        <v>1805</v>
      </c>
      <c r="J1488" s="17">
        <v>611.20500000000004</v>
      </c>
      <c r="K1488">
        <f t="shared" si="93"/>
        <v>3</v>
      </c>
      <c r="L1488">
        <f t="shared" si="94"/>
        <v>291.05</v>
      </c>
      <c r="M1488">
        <f t="shared" si="92"/>
        <v>0.3</v>
      </c>
      <c r="N1488" s="22">
        <f t="shared" si="95"/>
        <v>611.20500000000004</v>
      </c>
    </row>
    <row r="1489" spans="1:14" x14ac:dyDescent="0.3">
      <c r="A1489" t="s">
        <v>2981</v>
      </c>
      <c r="B1489" s="4">
        <v>45742</v>
      </c>
      <c r="C1489" t="s">
        <v>1421</v>
      </c>
      <c r="D1489" t="s">
        <v>1682</v>
      </c>
      <c r="E1489" t="s">
        <v>1743</v>
      </c>
      <c r="F1489">
        <v>4</v>
      </c>
      <c r="G1489">
        <v>934.79</v>
      </c>
      <c r="H1489">
        <v>0.08</v>
      </c>
      <c r="I1489" t="s">
        <v>1807</v>
      </c>
      <c r="J1489" s="17">
        <v>3440.0272</v>
      </c>
      <c r="K1489">
        <f t="shared" si="93"/>
        <v>4</v>
      </c>
      <c r="L1489">
        <f t="shared" si="94"/>
        <v>934.79</v>
      </c>
      <c r="M1489">
        <f t="shared" si="92"/>
        <v>0.08</v>
      </c>
      <c r="N1489" s="22">
        <f t="shared" si="95"/>
        <v>3440.0272</v>
      </c>
    </row>
    <row r="1490" spans="1:14" x14ac:dyDescent="0.3">
      <c r="A1490" t="s">
        <v>3031</v>
      </c>
      <c r="B1490" s="4">
        <v>45880</v>
      </c>
      <c r="C1490" t="s">
        <v>776</v>
      </c>
      <c r="D1490" t="s">
        <v>1682</v>
      </c>
      <c r="E1490" t="s">
        <v>1758</v>
      </c>
      <c r="F1490">
        <v>4</v>
      </c>
      <c r="G1490">
        <v>218.01</v>
      </c>
      <c r="H1490">
        <v>0.06</v>
      </c>
      <c r="I1490" t="s">
        <v>1805</v>
      </c>
      <c r="J1490" s="17">
        <v>819.71759999999995</v>
      </c>
      <c r="K1490">
        <f t="shared" si="93"/>
        <v>4</v>
      </c>
      <c r="L1490">
        <f t="shared" si="94"/>
        <v>218.01</v>
      </c>
      <c r="M1490">
        <f t="shared" si="92"/>
        <v>0.06</v>
      </c>
      <c r="N1490" s="22">
        <f t="shared" si="95"/>
        <v>819.71759999999995</v>
      </c>
    </row>
    <row r="1491" spans="1:14" x14ac:dyDescent="0.3">
      <c r="A1491" t="s">
        <v>3136</v>
      </c>
      <c r="B1491" s="4">
        <v>45824</v>
      </c>
      <c r="C1491" t="s">
        <v>713</v>
      </c>
      <c r="D1491" t="s">
        <v>1682</v>
      </c>
      <c r="E1491" t="s">
        <v>1789</v>
      </c>
      <c r="F1491">
        <v>4</v>
      </c>
      <c r="G1491">
        <v>661.39</v>
      </c>
      <c r="H1491">
        <v>7.0000000000000007E-2</v>
      </c>
      <c r="I1491" t="s">
        <v>1805</v>
      </c>
      <c r="J1491" s="17">
        <v>2460.3708000000001</v>
      </c>
      <c r="K1491">
        <f t="shared" si="93"/>
        <v>4</v>
      </c>
      <c r="L1491">
        <f t="shared" si="94"/>
        <v>661.39</v>
      </c>
      <c r="M1491">
        <f t="shared" si="92"/>
        <v>7.0000000000000007E-2</v>
      </c>
      <c r="N1491" s="22">
        <f t="shared" si="95"/>
        <v>2460.3708000000001</v>
      </c>
    </row>
    <row r="1492" spans="1:14" x14ac:dyDescent="0.3">
      <c r="A1492" t="s">
        <v>3347</v>
      </c>
      <c r="B1492" s="4">
        <v>45849</v>
      </c>
      <c r="C1492" t="s">
        <v>1475</v>
      </c>
      <c r="D1492" t="s">
        <v>1682</v>
      </c>
      <c r="E1492" t="s">
        <v>1786</v>
      </c>
      <c r="F1492">
        <v>1</v>
      </c>
      <c r="G1492">
        <v>539.9</v>
      </c>
      <c r="H1492">
        <v>7.0000000000000007E-2</v>
      </c>
      <c r="I1492" t="s">
        <v>1805</v>
      </c>
      <c r="J1492" s="17">
        <v>502.10700000000003</v>
      </c>
      <c r="K1492">
        <f t="shared" si="93"/>
        <v>1</v>
      </c>
      <c r="L1492">
        <f t="shared" si="94"/>
        <v>539.9</v>
      </c>
      <c r="M1492">
        <f t="shared" si="92"/>
        <v>7.0000000000000007E-2</v>
      </c>
      <c r="N1492" s="22">
        <f t="shared" si="95"/>
        <v>502.10700000000003</v>
      </c>
    </row>
    <row r="1493" spans="1:14" x14ac:dyDescent="0.3">
      <c r="A1493" t="s">
        <v>3370</v>
      </c>
      <c r="B1493" s="4">
        <v>45372</v>
      </c>
      <c r="C1493" t="s">
        <v>178</v>
      </c>
      <c r="D1493" t="s">
        <v>1682</v>
      </c>
      <c r="E1493" t="s">
        <v>1786</v>
      </c>
      <c r="F1493">
        <v>2</v>
      </c>
      <c r="G1493">
        <v>675.61</v>
      </c>
      <c r="H1493">
        <v>0.08</v>
      </c>
      <c r="I1493" t="s">
        <v>1810</v>
      </c>
      <c r="J1493" s="17">
        <v>1243.1224</v>
      </c>
      <c r="K1493">
        <f t="shared" si="93"/>
        <v>2</v>
      </c>
      <c r="L1493">
        <f t="shared" si="94"/>
        <v>675.61</v>
      </c>
      <c r="M1493">
        <f t="shared" si="92"/>
        <v>0.08</v>
      </c>
      <c r="N1493" s="22">
        <f t="shared" si="95"/>
        <v>1243.1224</v>
      </c>
    </row>
    <row r="1494" spans="1:14" x14ac:dyDescent="0.3">
      <c r="A1494" t="s">
        <v>3390</v>
      </c>
      <c r="B1494" s="4">
        <v>45667</v>
      </c>
      <c r="C1494" t="s">
        <v>1346</v>
      </c>
      <c r="D1494" t="s">
        <v>1682</v>
      </c>
      <c r="E1494" t="s">
        <v>1789</v>
      </c>
      <c r="F1494">
        <v>2</v>
      </c>
      <c r="G1494">
        <v>877.21</v>
      </c>
      <c r="H1494">
        <v>0.1</v>
      </c>
      <c r="I1494" t="s">
        <v>1805</v>
      </c>
      <c r="J1494" s="17">
        <v>1578.9780000000001</v>
      </c>
      <c r="K1494">
        <f t="shared" si="93"/>
        <v>2</v>
      </c>
      <c r="L1494">
        <f t="shared" si="94"/>
        <v>877.21</v>
      </c>
      <c r="M1494">
        <f t="shared" si="92"/>
        <v>0.1</v>
      </c>
      <c r="N1494" s="22">
        <f t="shared" si="95"/>
        <v>1578.9780000000001</v>
      </c>
    </row>
    <row r="1495" spans="1:14" x14ac:dyDescent="0.3">
      <c r="A1495" t="s">
        <v>3412</v>
      </c>
      <c r="B1495" s="4">
        <v>45472</v>
      </c>
      <c r="C1495" t="s">
        <v>1472</v>
      </c>
      <c r="D1495" t="s">
        <v>1682</v>
      </c>
      <c r="E1495" t="s">
        <v>1789</v>
      </c>
      <c r="F1495">
        <v>3</v>
      </c>
      <c r="G1495">
        <v>915.81</v>
      </c>
      <c r="H1495">
        <v>0.17</v>
      </c>
      <c r="I1495" t="s">
        <v>1810</v>
      </c>
      <c r="J1495" s="17">
        <v>2280.3669</v>
      </c>
      <c r="K1495">
        <f t="shared" si="93"/>
        <v>3</v>
      </c>
      <c r="L1495">
        <f t="shared" si="94"/>
        <v>915.81</v>
      </c>
      <c r="M1495">
        <f t="shared" si="92"/>
        <v>0.17</v>
      </c>
      <c r="N1495" s="22">
        <f t="shared" si="95"/>
        <v>2280.3669</v>
      </c>
    </row>
    <row r="1496" spans="1:14" x14ac:dyDescent="0.3">
      <c r="A1496" t="s">
        <v>3714</v>
      </c>
      <c r="B1496" s="4">
        <v>45704</v>
      </c>
      <c r="C1496" t="s">
        <v>808</v>
      </c>
      <c r="D1496" t="s">
        <v>1682</v>
      </c>
      <c r="E1496" t="s">
        <v>1748</v>
      </c>
      <c r="F1496">
        <v>4</v>
      </c>
      <c r="G1496">
        <v>849.29</v>
      </c>
      <c r="H1496">
        <v>0.26</v>
      </c>
      <c r="I1496" t="s">
        <v>1805</v>
      </c>
      <c r="J1496" s="17">
        <v>2513.8984</v>
      </c>
      <c r="K1496">
        <f t="shared" si="93"/>
        <v>4</v>
      </c>
      <c r="L1496">
        <f t="shared" si="94"/>
        <v>849.29</v>
      </c>
      <c r="M1496">
        <f t="shared" si="92"/>
        <v>0.26</v>
      </c>
      <c r="N1496" s="22">
        <f t="shared" si="95"/>
        <v>2513.8984</v>
      </c>
    </row>
    <row r="1497" spans="1:14" x14ac:dyDescent="0.3">
      <c r="A1497" t="s">
        <v>3806</v>
      </c>
      <c r="B1497" s="4">
        <v>45267</v>
      </c>
      <c r="C1497" t="s">
        <v>100</v>
      </c>
      <c r="D1497" t="s">
        <v>1682</v>
      </c>
      <c r="E1497" t="s">
        <v>1795</v>
      </c>
      <c r="F1497">
        <v>3</v>
      </c>
      <c r="G1497">
        <v>68.45</v>
      </c>
      <c r="H1497">
        <v>0.17</v>
      </c>
      <c r="I1497" t="s">
        <v>1807</v>
      </c>
      <c r="J1497" s="17">
        <v>170.44049999999999</v>
      </c>
      <c r="K1497">
        <f t="shared" si="93"/>
        <v>3</v>
      </c>
      <c r="L1497">
        <f t="shared" si="94"/>
        <v>68.45</v>
      </c>
      <c r="M1497">
        <f t="shared" si="92"/>
        <v>0.17</v>
      </c>
      <c r="N1497" s="22">
        <f t="shared" si="95"/>
        <v>170.44049999999999</v>
      </c>
    </row>
    <row r="1498" spans="1:14" x14ac:dyDescent="0.3">
      <c r="A1498" t="s">
        <v>1834</v>
      </c>
      <c r="B1498" s="4">
        <v>45710</v>
      </c>
      <c r="C1498" t="s">
        <v>648</v>
      </c>
      <c r="D1498" t="s">
        <v>1684</v>
      </c>
      <c r="E1498" t="s">
        <v>1764</v>
      </c>
      <c r="F1498">
        <v>3</v>
      </c>
      <c r="G1498">
        <v>815.49</v>
      </c>
      <c r="H1498">
        <v>0.17</v>
      </c>
      <c r="I1498" t="s">
        <v>1805</v>
      </c>
      <c r="J1498" s="17">
        <v>2030.5700999999999</v>
      </c>
      <c r="K1498">
        <f t="shared" si="93"/>
        <v>3</v>
      </c>
      <c r="L1498">
        <f t="shared" si="94"/>
        <v>815.49</v>
      </c>
      <c r="M1498">
        <f t="shared" si="92"/>
        <v>0.17</v>
      </c>
      <c r="N1498" s="22">
        <f t="shared" si="95"/>
        <v>2030.5700999999999</v>
      </c>
    </row>
    <row r="1499" spans="1:14" x14ac:dyDescent="0.3">
      <c r="A1499" t="s">
        <v>1873</v>
      </c>
      <c r="B1499" s="4">
        <v>45213</v>
      </c>
      <c r="C1499" t="s">
        <v>850</v>
      </c>
      <c r="D1499" t="s">
        <v>1684</v>
      </c>
      <c r="E1499" t="s">
        <v>1743</v>
      </c>
      <c r="F1499">
        <v>4</v>
      </c>
      <c r="G1499">
        <v>814.25</v>
      </c>
      <c r="H1499">
        <v>0.18</v>
      </c>
      <c r="I1499" t="s">
        <v>1805</v>
      </c>
      <c r="J1499" s="17">
        <v>2670.74</v>
      </c>
      <c r="K1499">
        <f t="shared" si="93"/>
        <v>4</v>
      </c>
      <c r="L1499">
        <f t="shared" si="94"/>
        <v>814.25</v>
      </c>
      <c r="M1499">
        <f t="shared" si="92"/>
        <v>0.18</v>
      </c>
      <c r="N1499" s="22">
        <f t="shared" si="95"/>
        <v>2670.74</v>
      </c>
    </row>
    <row r="1500" spans="1:14" x14ac:dyDescent="0.3">
      <c r="A1500" t="s">
        <v>2084</v>
      </c>
      <c r="B1500" s="4">
        <v>45661</v>
      </c>
      <c r="C1500" t="s">
        <v>1472</v>
      </c>
      <c r="D1500" t="s">
        <v>1684</v>
      </c>
      <c r="E1500" t="s">
        <v>1792</v>
      </c>
      <c r="F1500">
        <v>4</v>
      </c>
      <c r="G1500">
        <v>463.17</v>
      </c>
      <c r="H1500">
        <v>0.06</v>
      </c>
      <c r="I1500" t="s">
        <v>1807</v>
      </c>
      <c r="J1500" s="17">
        <v>1741.5192</v>
      </c>
      <c r="K1500">
        <f t="shared" si="93"/>
        <v>4</v>
      </c>
      <c r="L1500">
        <f t="shared" si="94"/>
        <v>463.17</v>
      </c>
      <c r="M1500">
        <f t="shared" si="92"/>
        <v>0.06</v>
      </c>
      <c r="N1500" s="22">
        <f t="shared" si="95"/>
        <v>1741.5192</v>
      </c>
    </row>
    <row r="1501" spans="1:14" x14ac:dyDescent="0.3">
      <c r="A1501" t="s">
        <v>2122</v>
      </c>
      <c r="B1501" s="4">
        <v>45433</v>
      </c>
      <c r="C1501" t="s">
        <v>400</v>
      </c>
      <c r="D1501" t="s">
        <v>1684</v>
      </c>
      <c r="E1501" t="s">
        <v>1748</v>
      </c>
      <c r="F1501">
        <v>2</v>
      </c>
      <c r="G1501">
        <v>548.29999999999995</v>
      </c>
      <c r="H1501">
        <v>0.23</v>
      </c>
      <c r="I1501" t="s">
        <v>1805</v>
      </c>
      <c r="J1501" s="17">
        <v>844.38199999999995</v>
      </c>
      <c r="K1501">
        <f t="shared" si="93"/>
        <v>2</v>
      </c>
      <c r="L1501">
        <f t="shared" si="94"/>
        <v>548.29999999999995</v>
      </c>
      <c r="M1501">
        <f t="shared" si="92"/>
        <v>0.23</v>
      </c>
      <c r="N1501" s="22">
        <f t="shared" si="95"/>
        <v>844.38199999999995</v>
      </c>
    </row>
    <row r="1502" spans="1:14" x14ac:dyDescent="0.3">
      <c r="A1502" t="s">
        <v>2135</v>
      </c>
      <c r="B1502" s="4">
        <v>45349</v>
      </c>
      <c r="C1502" t="s">
        <v>1341</v>
      </c>
      <c r="D1502" t="s">
        <v>1684</v>
      </c>
      <c r="E1502" t="s">
        <v>1758</v>
      </c>
      <c r="F1502">
        <v>3</v>
      </c>
      <c r="G1502">
        <v>573.1</v>
      </c>
      <c r="H1502">
        <v>0.16</v>
      </c>
      <c r="I1502" t="s">
        <v>1810</v>
      </c>
      <c r="J1502" s="17">
        <v>1444.212</v>
      </c>
      <c r="K1502">
        <f t="shared" si="93"/>
        <v>3</v>
      </c>
      <c r="L1502">
        <f t="shared" si="94"/>
        <v>573.1</v>
      </c>
      <c r="M1502">
        <f t="shared" ref="M1502:M1565" si="96">IF(ISBLANK(H1502),1-(J1502/(L1502*F1502)),H1502)</f>
        <v>0.16</v>
      </c>
      <c r="N1502" s="22">
        <f t="shared" si="95"/>
        <v>1444.212</v>
      </c>
    </row>
    <row r="1503" spans="1:14" x14ac:dyDescent="0.3">
      <c r="A1503" t="s">
        <v>2267</v>
      </c>
      <c r="B1503" s="4">
        <v>45311</v>
      </c>
      <c r="C1503" t="s">
        <v>114</v>
      </c>
      <c r="D1503" t="s">
        <v>1684</v>
      </c>
      <c r="E1503" t="s">
        <v>1768</v>
      </c>
      <c r="F1503">
        <v>4</v>
      </c>
      <c r="G1503">
        <v>700.31</v>
      </c>
      <c r="H1503">
        <v>0.2</v>
      </c>
      <c r="I1503" t="s">
        <v>1807</v>
      </c>
      <c r="J1503" s="17">
        <v>2240.9920000000002</v>
      </c>
      <c r="K1503">
        <f t="shared" si="93"/>
        <v>4</v>
      </c>
      <c r="L1503">
        <f t="shared" si="94"/>
        <v>700.31</v>
      </c>
      <c r="M1503">
        <f t="shared" si="96"/>
        <v>0.2</v>
      </c>
      <c r="N1503" s="22">
        <f t="shared" si="95"/>
        <v>2240.9920000000002</v>
      </c>
    </row>
    <row r="1504" spans="1:14" x14ac:dyDescent="0.3">
      <c r="A1504" t="s">
        <v>2392</v>
      </c>
      <c r="B1504" s="4">
        <v>45633</v>
      </c>
      <c r="C1504" t="s">
        <v>731</v>
      </c>
      <c r="D1504" t="s">
        <v>1684</v>
      </c>
      <c r="E1504" t="s">
        <v>1739</v>
      </c>
      <c r="F1504">
        <v>2</v>
      </c>
      <c r="G1504">
        <v>829.15</v>
      </c>
      <c r="H1504">
        <v>0.11</v>
      </c>
      <c r="I1504" t="s">
        <v>1807</v>
      </c>
      <c r="J1504" s="17">
        <v>1475.8869999999999</v>
      </c>
      <c r="K1504">
        <f t="shared" si="93"/>
        <v>2</v>
      </c>
      <c r="L1504">
        <f t="shared" si="94"/>
        <v>829.15</v>
      </c>
      <c r="M1504">
        <f t="shared" si="96"/>
        <v>0.11</v>
      </c>
      <c r="N1504" s="22">
        <f t="shared" si="95"/>
        <v>1475.8869999999999</v>
      </c>
    </row>
    <row r="1505" spans="1:14" x14ac:dyDescent="0.3">
      <c r="A1505" t="s">
        <v>2453</v>
      </c>
      <c r="B1505" s="4">
        <v>45778</v>
      </c>
      <c r="C1505" t="s">
        <v>1406</v>
      </c>
      <c r="D1505" t="s">
        <v>1684</v>
      </c>
      <c r="E1505" t="s">
        <v>1779</v>
      </c>
      <c r="F1505">
        <v>3</v>
      </c>
      <c r="G1505">
        <v>865.96</v>
      </c>
      <c r="H1505">
        <v>0.12</v>
      </c>
      <c r="I1505" t="s">
        <v>1807</v>
      </c>
      <c r="J1505" s="17">
        <v>2286.1343999999999</v>
      </c>
      <c r="K1505">
        <f t="shared" si="93"/>
        <v>3</v>
      </c>
      <c r="L1505">
        <f t="shared" si="94"/>
        <v>865.96</v>
      </c>
      <c r="M1505">
        <f t="shared" si="96"/>
        <v>0.12</v>
      </c>
      <c r="N1505" s="22">
        <f t="shared" si="95"/>
        <v>2286.1343999999999</v>
      </c>
    </row>
    <row r="1506" spans="1:14" x14ac:dyDescent="0.3">
      <c r="A1506" t="s">
        <v>2524</v>
      </c>
      <c r="B1506" s="4">
        <v>45625</v>
      </c>
      <c r="C1506" t="s">
        <v>278</v>
      </c>
      <c r="D1506" t="s">
        <v>1684</v>
      </c>
      <c r="E1506" t="s">
        <v>1776</v>
      </c>
      <c r="F1506">
        <v>4</v>
      </c>
      <c r="G1506">
        <v>453.12</v>
      </c>
      <c r="H1506">
        <v>0.23</v>
      </c>
      <c r="I1506" t="s">
        <v>1810</v>
      </c>
      <c r="J1506" s="17">
        <v>1395.6096</v>
      </c>
      <c r="K1506">
        <f t="shared" si="93"/>
        <v>4</v>
      </c>
      <c r="L1506">
        <f t="shared" si="94"/>
        <v>453.12</v>
      </c>
      <c r="M1506">
        <f t="shared" si="96"/>
        <v>0.23</v>
      </c>
      <c r="N1506" s="22">
        <f t="shared" si="95"/>
        <v>1395.6096</v>
      </c>
    </row>
    <row r="1507" spans="1:14" x14ac:dyDescent="0.3">
      <c r="A1507" t="s">
        <v>2730</v>
      </c>
      <c r="B1507" s="4">
        <v>45778</v>
      </c>
      <c r="C1507" t="s">
        <v>1198</v>
      </c>
      <c r="D1507" t="s">
        <v>1684</v>
      </c>
      <c r="E1507" t="s">
        <v>1781</v>
      </c>
      <c r="F1507">
        <v>3</v>
      </c>
      <c r="G1507">
        <v>212.87</v>
      </c>
      <c r="H1507">
        <v>0.18</v>
      </c>
      <c r="I1507" t="s">
        <v>1805</v>
      </c>
      <c r="J1507" s="17">
        <v>523.66020000000003</v>
      </c>
      <c r="K1507">
        <f t="shared" si="93"/>
        <v>3</v>
      </c>
      <c r="L1507">
        <f t="shared" si="94"/>
        <v>212.87</v>
      </c>
      <c r="M1507">
        <f t="shared" si="96"/>
        <v>0.18</v>
      </c>
      <c r="N1507" s="22">
        <f t="shared" si="95"/>
        <v>523.66020000000003</v>
      </c>
    </row>
    <row r="1508" spans="1:14" x14ac:dyDescent="0.3">
      <c r="A1508" t="s">
        <v>2946</v>
      </c>
      <c r="B1508" s="4">
        <v>45518</v>
      </c>
      <c r="C1508" t="s">
        <v>97</v>
      </c>
      <c r="D1508" t="s">
        <v>1684</v>
      </c>
      <c r="E1508" t="s">
        <v>1743</v>
      </c>
      <c r="F1508">
        <v>2</v>
      </c>
      <c r="G1508">
        <v>257.45</v>
      </c>
      <c r="H1508">
        <v>0</v>
      </c>
      <c r="I1508" t="s">
        <v>1810</v>
      </c>
      <c r="J1508" s="17">
        <v>514.9</v>
      </c>
      <c r="K1508">
        <f t="shared" si="93"/>
        <v>2</v>
      </c>
      <c r="L1508">
        <f t="shared" si="94"/>
        <v>257.45</v>
      </c>
      <c r="M1508">
        <f t="shared" si="96"/>
        <v>0</v>
      </c>
      <c r="N1508" s="22">
        <f t="shared" si="95"/>
        <v>514.9</v>
      </c>
    </row>
    <row r="1509" spans="1:14" x14ac:dyDescent="0.3">
      <c r="A1509" t="s">
        <v>3086</v>
      </c>
      <c r="B1509" s="4">
        <v>45267</v>
      </c>
      <c r="C1509" t="s">
        <v>1415</v>
      </c>
      <c r="D1509" t="s">
        <v>1684</v>
      </c>
      <c r="E1509" t="s">
        <v>1789</v>
      </c>
      <c r="F1509">
        <v>1</v>
      </c>
      <c r="G1509">
        <v>748.75</v>
      </c>
      <c r="H1509">
        <v>0.1</v>
      </c>
      <c r="I1509" t="s">
        <v>1810</v>
      </c>
      <c r="J1509" s="17">
        <v>673.875</v>
      </c>
      <c r="K1509">
        <f t="shared" si="93"/>
        <v>1</v>
      </c>
      <c r="L1509">
        <f t="shared" si="94"/>
        <v>748.75</v>
      </c>
      <c r="M1509">
        <f t="shared" si="96"/>
        <v>0.1</v>
      </c>
      <c r="N1509" s="22">
        <f t="shared" si="95"/>
        <v>673.875</v>
      </c>
    </row>
    <row r="1510" spans="1:14" x14ac:dyDescent="0.3">
      <c r="A1510" t="s">
        <v>3111</v>
      </c>
      <c r="B1510" s="4">
        <v>45232</v>
      </c>
      <c r="C1510" t="s">
        <v>420</v>
      </c>
      <c r="D1510" t="s">
        <v>1684</v>
      </c>
      <c r="E1510" t="s">
        <v>1751</v>
      </c>
      <c r="F1510">
        <v>4</v>
      </c>
      <c r="G1510">
        <v>665.38</v>
      </c>
      <c r="H1510">
        <v>0.18</v>
      </c>
      <c r="I1510" t="s">
        <v>1805</v>
      </c>
      <c r="J1510" s="17">
        <v>2182.4463999999998</v>
      </c>
      <c r="K1510">
        <f t="shared" si="93"/>
        <v>4</v>
      </c>
      <c r="L1510">
        <f t="shared" si="94"/>
        <v>665.38</v>
      </c>
      <c r="M1510">
        <f t="shared" si="96"/>
        <v>0.18</v>
      </c>
      <c r="N1510" s="22">
        <f t="shared" si="95"/>
        <v>2182.4463999999998</v>
      </c>
    </row>
    <row r="1511" spans="1:14" x14ac:dyDescent="0.3">
      <c r="A1511" t="s">
        <v>3523</v>
      </c>
      <c r="B1511" s="4">
        <v>45394</v>
      </c>
      <c r="C1511" t="s">
        <v>1229</v>
      </c>
      <c r="D1511" t="s">
        <v>1684</v>
      </c>
      <c r="E1511" t="s">
        <v>1792</v>
      </c>
      <c r="F1511">
        <v>2</v>
      </c>
      <c r="G1511">
        <v>68.31</v>
      </c>
      <c r="H1511">
        <v>0.28999999999999998</v>
      </c>
      <c r="I1511" t="s">
        <v>1810</v>
      </c>
      <c r="J1511" s="17">
        <v>97.000199999999992</v>
      </c>
      <c r="K1511">
        <f t="shared" si="93"/>
        <v>2</v>
      </c>
      <c r="L1511">
        <f t="shared" si="94"/>
        <v>68.31</v>
      </c>
      <c r="M1511">
        <f t="shared" si="96"/>
        <v>0.28999999999999998</v>
      </c>
      <c r="N1511" s="22">
        <f t="shared" si="95"/>
        <v>97.000199999999992</v>
      </c>
    </row>
    <row r="1512" spans="1:14" x14ac:dyDescent="0.3">
      <c r="A1512" t="s">
        <v>3727</v>
      </c>
      <c r="B1512" s="4">
        <v>45883</v>
      </c>
      <c r="C1512" t="s">
        <v>885</v>
      </c>
      <c r="D1512" t="s">
        <v>1684</v>
      </c>
      <c r="E1512" t="s">
        <v>1795</v>
      </c>
      <c r="F1512">
        <v>3</v>
      </c>
      <c r="G1512">
        <v>401.87</v>
      </c>
      <c r="H1512">
        <v>0.28999999999999998</v>
      </c>
      <c r="I1512" t="s">
        <v>1810</v>
      </c>
      <c r="J1512" s="17">
        <v>855.98310000000004</v>
      </c>
      <c r="K1512">
        <f t="shared" si="93"/>
        <v>3</v>
      </c>
      <c r="L1512">
        <f t="shared" si="94"/>
        <v>401.87</v>
      </c>
      <c r="M1512">
        <f t="shared" si="96"/>
        <v>0.28999999999999998</v>
      </c>
      <c r="N1512" s="22">
        <f t="shared" si="95"/>
        <v>855.98310000000004</v>
      </c>
    </row>
    <row r="1513" spans="1:14" x14ac:dyDescent="0.3">
      <c r="A1513" t="s">
        <v>3763</v>
      </c>
      <c r="B1513" s="4">
        <v>45687</v>
      </c>
      <c r="C1513" t="s">
        <v>533</v>
      </c>
      <c r="D1513" t="s">
        <v>1684</v>
      </c>
      <c r="E1513" t="s">
        <v>1758</v>
      </c>
      <c r="F1513">
        <v>3</v>
      </c>
      <c r="G1513">
        <v>998.58</v>
      </c>
      <c r="H1513">
        <v>0.02</v>
      </c>
      <c r="I1513" t="s">
        <v>1805</v>
      </c>
      <c r="J1513" s="17">
        <v>2935.8252000000002</v>
      </c>
      <c r="K1513">
        <f t="shared" si="93"/>
        <v>3</v>
      </c>
      <c r="L1513">
        <f t="shared" si="94"/>
        <v>998.58</v>
      </c>
      <c r="M1513">
        <f t="shared" si="96"/>
        <v>0.02</v>
      </c>
      <c r="N1513" s="22">
        <f t="shared" si="95"/>
        <v>2935.8252000000002</v>
      </c>
    </row>
    <row r="1514" spans="1:14" x14ac:dyDescent="0.3">
      <c r="A1514" t="s">
        <v>3773</v>
      </c>
      <c r="B1514" s="4">
        <v>45881</v>
      </c>
      <c r="C1514" t="s">
        <v>134</v>
      </c>
      <c r="D1514" t="s">
        <v>1684</v>
      </c>
      <c r="E1514" t="s">
        <v>1758</v>
      </c>
      <c r="F1514">
        <v>1</v>
      </c>
      <c r="G1514">
        <v>918.87</v>
      </c>
      <c r="H1514">
        <v>0.11</v>
      </c>
      <c r="I1514" t="s">
        <v>1807</v>
      </c>
      <c r="J1514" s="17">
        <v>817.79430000000002</v>
      </c>
      <c r="K1514">
        <f t="shared" si="93"/>
        <v>1</v>
      </c>
      <c r="L1514">
        <f t="shared" si="94"/>
        <v>918.87</v>
      </c>
      <c r="M1514">
        <f t="shared" si="96"/>
        <v>0.11</v>
      </c>
      <c r="N1514" s="22">
        <f t="shared" si="95"/>
        <v>817.79430000000002</v>
      </c>
    </row>
    <row r="1515" spans="1:14" x14ac:dyDescent="0.3">
      <c r="A1515" t="s">
        <v>1853</v>
      </c>
      <c r="B1515" s="4">
        <v>45570</v>
      </c>
      <c r="C1515" t="s">
        <v>255</v>
      </c>
      <c r="D1515" t="s">
        <v>1686</v>
      </c>
      <c r="E1515" t="s">
        <v>1786</v>
      </c>
      <c r="F1515">
        <v>1</v>
      </c>
      <c r="G1515">
        <v>418.69</v>
      </c>
      <c r="H1515">
        <v>0.06</v>
      </c>
      <c r="I1515" t="s">
        <v>1807</v>
      </c>
      <c r="J1515" s="17">
        <v>393.5686</v>
      </c>
      <c r="K1515">
        <f t="shared" si="93"/>
        <v>1</v>
      </c>
      <c r="L1515">
        <f t="shared" si="94"/>
        <v>418.69</v>
      </c>
      <c r="M1515">
        <f t="shared" si="96"/>
        <v>0.06</v>
      </c>
      <c r="N1515" s="22">
        <f t="shared" si="95"/>
        <v>393.5686</v>
      </c>
    </row>
    <row r="1516" spans="1:14" x14ac:dyDescent="0.3">
      <c r="A1516" t="s">
        <v>2020</v>
      </c>
      <c r="B1516" s="4">
        <v>45314</v>
      </c>
      <c r="C1516" t="s">
        <v>959</v>
      </c>
      <c r="D1516" t="s">
        <v>1686</v>
      </c>
      <c r="E1516" t="s">
        <v>1743</v>
      </c>
      <c r="F1516">
        <v>1</v>
      </c>
      <c r="G1516">
        <v>575.66</v>
      </c>
      <c r="H1516">
        <v>0.03</v>
      </c>
      <c r="I1516" t="s">
        <v>1807</v>
      </c>
      <c r="J1516" s="17">
        <v>558.39019999999994</v>
      </c>
      <c r="K1516">
        <f t="shared" si="93"/>
        <v>1</v>
      </c>
      <c r="L1516">
        <f t="shared" si="94"/>
        <v>575.66</v>
      </c>
      <c r="M1516">
        <f t="shared" si="96"/>
        <v>0.03</v>
      </c>
      <c r="N1516" s="22">
        <f t="shared" si="95"/>
        <v>558.39019999999994</v>
      </c>
    </row>
    <row r="1517" spans="1:14" x14ac:dyDescent="0.3">
      <c r="A1517" t="s">
        <v>2186</v>
      </c>
      <c r="B1517" s="4">
        <v>45240</v>
      </c>
      <c r="C1517" t="s">
        <v>761</v>
      </c>
      <c r="D1517" t="s">
        <v>1686</v>
      </c>
      <c r="E1517" t="s">
        <v>1739</v>
      </c>
      <c r="F1517">
        <v>3</v>
      </c>
      <c r="G1517">
        <v>636.03</v>
      </c>
      <c r="H1517">
        <v>0.06</v>
      </c>
      <c r="I1517" t="s">
        <v>1810</v>
      </c>
      <c r="J1517" s="17">
        <v>1793.6045999999999</v>
      </c>
      <c r="K1517">
        <f t="shared" si="93"/>
        <v>3</v>
      </c>
      <c r="L1517">
        <f t="shared" si="94"/>
        <v>636.03</v>
      </c>
      <c r="M1517">
        <f t="shared" si="96"/>
        <v>0.06</v>
      </c>
      <c r="N1517" s="22">
        <f t="shared" si="95"/>
        <v>1793.6045999999999</v>
      </c>
    </row>
    <row r="1518" spans="1:14" x14ac:dyDescent="0.3">
      <c r="A1518" t="s">
        <v>2199</v>
      </c>
      <c r="B1518" s="4">
        <v>45789</v>
      </c>
      <c r="C1518" t="s">
        <v>509</v>
      </c>
      <c r="D1518" t="s">
        <v>1686</v>
      </c>
      <c r="E1518" t="s">
        <v>1758</v>
      </c>
      <c r="F1518">
        <v>3</v>
      </c>
      <c r="G1518">
        <v>362.11</v>
      </c>
      <c r="H1518">
        <v>0.23</v>
      </c>
      <c r="I1518" t="s">
        <v>1810</v>
      </c>
      <c r="J1518" s="17">
        <v>836.47409999999991</v>
      </c>
      <c r="K1518">
        <f t="shared" si="93"/>
        <v>3</v>
      </c>
      <c r="L1518">
        <f t="shared" si="94"/>
        <v>362.11</v>
      </c>
      <c r="M1518">
        <f t="shared" si="96"/>
        <v>0.23</v>
      </c>
      <c r="N1518" s="22">
        <f t="shared" si="95"/>
        <v>836.47409999999991</v>
      </c>
    </row>
    <row r="1519" spans="1:14" x14ac:dyDescent="0.3">
      <c r="A1519" t="s">
        <v>2251</v>
      </c>
      <c r="B1519" s="4">
        <v>45460</v>
      </c>
      <c r="C1519" t="s">
        <v>1484</v>
      </c>
      <c r="D1519" t="s">
        <v>1686</v>
      </c>
      <c r="E1519" t="s">
        <v>1776</v>
      </c>
      <c r="F1519">
        <v>2</v>
      </c>
      <c r="G1519">
        <v>130.38999999999999</v>
      </c>
      <c r="H1519">
        <v>0.17</v>
      </c>
      <c r="I1519" t="s">
        <v>1807</v>
      </c>
      <c r="J1519" s="17">
        <v>216.44739999999999</v>
      </c>
      <c r="K1519">
        <f t="shared" si="93"/>
        <v>2</v>
      </c>
      <c r="L1519">
        <f t="shared" si="94"/>
        <v>130.38999999999999</v>
      </c>
      <c r="M1519">
        <f t="shared" si="96"/>
        <v>0.17</v>
      </c>
      <c r="N1519" s="22">
        <f t="shared" si="95"/>
        <v>216.44739999999999</v>
      </c>
    </row>
    <row r="1520" spans="1:14" x14ac:dyDescent="0.3">
      <c r="A1520" t="s">
        <v>2316</v>
      </c>
      <c r="B1520" s="4">
        <v>45762</v>
      </c>
      <c r="C1520" t="s">
        <v>971</v>
      </c>
      <c r="D1520" t="s">
        <v>1686</v>
      </c>
      <c r="E1520" t="s">
        <v>1776</v>
      </c>
      <c r="F1520">
        <v>2</v>
      </c>
      <c r="G1520">
        <v>616.97</v>
      </c>
      <c r="H1520">
        <v>0.22</v>
      </c>
      <c r="I1520" t="s">
        <v>1805</v>
      </c>
      <c r="J1520" s="17">
        <v>962.47320000000002</v>
      </c>
      <c r="K1520">
        <f t="shared" si="93"/>
        <v>2</v>
      </c>
      <c r="L1520">
        <f t="shared" si="94"/>
        <v>616.97</v>
      </c>
      <c r="M1520">
        <f t="shared" si="96"/>
        <v>0.22</v>
      </c>
      <c r="N1520" s="22">
        <f t="shared" si="95"/>
        <v>962.47320000000002</v>
      </c>
    </row>
    <row r="1521" spans="1:14" x14ac:dyDescent="0.3">
      <c r="A1521" t="s">
        <v>2327</v>
      </c>
      <c r="B1521" s="4">
        <v>45229</v>
      </c>
      <c r="C1521" t="s">
        <v>803</v>
      </c>
      <c r="D1521" t="s">
        <v>1686</v>
      </c>
      <c r="E1521" t="s">
        <v>1758</v>
      </c>
      <c r="F1521">
        <v>3</v>
      </c>
      <c r="G1521">
        <v>679.22</v>
      </c>
      <c r="H1521">
        <v>0.11</v>
      </c>
      <c r="I1521" t="s">
        <v>1807</v>
      </c>
      <c r="J1521" s="17">
        <v>1813.5174</v>
      </c>
      <c r="K1521">
        <f t="shared" si="93"/>
        <v>3</v>
      </c>
      <c r="L1521">
        <f t="shared" si="94"/>
        <v>679.22</v>
      </c>
      <c r="M1521">
        <f t="shared" si="96"/>
        <v>0.11</v>
      </c>
      <c r="N1521" s="22">
        <f t="shared" si="95"/>
        <v>1813.5174</v>
      </c>
    </row>
    <row r="1522" spans="1:14" x14ac:dyDescent="0.3">
      <c r="A1522" t="s">
        <v>2334</v>
      </c>
      <c r="B1522" s="4">
        <v>45362</v>
      </c>
      <c r="C1522" t="s">
        <v>1384</v>
      </c>
      <c r="D1522" t="s">
        <v>1686</v>
      </c>
      <c r="E1522" t="s">
        <v>1758</v>
      </c>
      <c r="F1522">
        <v>4</v>
      </c>
      <c r="G1522">
        <v>467.24</v>
      </c>
      <c r="H1522">
        <v>0.08</v>
      </c>
      <c r="I1522" t="s">
        <v>1807</v>
      </c>
      <c r="J1522" s="17">
        <v>1719.4431999999999</v>
      </c>
      <c r="K1522">
        <f t="shared" si="93"/>
        <v>4</v>
      </c>
      <c r="L1522">
        <f t="shared" si="94"/>
        <v>467.24</v>
      </c>
      <c r="M1522">
        <f t="shared" si="96"/>
        <v>0.08</v>
      </c>
      <c r="N1522" s="22">
        <f t="shared" si="95"/>
        <v>1719.4431999999999</v>
      </c>
    </row>
    <row r="1523" spans="1:14" x14ac:dyDescent="0.3">
      <c r="A1523" t="s">
        <v>2391</v>
      </c>
      <c r="B1523" s="4">
        <v>45350</v>
      </c>
      <c r="C1523" t="s">
        <v>1165</v>
      </c>
      <c r="D1523" t="s">
        <v>1686</v>
      </c>
      <c r="E1523" t="s">
        <v>1751</v>
      </c>
      <c r="F1523">
        <v>1</v>
      </c>
      <c r="G1523">
        <v>34.71</v>
      </c>
      <c r="H1523">
        <v>0.1</v>
      </c>
      <c r="I1523" t="s">
        <v>1810</v>
      </c>
      <c r="J1523" s="17">
        <v>31.239000000000001</v>
      </c>
      <c r="K1523">
        <f t="shared" si="93"/>
        <v>1</v>
      </c>
      <c r="L1523">
        <f t="shared" si="94"/>
        <v>34.71</v>
      </c>
      <c r="M1523">
        <f t="shared" si="96"/>
        <v>0.1</v>
      </c>
      <c r="N1523" s="22">
        <f t="shared" si="95"/>
        <v>31.239000000000001</v>
      </c>
    </row>
    <row r="1524" spans="1:14" x14ac:dyDescent="0.3">
      <c r="A1524" t="s">
        <v>2403</v>
      </c>
      <c r="B1524" s="4">
        <v>45842</v>
      </c>
      <c r="C1524" t="s">
        <v>654</v>
      </c>
      <c r="D1524" t="s">
        <v>1686</v>
      </c>
      <c r="E1524" t="s">
        <v>1764</v>
      </c>
      <c r="F1524">
        <v>4</v>
      </c>
      <c r="G1524">
        <v>870.18</v>
      </c>
      <c r="H1524">
        <v>0.13</v>
      </c>
      <c r="I1524" t="s">
        <v>1810</v>
      </c>
      <c r="J1524" s="17">
        <v>3028.2264</v>
      </c>
      <c r="K1524">
        <f t="shared" si="93"/>
        <v>4</v>
      </c>
      <c r="L1524">
        <f t="shared" si="94"/>
        <v>870.18</v>
      </c>
      <c r="M1524">
        <f t="shared" si="96"/>
        <v>0.13</v>
      </c>
      <c r="N1524" s="22">
        <f t="shared" si="95"/>
        <v>3028.2264</v>
      </c>
    </row>
    <row r="1525" spans="1:14" x14ac:dyDescent="0.3">
      <c r="A1525" t="s">
        <v>2568</v>
      </c>
      <c r="B1525" s="4">
        <v>45371</v>
      </c>
      <c r="C1525" t="s">
        <v>545</v>
      </c>
      <c r="D1525" t="s">
        <v>1686</v>
      </c>
      <c r="E1525" t="s">
        <v>1739</v>
      </c>
      <c r="F1525">
        <v>3</v>
      </c>
      <c r="G1525">
        <v>468.25</v>
      </c>
      <c r="H1525">
        <v>7.0000000000000007E-2</v>
      </c>
      <c r="I1525" t="s">
        <v>1807</v>
      </c>
      <c r="J1525" s="17">
        <v>1306.4175</v>
      </c>
      <c r="K1525">
        <f t="shared" si="93"/>
        <v>3</v>
      </c>
      <c r="L1525">
        <f t="shared" si="94"/>
        <v>468.25</v>
      </c>
      <c r="M1525">
        <f t="shared" si="96"/>
        <v>7.0000000000000007E-2</v>
      </c>
      <c r="N1525" s="22">
        <f t="shared" si="95"/>
        <v>1306.4175</v>
      </c>
    </row>
    <row r="1526" spans="1:14" x14ac:dyDescent="0.3">
      <c r="A1526" t="s">
        <v>2585</v>
      </c>
      <c r="B1526" s="4">
        <v>45451</v>
      </c>
      <c r="C1526" t="s">
        <v>146</v>
      </c>
      <c r="D1526" t="s">
        <v>1686</v>
      </c>
      <c r="E1526" t="s">
        <v>1783</v>
      </c>
      <c r="F1526">
        <v>3</v>
      </c>
      <c r="G1526">
        <v>442.36</v>
      </c>
      <c r="H1526">
        <v>0.06</v>
      </c>
      <c r="I1526" t="s">
        <v>1807</v>
      </c>
      <c r="J1526" s="17">
        <v>1247.4552000000001</v>
      </c>
      <c r="K1526">
        <f t="shared" si="93"/>
        <v>3</v>
      </c>
      <c r="L1526">
        <f t="shared" si="94"/>
        <v>442.36</v>
      </c>
      <c r="M1526">
        <f t="shared" si="96"/>
        <v>0.06</v>
      </c>
      <c r="N1526" s="22">
        <f t="shared" si="95"/>
        <v>1247.4552000000001</v>
      </c>
    </row>
    <row r="1527" spans="1:14" x14ac:dyDescent="0.3">
      <c r="A1527" t="s">
        <v>2765</v>
      </c>
      <c r="B1527" s="4">
        <v>45639</v>
      </c>
      <c r="C1527" t="s">
        <v>1318</v>
      </c>
      <c r="D1527" t="s">
        <v>1686</v>
      </c>
      <c r="E1527" t="s">
        <v>1781</v>
      </c>
      <c r="F1527">
        <v>3</v>
      </c>
      <c r="G1527">
        <v>240.51</v>
      </c>
      <c r="H1527">
        <v>7.0000000000000007E-2</v>
      </c>
      <c r="I1527" t="s">
        <v>1805</v>
      </c>
      <c r="J1527" s="17">
        <v>671.02289999999994</v>
      </c>
      <c r="K1527">
        <f t="shared" si="93"/>
        <v>3</v>
      </c>
      <c r="L1527">
        <f t="shared" si="94"/>
        <v>240.51</v>
      </c>
      <c r="M1527">
        <f t="shared" si="96"/>
        <v>7.0000000000000007E-2</v>
      </c>
      <c r="N1527" s="22">
        <f t="shared" si="95"/>
        <v>671.02289999999994</v>
      </c>
    </row>
    <row r="1528" spans="1:14" x14ac:dyDescent="0.3">
      <c r="A1528" t="s">
        <v>2841</v>
      </c>
      <c r="B1528" s="4">
        <v>45727</v>
      </c>
      <c r="C1528" t="s">
        <v>327</v>
      </c>
      <c r="D1528" t="s">
        <v>1686</v>
      </c>
      <c r="E1528" t="s">
        <v>1748</v>
      </c>
      <c r="F1528">
        <v>3</v>
      </c>
      <c r="G1528">
        <v>461.03</v>
      </c>
      <c r="H1528">
        <v>0.11</v>
      </c>
      <c r="I1528" t="s">
        <v>1807</v>
      </c>
      <c r="J1528" s="17">
        <v>1230.9501</v>
      </c>
      <c r="K1528">
        <f t="shared" si="93"/>
        <v>3</v>
      </c>
      <c r="L1528">
        <f t="shared" si="94"/>
        <v>461.03</v>
      </c>
      <c r="M1528">
        <f t="shared" si="96"/>
        <v>0.11</v>
      </c>
      <c r="N1528" s="22">
        <f t="shared" si="95"/>
        <v>1230.9501</v>
      </c>
    </row>
    <row r="1529" spans="1:14" x14ac:dyDescent="0.3">
      <c r="A1529" t="s">
        <v>2866</v>
      </c>
      <c r="B1529" s="4">
        <v>45222</v>
      </c>
      <c r="C1529" t="s">
        <v>48</v>
      </c>
      <c r="D1529" t="s">
        <v>1686</v>
      </c>
      <c r="E1529" t="s">
        <v>1779</v>
      </c>
      <c r="F1529">
        <v>2</v>
      </c>
      <c r="G1529">
        <v>838.22</v>
      </c>
      <c r="H1529">
        <v>0.3</v>
      </c>
      <c r="I1529" t="s">
        <v>1805</v>
      </c>
      <c r="J1529" s="17">
        <v>1173.508</v>
      </c>
      <c r="K1529">
        <f t="shared" si="93"/>
        <v>2</v>
      </c>
      <c r="L1529">
        <f t="shared" si="94"/>
        <v>838.22</v>
      </c>
      <c r="M1529">
        <f t="shared" si="96"/>
        <v>0.3</v>
      </c>
      <c r="N1529" s="22">
        <f t="shared" si="95"/>
        <v>1173.508</v>
      </c>
    </row>
    <row r="1530" spans="1:14" x14ac:dyDescent="0.3">
      <c r="A1530" t="s">
        <v>2871</v>
      </c>
      <c r="B1530" s="4">
        <v>45545</v>
      </c>
      <c r="C1530" t="s">
        <v>1144</v>
      </c>
      <c r="D1530" t="s">
        <v>1686</v>
      </c>
      <c r="E1530" t="s">
        <v>1795</v>
      </c>
      <c r="F1530">
        <v>2</v>
      </c>
      <c r="G1530">
        <v>705.97</v>
      </c>
      <c r="H1530">
        <v>0.1</v>
      </c>
      <c r="I1530" t="s">
        <v>1807</v>
      </c>
      <c r="J1530" s="17">
        <v>1270.7460000000001</v>
      </c>
      <c r="K1530">
        <f t="shared" si="93"/>
        <v>2</v>
      </c>
      <c r="L1530">
        <f t="shared" si="94"/>
        <v>705.97</v>
      </c>
      <c r="M1530">
        <f t="shared" si="96"/>
        <v>0.1</v>
      </c>
      <c r="N1530" s="22">
        <f t="shared" si="95"/>
        <v>1270.7460000000001</v>
      </c>
    </row>
    <row r="1531" spans="1:14" x14ac:dyDescent="0.3">
      <c r="A1531" t="s">
        <v>2900</v>
      </c>
      <c r="B1531" s="4">
        <v>45575</v>
      </c>
      <c r="C1531" t="s">
        <v>533</v>
      </c>
      <c r="D1531" t="s">
        <v>1686</v>
      </c>
      <c r="E1531" t="s">
        <v>1748</v>
      </c>
      <c r="F1531">
        <v>2</v>
      </c>
      <c r="G1531">
        <v>845.27</v>
      </c>
      <c r="H1531">
        <v>0.18</v>
      </c>
      <c r="I1531" t="s">
        <v>1807</v>
      </c>
      <c r="J1531" s="17">
        <v>1386.2428</v>
      </c>
      <c r="K1531">
        <f t="shared" si="93"/>
        <v>2</v>
      </c>
      <c r="L1531">
        <f t="shared" si="94"/>
        <v>845.27</v>
      </c>
      <c r="M1531">
        <f t="shared" si="96"/>
        <v>0.18</v>
      </c>
      <c r="N1531" s="22">
        <f t="shared" si="95"/>
        <v>1386.2428</v>
      </c>
    </row>
    <row r="1532" spans="1:14" x14ac:dyDescent="0.3">
      <c r="A1532" t="s">
        <v>2964</v>
      </c>
      <c r="B1532" s="4">
        <v>45811</v>
      </c>
      <c r="C1532" t="s">
        <v>734</v>
      </c>
      <c r="D1532" t="s">
        <v>1686</v>
      </c>
      <c r="E1532" t="s">
        <v>1761</v>
      </c>
      <c r="F1532">
        <v>3</v>
      </c>
      <c r="G1532">
        <v>744.9</v>
      </c>
      <c r="H1532">
        <v>0.27</v>
      </c>
      <c r="I1532" t="s">
        <v>1807</v>
      </c>
      <c r="J1532" s="17">
        <v>1631.3309999999999</v>
      </c>
      <c r="K1532">
        <f t="shared" si="93"/>
        <v>3</v>
      </c>
      <c r="L1532">
        <f t="shared" si="94"/>
        <v>744.9</v>
      </c>
      <c r="M1532">
        <f t="shared" si="96"/>
        <v>0.27</v>
      </c>
      <c r="N1532" s="22">
        <f t="shared" si="95"/>
        <v>1631.3309999999999</v>
      </c>
    </row>
    <row r="1533" spans="1:14" x14ac:dyDescent="0.3">
      <c r="A1533" t="s">
        <v>3343</v>
      </c>
      <c r="B1533" s="4">
        <v>45378</v>
      </c>
      <c r="C1533" t="s">
        <v>672</v>
      </c>
      <c r="D1533" t="s">
        <v>1686</v>
      </c>
      <c r="E1533" t="s">
        <v>1786</v>
      </c>
      <c r="F1533">
        <v>3</v>
      </c>
      <c r="G1533">
        <v>392.84</v>
      </c>
      <c r="H1533">
        <v>0.27</v>
      </c>
      <c r="I1533" t="s">
        <v>1807</v>
      </c>
      <c r="J1533" s="17">
        <v>860.31959999999992</v>
      </c>
      <c r="K1533">
        <f t="shared" si="93"/>
        <v>3</v>
      </c>
      <c r="L1533">
        <f t="shared" si="94"/>
        <v>392.84</v>
      </c>
      <c r="M1533">
        <f t="shared" si="96"/>
        <v>0.27</v>
      </c>
      <c r="N1533" s="22">
        <f t="shared" si="95"/>
        <v>860.31959999999992</v>
      </c>
    </row>
    <row r="1534" spans="1:14" x14ac:dyDescent="0.3">
      <c r="A1534" t="s">
        <v>3391</v>
      </c>
      <c r="B1534" s="4">
        <v>45902</v>
      </c>
      <c r="C1534" t="s">
        <v>992</v>
      </c>
      <c r="D1534" t="s">
        <v>1686</v>
      </c>
      <c r="E1534" t="s">
        <v>1755</v>
      </c>
      <c r="F1534">
        <v>2</v>
      </c>
      <c r="G1534">
        <v>479.77</v>
      </c>
      <c r="H1534">
        <v>0.21</v>
      </c>
      <c r="I1534" t="s">
        <v>1807</v>
      </c>
      <c r="J1534" s="17">
        <v>758.03660000000002</v>
      </c>
      <c r="K1534">
        <f t="shared" si="93"/>
        <v>2</v>
      </c>
      <c r="L1534">
        <f t="shared" si="94"/>
        <v>479.77</v>
      </c>
      <c r="M1534">
        <f t="shared" si="96"/>
        <v>0.21</v>
      </c>
      <c r="N1534" s="22">
        <f t="shared" si="95"/>
        <v>758.03660000000002</v>
      </c>
    </row>
    <row r="1535" spans="1:14" x14ac:dyDescent="0.3">
      <c r="A1535" t="s">
        <v>3525</v>
      </c>
      <c r="B1535" s="4">
        <v>45261</v>
      </c>
      <c r="C1535" t="s">
        <v>241</v>
      </c>
      <c r="D1535" t="s">
        <v>1686</v>
      </c>
      <c r="E1535" t="s">
        <v>1748</v>
      </c>
      <c r="F1535">
        <v>4</v>
      </c>
      <c r="G1535">
        <v>346.37</v>
      </c>
      <c r="H1535">
        <v>0.18</v>
      </c>
      <c r="I1535" t="s">
        <v>1810</v>
      </c>
      <c r="J1535" s="17">
        <v>1136.0935999999999</v>
      </c>
      <c r="K1535">
        <f t="shared" si="93"/>
        <v>4</v>
      </c>
      <c r="L1535">
        <f t="shared" si="94"/>
        <v>346.37</v>
      </c>
      <c r="M1535">
        <f t="shared" si="96"/>
        <v>0.18</v>
      </c>
      <c r="N1535" s="22">
        <f t="shared" si="95"/>
        <v>1136.0935999999999</v>
      </c>
    </row>
    <row r="1536" spans="1:14" x14ac:dyDescent="0.3">
      <c r="A1536" t="s">
        <v>3545</v>
      </c>
      <c r="B1536" s="4">
        <v>45526</v>
      </c>
      <c r="C1536" t="s">
        <v>622</v>
      </c>
      <c r="D1536" t="s">
        <v>1686</v>
      </c>
      <c r="E1536" t="s">
        <v>1751</v>
      </c>
      <c r="F1536">
        <v>4</v>
      </c>
      <c r="G1536">
        <v>507.22</v>
      </c>
      <c r="H1536">
        <v>0.14000000000000001</v>
      </c>
      <c r="I1536" t="s">
        <v>1807</v>
      </c>
      <c r="J1536" s="17">
        <v>1744.8368</v>
      </c>
      <c r="K1536">
        <f t="shared" si="93"/>
        <v>4</v>
      </c>
      <c r="L1536">
        <f t="shared" si="94"/>
        <v>507.22</v>
      </c>
      <c r="M1536">
        <f t="shared" si="96"/>
        <v>0.14000000000000001</v>
      </c>
      <c r="N1536" s="22">
        <f t="shared" si="95"/>
        <v>1744.8368</v>
      </c>
    </row>
    <row r="1537" spans="1:14" x14ac:dyDescent="0.3">
      <c r="A1537" t="s">
        <v>3706</v>
      </c>
      <c r="B1537" s="4">
        <v>45525</v>
      </c>
      <c r="C1537" t="s">
        <v>227</v>
      </c>
      <c r="D1537" t="s">
        <v>1686</v>
      </c>
      <c r="E1537" t="s">
        <v>1776</v>
      </c>
      <c r="F1537">
        <v>1</v>
      </c>
      <c r="G1537">
        <v>984.37</v>
      </c>
      <c r="H1537">
        <v>0</v>
      </c>
      <c r="I1537" t="s">
        <v>1807</v>
      </c>
      <c r="J1537" s="17">
        <v>984.37</v>
      </c>
      <c r="K1537">
        <f t="shared" si="93"/>
        <v>1</v>
      </c>
      <c r="L1537">
        <f t="shared" si="94"/>
        <v>984.37</v>
      </c>
      <c r="M1537">
        <f t="shared" si="96"/>
        <v>0</v>
      </c>
      <c r="N1537" s="22">
        <f t="shared" si="95"/>
        <v>984.37</v>
      </c>
    </row>
    <row r="1538" spans="1:14" x14ac:dyDescent="0.3">
      <c r="A1538" t="s">
        <v>3739</v>
      </c>
      <c r="B1538" s="4">
        <v>45839</v>
      </c>
      <c r="C1538" t="s">
        <v>1507</v>
      </c>
      <c r="D1538" t="s">
        <v>1686</v>
      </c>
      <c r="E1538" t="s">
        <v>1764</v>
      </c>
      <c r="F1538">
        <v>2</v>
      </c>
      <c r="G1538">
        <v>552.49</v>
      </c>
      <c r="H1538">
        <v>0.1</v>
      </c>
      <c r="I1538" t="s">
        <v>1805</v>
      </c>
      <c r="J1538" s="17">
        <v>994.48200000000008</v>
      </c>
      <c r="K1538">
        <f t="shared" ref="K1538:K1601" si="97">IF(ISBLANK(F1538),J1538/(G1538*(1-H1538)),F1538)</f>
        <v>2</v>
      </c>
      <c r="L1538">
        <f t="shared" ref="L1538:L1601" si="98">IF(ISBLANK(G1538),J1538/(F1538*(1-H1538)),G1538)</f>
        <v>552.49</v>
      </c>
      <c r="M1538">
        <f t="shared" si="96"/>
        <v>0.1</v>
      </c>
      <c r="N1538" s="22">
        <f t="shared" ref="N1538:N1601" si="99">IF(ISBLANK(J1538),F1538*G1538*(1-H1538),J1538)</f>
        <v>994.48200000000008</v>
      </c>
    </row>
    <row r="1539" spans="1:14" x14ac:dyDescent="0.3">
      <c r="A1539" t="s">
        <v>1841</v>
      </c>
      <c r="B1539" s="4">
        <v>45215</v>
      </c>
      <c r="C1539" t="s">
        <v>1069</v>
      </c>
      <c r="D1539" t="s">
        <v>1688</v>
      </c>
      <c r="E1539" t="s">
        <v>1739</v>
      </c>
      <c r="F1539">
        <v>2.9999999999999996</v>
      </c>
      <c r="G1539">
        <v>873.22</v>
      </c>
      <c r="H1539">
        <v>0.18</v>
      </c>
      <c r="I1539" t="s">
        <v>1805</v>
      </c>
      <c r="J1539" s="17">
        <v>2148.1212</v>
      </c>
      <c r="K1539">
        <f t="shared" si="97"/>
        <v>2.9999999999999996</v>
      </c>
      <c r="L1539">
        <f t="shared" si="98"/>
        <v>873.22</v>
      </c>
      <c r="M1539">
        <f t="shared" si="96"/>
        <v>0.18</v>
      </c>
      <c r="N1539" s="22">
        <f t="shared" si="99"/>
        <v>2148.1212</v>
      </c>
    </row>
    <row r="1540" spans="1:14" x14ac:dyDescent="0.3">
      <c r="A1540" t="s">
        <v>1912</v>
      </c>
      <c r="B1540" s="4">
        <v>45214</v>
      </c>
      <c r="C1540" t="s">
        <v>20</v>
      </c>
      <c r="D1540" t="s">
        <v>1688</v>
      </c>
      <c r="E1540" t="s">
        <v>1789</v>
      </c>
      <c r="F1540">
        <v>2</v>
      </c>
      <c r="G1540">
        <v>418.23</v>
      </c>
      <c r="H1540">
        <v>0.28000000000000003</v>
      </c>
      <c r="I1540" t="s">
        <v>1805</v>
      </c>
      <c r="J1540" s="17">
        <v>602.25120000000004</v>
      </c>
      <c r="K1540">
        <f t="shared" si="97"/>
        <v>2</v>
      </c>
      <c r="L1540">
        <f t="shared" si="98"/>
        <v>418.23</v>
      </c>
      <c r="M1540">
        <f t="shared" si="96"/>
        <v>0.28000000000000003</v>
      </c>
      <c r="N1540" s="22">
        <f t="shared" si="99"/>
        <v>602.25120000000004</v>
      </c>
    </row>
    <row r="1541" spans="1:14" x14ac:dyDescent="0.3">
      <c r="A1541" t="s">
        <v>1974</v>
      </c>
      <c r="B1541" s="4">
        <v>45866</v>
      </c>
      <c r="C1541" t="s">
        <v>1275</v>
      </c>
      <c r="D1541" t="s">
        <v>1688</v>
      </c>
      <c r="E1541" t="s">
        <v>1761</v>
      </c>
      <c r="F1541">
        <v>4</v>
      </c>
      <c r="G1541">
        <v>422.09</v>
      </c>
      <c r="H1541">
        <v>0.04</v>
      </c>
      <c r="I1541" t="s">
        <v>1805</v>
      </c>
      <c r="J1541" s="17">
        <v>1620.8255999999999</v>
      </c>
      <c r="K1541">
        <f t="shared" si="97"/>
        <v>4</v>
      </c>
      <c r="L1541">
        <f t="shared" si="98"/>
        <v>422.09</v>
      </c>
      <c r="M1541">
        <f t="shared" si="96"/>
        <v>0.04</v>
      </c>
      <c r="N1541" s="22">
        <f t="shared" si="99"/>
        <v>1620.8255999999999</v>
      </c>
    </row>
    <row r="1542" spans="1:14" x14ac:dyDescent="0.3">
      <c r="A1542" t="s">
        <v>1993</v>
      </c>
      <c r="B1542" s="4">
        <v>45600</v>
      </c>
      <c r="C1542" t="s">
        <v>1384</v>
      </c>
      <c r="D1542" t="s">
        <v>1688</v>
      </c>
      <c r="E1542" t="s">
        <v>1792</v>
      </c>
      <c r="F1542">
        <v>2</v>
      </c>
      <c r="G1542">
        <v>504.26</v>
      </c>
      <c r="H1542">
        <v>0.04</v>
      </c>
      <c r="I1542" t="s">
        <v>1807</v>
      </c>
      <c r="J1542" s="17">
        <v>968.17919999999992</v>
      </c>
      <c r="K1542">
        <f t="shared" si="97"/>
        <v>2</v>
      </c>
      <c r="L1542">
        <f t="shared" si="98"/>
        <v>504.26</v>
      </c>
      <c r="M1542">
        <f t="shared" si="96"/>
        <v>0.04</v>
      </c>
      <c r="N1542" s="22">
        <f t="shared" si="99"/>
        <v>968.17919999999992</v>
      </c>
    </row>
    <row r="1543" spans="1:14" x14ac:dyDescent="0.3">
      <c r="A1543" t="s">
        <v>2014</v>
      </c>
      <c r="B1543" s="4">
        <v>45640</v>
      </c>
      <c r="C1543" t="s">
        <v>604</v>
      </c>
      <c r="D1543" t="s">
        <v>1688</v>
      </c>
      <c r="E1543" t="s">
        <v>1748</v>
      </c>
      <c r="F1543">
        <v>1</v>
      </c>
      <c r="G1543">
        <v>127.11</v>
      </c>
      <c r="H1543">
        <v>0.01</v>
      </c>
      <c r="I1543" t="s">
        <v>1807</v>
      </c>
      <c r="J1543" s="17">
        <v>125.8389</v>
      </c>
      <c r="K1543">
        <f t="shared" si="97"/>
        <v>1</v>
      </c>
      <c r="L1543">
        <f t="shared" si="98"/>
        <v>127.11</v>
      </c>
      <c r="M1543">
        <f t="shared" si="96"/>
        <v>0.01</v>
      </c>
      <c r="N1543" s="22">
        <f t="shared" si="99"/>
        <v>125.8389</v>
      </c>
    </row>
    <row r="1544" spans="1:14" x14ac:dyDescent="0.3">
      <c r="A1544" t="s">
        <v>2040</v>
      </c>
      <c r="B1544" s="4">
        <v>45880</v>
      </c>
      <c r="C1544" t="s">
        <v>52</v>
      </c>
      <c r="D1544" t="s">
        <v>1688</v>
      </c>
      <c r="E1544" t="s">
        <v>1755</v>
      </c>
      <c r="F1544">
        <v>1</v>
      </c>
      <c r="G1544">
        <v>989.63</v>
      </c>
      <c r="H1544">
        <v>0.05</v>
      </c>
      <c r="I1544" t="s">
        <v>1807</v>
      </c>
      <c r="J1544" s="17">
        <v>940.1484999999999</v>
      </c>
      <c r="K1544">
        <f t="shared" si="97"/>
        <v>1</v>
      </c>
      <c r="L1544">
        <f t="shared" si="98"/>
        <v>989.63</v>
      </c>
      <c r="M1544">
        <f t="shared" si="96"/>
        <v>0.05</v>
      </c>
      <c r="N1544" s="22">
        <f t="shared" si="99"/>
        <v>940.1484999999999</v>
      </c>
    </row>
    <row r="1545" spans="1:14" x14ac:dyDescent="0.3">
      <c r="A1545" t="s">
        <v>2231</v>
      </c>
      <c r="B1545" s="4">
        <v>45220</v>
      </c>
      <c r="C1545" t="s">
        <v>146</v>
      </c>
      <c r="D1545" t="s">
        <v>1688</v>
      </c>
      <c r="E1545" t="s">
        <v>1779</v>
      </c>
      <c r="F1545">
        <v>1</v>
      </c>
      <c r="G1545">
        <v>823.61</v>
      </c>
      <c r="H1545">
        <v>0.28000000000000003</v>
      </c>
      <c r="I1545" t="s">
        <v>1810</v>
      </c>
      <c r="J1545" s="17">
        <v>592.99919999999997</v>
      </c>
      <c r="K1545">
        <f t="shared" si="97"/>
        <v>1</v>
      </c>
      <c r="L1545">
        <f t="shared" si="98"/>
        <v>823.61</v>
      </c>
      <c r="M1545">
        <f t="shared" si="96"/>
        <v>0.28000000000000003</v>
      </c>
      <c r="N1545" s="22">
        <f t="shared" si="99"/>
        <v>592.99919999999997</v>
      </c>
    </row>
    <row r="1546" spans="1:14" x14ac:dyDescent="0.3">
      <c r="A1546" t="s">
        <v>2248</v>
      </c>
      <c r="B1546" s="4">
        <v>45480</v>
      </c>
      <c r="C1546" t="s">
        <v>140</v>
      </c>
      <c r="D1546" t="s">
        <v>1688</v>
      </c>
      <c r="E1546" t="s">
        <v>1755</v>
      </c>
      <c r="F1546">
        <v>2</v>
      </c>
      <c r="G1546">
        <v>285.39</v>
      </c>
      <c r="H1546">
        <v>0.1</v>
      </c>
      <c r="I1546" t="s">
        <v>1805</v>
      </c>
      <c r="J1546" s="17">
        <v>513.702</v>
      </c>
      <c r="K1546">
        <f t="shared" si="97"/>
        <v>2</v>
      </c>
      <c r="L1546">
        <f t="shared" si="98"/>
        <v>285.39</v>
      </c>
      <c r="M1546">
        <f t="shared" si="96"/>
        <v>0.1</v>
      </c>
      <c r="N1546" s="22">
        <f t="shared" si="99"/>
        <v>513.702</v>
      </c>
    </row>
    <row r="1547" spans="1:14" x14ac:dyDescent="0.3">
      <c r="A1547" t="s">
        <v>2550</v>
      </c>
      <c r="B1547" s="4">
        <v>45384</v>
      </c>
      <c r="C1547" t="s">
        <v>565</v>
      </c>
      <c r="D1547" t="s">
        <v>1688</v>
      </c>
      <c r="E1547" t="s">
        <v>1748</v>
      </c>
      <c r="F1547">
        <v>3</v>
      </c>
      <c r="G1547">
        <v>339.41</v>
      </c>
      <c r="H1547">
        <v>0.26</v>
      </c>
      <c r="I1547" t="s">
        <v>1805</v>
      </c>
      <c r="J1547" s="17">
        <v>753.49019999999996</v>
      </c>
      <c r="K1547">
        <f t="shared" si="97"/>
        <v>3</v>
      </c>
      <c r="L1547">
        <f t="shared" si="98"/>
        <v>339.41</v>
      </c>
      <c r="M1547">
        <f t="shared" si="96"/>
        <v>0.26</v>
      </c>
      <c r="N1547" s="22">
        <f t="shared" si="99"/>
        <v>753.49019999999996</v>
      </c>
    </row>
    <row r="1548" spans="1:14" x14ac:dyDescent="0.3">
      <c r="A1548" t="s">
        <v>2551</v>
      </c>
      <c r="B1548" s="4">
        <v>45687</v>
      </c>
      <c r="C1548" t="s">
        <v>1433</v>
      </c>
      <c r="D1548" t="s">
        <v>1688</v>
      </c>
      <c r="E1548" t="s">
        <v>1768</v>
      </c>
      <c r="F1548">
        <v>4</v>
      </c>
      <c r="G1548">
        <v>848.47</v>
      </c>
      <c r="H1548">
        <v>0.21</v>
      </c>
      <c r="I1548" t="s">
        <v>1810</v>
      </c>
      <c r="J1548" s="17">
        <v>2681.1651999999999</v>
      </c>
      <c r="K1548">
        <f t="shared" si="97"/>
        <v>4</v>
      </c>
      <c r="L1548">
        <f t="shared" si="98"/>
        <v>848.47</v>
      </c>
      <c r="M1548">
        <f t="shared" si="96"/>
        <v>0.21</v>
      </c>
      <c r="N1548" s="22">
        <f t="shared" si="99"/>
        <v>2681.1651999999999</v>
      </c>
    </row>
    <row r="1549" spans="1:14" x14ac:dyDescent="0.3">
      <c r="A1549" t="s">
        <v>2666</v>
      </c>
      <c r="B1549" s="4">
        <v>45614</v>
      </c>
      <c r="C1549" t="s">
        <v>456</v>
      </c>
      <c r="D1549" t="s">
        <v>1688</v>
      </c>
      <c r="E1549" t="s">
        <v>1743</v>
      </c>
      <c r="F1549">
        <v>3</v>
      </c>
      <c r="G1549">
        <v>448.55</v>
      </c>
      <c r="H1549">
        <v>0.05</v>
      </c>
      <c r="I1549" t="s">
        <v>1805</v>
      </c>
      <c r="J1549" s="17">
        <v>1278.3675000000001</v>
      </c>
      <c r="K1549">
        <f t="shared" si="97"/>
        <v>3</v>
      </c>
      <c r="L1549">
        <f t="shared" si="98"/>
        <v>448.55</v>
      </c>
      <c r="M1549">
        <f t="shared" si="96"/>
        <v>0.05</v>
      </c>
      <c r="N1549" s="22">
        <f t="shared" si="99"/>
        <v>1278.3675000000001</v>
      </c>
    </row>
    <row r="1550" spans="1:14" x14ac:dyDescent="0.3">
      <c r="A1550" t="s">
        <v>2727</v>
      </c>
      <c r="B1550" s="4">
        <v>45253</v>
      </c>
      <c r="C1550" t="s">
        <v>121</v>
      </c>
      <c r="D1550" t="s">
        <v>1688</v>
      </c>
      <c r="E1550" t="s">
        <v>1751</v>
      </c>
      <c r="F1550">
        <v>2</v>
      </c>
      <c r="G1550">
        <v>32.19</v>
      </c>
      <c r="H1550">
        <v>0.13</v>
      </c>
      <c r="I1550" t="s">
        <v>1810</v>
      </c>
      <c r="J1550" s="17">
        <v>56.010599999999997</v>
      </c>
      <c r="K1550">
        <f t="shared" si="97"/>
        <v>2</v>
      </c>
      <c r="L1550">
        <f t="shared" si="98"/>
        <v>32.19</v>
      </c>
      <c r="M1550">
        <f t="shared" si="96"/>
        <v>0.13</v>
      </c>
      <c r="N1550" s="22">
        <f t="shared" si="99"/>
        <v>56.010599999999997</v>
      </c>
    </row>
    <row r="1551" spans="1:14" x14ac:dyDescent="0.3">
      <c r="A1551" t="s">
        <v>2817</v>
      </c>
      <c r="B1551" s="4">
        <v>45908</v>
      </c>
      <c r="C1551" t="s">
        <v>675</v>
      </c>
      <c r="D1551" t="s">
        <v>1688</v>
      </c>
      <c r="E1551" t="s">
        <v>1768</v>
      </c>
      <c r="F1551">
        <v>4</v>
      </c>
      <c r="G1551">
        <v>202.59</v>
      </c>
      <c r="H1551">
        <v>0.06</v>
      </c>
      <c r="I1551" t="s">
        <v>1810</v>
      </c>
      <c r="J1551" s="17">
        <v>761.73839999999996</v>
      </c>
      <c r="K1551">
        <f t="shared" si="97"/>
        <v>4</v>
      </c>
      <c r="L1551">
        <f t="shared" si="98"/>
        <v>202.59</v>
      </c>
      <c r="M1551">
        <f t="shared" si="96"/>
        <v>0.06</v>
      </c>
      <c r="N1551" s="22">
        <f t="shared" si="99"/>
        <v>761.73839999999996</v>
      </c>
    </row>
    <row r="1552" spans="1:14" x14ac:dyDescent="0.3">
      <c r="A1552" t="s">
        <v>3163</v>
      </c>
      <c r="B1552" s="4">
        <v>45564</v>
      </c>
      <c r="C1552" t="s">
        <v>634</v>
      </c>
      <c r="D1552" t="s">
        <v>1688</v>
      </c>
      <c r="E1552" t="s">
        <v>1764</v>
      </c>
      <c r="F1552">
        <v>3</v>
      </c>
      <c r="G1552">
        <v>141.54</v>
      </c>
      <c r="H1552">
        <v>0.12</v>
      </c>
      <c r="I1552" t="s">
        <v>1807</v>
      </c>
      <c r="J1552" s="17">
        <v>373.66559999999998</v>
      </c>
      <c r="K1552">
        <f t="shared" si="97"/>
        <v>3</v>
      </c>
      <c r="L1552">
        <f t="shared" si="98"/>
        <v>141.54</v>
      </c>
      <c r="M1552">
        <f t="shared" si="96"/>
        <v>0.12</v>
      </c>
      <c r="N1552" s="22">
        <f t="shared" si="99"/>
        <v>373.66559999999998</v>
      </c>
    </row>
    <row r="1553" spans="1:14" x14ac:dyDescent="0.3">
      <c r="A1553" t="s">
        <v>3237</v>
      </c>
      <c r="B1553" s="4">
        <v>45263</v>
      </c>
      <c r="C1553" t="s">
        <v>713</v>
      </c>
      <c r="D1553" t="s">
        <v>1688</v>
      </c>
      <c r="E1553" t="s">
        <v>1743</v>
      </c>
      <c r="F1553">
        <v>1</v>
      </c>
      <c r="G1553">
        <v>462.23</v>
      </c>
      <c r="H1553">
        <v>0.3</v>
      </c>
      <c r="I1553" t="s">
        <v>1807</v>
      </c>
      <c r="J1553" s="17">
        <v>323.56099999999998</v>
      </c>
      <c r="K1553">
        <f t="shared" si="97"/>
        <v>1</v>
      </c>
      <c r="L1553">
        <f t="shared" si="98"/>
        <v>462.23</v>
      </c>
      <c r="M1553">
        <f t="shared" si="96"/>
        <v>0.3</v>
      </c>
      <c r="N1553" s="22">
        <f t="shared" si="99"/>
        <v>323.56099999999998</v>
      </c>
    </row>
    <row r="1554" spans="1:14" x14ac:dyDescent="0.3">
      <c r="A1554" t="s">
        <v>3518</v>
      </c>
      <c r="B1554" s="4">
        <v>45316</v>
      </c>
      <c r="C1554" t="s">
        <v>702</v>
      </c>
      <c r="D1554" t="s">
        <v>1688</v>
      </c>
      <c r="E1554" t="s">
        <v>1758</v>
      </c>
      <c r="F1554">
        <v>1</v>
      </c>
      <c r="G1554">
        <v>502.53</v>
      </c>
      <c r="H1554">
        <v>0</v>
      </c>
      <c r="I1554" t="s">
        <v>1807</v>
      </c>
      <c r="J1554" s="17">
        <v>502.53</v>
      </c>
      <c r="K1554">
        <f t="shared" si="97"/>
        <v>1</v>
      </c>
      <c r="L1554">
        <f t="shared" si="98"/>
        <v>502.53</v>
      </c>
      <c r="M1554">
        <f t="shared" si="96"/>
        <v>0</v>
      </c>
      <c r="N1554" s="22">
        <f t="shared" si="99"/>
        <v>502.53</v>
      </c>
    </row>
    <row r="1555" spans="1:14" x14ac:dyDescent="0.3">
      <c r="A1555" t="s">
        <v>3568</v>
      </c>
      <c r="B1555" s="4">
        <v>45581</v>
      </c>
      <c r="C1555" t="s">
        <v>808</v>
      </c>
      <c r="D1555" t="s">
        <v>1688</v>
      </c>
      <c r="E1555" t="s">
        <v>1795</v>
      </c>
      <c r="F1555">
        <v>2</v>
      </c>
      <c r="G1555">
        <v>60.53</v>
      </c>
      <c r="H1555">
        <v>0.18</v>
      </c>
      <c r="I1555" t="s">
        <v>1805</v>
      </c>
      <c r="J1555" s="17">
        <v>99.269200000000012</v>
      </c>
      <c r="K1555">
        <f t="shared" si="97"/>
        <v>2</v>
      </c>
      <c r="L1555">
        <f t="shared" si="98"/>
        <v>60.53</v>
      </c>
      <c r="M1555">
        <f t="shared" si="96"/>
        <v>0.18</v>
      </c>
      <c r="N1555" s="22">
        <f t="shared" si="99"/>
        <v>99.269200000000012</v>
      </c>
    </row>
    <row r="1556" spans="1:14" x14ac:dyDescent="0.3">
      <c r="A1556" t="s">
        <v>3578</v>
      </c>
      <c r="B1556" s="4">
        <v>45418</v>
      </c>
      <c r="C1556" t="s">
        <v>1243</v>
      </c>
      <c r="D1556" t="s">
        <v>1688</v>
      </c>
      <c r="E1556" t="s">
        <v>1761</v>
      </c>
      <c r="F1556">
        <v>1</v>
      </c>
      <c r="G1556">
        <v>224.49</v>
      </c>
      <c r="H1556">
        <v>0.11</v>
      </c>
      <c r="I1556" t="s">
        <v>1807</v>
      </c>
      <c r="J1556" s="17">
        <v>199.7961</v>
      </c>
      <c r="K1556">
        <f t="shared" si="97"/>
        <v>1</v>
      </c>
      <c r="L1556">
        <f t="shared" si="98"/>
        <v>224.49</v>
      </c>
      <c r="M1556">
        <f t="shared" si="96"/>
        <v>0.11</v>
      </c>
      <c r="N1556" s="22">
        <f t="shared" si="99"/>
        <v>199.7961</v>
      </c>
    </row>
    <row r="1557" spans="1:14" x14ac:dyDescent="0.3">
      <c r="A1557" t="s">
        <v>3728</v>
      </c>
      <c r="B1557" s="4">
        <v>45624</v>
      </c>
      <c r="C1557" t="s">
        <v>1507</v>
      </c>
      <c r="D1557" t="s">
        <v>1688</v>
      </c>
      <c r="E1557" t="s">
        <v>1776</v>
      </c>
      <c r="F1557">
        <v>4</v>
      </c>
      <c r="G1557">
        <v>619.35</v>
      </c>
      <c r="H1557">
        <v>0.3</v>
      </c>
      <c r="I1557" t="s">
        <v>1805</v>
      </c>
      <c r="J1557" s="17">
        <v>1734.18</v>
      </c>
      <c r="K1557">
        <f t="shared" si="97"/>
        <v>4</v>
      </c>
      <c r="L1557">
        <f t="shared" si="98"/>
        <v>619.35</v>
      </c>
      <c r="M1557">
        <f t="shared" si="96"/>
        <v>0.3</v>
      </c>
      <c r="N1557" s="22">
        <f t="shared" si="99"/>
        <v>1734.18</v>
      </c>
    </row>
    <row r="1558" spans="1:14" x14ac:dyDescent="0.3">
      <c r="A1558" t="s">
        <v>3779</v>
      </c>
      <c r="B1558" s="4">
        <v>45466</v>
      </c>
      <c r="C1558" t="s">
        <v>1216</v>
      </c>
      <c r="D1558" t="s">
        <v>1688</v>
      </c>
      <c r="E1558" t="s">
        <v>1786</v>
      </c>
      <c r="F1558">
        <v>1</v>
      </c>
      <c r="G1558">
        <v>650.47</v>
      </c>
      <c r="H1558">
        <v>0.13</v>
      </c>
      <c r="I1558" t="s">
        <v>1807</v>
      </c>
      <c r="J1558" s="17">
        <v>565.90890000000002</v>
      </c>
      <c r="K1558">
        <f t="shared" si="97"/>
        <v>1</v>
      </c>
      <c r="L1558">
        <f t="shared" si="98"/>
        <v>650.47</v>
      </c>
      <c r="M1558">
        <f t="shared" si="96"/>
        <v>0.13</v>
      </c>
      <c r="N1558" s="22">
        <f t="shared" si="99"/>
        <v>565.90890000000002</v>
      </c>
    </row>
    <row r="1559" spans="1:14" x14ac:dyDescent="0.3">
      <c r="A1559" t="s">
        <v>1932</v>
      </c>
      <c r="B1559" s="4">
        <v>45598</v>
      </c>
      <c r="C1559" t="s">
        <v>1513</v>
      </c>
      <c r="D1559" t="s">
        <v>1544</v>
      </c>
      <c r="E1559" t="s">
        <v>1758</v>
      </c>
      <c r="F1559">
        <v>1</v>
      </c>
      <c r="G1559">
        <v>846.31</v>
      </c>
      <c r="H1559">
        <v>0.05</v>
      </c>
      <c r="I1559" t="s">
        <v>1807</v>
      </c>
      <c r="J1559" s="17">
        <v>803.9944999999999</v>
      </c>
      <c r="K1559">
        <f t="shared" si="97"/>
        <v>1</v>
      </c>
      <c r="L1559">
        <f t="shared" si="98"/>
        <v>846.31</v>
      </c>
      <c r="M1559">
        <f t="shared" si="96"/>
        <v>0.05</v>
      </c>
      <c r="N1559" s="22">
        <f t="shared" si="99"/>
        <v>803.9944999999999</v>
      </c>
    </row>
    <row r="1560" spans="1:14" x14ac:dyDescent="0.3">
      <c r="A1560" t="s">
        <v>2049</v>
      </c>
      <c r="B1560" s="4">
        <v>45312</v>
      </c>
      <c r="C1560" t="s">
        <v>1012</v>
      </c>
      <c r="D1560" t="s">
        <v>1544</v>
      </c>
      <c r="E1560" t="s">
        <v>1786</v>
      </c>
      <c r="F1560">
        <v>1</v>
      </c>
      <c r="G1560">
        <v>394.35</v>
      </c>
      <c r="H1560">
        <v>0.09</v>
      </c>
      <c r="I1560" t="s">
        <v>1807</v>
      </c>
      <c r="J1560" s="17">
        <v>358.85849999999999</v>
      </c>
      <c r="K1560">
        <f t="shared" si="97"/>
        <v>1</v>
      </c>
      <c r="L1560">
        <f t="shared" si="98"/>
        <v>394.35</v>
      </c>
      <c r="M1560">
        <f t="shared" si="96"/>
        <v>0.09</v>
      </c>
      <c r="N1560" s="22">
        <f t="shared" si="99"/>
        <v>358.85849999999999</v>
      </c>
    </row>
    <row r="1561" spans="1:14" x14ac:dyDescent="0.3">
      <c r="A1561" t="s">
        <v>2052</v>
      </c>
      <c r="B1561" s="4">
        <v>45349</v>
      </c>
      <c r="C1561" t="s">
        <v>1412</v>
      </c>
      <c r="D1561" t="s">
        <v>1544</v>
      </c>
      <c r="E1561" t="s">
        <v>1761</v>
      </c>
      <c r="F1561">
        <v>2</v>
      </c>
      <c r="G1561">
        <v>377.3</v>
      </c>
      <c r="H1561">
        <v>0.15</v>
      </c>
      <c r="I1561" t="s">
        <v>1807</v>
      </c>
      <c r="J1561" s="17">
        <v>641.41</v>
      </c>
      <c r="K1561">
        <f t="shared" si="97"/>
        <v>2</v>
      </c>
      <c r="L1561">
        <f t="shared" si="98"/>
        <v>377.3</v>
      </c>
      <c r="M1561">
        <f t="shared" si="96"/>
        <v>0.15</v>
      </c>
      <c r="N1561" s="22">
        <f t="shared" si="99"/>
        <v>641.41</v>
      </c>
    </row>
    <row r="1562" spans="1:14" x14ac:dyDescent="0.3">
      <c r="A1562" t="s">
        <v>2144</v>
      </c>
      <c r="B1562" s="4">
        <v>45921</v>
      </c>
      <c r="C1562" t="s">
        <v>310</v>
      </c>
      <c r="D1562" t="s">
        <v>1544</v>
      </c>
      <c r="E1562" t="s">
        <v>1768</v>
      </c>
      <c r="F1562">
        <v>1</v>
      </c>
      <c r="G1562">
        <v>125</v>
      </c>
      <c r="H1562">
        <v>0.23</v>
      </c>
      <c r="I1562" t="s">
        <v>1805</v>
      </c>
      <c r="J1562" s="17">
        <v>96.25</v>
      </c>
      <c r="K1562">
        <f t="shared" si="97"/>
        <v>1</v>
      </c>
      <c r="L1562">
        <f t="shared" si="98"/>
        <v>125</v>
      </c>
      <c r="M1562">
        <f t="shared" si="96"/>
        <v>0.23</v>
      </c>
      <c r="N1562" s="22">
        <f t="shared" si="99"/>
        <v>96.25</v>
      </c>
    </row>
    <row r="1563" spans="1:14" x14ac:dyDescent="0.3">
      <c r="A1563" t="s">
        <v>2302</v>
      </c>
      <c r="B1563" s="4">
        <v>45568</v>
      </c>
      <c r="C1563" t="s">
        <v>1010</v>
      </c>
      <c r="D1563" t="s">
        <v>1544</v>
      </c>
      <c r="E1563" t="s">
        <v>1755</v>
      </c>
      <c r="F1563">
        <v>2</v>
      </c>
      <c r="G1563">
        <v>406.46</v>
      </c>
      <c r="H1563">
        <v>0.3</v>
      </c>
      <c r="I1563" t="s">
        <v>1807</v>
      </c>
      <c r="J1563" s="17">
        <v>569.04399999999998</v>
      </c>
      <c r="K1563">
        <f t="shared" si="97"/>
        <v>2</v>
      </c>
      <c r="L1563">
        <f t="shared" si="98"/>
        <v>406.46</v>
      </c>
      <c r="M1563">
        <f t="shared" si="96"/>
        <v>0.3</v>
      </c>
      <c r="N1563" s="22">
        <f t="shared" si="99"/>
        <v>569.04399999999998</v>
      </c>
    </row>
    <row r="1564" spans="1:14" x14ac:dyDescent="0.3">
      <c r="A1564" t="s">
        <v>2337</v>
      </c>
      <c r="B1564" s="4">
        <v>45552</v>
      </c>
      <c r="C1564" t="s">
        <v>278</v>
      </c>
      <c r="D1564" t="s">
        <v>1544</v>
      </c>
      <c r="E1564" t="s">
        <v>1795</v>
      </c>
      <c r="F1564">
        <v>4</v>
      </c>
      <c r="G1564">
        <v>816.28</v>
      </c>
      <c r="H1564">
        <v>0.15</v>
      </c>
      <c r="I1564" t="s">
        <v>1810</v>
      </c>
      <c r="J1564" s="17">
        <v>2775.3519999999999</v>
      </c>
      <c r="K1564">
        <f t="shared" si="97"/>
        <v>4</v>
      </c>
      <c r="L1564">
        <f t="shared" si="98"/>
        <v>816.28</v>
      </c>
      <c r="M1564">
        <f t="shared" si="96"/>
        <v>0.15</v>
      </c>
      <c r="N1564" s="22">
        <f t="shared" si="99"/>
        <v>2775.3519999999999</v>
      </c>
    </row>
    <row r="1565" spans="1:14" x14ac:dyDescent="0.3">
      <c r="A1565" t="s">
        <v>2437</v>
      </c>
      <c r="B1565" s="4">
        <v>45804</v>
      </c>
      <c r="C1565" t="s">
        <v>1290</v>
      </c>
      <c r="D1565" t="s">
        <v>1544</v>
      </c>
      <c r="E1565" t="s">
        <v>1748</v>
      </c>
      <c r="F1565">
        <v>4</v>
      </c>
      <c r="G1565">
        <v>432.29</v>
      </c>
      <c r="H1565">
        <v>0.16</v>
      </c>
      <c r="I1565" t="s">
        <v>1810</v>
      </c>
      <c r="J1565" s="17">
        <v>1452.4944</v>
      </c>
      <c r="K1565">
        <f t="shared" si="97"/>
        <v>4</v>
      </c>
      <c r="L1565">
        <f t="shared" si="98"/>
        <v>432.29</v>
      </c>
      <c r="M1565">
        <f t="shared" si="96"/>
        <v>0.16</v>
      </c>
      <c r="N1565" s="22">
        <f t="shared" si="99"/>
        <v>1452.4944</v>
      </c>
    </row>
    <row r="1566" spans="1:14" x14ac:dyDescent="0.3">
      <c r="A1566" t="s">
        <v>2503</v>
      </c>
      <c r="B1566" s="4">
        <v>45365</v>
      </c>
      <c r="C1566" t="s">
        <v>640</v>
      </c>
      <c r="D1566" t="s">
        <v>1544</v>
      </c>
      <c r="E1566" t="s">
        <v>1739</v>
      </c>
      <c r="F1566">
        <v>4</v>
      </c>
      <c r="G1566">
        <v>167.83</v>
      </c>
      <c r="H1566">
        <v>0.15</v>
      </c>
      <c r="I1566" t="s">
        <v>1805</v>
      </c>
      <c r="J1566" s="17">
        <v>570.62200000000007</v>
      </c>
      <c r="K1566">
        <f t="shared" si="97"/>
        <v>4</v>
      </c>
      <c r="L1566">
        <f t="shared" si="98"/>
        <v>167.83</v>
      </c>
      <c r="M1566">
        <f t="shared" ref="M1566:M1629" si="100">IF(ISBLANK(H1566),1-(J1566/(L1566*F1566)),H1566)</f>
        <v>0.15</v>
      </c>
      <c r="N1566" s="22">
        <f t="shared" si="99"/>
        <v>570.62200000000007</v>
      </c>
    </row>
    <row r="1567" spans="1:14" x14ac:dyDescent="0.3">
      <c r="A1567" t="s">
        <v>2598</v>
      </c>
      <c r="B1567" s="4">
        <v>45320</v>
      </c>
      <c r="C1567" t="s">
        <v>453</v>
      </c>
      <c r="D1567" t="s">
        <v>1544</v>
      </c>
      <c r="E1567" t="s">
        <v>1739</v>
      </c>
      <c r="F1567">
        <v>2</v>
      </c>
      <c r="G1567">
        <v>443.09</v>
      </c>
      <c r="H1567">
        <v>0.02</v>
      </c>
      <c r="I1567" t="s">
        <v>1807</v>
      </c>
      <c r="J1567" s="17">
        <v>868.45639999999992</v>
      </c>
      <c r="K1567">
        <f t="shared" si="97"/>
        <v>2</v>
      </c>
      <c r="L1567">
        <f t="shared" si="98"/>
        <v>443.09</v>
      </c>
      <c r="M1567">
        <f t="shared" si="100"/>
        <v>0.02</v>
      </c>
      <c r="N1567" s="22">
        <f t="shared" si="99"/>
        <v>868.45639999999992</v>
      </c>
    </row>
    <row r="1568" spans="1:14" x14ac:dyDescent="0.3">
      <c r="A1568" t="s">
        <v>2604</v>
      </c>
      <c r="B1568" s="4">
        <v>45447</v>
      </c>
      <c r="C1568" t="s">
        <v>382</v>
      </c>
      <c r="D1568" t="s">
        <v>1544</v>
      </c>
      <c r="E1568" t="s">
        <v>1789</v>
      </c>
      <c r="F1568">
        <v>3</v>
      </c>
      <c r="G1568">
        <v>170.48</v>
      </c>
      <c r="H1568">
        <v>0.06</v>
      </c>
      <c r="I1568" t="s">
        <v>1810</v>
      </c>
      <c r="J1568" s="17">
        <v>480.75359999999989</v>
      </c>
      <c r="K1568">
        <f t="shared" si="97"/>
        <v>3</v>
      </c>
      <c r="L1568">
        <f t="shared" si="98"/>
        <v>170.48</v>
      </c>
      <c r="M1568">
        <f t="shared" si="100"/>
        <v>0.06</v>
      </c>
      <c r="N1568" s="22">
        <f t="shared" si="99"/>
        <v>480.75359999999989</v>
      </c>
    </row>
    <row r="1569" spans="1:14" x14ac:dyDescent="0.3">
      <c r="A1569" t="s">
        <v>2816</v>
      </c>
      <c r="B1569" s="4">
        <v>45740</v>
      </c>
      <c r="C1569" t="s">
        <v>351</v>
      </c>
      <c r="D1569" t="s">
        <v>1544</v>
      </c>
      <c r="E1569" t="s">
        <v>1764</v>
      </c>
      <c r="F1569">
        <v>4</v>
      </c>
      <c r="G1569">
        <v>56.37</v>
      </c>
      <c r="H1569">
        <v>0.17</v>
      </c>
      <c r="I1569" t="s">
        <v>1805</v>
      </c>
      <c r="J1569" s="17">
        <v>187.14840000000001</v>
      </c>
      <c r="K1569">
        <f t="shared" si="97"/>
        <v>4</v>
      </c>
      <c r="L1569">
        <f t="shared" si="98"/>
        <v>56.37</v>
      </c>
      <c r="M1569">
        <f t="shared" si="100"/>
        <v>0.17</v>
      </c>
      <c r="N1569" s="22">
        <f t="shared" si="99"/>
        <v>187.14840000000001</v>
      </c>
    </row>
    <row r="1570" spans="1:14" x14ac:dyDescent="0.3">
      <c r="A1570" t="s">
        <v>2908</v>
      </c>
      <c r="B1570" s="4">
        <v>45641</v>
      </c>
      <c r="C1570" t="s">
        <v>382</v>
      </c>
      <c r="D1570" t="s">
        <v>1544</v>
      </c>
      <c r="E1570" t="s">
        <v>1739</v>
      </c>
      <c r="F1570">
        <v>3</v>
      </c>
      <c r="G1570">
        <v>324.29000000000002</v>
      </c>
      <c r="H1570">
        <v>0.16</v>
      </c>
      <c r="I1570" t="s">
        <v>1810</v>
      </c>
      <c r="J1570" s="17">
        <v>817.21080000000006</v>
      </c>
      <c r="K1570">
        <f t="shared" si="97"/>
        <v>3</v>
      </c>
      <c r="L1570">
        <f t="shared" si="98"/>
        <v>324.29000000000002</v>
      </c>
      <c r="M1570">
        <f t="shared" si="100"/>
        <v>0.16</v>
      </c>
      <c r="N1570" s="22">
        <f t="shared" si="99"/>
        <v>817.21080000000006</v>
      </c>
    </row>
    <row r="1571" spans="1:14" x14ac:dyDescent="0.3">
      <c r="A1571" t="s">
        <v>3015</v>
      </c>
      <c r="B1571" s="4">
        <v>45446</v>
      </c>
      <c r="C1571" t="s">
        <v>989</v>
      </c>
      <c r="D1571" t="s">
        <v>1544</v>
      </c>
      <c r="E1571" t="s">
        <v>1786</v>
      </c>
      <c r="F1571">
        <v>3</v>
      </c>
      <c r="G1571">
        <v>581.09</v>
      </c>
      <c r="H1571">
        <v>0.1</v>
      </c>
      <c r="I1571" t="s">
        <v>1810</v>
      </c>
      <c r="J1571" s="17">
        <v>1568.943</v>
      </c>
      <c r="K1571">
        <f t="shared" si="97"/>
        <v>3</v>
      </c>
      <c r="L1571">
        <f t="shared" si="98"/>
        <v>581.09</v>
      </c>
      <c r="M1571">
        <f t="shared" si="100"/>
        <v>0.1</v>
      </c>
      <c r="N1571" s="22">
        <f t="shared" si="99"/>
        <v>1568.943</v>
      </c>
    </row>
    <row r="1572" spans="1:14" x14ac:dyDescent="0.3">
      <c r="A1572" t="s">
        <v>3458</v>
      </c>
      <c r="B1572" s="4">
        <v>45379</v>
      </c>
      <c r="C1572" t="s">
        <v>1186</v>
      </c>
      <c r="D1572" t="s">
        <v>1544</v>
      </c>
      <c r="E1572" t="s">
        <v>1764</v>
      </c>
      <c r="F1572">
        <v>4</v>
      </c>
      <c r="G1572">
        <v>195.75</v>
      </c>
      <c r="H1572">
        <v>0.17</v>
      </c>
      <c r="I1572" t="s">
        <v>1805</v>
      </c>
      <c r="J1572" s="17">
        <v>649.89</v>
      </c>
      <c r="K1572">
        <f t="shared" si="97"/>
        <v>4</v>
      </c>
      <c r="L1572">
        <f t="shared" si="98"/>
        <v>195.75</v>
      </c>
      <c r="M1572">
        <f t="shared" si="100"/>
        <v>0.17</v>
      </c>
      <c r="N1572" s="22">
        <f t="shared" si="99"/>
        <v>649.89</v>
      </c>
    </row>
    <row r="1573" spans="1:14" x14ac:dyDescent="0.3">
      <c r="A1573" t="s">
        <v>3464</v>
      </c>
      <c r="B1573" s="4">
        <v>45237</v>
      </c>
      <c r="C1573" t="s">
        <v>409</v>
      </c>
      <c r="D1573" t="s">
        <v>1544</v>
      </c>
      <c r="E1573" t="s">
        <v>1748</v>
      </c>
      <c r="F1573">
        <v>4</v>
      </c>
      <c r="G1573">
        <v>555.65</v>
      </c>
      <c r="H1573">
        <v>0.25</v>
      </c>
      <c r="I1573" t="s">
        <v>1810</v>
      </c>
      <c r="J1573" s="17">
        <v>1666.95</v>
      </c>
      <c r="K1573">
        <f t="shared" si="97"/>
        <v>4</v>
      </c>
      <c r="L1573">
        <f t="shared" si="98"/>
        <v>555.65</v>
      </c>
      <c r="M1573">
        <f t="shared" si="100"/>
        <v>0.25</v>
      </c>
      <c r="N1573" s="22">
        <f t="shared" si="99"/>
        <v>1666.95</v>
      </c>
    </row>
    <row r="1574" spans="1:14" x14ac:dyDescent="0.3">
      <c r="A1574" t="s">
        <v>3595</v>
      </c>
      <c r="B1574" s="4">
        <v>45735</v>
      </c>
      <c r="C1574" t="s">
        <v>678</v>
      </c>
      <c r="D1574" t="s">
        <v>1544</v>
      </c>
      <c r="E1574" t="s">
        <v>1779</v>
      </c>
      <c r="F1574">
        <v>2</v>
      </c>
      <c r="G1574">
        <v>194.09</v>
      </c>
      <c r="H1574">
        <v>0.18</v>
      </c>
      <c r="I1574" t="s">
        <v>1807</v>
      </c>
      <c r="J1574" s="17">
        <v>318.30759999999998</v>
      </c>
      <c r="K1574">
        <f t="shared" si="97"/>
        <v>2</v>
      </c>
      <c r="L1574">
        <f t="shared" si="98"/>
        <v>194.09</v>
      </c>
      <c r="M1574">
        <f t="shared" si="100"/>
        <v>0.18</v>
      </c>
      <c r="N1574" s="22">
        <f t="shared" si="99"/>
        <v>318.30759999999998</v>
      </c>
    </row>
    <row r="1575" spans="1:14" x14ac:dyDescent="0.3">
      <c r="A1575" t="s">
        <v>3629</v>
      </c>
      <c r="B1575" s="4">
        <v>45310</v>
      </c>
      <c r="C1575" t="s">
        <v>462</v>
      </c>
      <c r="D1575" t="s">
        <v>1544</v>
      </c>
      <c r="E1575" t="s">
        <v>1783</v>
      </c>
      <c r="F1575">
        <v>1</v>
      </c>
      <c r="G1575">
        <v>43.58</v>
      </c>
      <c r="H1575">
        <v>0.01</v>
      </c>
      <c r="I1575" t="s">
        <v>1810</v>
      </c>
      <c r="J1575" s="17">
        <v>43.144199999999998</v>
      </c>
      <c r="K1575">
        <f t="shared" si="97"/>
        <v>1</v>
      </c>
      <c r="L1575">
        <f t="shared" si="98"/>
        <v>43.58</v>
      </c>
      <c r="M1575">
        <f t="shared" si="100"/>
        <v>0.01</v>
      </c>
      <c r="N1575" s="22">
        <f t="shared" si="99"/>
        <v>43.144199999999998</v>
      </c>
    </row>
    <row r="1576" spans="1:14" x14ac:dyDescent="0.3">
      <c r="A1576" t="s">
        <v>3631</v>
      </c>
      <c r="B1576" s="4">
        <v>45840</v>
      </c>
      <c r="C1576" t="s">
        <v>675</v>
      </c>
      <c r="D1576" t="s">
        <v>1544</v>
      </c>
      <c r="E1576" t="s">
        <v>1764</v>
      </c>
      <c r="F1576">
        <v>4</v>
      </c>
      <c r="G1576">
        <v>836.23</v>
      </c>
      <c r="H1576">
        <v>0.12</v>
      </c>
      <c r="I1576" t="s">
        <v>1805</v>
      </c>
      <c r="J1576" s="17">
        <v>2943.5295999999998</v>
      </c>
      <c r="K1576">
        <f t="shared" si="97"/>
        <v>4</v>
      </c>
      <c r="L1576">
        <f t="shared" si="98"/>
        <v>836.23</v>
      </c>
      <c r="M1576">
        <f t="shared" si="100"/>
        <v>0.12</v>
      </c>
      <c r="N1576" s="22">
        <f t="shared" si="99"/>
        <v>2943.5295999999998</v>
      </c>
    </row>
    <row r="1577" spans="1:14" x14ac:dyDescent="0.3">
      <c r="A1577" t="s">
        <v>1909</v>
      </c>
      <c r="B1577" s="4">
        <v>45552</v>
      </c>
      <c r="C1577" t="s">
        <v>342</v>
      </c>
      <c r="D1577" t="s">
        <v>1690</v>
      </c>
      <c r="E1577" t="s">
        <v>1776</v>
      </c>
      <c r="F1577">
        <v>2</v>
      </c>
      <c r="G1577">
        <v>471.88</v>
      </c>
      <c r="H1577">
        <v>0.24</v>
      </c>
      <c r="I1577" t="s">
        <v>1807</v>
      </c>
      <c r="J1577" s="17">
        <v>717.25760000000002</v>
      </c>
      <c r="K1577">
        <f t="shared" si="97"/>
        <v>2</v>
      </c>
      <c r="L1577">
        <f t="shared" si="98"/>
        <v>471.88</v>
      </c>
      <c r="M1577">
        <f t="shared" si="100"/>
        <v>0.24</v>
      </c>
      <c r="N1577" s="22">
        <f t="shared" si="99"/>
        <v>717.25760000000002</v>
      </c>
    </row>
    <row r="1578" spans="1:14" x14ac:dyDescent="0.3">
      <c r="A1578" t="s">
        <v>2118</v>
      </c>
      <c r="B1578" s="4">
        <v>45679</v>
      </c>
      <c r="C1578" t="s">
        <v>430</v>
      </c>
      <c r="D1578" t="s">
        <v>1690</v>
      </c>
      <c r="E1578" t="s">
        <v>1743</v>
      </c>
      <c r="F1578">
        <v>4</v>
      </c>
      <c r="G1578">
        <v>741.51</v>
      </c>
      <c r="H1578">
        <v>0.09</v>
      </c>
      <c r="I1578" t="s">
        <v>1810</v>
      </c>
      <c r="J1578" s="17">
        <v>2699.0963999999999</v>
      </c>
      <c r="K1578">
        <f t="shared" si="97"/>
        <v>4</v>
      </c>
      <c r="L1578">
        <f t="shared" si="98"/>
        <v>741.51</v>
      </c>
      <c r="M1578">
        <f t="shared" si="100"/>
        <v>0.09</v>
      </c>
      <c r="N1578" s="22">
        <f t="shared" si="99"/>
        <v>2699.0963999999999</v>
      </c>
    </row>
    <row r="1579" spans="1:14" x14ac:dyDescent="0.3">
      <c r="A1579" t="s">
        <v>2119</v>
      </c>
      <c r="B1579" s="4">
        <v>45611</v>
      </c>
      <c r="C1579" t="s">
        <v>100</v>
      </c>
      <c r="D1579" t="s">
        <v>1690</v>
      </c>
      <c r="E1579" t="s">
        <v>1789</v>
      </c>
      <c r="F1579">
        <v>2</v>
      </c>
      <c r="G1579">
        <v>588.9</v>
      </c>
      <c r="H1579">
        <v>0.19</v>
      </c>
      <c r="I1579" t="s">
        <v>1807</v>
      </c>
      <c r="J1579" s="17">
        <v>954.01800000000003</v>
      </c>
      <c r="K1579">
        <f t="shared" si="97"/>
        <v>2</v>
      </c>
      <c r="L1579">
        <f t="shared" si="98"/>
        <v>588.9</v>
      </c>
      <c r="M1579">
        <f t="shared" si="100"/>
        <v>0.19</v>
      </c>
      <c r="N1579" s="22">
        <f t="shared" si="99"/>
        <v>954.01800000000003</v>
      </c>
    </row>
    <row r="1580" spans="1:14" x14ac:dyDescent="0.3">
      <c r="A1580" t="s">
        <v>2129</v>
      </c>
      <c r="B1580" s="4">
        <v>45672</v>
      </c>
      <c r="C1580" t="s">
        <v>336</v>
      </c>
      <c r="D1580" t="s">
        <v>1690</v>
      </c>
      <c r="E1580" t="s">
        <v>1755</v>
      </c>
      <c r="F1580">
        <v>1</v>
      </c>
      <c r="G1580">
        <v>516.62</v>
      </c>
      <c r="H1580">
        <v>0.18</v>
      </c>
      <c r="I1580" t="s">
        <v>1805</v>
      </c>
      <c r="J1580" s="17">
        <v>423.62840000000011</v>
      </c>
      <c r="K1580">
        <f t="shared" si="97"/>
        <v>1</v>
      </c>
      <c r="L1580">
        <f t="shared" si="98"/>
        <v>516.62</v>
      </c>
      <c r="M1580">
        <f t="shared" si="100"/>
        <v>0.18</v>
      </c>
      <c r="N1580" s="22">
        <f t="shared" si="99"/>
        <v>423.62840000000011</v>
      </c>
    </row>
    <row r="1581" spans="1:14" x14ac:dyDescent="0.3">
      <c r="A1581" t="s">
        <v>2157</v>
      </c>
      <c r="B1581" s="4">
        <v>45309</v>
      </c>
      <c r="C1581" t="s">
        <v>134</v>
      </c>
      <c r="D1581" t="s">
        <v>1690</v>
      </c>
      <c r="E1581" t="s">
        <v>1792</v>
      </c>
      <c r="F1581">
        <v>2</v>
      </c>
      <c r="G1581">
        <v>827.81</v>
      </c>
      <c r="H1581">
        <v>0.04</v>
      </c>
      <c r="I1581" t="s">
        <v>1807</v>
      </c>
      <c r="J1581" s="17">
        <v>1589.3951999999999</v>
      </c>
      <c r="K1581">
        <f t="shared" si="97"/>
        <v>2</v>
      </c>
      <c r="L1581">
        <f t="shared" si="98"/>
        <v>827.81</v>
      </c>
      <c r="M1581">
        <f t="shared" si="100"/>
        <v>0.04</v>
      </c>
      <c r="N1581" s="22">
        <f t="shared" si="99"/>
        <v>1589.3951999999999</v>
      </c>
    </row>
    <row r="1582" spans="1:14" x14ac:dyDescent="0.3">
      <c r="A1582" t="s">
        <v>2194</v>
      </c>
      <c r="B1582" s="4">
        <v>45892</v>
      </c>
      <c r="C1582" t="s">
        <v>241</v>
      </c>
      <c r="D1582" t="s">
        <v>1690</v>
      </c>
      <c r="E1582" t="s">
        <v>1771</v>
      </c>
      <c r="F1582">
        <v>4</v>
      </c>
      <c r="G1582">
        <v>773.81</v>
      </c>
      <c r="H1582">
        <v>0.08</v>
      </c>
      <c r="I1582" t="s">
        <v>1810</v>
      </c>
      <c r="J1582" s="17">
        <v>2847.6208000000001</v>
      </c>
      <c r="K1582">
        <f t="shared" si="97"/>
        <v>4</v>
      </c>
      <c r="L1582">
        <f t="shared" si="98"/>
        <v>773.81</v>
      </c>
      <c r="M1582">
        <f t="shared" si="100"/>
        <v>0.08</v>
      </c>
      <c r="N1582" s="22">
        <f t="shared" si="99"/>
        <v>2847.6208000000001</v>
      </c>
    </row>
    <row r="1583" spans="1:14" x14ac:dyDescent="0.3">
      <c r="A1583" t="s">
        <v>2483</v>
      </c>
      <c r="B1583" s="4">
        <v>45255</v>
      </c>
      <c r="C1583" t="s">
        <v>436</v>
      </c>
      <c r="D1583" t="s">
        <v>1690</v>
      </c>
      <c r="E1583" t="s">
        <v>1743</v>
      </c>
      <c r="F1583">
        <v>2</v>
      </c>
      <c r="G1583">
        <v>111.28</v>
      </c>
      <c r="H1583">
        <v>0.14000000000000001</v>
      </c>
      <c r="I1583" t="s">
        <v>1805</v>
      </c>
      <c r="J1583" s="17">
        <v>191.4016</v>
      </c>
      <c r="K1583">
        <f t="shared" si="97"/>
        <v>2</v>
      </c>
      <c r="L1583">
        <f t="shared" si="98"/>
        <v>111.28</v>
      </c>
      <c r="M1583">
        <f t="shared" si="100"/>
        <v>0.14000000000000001</v>
      </c>
      <c r="N1583" s="22">
        <f t="shared" si="99"/>
        <v>191.4016</v>
      </c>
    </row>
    <row r="1584" spans="1:14" x14ac:dyDescent="0.3">
      <c r="A1584" t="s">
        <v>2513</v>
      </c>
      <c r="B1584" s="4">
        <v>45346</v>
      </c>
      <c r="C1584" t="s">
        <v>78</v>
      </c>
      <c r="D1584" t="s">
        <v>1690</v>
      </c>
      <c r="E1584" t="s">
        <v>1789</v>
      </c>
      <c r="F1584">
        <v>1</v>
      </c>
      <c r="G1584">
        <v>846.04</v>
      </c>
      <c r="H1584">
        <v>0.08</v>
      </c>
      <c r="I1584" t="s">
        <v>1807</v>
      </c>
      <c r="J1584" s="17">
        <v>778.35680000000002</v>
      </c>
      <c r="K1584">
        <f t="shared" si="97"/>
        <v>1</v>
      </c>
      <c r="L1584">
        <f t="shared" si="98"/>
        <v>846.04</v>
      </c>
      <c r="M1584">
        <f t="shared" si="100"/>
        <v>0.08</v>
      </c>
      <c r="N1584" s="22">
        <f t="shared" si="99"/>
        <v>778.35680000000002</v>
      </c>
    </row>
    <row r="1585" spans="1:14" x14ac:dyDescent="0.3">
      <c r="A1585" t="s">
        <v>2618</v>
      </c>
      <c r="B1585" s="4">
        <v>45513</v>
      </c>
      <c r="C1585" t="s">
        <v>1430</v>
      </c>
      <c r="D1585" t="s">
        <v>1690</v>
      </c>
      <c r="E1585" t="s">
        <v>1792</v>
      </c>
      <c r="F1585">
        <v>1</v>
      </c>
      <c r="G1585">
        <v>450.11</v>
      </c>
      <c r="H1585">
        <v>0.17</v>
      </c>
      <c r="I1585" t="s">
        <v>1805</v>
      </c>
      <c r="J1585" s="17">
        <v>373.59129999999999</v>
      </c>
      <c r="K1585">
        <f t="shared" si="97"/>
        <v>1</v>
      </c>
      <c r="L1585">
        <f t="shared" si="98"/>
        <v>450.11</v>
      </c>
      <c r="M1585">
        <f t="shared" si="100"/>
        <v>0.17</v>
      </c>
      <c r="N1585" s="22">
        <f t="shared" si="99"/>
        <v>373.59129999999999</v>
      </c>
    </row>
    <row r="1586" spans="1:14" x14ac:dyDescent="0.3">
      <c r="A1586" t="s">
        <v>2854</v>
      </c>
      <c r="B1586" s="4">
        <v>45288</v>
      </c>
      <c r="C1586" t="s">
        <v>199</v>
      </c>
      <c r="D1586" t="s">
        <v>1690</v>
      </c>
      <c r="E1586" t="s">
        <v>1768</v>
      </c>
      <c r="F1586">
        <v>1</v>
      </c>
      <c r="G1586">
        <v>813.87</v>
      </c>
      <c r="H1586">
        <v>0.23</v>
      </c>
      <c r="I1586" t="s">
        <v>1805</v>
      </c>
      <c r="J1586" s="17">
        <v>626.67989999999998</v>
      </c>
      <c r="K1586">
        <f t="shared" si="97"/>
        <v>1</v>
      </c>
      <c r="L1586">
        <f t="shared" si="98"/>
        <v>813.87</v>
      </c>
      <c r="M1586">
        <f t="shared" si="100"/>
        <v>0.23</v>
      </c>
      <c r="N1586" s="22">
        <f t="shared" si="99"/>
        <v>626.67989999999998</v>
      </c>
    </row>
    <row r="1587" spans="1:14" x14ac:dyDescent="0.3">
      <c r="A1587" t="s">
        <v>3037</v>
      </c>
      <c r="B1587" s="4">
        <v>45572</v>
      </c>
      <c r="C1587" t="s">
        <v>82</v>
      </c>
      <c r="D1587" t="s">
        <v>1690</v>
      </c>
      <c r="E1587" t="s">
        <v>1783</v>
      </c>
      <c r="F1587">
        <v>2</v>
      </c>
      <c r="G1587">
        <v>949.3</v>
      </c>
      <c r="H1587">
        <v>0.08</v>
      </c>
      <c r="I1587" t="s">
        <v>1810</v>
      </c>
      <c r="J1587" s="17">
        <v>1746.712</v>
      </c>
      <c r="K1587">
        <f t="shared" si="97"/>
        <v>2</v>
      </c>
      <c r="L1587">
        <f t="shared" si="98"/>
        <v>949.3</v>
      </c>
      <c r="M1587">
        <f t="shared" si="100"/>
        <v>0.08</v>
      </c>
      <c r="N1587" s="22">
        <f t="shared" si="99"/>
        <v>1746.712</v>
      </c>
    </row>
    <row r="1588" spans="1:14" x14ac:dyDescent="0.3">
      <c r="A1588" t="s">
        <v>3095</v>
      </c>
      <c r="B1588" s="4">
        <v>45749</v>
      </c>
      <c r="C1588" t="s">
        <v>255</v>
      </c>
      <c r="D1588" t="s">
        <v>1690</v>
      </c>
      <c r="E1588" t="s">
        <v>1789</v>
      </c>
      <c r="F1588">
        <v>4</v>
      </c>
      <c r="G1588">
        <v>408.76</v>
      </c>
      <c r="H1588">
        <v>0.12</v>
      </c>
      <c r="I1588" t="s">
        <v>1810</v>
      </c>
      <c r="J1588" s="17">
        <v>1438.8352</v>
      </c>
      <c r="K1588">
        <f t="shared" si="97"/>
        <v>4</v>
      </c>
      <c r="L1588">
        <f t="shared" si="98"/>
        <v>408.76</v>
      </c>
      <c r="M1588">
        <f t="shared" si="100"/>
        <v>0.12</v>
      </c>
      <c r="N1588" s="22">
        <f t="shared" si="99"/>
        <v>1438.8352</v>
      </c>
    </row>
    <row r="1589" spans="1:14" x14ac:dyDescent="0.3">
      <c r="A1589" t="s">
        <v>3146</v>
      </c>
      <c r="B1589" s="4">
        <v>45921</v>
      </c>
      <c r="C1589" t="s">
        <v>1186</v>
      </c>
      <c r="D1589" t="s">
        <v>1690</v>
      </c>
      <c r="E1589" t="s">
        <v>1743</v>
      </c>
      <c r="F1589">
        <v>4</v>
      </c>
      <c r="G1589">
        <v>806.99</v>
      </c>
      <c r="H1589">
        <v>0.06</v>
      </c>
      <c r="I1589" t="s">
        <v>1805</v>
      </c>
      <c r="J1589" s="17">
        <v>3034.2824000000001</v>
      </c>
      <c r="K1589">
        <f t="shared" si="97"/>
        <v>4</v>
      </c>
      <c r="L1589">
        <f t="shared" si="98"/>
        <v>806.99</v>
      </c>
      <c r="M1589">
        <f t="shared" si="100"/>
        <v>0.06</v>
      </c>
      <c r="N1589" s="22">
        <f t="shared" si="99"/>
        <v>3034.2824000000001</v>
      </c>
    </row>
    <row r="1590" spans="1:14" x14ac:dyDescent="0.3">
      <c r="A1590" t="s">
        <v>3207</v>
      </c>
      <c r="B1590" s="4">
        <v>45649</v>
      </c>
      <c r="C1590" t="s">
        <v>1409</v>
      </c>
      <c r="D1590" t="s">
        <v>1690</v>
      </c>
      <c r="E1590" t="s">
        <v>1783</v>
      </c>
      <c r="F1590">
        <v>4</v>
      </c>
      <c r="G1590">
        <v>643.96</v>
      </c>
      <c r="H1590">
        <v>0.16</v>
      </c>
      <c r="I1590" t="s">
        <v>1807</v>
      </c>
      <c r="J1590" s="17">
        <v>2163.7055999999998</v>
      </c>
      <c r="K1590">
        <f t="shared" si="97"/>
        <v>4</v>
      </c>
      <c r="L1590">
        <f t="shared" si="98"/>
        <v>643.96</v>
      </c>
      <c r="M1590">
        <f t="shared" si="100"/>
        <v>0.16</v>
      </c>
      <c r="N1590" s="22">
        <f t="shared" si="99"/>
        <v>2163.7055999999998</v>
      </c>
    </row>
    <row r="1591" spans="1:14" x14ac:dyDescent="0.3">
      <c r="A1591" t="s">
        <v>3251</v>
      </c>
      <c r="B1591" s="4">
        <v>45571</v>
      </c>
      <c r="C1591" t="s">
        <v>75</v>
      </c>
      <c r="D1591" t="s">
        <v>1690</v>
      </c>
      <c r="E1591" t="s">
        <v>1786</v>
      </c>
      <c r="F1591">
        <v>3</v>
      </c>
      <c r="G1591">
        <v>483.63</v>
      </c>
      <c r="H1591">
        <v>0</v>
      </c>
      <c r="I1591" t="s">
        <v>1805</v>
      </c>
      <c r="J1591" s="17">
        <v>1450.89</v>
      </c>
      <c r="K1591">
        <f t="shared" si="97"/>
        <v>3</v>
      </c>
      <c r="L1591">
        <f t="shared" si="98"/>
        <v>483.63</v>
      </c>
      <c r="M1591">
        <f t="shared" si="100"/>
        <v>0</v>
      </c>
      <c r="N1591" s="22">
        <f t="shared" si="99"/>
        <v>1450.89</v>
      </c>
    </row>
    <row r="1592" spans="1:14" x14ac:dyDescent="0.3">
      <c r="A1592" t="s">
        <v>3406</v>
      </c>
      <c r="B1592" s="4">
        <v>45567</v>
      </c>
      <c r="C1592" t="s">
        <v>749</v>
      </c>
      <c r="D1592" t="s">
        <v>1690</v>
      </c>
      <c r="E1592" t="s">
        <v>1771</v>
      </c>
      <c r="F1592">
        <v>2</v>
      </c>
      <c r="G1592">
        <v>61.31</v>
      </c>
      <c r="H1592">
        <v>0.15</v>
      </c>
      <c r="I1592" t="s">
        <v>1810</v>
      </c>
      <c r="J1592" s="17">
        <v>104.227</v>
      </c>
      <c r="K1592">
        <f t="shared" si="97"/>
        <v>2</v>
      </c>
      <c r="L1592">
        <f t="shared" si="98"/>
        <v>61.31</v>
      </c>
      <c r="M1592">
        <f t="shared" si="100"/>
        <v>0.15</v>
      </c>
      <c r="N1592" s="22">
        <f t="shared" si="99"/>
        <v>104.227</v>
      </c>
    </row>
    <row r="1593" spans="1:14" x14ac:dyDescent="0.3">
      <c r="A1593" t="s">
        <v>3499</v>
      </c>
      <c r="B1593" s="4">
        <v>45916</v>
      </c>
      <c r="C1593" t="s">
        <v>1213</v>
      </c>
      <c r="D1593" t="s">
        <v>1690</v>
      </c>
      <c r="E1593" t="s">
        <v>1748</v>
      </c>
      <c r="F1593">
        <v>4</v>
      </c>
      <c r="G1593">
        <v>983.98</v>
      </c>
      <c r="H1593">
        <v>0.11</v>
      </c>
      <c r="I1593" t="s">
        <v>1810</v>
      </c>
      <c r="J1593" s="17">
        <v>3502.9688000000001</v>
      </c>
      <c r="K1593">
        <f t="shared" si="97"/>
        <v>4</v>
      </c>
      <c r="L1593">
        <f t="shared" si="98"/>
        <v>983.98</v>
      </c>
      <c r="M1593">
        <f t="shared" si="100"/>
        <v>0.11</v>
      </c>
      <c r="N1593" s="22">
        <f t="shared" si="99"/>
        <v>3502.9688000000001</v>
      </c>
    </row>
    <row r="1594" spans="1:14" x14ac:dyDescent="0.3">
      <c r="A1594" t="s">
        <v>3749</v>
      </c>
      <c r="B1594" s="4">
        <v>45679</v>
      </c>
      <c r="C1594" t="s">
        <v>826</v>
      </c>
      <c r="D1594" t="s">
        <v>1690</v>
      </c>
      <c r="E1594" t="s">
        <v>1771</v>
      </c>
      <c r="F1594">
        <v>4</v>
      </c>
      <c r="G1594">
        <v>87.83</v>
      </c>
      <c r="H1594">
        <v>0.23</v>
      </c>
      <c r="I1594" t="s">
        <v>1807</v>
      </c>
      <c r="J1594" s="17">
        <v>270.51639999999998</v>
      </c>
      <c r="K1594">
        <f t="shared" si="97"/>
        <v>4</v>
      </c>
      <c r="L1594">
        <f t="shared" si="98"/>
        <v>87.83</v>
      </c>
      <c r="M1594">
        <f t="shared" si="100"/>
        <v>0.23</v>
      </c>
      <c r="N1594" s="22">
        <f t="shared" si="99"/>
        <v>270.51639999999998</v>
      </c>
    </row>
    <row r="1595" spans="1:14" x14ac:dyDescent="0.3">
      <c r="A1595" t="s">
        <v>1994</v>
      </c>
      <c r="B1595" s="4">
        <v>45538</v>
      </c>
      <c r="C1595" t="s">
        <v>858</v>
      </c>
      <c r="D1595" t="s">
        <v>1692</v>
      </c>
      <c r="E1595" t="s">
        <v>1758</v>
      </c>
      <c r="F1595">
        <v>2</v>
      </c>
      <c r="G1595">
        <v>549.33000000000004</v>
      </c>
      <c r="H1595">
        <v>0.01</v>
      </c>
      <c r="I1595" t="s">
        <v>1810</v>
      </c>
      <c r="J1595" s="17">
        <v>1087.6733999999999</v>
      </c>
      <c r="K1595">
        <f t="shared" si="97"/>
        <v>2</v>
      </c>
      <c r="L1595">
        <f t="shared" si="98"/>
        <v>549.33000000000004</v>
      </c>
      <c r="M1595">
        <f t="shared" si="100"/>
        <v>0.01</v>
      </c>
      <c r="N1595" s="22">
        <f t="shared" si="99"/>
        <v>1087.6733999999999</v>
      </c>
    </row>
    <row r="1596" spans="1:14" x14ac:dyDescent="0.3">
      <c r="A1596" t="s">
        <v>2005</v>
      </c>
      <c r="B1596" s="4">
        <v>45600</v>
      </c>
      <c r="C1596" t="s">
        <v>1370</v>
      </c>
      <c r="D1596" t="s">
        <v>1692</v>
      </c>
      <c r="E1596" t="s">
        <v>1758</v>
      </c>
      <c r="F1596">
        <v>1</v>
      </c>
      <c r="G1596">
        <v>454.71</v>
      </c>
      <c r="H1596">
        <v>0.16</v>
      </c>
      <c r="I1596" t="s">
        <v>1807</v>
      </c>
      <c r="J1596" s="17">
        <v>381.95639999999997</v>
      </c>
      <c r="K1596">
        <f t="shared" si="97"/>
        <v>1</v>
      </c>
      <c r="L1596">
        <f t="shared" si="98"/>
        <v>454.71</v>
      </c>
      <c r="M1596">
        <f t="shared" si="100"/>
        <v>0.16</v>
      </c>
      <c r="N1596" s="22">
        <f t="shared" si="99"/>
        <v>381.95639999999997</v>
      </c>
    </row>
    <row r="1597" spans="1:14" x14ac:dyDescent="0.3">
      <c r="A1597" t="s">
        <v>2282</v>
      </c>
      <c r="B1597" s="4">
        <v>45797</v>
      </c>
      <c r="C1597" t="s">
        <v>548</v>
      </c>
      <c r="D1597" t="s">
        <v>1692</v>
      </c>
      <c r="E1597" t="s">
        <v>1771</v>
      </c>
      <c r="F1597">
        <v>2</v>
      </c>
      <c r="G1597">
        <v>145.26</v>
      </c>
      <c r="H1597">
        <v>0.19</v>
      </c>
      <c r="I1597" t="s">
        <v>1807</v>
      </c>
      <c r="J1597" s="17">
        <v>235.3212</v>
      </c>
      <c r="K1597">
        <f t="shared" si="97"/>
        <v>2</v>
      </c>
      <c r="L1597">
        <f t="shared" si="98"/>
        <v>145.26</v>
      </c>
      <c r="M1597">
        <f t="shared" si="100"/>
        <v>0.19</v>
      </c>
      <c r="N1597" s="22">
        <f t="shared" si="99"/>
        <v>235.3212</v>
      </c>
    </row>
    <row r="1598" spans="1:14" x14ac:dyDescent="0.3">
      <c r="A1598" t="s">
        <v>2385</v>
      </c>
      <c r="B1598" s="4">
        <v>45649</v>
      </c>
      <c r="C1598" t="s">
        <v>716</v>
      </c>
      <c r="D1598" t="s">
        <v>1692</v>
      </c>
      <c r="E1598" t="s">
        <v>1776</v>
      </c>
      <c r="F1598">
        <v>1</v>
      </c>
      <c r="G1598">
        <v>64.94</v>
      </c>
      <c r="H1598">
        <v>0.21</v>
      </c>
      <c r="I1598" t="s">
        <v>1807</v>
      </c>
      <c r="J1598" s="17">
        <v>51.302599999999998</v>
      </c>
      <c r="K1598">
        <f t="shared" si="97"/>
        <v>1</v>
      </c>
      <c r="L1598">
        <f t="shared" si="98"/>
        <v>64.94</v>
      </c>
      <c r="M1598">
        <f t="shared" si="100"/>
        <v>0.21</v>
      </c>
      <c r="N1598" s="22">
        <f t="shared" si="99"/>
        <v>51.302599999999998</v>
      </c>
    </row>
    <row r="1599" spans="1:14" x14ac:dyDescent="0.3">
      <c r="A1599" t="s">
        <v>2387</v>
      </c>
      <c r="B1599" s="4">
        <v>45273</v>
      </c>
      <c r="C1599" t="s">
        <v>770</v>
      </c>
      <c r="D1599" t="s">
        <v>1692</v>
      </c>
      <c r="E1599" t="s">
        <v>1751</v>
      </c>
      <c r="F1599">
        <v>4</v>
      </c>
      <c r="G1599">
        <v>968.27</v>
      </c>
      <c r="H1599">
        <v>0.03</v>
      </c>
      <c r="I1599" t="s">
        <v>1807</v>
      </c>
      <c r="J1599" s="17">
        <v>3756.8876</v>
      </c>
      <c r="K1599">
        <f t="shared" si="97"/>
        <v>4</v>
      </c>
      <c r="L1599">
        <f t="shared" si="98"/>
        <v>968.27</v>
      </c>
      <c r="M1599">
        <f t="shared" si="100"/>
        <v>0.03</v>
      </c>
      <c r="N1599" s="22">
        <f t="shared" si="99"/>
        <v>3756.8876</v>
      </c>
    </row>
    <row r="1600" spans="1:14" x14ac:dyDescent="0.3">
      <c r="A1600" t="s">
        <v>2410</v>
      </c>
      <c r="B1600" s="4">
        <v>45379</v>
      </c>
      <c r="C1600" t="s">
        <v>920</v>
      </c>
      <c r="D1600" t="s">
        <v>1692</v>
      </c>
      <c r="E1600" t="s">
        <v>1761</v>
      </c>
      <c r="F1600">
        <v>4</v>
      </c>
      <c r="G1600">
        <v>262.05</v>
      </c>
      <c r="H1600">
        <v>0.24</v>
      </c>
      <c r="I1600" t="s">
        <v>1807</v>
      </c>
      <c r="J1600" s="17">
        <v>796.63200000000006</v>
      </c>
      <c r="K1600">
        <f t="shared" si="97"/>
        <v>4</v>
      </c>
      <c r="L1600">
        <f t="shared" si="98"/>
        <v>262.05</v>
      </c>
      <c r="M1600">
        <f t="shared" si="100"/>
        <v>0.24</v>
      </c>
      <c r="N1600" s="22">
        <f t="shared" si="99"/>
        <v>796.63200000000006</v>
      </c>
    </row>
    <row r="1601" spans="1:14" x14ac:dyDescent="0.3">
      <c r="A1601" t="s">
        <v>2508</v>
      </c>
      <c r="B1601" s="4">
        <v>45420</v>
      </c>
      <c r="C1601" t="s">
        <v>1051</v>
      </c>
      <c r="D1601" t="s">
        <v>1692</v>
      </c>
      <c r="E1601" t="s">
        <v>1751</v>
      </c>
      <c r="F1601">
        <v>1</v>
      </c>
      <c r="G1601">
        <v>445.5</v>
      </c>
      <c r="H1601">
        <v>0.28000000000000003</v>
      </c>
      <c r="I1601" t="s">
        <v>1805</v>
      </c>
      <c r="J1601" s="17">
        <v>320.76</v>
      </c>
      <c r="K1601">
        <f t="shared" si="97"/>
        <v>1</v>
      </c>
      <c r="L1601">
        <f t="shared" si="98"/>
        <v>445.5</v>
      </c>
      <c r="M1601">
        <f t="shared" si="100"/>
        <v>0.28000000000000003</v>
      </c>
      <c r="N1601" s="22">
        <f t="shared" si="99"/>
        <v>320.76</v>
      </c>
    </row>
    <row r="1602" spans="1:14" x14ac:dyDescent="0.3">
      <c r="A1602" t="s">
        <v>2731</v>
      </c>
      <c r="B1602" s="4">
        <v>45471</v>
      </c>
      <c r="C1602" t="s">
        <v>592</v>
      </c>
      <c r="D1602" t="s">
        <v>1692</v>
      </c>
      <c r="E1602" t="s">
        <v>1761</v>
      </c>
      <c r="F1602">
        <v>1</v>
      </c>
      <c r="G1602">
        <v>26.37</v>
      </c>
      <c r="H1602">
        <v>0.3</v>
      </c>
      <c r="I1602" t="s">
        <v>1810</v>
      </c>
      <c r="J1602" s="17">
        <v>18.459</v>
      </c>
      <c r="K1602">
        <f t="shared" ref="K1602:K1665" si="101">IF(ISBLANK(F1602),J1602/(G1602*(1-H1602)),F1602)</f>
        <v>1</v>
      </c>
      <c r="L1602">
        <f t="shared" ref="L1602:L1665" si="102">IF(ISBLANK(G1602),J1602/(F1602*(1-H1602)),G1602)</f>
        <v>26.37</v>
      </c>
      <c r="M1602">
        <f t="shared" si="100"/>
        <v>0.3</v>
      </c>
      <c r="N1602" s="22">
        <f t="shared" ref="N1602:N1665" si="103">IF(ISBLANK(J1602),F1602*G1602*(1-H1602),J1602)</f>
        <v>18.459</v>
      </c>
    </row>
    <row r="1603" spans="1:14" x14ac:dyDescent="0.3">
      <c r="A1603" t="s">
        <v>2735</v>
      </c>
      <c r="B1603" s="4">
        <v>45637</v>
      </c>
      <c r="C1603" t="s">
        <v>1177</v>
      </c>
      <c r="D1603" t="s">
        <v>1692</v>
      </c>
      <c r="E1603" t="s">
        <v>1739</v>
      </c>
      <c r="F1603">
        <v>3</v>
      </c>
      <c r="G1603">
        <v>138.86000000000001</v>
      </c>
      <c r="H1603">
        <v>0.11</v>
      </c>
      <c r="I1603" t="s">
        <v>1807</v>
      </c>
      <c r="J1603" s="17">
        <v>370.75619999999998</v>
      </c>
      <c r="K1603">
        <f t="shared" si="101"/>
        <v>3</v>
      </c>
      <c r="L1603">
        <f t="shared" si="102"/>
        <v>138.86000000000001</v>
      </c>
      <c r="M1603">
        <f t="shared" si="100"/>
        <v>0.11</v>
      </c>
      <c r="N1603" s="22">
        <f t="shared" si="103"/>
        <v>370.75619999999998</v>
      </c>
    </row>
    <row r="1604" spans="1:14" x14ac:dyDescent="0.3">
      <c r="A1604" t="s">
        <v>2750</v>
      </c>
      <c r="B1604" s="4">
        <v>45380</v>
      </c>
      <c r="C1604" t="s">
        <v>1384</v>
      </c>
      <c r="D1604" t="s">
        <v>1692</v>
      </c>
      <c r="E1604" t="s">
        <v>1792</v>
      </c>
      <c r="F1604">
        <v>2</v>
      </c>
      <c r="G1604">
        <v>830.94</v>
      </c>
      <c r="H1604">
        <v>0.28000000000000003</v>
      </c>
      <c r="I1604" t="s">
        <v>1807</v>
      </c>
      <c r="J1604" s="17">
        <v>1196.5536</v>
      </c>
      <c r="K1604">
        <f t="shared" si="101"/>
        <v>2</v>
      </c>
      <c r="L1604">
        <f t="shared" si="102"/>
        <v>830.94</v>
      </c>
      <c r="M1604">
        <f t="shared" si="100"/>
        <v>0.28000000000000003</v>
      </c>
      <c r="N1604" s="22">
        <f t="shared" si="103"/>
        <v>1196.5536</v>
      </c>
    </row>
    <row r="1605" spans="1:14" x14ac:dyDescent="0.3">
      <c r="A1605" t="s">
        <v>2756</v>
      </c>
      <c r="B1605" s="4">
        <v>45399</v>
      </c>
      <c r="C1605" t="s">
        <v>1269</v>
      </c>
      <c r="D1605" t="s">
        <v>1692</v>
      </c>
      <c r="E1605" t="s">
        <v>1764</v>
      </c>
      <c r="F1605">
        <v>3</v>
      </c>
      <c r="G1605">
        <v>758.75</v>
      </c>
      <c r="H1605">
        <v>0.27</v>
      </c>
      <c r="I1605" t="s">
        <v>1807</v>
      </c>
      <c r="J1605" s="17">
        <v>1661.6624999999999</v>
      </c>
      <c r="K1605">
        <f t="shared" si="101"/>
        <v>3</v>
      </c>
      <c r="L1605">
        <f t="shared" si="102"/>
        <v>758.75</v>
      </c>
      <c r="M1605">
        <f t="shared" si="100"/>
        <v>0.27</v>
      </c>
      <c r="N1605" s="22">
        <f t="shared" si="103"/>
        <v>1661.6624999999999</v>
      </c>
    </row>
    <row r="1606" spans="1:14" x14ac:dyDescent="0.3">
      <c r="A1606" t="s">
        <v>2806</v>
      </c>
      <c r="B1606" s="4">
        <v>45304</v>
      </c>
      <c r="C1606" t="s">
        <v>1292</v>
      </c>
      <c r="D1606" t="s">
        <v>1692</v>
      </c>
      <c r="E1606" t="s">
        <v>1764</v>
      </c>
      <c r="F1606">
        <v>4</v>
      </c>
      <c r="G1606">
        <v>22.51</v>
      </c>
      <c r="H1606">
        <v>0.27</v>
      </c>
      <c r="I1606" t="s">
        <v>1807</v>
      </c>
      <c r="J1606" s="17">
        <v>65.729200000000006</v>
      </c>
      <c r="K1606">
        <f t="shared" si="101"/>
        <v>4</v>
      </c>
      <c r="L1606">
        <f t="shared" si="102"/>
        <v>22.51</v>
      </c>
      <c r="M1606">
        <f t="shared" si="100"/>
        <v>0.27</v>
      </c>
      <c r="N1606" s="22">
        <f t="shared" si="103"/>
        <v>65.729200000000006</v>
      </c>
    </row>
    <row r="1607" spans="1:14" x14ac:dyDescent="0.3">
      <c r="A1607" t="s">
        <v>2818</v>
      </c>
      <c r="B1607" s="4">
        <v>45601</v>
      </c>
      <c r="C1607" t="s">
        <v>27</v>
      </c>
      <c r="D1607" t="s">
        <v>1692</v>
      </c>
      <c r="E1607" t="s">
        <v>1755</v>
      </c>
      <c r="F1607">
        <v>2</v>
      </c>
      <c r="G1607">
        <v>358.36</v>
      </c>
      <c r="H1607">
        <v>0.05</v>
      </c>
      <c r="I1607" t="s">
        <v>1807</v>
      </c>
      <c r="J1607" s="17">
        <v>680.88400000000001</v>
      </c>
      <c r="K1607">
        <f t="shared" si="101"/>
        <v>2</v>
      </c>
      <c r="L1607">
        <f t="shared" si="102"/>
        <v>358.36</v>
      </c>
      <c r="M1607">
        <f t="shared" si="100"/>
        <v>0.05</v>
      </c>
      <c r="N1607" s="22">
        <f t="shared" si="103"/>
        <v>680.88400000000001</v>
      </c>
    </row>
    <row r="1608" spans="1:14" x14ac:dyDescent="0.3">
      <c r="A1608" t="s">
        <v>2833</v>
      </c>
      <c r="B1608" s="4">
        <v>45278</v>
      </c>
      <c r="C1608" t="s">
        <v>989</v>
      </c>
      <c r="D1608" t="s">
        <v>1692</v>
      </c>
      <c r="E1608" t="s">
        <v>1734</v>
      </c>
      <c r="F1608">
        <v>2</v>
      </c>
      <c r="G1608">
        <v>773.75</v>
      </c>
      <c r="H1608">
        <v>0.16</v>
      </c>
      <c r="I1608" t="s">
        <v>1807</v>
      </c>
      <c r="J1608" s="17">
        <v>1299.9000000000001</v>
      </c>
      <c r="K1608">
        <f t="shared" si="101"/>
        <v>2</v>
      </c>
      <c r="L1608">
        <f t="shared" si="102"/>
        <v>773.75</v>
      </c>
      <c r="M1608">
        <f t="shared" si="100"/>
        <v>0.16</v>
      </c>
      <c r="N1608" s="22">
        <f t="shared" si="103"/>
        <v>1299.9000000000001</v>
      </c>
    </row>
    <row r="1609" spans="1:14" x14ac:dyDescent="0.3">
      <c r="A1609" t="s">
        <v>2836</v>
      </c>
      <c r="B1609" s="4">
        <v>45564</v>
      </c>
      <c r="C1609" t="s">
        <v>439</v>
      </c>
      <c r="D1609" t="s">
        <v>1692</v>
      </c>
      <c r="E1609" t="s">
        <v>1758</v>
      </c>
      <c r="F1609">
        <v>4</v>
      </c>
      <c r="G1609">
        <v>762.43</v>
      </c>
      <c r="H1609">
        <v>0.05</v>
      </c>
      <c r="I1609" t="s">
        <v>1805</v>
      </c>
      <c r="J1609" s="17">
        <v>2897.233999999999</v>
      </c>
      <c r="K1609">
        <f t="shared" si="101"/>
        <v>4</v>
      </c>
      <c r="L1609">
        <f t="shared" si="102"/>
        <v>762.43</v>
      </c>
      <c r="M1609">
        <f t="shared" si="100"/>
        <v>0.05</v>
      </c>
      <c r="N1609" s="22">
        <f t="shared" si="103"/>
        <v>2897.233999999999</v>
      </c>
    </row>
    <row r="1610" spans="1:14" x14ac:dyDescent="0.3">
      <c r="A1610" t="s">
        <v>2970</v>
      </c>
      <c r="B1610" s="4">
        <v>45691</v>
      </c>
      <c r="C1610" t="s">
        <v>770</v>
      </c>
      <c r="D1610" t="s">
        <v>1692</v>
      </c>
      <c r="E1610" t="s">
        <v>1739</v>
      </c>
      <c r="F1610">
        <v>1</v>
      </c>
      <c r="G1610">
        <v>791.83</v>
      </c>
      <c r="H1610">
        <v>0.28000000000000003</v>
      </c>
      <c r="I1610" t="s">
        <v>1807</v>
      </c>
      <c r="J1610" s="17">
        <v>570.11760000000004</v>
      </c>
      <c r="K1610">
        <f t="shared" si="101"/>
        <v>1</v>
      </c>
      <c r="L1610">
        <f t="shared" si="102"/>
        <v>791.83</v>
      </c>
      <c r="M1610">
        <f t="shared" si="100"/>
        <v>0.28000000000000003</v>
      </c>
      <c r="N1610" s="22">
        <f t="shared" si="103"/>
        <v>570.11760000000004</v>
      </c>
    </row>
    <row r="1611" spans="1:14" x14ac:dyDescent="0.3">
      <c r="A1611" t="s">
        <v>3109</v>
      </c>
      <c r="B1611" s="4">
        <v>45418</v>
      </c>
      <c r="C1611" t="s">
        <v>891</v>
      </c>
      <c r="D1611" t="s">
        <v>1692</v>
      </c>
      <c r="E1611" t="s">
        <v>1779</v>
      </c>
      <c r="F1611">
        <v>1</v>
      </c>
      <c r="G1611">
        <v>747.9</v>
      </c>
      <c r="H1611">
        <v>0.21</v>
      </c>
      <c r="I1611" t="s">
        <v>1810</v>
      </c>
      <c r="J1611" s="17">
        <v>590.84100000000001</v>
      </c>
      <c r="K1611">
        <f t="shared" si="101"/>
        <v>1</v>
      </c>
      <c r="L1611">
        <f t="shared" si="102"/>
        <v>747.9</v>
      </c>
      <c r="M1611">
        <f t="shared" si="100"/>
        <v>0.21</v>
      </c>
      <c r="N1611" s="22">
        <f t="shared" si="103"/>
        <v>590.84100000000001</v>
      </c>
    </row>
    <row r="1612" spans="1:14" x14ac:dyDescent="0.3">
      <c r="A1612" t="s">
        <v>3110</v>
      </c>
      <c r="B1612" s="4">
        <v>45478</v>
      </c>
      <c r="C1612" t="s">
        <v>127</v>
      </c>
      <c r="D1612" t="s">
        <v>1692</v>
      </c>
      <c r="E1612" t="s">
        <v>1758</v>
      </c>
      <c r="F1612">
        <v>3</v>
      </c>
      <c r="G1612">
        <v>438.92</v>
      </c>
      <c r="H1612">
        <v>0.21</v>
      </c>
      <c r="I1612" t="s">
        <v>1805</v>
      </c>
      <c r="J1612" s="17">
        <v>1040.2403999999999</v>
      </c>
      <c r="K1612">
        <f t="shared" si="101"/>
        <v>3</v>
      </c>
      <c r="L1612">
        <f t="shared" si="102"/>
        <v>438.92</v>
      </c>
      <c r="M1612">
        <f t="shared" si="100"/>
        <v>0.21</v>
      </c>
      <c r="N1612" s="22">
        <f t="shared" si="103"/>
        <v>1040.2403999999999</v>
      </c>
    </row>
    <row r="1613" spans="1:14" x14ac:dyDescent="0.3">
      <c r="A1613" t="s">
        <v>3211</v>
      </c>
      <c r="B1613" s="4">
        <v>45277</v>
      </c>
      <c r="C1613" t="s">
        <v>573</v>
      </c>
      <c r="D1613" t="s">
        <v>1692</v>
      </c>
      <c r="E1613" t="s">
        <v>1768</v>
      </c>
      <c r="F1613">
        <v>3</v>
      </c>
      <c r="G1613">
        <v>113.87</v>
      </c>
      <c r="H1613">
        <v>0.21</v>
      </c>
      <c r="I1613" t="s">
        <v>1810</v>
      </c>
      <c r="J1613" s="17">
        <v>269.87189999999998</v>
      </c>
      <c r="K1613">
        <f t="shared" si="101"/>
        <v>3</v>
      </c>
      <c r="L1613">
        <f t="shared" si="102"/>
        <v>113.87</v>
      </c>
      <c r="M1613">
        <f t="shared" si="100"/>
        <v>0.21</v>
      </c>
      <c r="N1613" s="22">
        <f t="shared" si="103"/>
        <v>269.87189999999998</v>
      </c>
    </row>
    <row r="1614" spans="1:14" x14ac:dyDescent="0.3">
      <c r="A1614" t="s">
        <v>3314</v>
      </c>
      <c r="B1614" s="4">
        <v>45681</v>
      </c>
      <c r="C1614" t="s">
        <v>1141</v>
      </c>
      <c r="D1614" t="s">
        <v>1692</v>
      </c>
      <c r="E1614" t="s">
        <v>1783</v>
      </c>
      <c r="F1614">
        <v>2</v>
      </c>
      <c r="G1614">
        <v>457.83</v>
      </c>
      <c r="H1614">
        <v>0.01</v>
      </c>
      <c r="I1614" t="s">
        <v>1810</v>
      </c>
      <c r="J1614" s="17">
        <v>906.50339999999994</v>
      </c>
      <c r="K1614">
        <f t="shared" si="101"/>
        <v>2</v>
      </c>
      <c r="L1614">
        <f t="shared" si="102"/>
        <v>457.83</v>
      </c>
      <c r="M1614">
        <f t="shared" si="100"/>
        <v>0.01</v>
      </c>
      <c r="N1614" s="22">
        <f t="shared" si="103"/>
        <v>906.50339999999994</v>
      </c>
    </row>
    <row r="1615" spans="1:14" x14ac:dyDescent="0.3">
      <c r="A1615" t="s">
        <v>3407</v>
      </c>
      <c r="B1615" s="4">
        <v>45223</v>
      </c>
      <c r="C1615" t="s">
        <v>1063</v>
      </c>
      <c r="D1615" t="s">
        <v>1692</v>
      </c>
      <c r="E1615" t="s">
        <v>1771</v>
      </c>
      <c r="F1615">
        <v>2</v>
      </c>
      <c r="G1615">
        <v>870.13</v>
      </c>
      <c r="H1615">
        <v>0.23</v>
      </c>
      <c r="I1615" t="s">
        <v>1805</v>
      </c>
      <c r="J1615" s="17">
        <v>1340.0001999999999</v>
      </c>
      <c r="K1615">
        <f t="shared" si="101"/>
        <v>2</v>
      </c>
      <c r="L1615">
        <f t="shared" si="102"/>
        <v>870.13</v>
      </c>
      <c r="M1615">
        <f t="shared" si="100"/>
        <v>0.23</v>
      </c>
      <c r="N1615" s="22">
        <f t="shared" si="103"/>
        <v>1340.0001999999999</v>
      </c>
    </row>
    <row r="1616" spans="1:14" x14ac:dyDescent="0.3">
      <c r="A1616" t="s">
        <v>3648</v>
      </c>
      <c r="B1616" s="4">
        <v>45489</v>
      </c>
      <c r="C1616" t="s">
        <v>430</v>
      </c>
      <c r="D1616" t="s">
        <v>1692</v>
      </c>
      <c r="E1616" t="s">
        <v>1776</v>
      </c>
      <c r="F1616">
        <v>2</v>
      </c>
      <c r="G1616">
        <v>966.71</v>
      </c>
      <c r="H1616">
        <v>0.11</v>
      </c>
      <c r="I1616" t="s">
        <v>1805</v>
      </c>
      <c r="J1616" s="17">
        <v>1720.7438</v>
      </c>
      <c r="K1616">
        <f t="shared" si="101"/>
        <v>2</v>
      </c>
      <c r="L1616">
        <f t="shared" si="102"/>
        <v>966.71</v>
      </c>
      <c r="M1616">
        <f t="shared" si="100"/>
        <v>0.11</v>
      </c>
      <c r="N1616" s="22">
        <f t="shared" si="103"/>
        <v>1720.7438</v>
      </c>
    </row>
    <row r="1617" spans="1:14" x14ac:dyDescent="0.3">
      <c r="A1617" t="s">
        <v>3698</v>
      </c>
      <c r="B1617" s="4">
        <v>45916</v>
      </c>
      <c r="C1617" t="s">
        <v>1395</v>
      </c>
      <c r="D1617" t="s">
        <v>1692</v>
      </c>
      <c r="E1617" t="s">
        <v>1795</v>
      </c>
      <c r="F1617">
        <v>3</v>
      </c>
      <c r="G1617">
        <v>825.33</v>
      </c>
      <c r="H1617">
        <v>0.21</v>
      </c>
      <c r="I1617" t="s">
        <v>1805</v>
      </c>
      <c r="J1617" s="17">
        <v>1956.0320999999999</v>
      </c>
      <c r="K1617">
        <f t="shared" si="101"/>
        <v>3</v>
      </c>
      <c r="L1617">
        <f t="shared" si="102"/>
        <v>825.33</v>
      </c>
      <c r="M1617">
        <f t="shared" si="100"/>
        <v>0.21</v>
      </c>
      <c r="N1617" s="22">
        <f t="shared" si="103"/>
        <v>1956.0320999999999</v>
      </c>
    </row>
    <row r="1618" spans="1:14" x14ac:dyDescent="0.3">
      <c r="A1618" t="s">
        <v>1954</v>
      </c>
      <c r="B1618" s="4">
        <v>45617</v>
      </c>
      <c r="C1618" t="s">
        <v>923</v>
      </c>
      <c r="D1618" t="s">
        <v>1694</v>
      </c>
      <c r="E1618" t="s">
        <v>1795</v>
      </c>
      <c r="F1618">
        <v>1</v>
      </c>
      <c r="G1618">
        <v>653.87</v>
      </c>
      <c r="H1618">
        <v>0.14000000000000001</v>
      </c>
      <c r="I1618" t="s">
        <v>1807</v>
      </c>
      <c r="J1618" s="17">
        <v>562.32820000000004</v>
      </c>
      <c r="K1618">
        <f t="shared" si="101"/>
        <v>1</v>
      </c>
      <c r="L1618">
        <f t="shared" si="102"/>
        <v>653.87</v>
      </c>
      <c r="M1618">
        <f t="shared" si="100"/>
        <v>0.14000000000000001</v>
      </c>
      <c r="N1618" s="22">
        <f t="shared" si="103"/>
        <v>562.32820000000004</v>
      </c>
    </row>
    <row r="1619" spans="1:14" x14ac:dyDescent="0.3">
      <c r="A1619" t="s">
        <v>2330</v>
      </c>
      <c r="B1619" s="4">
        <v>45639</v>
      </c>
      <c r="C1619" t="s">
        <v>900</v>
      </c>
      <c r="D1619" t="s">
        <v>1694</v>
      </c>
      <c r="E1619" t="s">
        <v>1734</v>
      </c>
      <c r="F1619">
        <v>4</v>
      </c>
      <c r="G1619">
        <v>854.37</v>
      </c>
      <c r="H1619">
        <v>7.0000000000000007E-2</v>
      </c>
      <c r="I1619" t="s">
        <v>1807</v>
      </c>
      <c r="J1619" s="17">
        <v>3178.2564000000002</v>
      </c>
      <c r="K1619">
        <f t="shared" si="101"/>
        <v>4</v>
      </c>
      <c r="L1619">
        <f t="shared" si="102"/>
        <v>854.37</v>
      </c>
      <c r="M1619">
        <f t="shared" si="100"/>
        <v>7.0000000000000007E-2</v>
      </c>
      <c r="N1619" s="22">
        <f t="shared" si="103"/>
        <v>3178.2564000000002</v>
      </c>
    </row>
    <row r="1620" spans="1:14" x14ac:dyDescent="0.3">
      <c r="A1620" t="s">
        <v>2345</v>
      </c>
      <c r="B1620" s="4">
        <v>45881</v>
      </c>
      <c r="C1620" t="s">
        <v>1198</v>
      </c>
      <c r="D1620" t="s">
        <v>1694</v>
      </c>
      <c r="E1620" t="s">
        <v>1764</v>
      </c>
      <c r="F1620">
        <v>3</v>
      </c>
      <c r="G1620">
        <v>787.91</v>
      </c>
      <c r="H1620">
        <v>0.06</v>
      </c>
      <c r="I1620" t="s">
        <v>1807</v>
      </c>
      <c r="J1620" s="17">
        <v>2221.9061999999999</v>
      </c>
      <c r="K1620">
        <f t="shared" si="101"/>
        <v>3</v>
      </c>
      <c r="L1620">
        <f t="shared" si="102"/>
        <v>787.91</v>
      </c>
      <c r="M1620">
        <f t="shared" si="100"/>
        <v>0.06</v>
      </c>
      <c r="N1620" s="22">
        <f t="shared" si="103"/>
        <v>2221.9061999999999</v>
      </c>
    </row>
    <row r="1621" spans="1:14" x14ac:dyDescent="0.3">
      <c r="A1621" t="s">
        <v>2556</v>
      </c>
      <c r="B1621" s="4">
        <v>45941</v>
      </c>
      <c r="C1621" t="s">
        <v>1012</v>
      </c>
      <c r="D1621" t="s">
        <v>1694</v>
      </c>
      <c r="E1621" t="s">
        <v>1748</v>
      </c>
      <c r="F1621">
        <v>3</v>
      </c>
      <c r="G1621">
        <v>447.69</v>
      </c>
      <c r="H1621">
        <v>0.02</v>
      </c>
      <c r="I1621" t="s">
        <v>1810</v>
      </c>
      <c r="J1621" s="17">
        <v>1316.2085999999999</v>
      </c>
      <c r="K1621">
        <f t="shared" si="101"/>
        <v>3</v>
      </c>
      <c r="L1621">
        <f t="shared" si="102"/>
        <v>447.69</v>
      </c>
      <c r="M1621">
        <f t="shared" si="100"/>
        <v>0.02</v>
      </c>
      <c r="N1621" s="22">
        <f t="shared" si="103"/>
        <v>1316.2085999999999</v>
      </c>
    </row>
    <row r="1622" spans="1:14" x14ac:dyDescent="0.3">
      <c r="A1622" t="s">
        <v>2597</v>
      </c>
      <c r="B1622" s="4">
        <v>45875</v>
      </c>
      <c r="C1622" t="s">
        <v>1409</v>
      </c>
      <c r="D1622" t="s">
        <v>1694</v>
      </c>
      <c r="E1622" t="s">
        <v>1771</v>
      </c>
      <c r="F1622">
        <v>2</v>
      </c>
      <c r="G1622">
        <v>807.1</v>
      </c>
      <c r="H1622">
        <v>0.28999999999999998</v>
      </c>
      <c r="I1622" t="s">
        <v>1805</v>
      </c>
      <c r="J1622" s="17">
        <v>1146.0820000000001</v>
      </c>
      <c r="K1622">
        <f t="shared" si="101"/>
        <v>2</v>
      </c>
      <c r="L1622">
        <f t="shared" si="102"/>
        <v>807.1</v>
      </c>
      <c r="M1622">
        <f t="shared" si="100"/>
        <v>0.28999999999999998</v>
      </c>
      <c r="N1622" s="22">
        <f t="shared" si="103"/>
        <v>1146.0820000000001</v>
      </c>
    </row>
    <row r="1623" spans="1:14" x14ac:dyDescent="0.3">
      <c r="A1623" t="s">
        <v>2643</v>
      </c>
      <c r="B1623" s="4">
        <v>45914</v>
      </c>
      <c r="C1623" t="s">
        <v>989</v>
      </c>
      <c r="D1623" t="s">
        <v>1694</v>
      </c>
      <c r="E1623" t="s">
        <v>1748</v>
      </c>
      <c r="F1623">
        <v>1</v>
      </c>
      <c r="G1623">
        <v>867.32</v>
      </c>
      <c r="H1623">
        <v>0.28999999999999998</v>
      </c>
      <c r="I1623" t="s">
        <v>1807</v>
      </c>
      <c r="J1623" s="17">
        <v>615.79719999999998</v>
      </c>
      <c r="K1623">
        <f t="shared" si="101"/>
        <v>1</v>
      </c>
      <c r="L1623">
        <f t="shared" si="102"/>
        <v>867.32</v>
      </c>
      <c r="M1623">
        <f t="shared" si="100"/>
        <v>0.28999999999999998</v>
      </c>
      <c r="N1623" s="22">
        <f t="shared" si="103"/>
        <v>615.79719999999998</v>
      </c>
    </row>
    <row r="1624" spans="1:14" x14ac:dyDescent="0.3">
      <c r="A1624" t="s">
        <v>2829</v>
      </c>
      <c r="B1624" s="4">
        <v>45644</v>
      </c>
      <c r="C1624" t="s">
        <v>1395</v>
      </c>
      <c r="D1624" t="s">
        <v>1694</v>
      </c>
      <c r="E1624" t="s">
        <v>1786</v>
      </c>
      <c r="F1624">
        <v>1</v>
      </c>
      <c r="G1624">
        <v>756.63</v>
      </c>
      <c r="H1624">
        <v>0.04</v>
      </c>
      <c r="I1624" t="s">
        <v>1807</v>
      </c>
      <c r="J1624" s="17">
        <v>726.36479999999995</v>
      </c>
      <c r="K1624">
        <f t="shared" si="101"/>
        <v>1</v>
      </c>
      <c r="L1624">
        <f t="shared" si="102"/>
        <v>756.63</v>
      </c>
      <c r="M1624">
        <f t="shared" si="100"/>
        <v>0.04</v>
      </c>
      <c r="N1624" s="22">
        <f t="shared" si="103"/>
        <v>726.36479999999995</v>
      </c>
    </row>
    <row r="1625" spans="1:14" x14ac:dyDescent="0.3">
      <c r="A1625" t="s">
        <v>3106</v>
      </c>
      <c r="B1625" s="4">
        <v>45451</v>
      </c>
      <c r="C1625" t="s">
        <v>382</v>
      </c>
      <c r="D1625" t="s">
        <v>1694</v>
      </c>
      <c r="E1625" t="s">
        <v>1761</v>
      </c>
      <c r="F1625">
        <v>1</v>
      </c>
      <c r="G1625">
        <v>162.13999999999999</v>
      </c>
      <c r="H1625">
        <v>7.0000000000000007E-2</v>
      </c>
      <c r="I1625" t="s">
        <v>1807</v>
      </c>
      <c r="J1625" s="17">
        <v>150.7902</v>
      </c>
      <c r="K1625">
        <f t="shared" si="101"/>
        <v>1</v>
      </c>
      <c r="L1625">
        <f t="shared" si="102"/>
        <v>162.13999999999999</v>
      </c>
      <c r="M1625">
        <f t="shared" si="100"/>
        <v>7.0000000000000007E-2</v>
      </c>
      <c r="N1625" s="22">
        <f t="shared" si="103"/>
        <v>150.7902</v>
      </c>
    </row>
    <row r="1626" spans="1:14" x14ac:dyDescent="0.3">
      <c r="A1626" t="s">
        <v>3190</v>
      </c>
      <c r="B1626" s="4">
        <v>45282</v>
      </c>
      <c r="C1626" t="s">
        <v>1072</v>
      </c>
      <c r="D1626" t="s">
        <v>1694</v>
      </c>
      <c r="E1626" t="s">
        <v>1789</v>
      </c>
      <c r="F1626">
        <v>2</v>
      </c>
      <c r="G1626">
        <v>160.21</v>
      </c>
      <c r="H1626">
        <v>0.09</v>
      </c>
      <c r="I1626" t="s">
        <v>1805</v>
      </c>
      <c r="J1626" s="17">
        <v>291.5822</v>
      </c>
      <c r="K1626">
        <f t="shared" si="101"/>
        <v>2</v>
      </c>
      <c r="L1626">
        <f t="shared" si="102"/>
        <v>160.21</v>
      </c>
      <c r="M1626">
        <f t="shared" si="100"/>
        <v>0.09</v>
      </c>
      <c r="N1626" s="22">
        <f t="shared" si="103"/>
        <v>291.5822</v>
      </c>
    </row>
    <row r="1627" spans="1:14" x14ac:dyDescent="0.3">
      <c r="A1627" t="s">
        <v>3255</v>
      </c>
      <c r="B1627" s="4">
        <v>45587</v>
      </c>
      <c r="C1627" t="s">
        <v>409</v>
      </c>
      <c r="D1627" t="s">
        <v>1694</v>
      </c>
      <c r="E1627" t="s">
        <v>1764</v>
      </c>
      <c r="F1627">
        <v>4</v>
      </c>
      <c r="G1627">
        <v>892.28</v>
      </c>
      <c r="H1627">
        <v>0.23</v>
      </c>
      <c r="I1627" t="s">
        <v>1805</v>
      </c>
      <c r="J1627" s="17">
        <v>2748.2224000000001</v>
      </c>
      <c r="K1627">
        <f t="shared" si="101"/>
        <v>4</v>
      </c>
      <c r="L1627">
        <f t="shared" si="102"/>
        <v>892.28</v>
      </c>
      <c r="M1627">
        <f t="shared" si="100"/>
        <v>0.23</v>
      </c>
      <c r="N1627" s="22">
        <f t="shared" si="103"/>
        <v>2748.2224000000001</v>
      </c>
    </row>
    <row r="1628" spans="1:14" x14ac:dyDescent="0.3">
      <c r="A1628" t="s">
        <v>3277</v>
      </c>
      <c r="B1628" s="4">
        <v>45356</v>
      </c>
      <c r="C1628" t="s">
        <v>705</v>
      </c>
      <c r="D1628" t="s">
        <v>1694</v>
      </c>
      <c r="E1628" t="s">
        <v>1789</v>
      </c>
      <c r="F1628">
        <v>4</v>
      </c>
      <c r="G1628">
        <v>461.52</v>
      </c>
      <c r="H1628">
        <v>0</v>
      </c>
      <c r="I1628" t="s">
        <v>1810</v>
      </c>
      <c r="J1628" s="17">
        <v>1846.08</v>
      </c>
      <c r="K1628">
        <f t="shared" si="101"/>
        <v>4</v>
      </c>
      <c r="L1628">
        <f t="shared" si="102"/>
        <v>461.52</v>
      </c>
      <c r="M1628">
        <f t="shared" si="100"/>
        <v>0</v>
      </c>
      <c r="N1628" s="22">
        <f t="shared" si="103"/>
        <v>1846.08</v>
      </c>
    </row>
    <row r="1629" spans="1:14" x14ac:dyDescent="0.3">
      <c r="A1629" t="s">
        <v>3556</v>
      </c>
      <c r="B1629" s="4">
        <v>45842</v>
      </c>
      <c r="C1629" t="s">
        <v>1153</v>
      </c>
      <c r="D1629" t="s">
        <v>1694</v>
      </c>
      <c r="E1629" t="s">
        <v>1758</v>
      </c>
      <c r="F1629">
        <v>4</v>
      </c>
      <c r="G1629">
        <v>389.22</v>
      </c>
      <c r="H1629">
        <v>0.18</v>
      </c>
      <c r="I1629" t="s">
        <v>1805</v>
      </c>
      <c r="J1629" s="17">
        <v>1276.6415999999999</v>
      </c>
      <c r="K1629">
        <f t="shared" si="101"/>
        <v>4</v>
      </c>
      <c r="L1629">
        <f t="shared" si="102"/>
        <v>389.22</v>
      </c>
      <c r="M1629">
        <f t="shared" si="100"/>
        <v>0.18</v>
      </c>
      <c r="N1629" s="22">
        <f t="shared" si="103"/>
        <v>1276.6415999999999</v>
      </c>
    </row>
    <row r="1630" spans="1:14" x14ac:dyDescent="0.3">
      <c r="A1630" t="s">
        <v>3656</v>
      </c>
      <c r="B1630" s="4">
        <v>45556</v>
      </c>
      <c r="C1630" t="s">
        <v>936</v>
      </c>
      <c r="D1630" t="s">
        <v>1694</v>
      </c>
      <c r="E1630" t="s">
        <v>1739</v>
      </c>
      <c r="F1630">
        <v>4</v>
      </c>
      <c r="G1630">
        <v>740.5</v>
      </c>
      <c r="H1630">
        <v>0.17</v>
      </c>
      <c r="I1630" t="s">
        <v>1807</v>
      </c>
      <c r="J1630" s="17">
        <v>2458.46</v>
      </c>
      <c r="K1630">
        <f t="shared" si="101"/>
        <v>4</v>
      </c>
      <c r="L1630">
        <f t="shared" si="102"/>
        <v>740.5</v>
      </c>
      <c r="M1630">
        <f t="shared" ref="M1630:M1693" si="104">IF(ISBLANK(H1630),1-(J1630/(L1630*F1630)),H1630)</f>
        <v>0.17</v>
      </c>
      <c r="N1630" s="22">
        <f t="shared" si="103"/>
        <v>2458.46</v>
      </c>
    </row>
    <row r="1631" spans="1:14" x14ac:dyDescent="0.3">
      <c r="A1631" t="s">
        <v>3701</v>
      </c>
      <c r="B1631" s="4">
        <v>45558</v>
      </c>
      <c r="C1631" t="s">
        <v>1398</v>
      </c>
      <c r="D1631" t="s">
        <v>1694</v>
      </c>
      <c r="E1631" t="s">
        <v>1792</v>
      </c>
      <c r="F1631">
        <v>3</v>
      </c>
      <c r="G1631">
        <v>543.83000000000004</v>
      </c>
      <c r="H1631">
        <v>0.05</v>
      </c>
      <c r="I1631" t="s">
        <v>1805</v>
      </c>
      <c r="J1631" s="17">
        <v>1549.9155000000001</v>
      </c>
      <c r="K1631">
        <f t="shared" si="101"/>
        <v>3</v>
      </c>
      <c r="L1631">
        <f t="shared" si="102"/>
        <v>543.83000000000004</v>
      </c>
      <c r="M1631">
        <f t="shared" si="104"/>
        <v>0.05</v>
      </c>
      <c r="N1631" s="22">
        <f t="shared" si="103"/>
        <v>1549.9155000000001</v>
      </c>
    </row>
    <row r="1632" spans="1:14" x14ac:dyDescent="0.3">
      <c r="A1632" t="s">
        <v>3793</v>
      </c>
      <c r="B1632" s="4">
        <v>45349</v>
      </c>
      <c r="C1632" t="s">
        <v>962</v>
      </c>
      <c r="D1632" t="s">
        <v>1694</v>
      </c>
      <c r="E1632" t="s">
        <v>1768</v>
      </c>
      <c r="F1632">
        <v>4</v>
      </c>
      <c r="G1632">
        <v>752.48</v>
      </c>
      <c r="H1632">
        <v>0.23</v>
      </c>
      <c r="I1632" t="s">
        <v>1805</v>
      </c>
      <c r="J1632" s="17">
        <v>2317.6383999999998</v>
      </c>
      <c r="K1632">
        <f t="shared" si="101"/>
        <v>4</v>
      </c>
      <c r="L1632">
        <f t="shared" si="102"/>
        <v>752.48</v>
      </c>
      <c r="M1632">
        <f t="shared" si="104"/>
        <v>0.23</v>
      </c>
      <c r="N1632" s="22">
        <f t="shared" si="103"/>
        <v>2317.6383999999998</v>
      </c>
    </row>
    <row r="1633" spans="1:14" x14ac:dyDescent="0.3">
      <c r="A1633" t="s">
        <v>1885</v>
      </c>
      <c r="B1633" s="4">
        <v>45609</v>
      </c>
      <c r="C1633" t="s">
        <v>710</v>
      </c>
      <c r="D1633" t="s">
        <v>1696</v>
      </c>
      <c r="E1633" t="s">
        <v>1764</v>
      </c>
      <c r="F1633">
        <v>2</v>
      </c>
      <c r="G1633">
        <v>900.55</v>
      </c>
      <c r="H1633">
        <v>0.16</v>
      </c>
      <c r="I1633" t="s">
        <v>1805</v>
      </c>
      <c r="J1633" s="17">
        <v>1512.924</v>
      </c>
      <c r="K1633">
        <f t="shared" si="101"/>
        <v>2</v>
      </c>
      <c r="L1633">
        <f t="shared" si="102"/>
        <v>900.55</v>
      </c>
      <c r="M1633">
        <f t="shared" si="104"/>
        <v>0.16</v>
      </c>
      <c r="N1633" s="22">
        <f t="shared" si="103"/>
        <v>1512.924</v>
      </c>
    </row>
    <row r="1634" spans="1:14" x14ac:dyDescent="0.3">
      <c r="A1634" t="s">
        <v>2007</v>
      </c>
      <c r="B1634" s="4">
        <v>45725</v>
      </c>
      <c r="C1634" t="s">
        <v>560</v>
      </c>
      <c r="D1634" t="s">
        <v>1696</v>
      </c>
      <c r="E1634" t="s">
        <v>1758</v>
      </c>
      <c r="F1634">
        <v>3</v>
      </c>
      <c r="G1634">
        <v>748.56</v>
      </c>
      <c r="H1634">
        <v>0.26</v>
      </c>
      <c r="I1634" t="s">
        <v>1807</v>
      </c>
      <c r="J1634" s="17">
        <v>1661.8032000000001</v>
      </c>
      <c r="K1634">
        <f t="shared" si="101"/>
        <v>3</v>
      </c>
      <c r="L1634">
        <f t="shared" si="102"/>
        <v>748.56</v>
      </c>
      <c r="M1634">
        <f t="shared" si="104"/>
        <v>0.26</v>
      </c>
      <c r="N1634" s="22">
        <f t="shared" si="103"/>
        <v>1661.8032000000001</v>
      </c>
    </row>
    <row r="1635" spans="1:14" x14ac:dyDescent="0.3">
      <c r="A1635" t="s">
        <v>2074</v>
      </c>
      <c r="B1635" s="4">
        <v>45807</v>
      </c>
      <c r="C1635" t="s">
        <v>406</v>
      </c>
      <c r="D1635" t="s">
        <v>1696</v>
      </c>
      <c r="E1635" t="s">
        <v>1761</v>
      </c>
      <c r="F1635">
        <v>2</v>
      </c>
      <c r="G1635">
        <v>467.75</v>
      </c>
      <c r="H1635">
        <v>0.26</v>
      </c>
      <c r="I1635" t="s">
        <v>1805</v>
      </c>
      <c r="J1635" s="17">
        <v>692.27</v>
      </c>
      <c r="K1635">
        <f t="shared" si="101"/>
        <v>2</v>
      </c>
      <c r="L1635">
        <f t="shared" si="102"/>
        <v>467.75</v>
      </c>
      <c r="M1635">
        <f t="shared" si="104"/>
        <v>0.26</v>
      </c>
      <c r="N1635" s="22">
        <f t="shared" si="103"/>
        <v>692.27</v>
      </c>
    </row>
    <row r="1636" spans="1:14" x14ac:dyDescent="0.3">
      <c r="A1636" t="s">
        <v>2184</v>
      </c>
      <c r="B1636" s="4">
        <v>45744</v>
      </c>
      <c r="C1636" t="s">
        <v>1389</v>
      </c>
      <c r="D1636" t="s">
        <v>1696</v>
      </c>
      <c r="E1636" t="s">
        <v>1771</v>
      </c>
      <c r="F1636">
        <v>1</v>
      </c>
      <c r="G1636">
        <v>995.52</v>
      </c>
      <c r="H1636">
        <v>0.22</v>
      </c>
      <c r="I1636" t="s">
        <v>1807</v>
      </c>
      <c r="J1636" s="17">
        <v>776.50559999999996</v>
      </c>
      <c r="K1636">
        <f t="shared" si="101"/>
        <v>1</v>
      </c>
      <c r="L1636">
        <f t="shared" si="102"/>
        <v>995.52</v>
      </c>
      <c r="M1636">
        <f t="shared" si="104"/>
        <v>0.22</v>
      </c>
      <c r="N1636" s="22">
        <f t="shared" si="103"/>
        <v>776.50559999999996</v>
      </c>
    </row>
    <row r="1637" spans="1:14" x14ac:dyDescent="0.3">
      <c r="A1637" t="s">
        <v>2256</v>
      </c>
      <c r="B1637" s="4">
        <v>45806</v>
      </c>
      <c r="C1637" t="s">
        <v>258</v>
      </c>
      <c r="D1637" t="s">
        <v>1696</v>
      </c>
      <c r="E1637" t="s">
        <v>1781</v>
      </c>
      <c r="F1637">
        <v>2</v>
      </c>
      <c r="G1637">
        <v>541.39</v>
      </c>
      <c r="H1637">
        <v>0.03</v>
      </c>
      <c r="I1637" t="s">
        <v>1810</v>
      </c>
      <c r="J1637" s="17">
        <v>1050.2965999999999</v>
      </c>
      <c r="K1637">
        <f t="shared" si="101"/>
        <v>2</v>
      </c>
      <c r="L1637">
        <f t="shared" si="102"/>
        <v>541.39</v>
      </c>
      <c r="M1637">
        <f t="shared" si="104"/>
        <v>0.03</v>
      </c>
      <c r="N1637" s="22">
        <f t="shared" si="103"/>
        <v>1050.2965999999999</v>
      </c>
    </row>
    <row r="1638" spans="1:14" x14ac:dyDescent="0.3">
      <c r="A1638" t="s">
        <v>2436</v>
      </c>
      <c r="B1638" s="4">
        <v>45792</v>
      </c>
      <c r="C1638" t="s">
        <v>1121</v>
      </c>
      <c r="D1638" t="s">
        <v>1696</v>
      </c>
      <c r="E1638" t="s">
        <v>1734</v>
      </c>
      <c r="F1638">
        <v>1</v>
      </c>
      <c r="G1638">
        <v>92.83</v>
      </c>
      <c r="H1638">
        <v>0.26</v>
      </c>
      <c r="I1638" t="s">
        <v>1807</v>
      </c>
      <c r="J1638" s="17">
        <v>68.694199999999995</v>
      </c>
      <c r="K1638">
        <f t="shared" si="101"/>
        <v>1</v>
      </c>
      <c r="L1638">
        <f t="shared" si="102"/>
        <v>92.83</v>
      </c>
      <c r="M1638">
        <f t="shared" si="104"/>
        <v>0.26</v>
      </c>
      <c r="N1638" s="22">
        <f t="shared" si="103"/>
        <v>68.694199999999995</v>
      </c>
    </row>
    <row r="1639" spans="1:14" x14ac:dyDescent="0.3">
      <c r="A1639" t="s">
        <v>2440</v>
      </c>
      <c r="B1639" s="4">
        <v>45338</v>
      </c>
      <c r="C1639" t="s">
        <v>1373</v>
      </c>
      <c r="D1639" t="s">
        <v>1696</v>
      </c>
      <c r="E1639" t="s">
        <v>1771</v>
      </c>
      <c r="F1639">
        <v>1</v>
      </c>
      <c r="G1639">
        <v>343.05</v>
      </c>
      <c r="H1639">
        <v>0.28000000000000003</v>
      </c>
      <c r="I1639" t="s">
        <v>1807</v>
      </c>
      <c r="J1639" s="17">
        <v>246.99600000000001</v>
      </c>
      <c r="K1639">
        <f t="shared" si="101"/>
        <v>1</v>
      </c>
      <c r="L1639">
        <f t="shared" si="102"/>
        <v>343.05</v>
      </c>
      <c r="M1639">
        <f t="shared" si="104"/>
        <v>0.28000000000000003</v>
      </c>
      <c r="N1639" s="22">
        <f t="shared" si="103"/>
        <v>246.99600000000001</v>
      </c>
    </row>
    <row r="1640" spans="1:14" x14ac:dyDescent="0.3">
      <c r="A1640" t="s">
        <v>2528</v>
      </c>
      <c r="B1640" s="4">
        <v>45384</v>
      </c>
      <c r="C1640" t="s">
        <v>579</v>
      </c>
      <c r="D1640" t="s">
        <v>1696</v>
      </c>
      <c r="E1640" t="s">
        <v>1783</v>
      </c>
      <c r="F1640">
        <v>3</v>
      </c>
      <c r="G1640">
        <v>71.23</v>
      </c>
      <c r="H1640">
        <v>0.03</v>
      </c>
      <c r="I1640" t="s">
        <v>1805</v>
      </c>
      <c r="J1640" s="17">
        <v>207.27930000000001</v>
      </c>
      <c r="K1640">
        <f t="shared" si="101"/>
        <v>3</v>
      </c>
      <c r="L1640">
        <f t="shared" si="102"/>
        <v>71.23</v>
      </c>
      <c r="M1640">
        <f t="shared" si="104"/>
        <v>0.03</v>
      </c>
      <c r="N1640" s="22">
        <f t="shared" si="103"/>
        <v>207.27930000000001</v>
      </c>
    </row>
    <row r="1641" spans="1:14" x14ac:dyDescent="0.3">
      <c r="A1641" t="s">
        <v>2536</v>
      </c>
      <c r="B1641" s="4">
        <v>45263</v>
      </c>
      <c r="C1641" t="s">
        <v>518</v>
      </c>
      <c r="D1641" t="s">
        <v>1696</v>
      </c>
      <c r="E1641" t="s">
        <v>1792</v>
      </c>
      <c r="F1641">
        <v>2</v>
      </c>
      <c r="G1641">
        <v>354.26</v>
      </c>
      <c r="H1641">
        <v>0.01</v>
      </c>
      <c r="I1641" t="s">
        <v>1810</v>
      </c>
      <c r="J1641" s="17">
        <v>701.4348</v>
      </c>
      <c r="K1641">
        <f t="shared" si="101"/>
        <v>2</v>
      </c>
      <c r="L1641">
        <f t="shared" si="102"/>
        <v>354.26</v>
      </c>
      <c r="M1641">
        <f t="shared" si="104"/>
        <v>0.01</v>
      </c>
      <c r="N1641" s="22">
        <f t="shared" si="103"/>
        <v>701.4348</v>
      </c>
    </row>
    <row r="1642" spans="1:14" x14ac:dyDescent="0.3">
      <c r="A1642" t="s">
        <v>2575</v>
      </c>
      <c r="B1642" s="4">
        <v>45486</v>
      </c>
      <c r="C1642" t="s">
        <v>576</v>
      </c>
      <c r="D1642" t="s">
        <v>1696</v>
      </c>
      <c r="E1642" t="s">
        <v>1734</v>
      </c>
      <c r="F1642">
        <v>1</v>
      </c>
      <c r="G1642">
        <v>303.79000000000002</v>
      </c>
      <c r="H1642">
        <v>0.24</v>
      </c>
      <c r="I1642" t="s">
        <v>1807</v>
      </c>
      <c r="J1642" s="17">
        <v>230.88040000000001</v>
      </c>
      <c r="K1642">
        <f t="shared" si="101"/>
        <v>1</v>
      </c>
      <c r="L1642">
        <f t="shared" si="102"/>
        <v>303.79000000000002</v>
      </c>
      <c r="M1642">
        <f t="shared" si="104"/>
        <v>0.24</v>
      </c>
      <c r="N1642" s="22">
        <f t="shared" si="103"/>
        <v>230.88040000000001</v>
      </c>
    </row>
    <row r="1643" spans="1:14" x14ac:dyDescent="0.3">
      <c r="A1643" t="s">
        <v>2641</v>
      </c>
      <c r="B1643" s="4">
        <v>45310</v>
      </c>
      <c r="C1643" t="s">
        <v>1141</v>
      </c>
      <c r="D1643" t="s">
        <v>1696</v>
      </c>
      <c r="E1643" t="s">
        <v>1776</v>
      </c>
      <c r="F1643">
        <v>4</v>
      </c>
      <c r="G1643">
        <v>354.65</v>
      </c>
      <c r="H1643">
        <v>0.19</v>
      </c>
      <c r="I1643" t="s">
        <v>1805</v>
      </c>
      <c r="J1643" s="17">
        <v>1149.066</v>
      </c>
      <c r="K1643">
        <f t="shared" si="101"/>
        <v>4</v>
      </c>
      <c r="L1643">
        <f t="shared" si="102"/>
        <v>354.65</v>
      </c>
      <c r="M1643">
        <f t="shared" si="104"/>
        <v>0.19</v>
      </c>
      <c r="N1643" s="22">
        <f t="shared" si="103"/>
        <v>1149.066</v>
      </c>
    </row>
    <row r="1644" spans="1:14" x14ac:dyDescent="0.3">
      <c r="A1644" t="s">
        <v>2697</v>
      </c>
      <c r="B1644" s="4">
        <v>45325</v>
      </c>
      <c r="C1644" t="s">
        <v>391</v>
      </c>
      <c r="D1644" t="s">
        <v>1696</v>
      </c>
      <c r="E1644" t="s">
        <v>1768</v>
      </c>
      <c r="F1644">
        <v>3</v>
      </c>
      <c r="G1644">
        <v>470.42</v>
      </c>
      <c r="H1644">
        <v>0.16</v>
      </c>
      <c r="I1644" t="s">
        <v>1805</v>
      </c>
      <c r="J1644" s="17">
        <v>1185.4584</v>
      </c>
      <c r="K1644">
        <f t="shared" si="101"/>
        <v>3</v>
      </c>
      <c r="L1644">
        <f t="shared" si="102"/>
        <v>470.42</v>
      </c>
      <c r="M1644">
        <f t="shared" si="104"/>
        <v>0.16</v>
      </c>
      <c r="N1644" s="22">
        <f t="shared" si="103"/>
        <v>1185.4584</v>
      </c>
    </row>
    <row r="1645" spans="1:14" x14ac:dyDescent="0.3">
      <c r="A1645" t="s">
        <v>2704</v>
      </c>
      <c r="B1645" s="4">
        <v>45389</v>
      </c>
      <c r="C1645" t="s">
        <v>453</v>
      </c>
      <c r="D1645" t="s">
        <v>1696</v>
      </c>
      <c r="E1645" t="s">
        <v>1748</v>
      </c>
      <c r="F1645">
        <v>1</v>
      </c>
      <c r="G1645">
        <v>113.07</v>
      </c>
      <c r="H1645">
        <v>0.24</v>
      </c>
      <c r="I1645" t="s">
        <v>1805</v>
      </c>
      <c r="J1645" s="17">
        <v>85.933199999999999</v>
      </c>
      <c r="K1645">
        <f t="shared" si="101"/>
        <v>1</v>
      </c>
      <c r="L1645">
        <f t="shared" si="102"/>
        <v>113.07</v>
      </c>
      <c r="M1645">
        <f t="shared" si="104"/>
        <v>0.24</v>
      </c>
      <c r="N1645" s="22">
        <f t="shared" si="103"/>
        <v>85.933199999999999</v>
      </c>
    </row>
    <row r="1646" spans="1:14" x14ac:dyDescent="0.3">
      <c r="A1646" t="s">
        <v>2889</v>
      </c>
      <c r="B1646" s="4">
        <v>45871</v>
      </c>
      <c r="C1646" t="s">
        <v>942</v>
      </c>
      <c r="D1646" t="s">
        <v>1696</v>
      </c>
      <c r="E1646" t="s">
        <v>1776</v>
      </c>
      <c r="F1646">
        <v>3</v>
      </c>
      <c r="G1646">
        <v>435.61</v>
      </c>
      <c r="H1646">
        <v>0.03</v>
      </c>
      <c r="I1646" t="s">
        <v>1807</v>
      </c>
      <c r="J1646" s="17">
        <v>1267.6251</v>
      </c>
      <c r="K1646">
        <f t="shared" si="101"/>
        <v>3</v>
      </c>
      <c r="L1646">
        <f t="shared" si="102"/>
        <v>435.61</v>
      </c>
      <c r="M1646">
        <f t="shared" si="104"/>
        <v>0.03</v>
      </c>
      <c r="N1646" s="22">
        <f t="shared" si="103"/>
        <v>1267.6251</v>
      </c>
    </row>
    <row r="1647" spans="1:14" x14ac:dyDescent="0.3">
      <c r="A1647" t="s">
        <v>2949</v>
      </c>
      <c r="B1647" s="4">
        <v>45608</v>
      </c>
      <c r="C1647" t="s">
        <v>928</v>
      </c>
      <c r="D1647" t="s">
        <v>1696</v>
      </c>
      <c r="E1647" t="s">
        <v>1739</v>
      </c>
      <c r="F1647">
        <v>3</v>
      </c>
      <c r="G1647">
        <v>460.93</v>
      </c>
      <c r="H1647">
        <v>0.19</v>
      </c>
      <c r="I1647" t="s">
        <v>1810</v>
      </c>
      <c r="J1647" s="17">
        <v>1120.0599</v>
      </c>
      <c r="K1647">
        <f t="shared" si="101"/>
        <v>3</v>
      </c>
      <c r="L1647">
        <f t="shared" si="102"/>
        <v>460.93</v>
      </c>
      <c r="M1647">
        <f t="shared" si="104"/>
        <v>0.19</v>
      </c>
      <c r="N1647" s="22">
        <f t="shared" si="103"/>
        <v>1120.0599</v>
      </c>
    </row>
    <row r="1648" spans="1:14" x14ac:dyDescent="0.3">
      <c r="A1648" t="s">
        <v>2958</v>
      </c>
      <c r="B1648" s="4">
        <v>45454</v>
      </c>
      <c r="C1648" t="s">
        <v>36</v>
      </c>
      <c r="D1648" t="s">
        <v>1696</v>
      </c>
      <c r="E1648" t="s">
        <v>1789</v>
      </c>
      <c r="F1648">
        <v>3</v>
      </c>
      <c r="G1648">
        <v>816.87</v>
      </c>
      <c r="H1648">
        <v>0.14000000000000001</v>
      </c>
      <c r="I1648" t="s">
        <v>1807</v>
      </c>
      <c r="J1648" s="17">
        <v>2107.5246000000002</v>
      </c>
      <c r="K1648">
        <f t="shared" si="101"/>
        <v>3</v>
      </c>
      <c r="L1648">
        <f t="shared" si="102"/>
        <v>816.87</v>
      </c>
      <c r="M1648">
        <f t="shared" si="104"/>
        <v>0.14000000000000001</v>
      </c>
      <c r="N1648" s="22">
        <f t="shared" si="103"/>
        <v>2107.5246000000002</v>
      </c>
    </row>
    <row r="1649" spans="1:14" x14ac:dyDescent="0.3">
      <c r="A1649" t="s">
        <v>2961</v>
      </c>
      <c r="B1649" s="4">
        <v>45587</v>
      </c>
      <c r="C1649" t="s">
        <v>97</v>
      </c>
      <c r="D1649" t="s">
        <v>1696</v>
      </c>
      <c r="E1649" t="s">
        <v>1758</v>
      </c>
      <c r="F1649">
        <v>2</v>
      </c>
      <c r="G1649">
        <v>472.18</v>
      </c>
      <c r="H1649">
        <v>0.27</v>
      </c>
      <c r="I1649" t="s">
        <v>1807</v>
      </c>
      <c r="J1649" s="17">
        <v>689.38279999999997</v>
      </c>
      <c r="K1649">
        <f t="shared" si="101"/>
        <v>2</v>
      </c>
      <c r="L1649">
        <f t="shared" si="102"/>
        <v>472.18</v>
      </c>
      <c r="M1649">
        <f t="shared" si="104"/>
        <v>0.27</v>
      </c>
      <c r="N1649" s="22">
        <f t="shared" si="103"/>
        <v>689.38279999999997</v>
      </c>
    </row>
    <row r="1650" spans="1:14" x14ac:dyDescent="0.3">
      <c r="A1650" t="s">
        <v>3045</v>
      </c>
      <c r="B1650" s="4">
        <v>45771</v>
      </c>
      <c r="C1650" t="s">
        <v>628</v>
      </c>
      <c r="D1650" t="s">
        <v>1696</v>
      </c>
      <c r="E1650" t="s">
        <v>1764</v>
      </c>
      <c r="F1650">
        <v>2</v>
      </c>
      <c r="G1650">
        <v>327.25</v>
      </c>
      <c r="H1650">
        <v>0.19</v>
      </c>
      <c r="I1650" t="s">
        <v>1807</v>
      </c>
      <c r="J1650" s="17">
        <v>530.14499999999998</v>
      </c>
      <c r="K1650">
        <f t="shared" si="101"/>
        <v>2</v>
      </c>
      <c r="L1650">
        <f t="shared" si="102"/>
        <v>327.25</v>
      </c>
      <c r="M1650">
        <f t="shared" si="104"/>
        <v>0.19</v>
      </c>
      <c r="N1650" s="22">
        <f t="shared" si="103"/>
        <v>530.14499999999998</v>
      </c>
    </row>
    <row r="1651" spans="1:14" x14ac:dyDescent="0.3">
      <c r="A1651" t="s">
        <v>3049</v>
      </c>
      <c r="B1651" s="4">
        <v>45692</v>
      </c>
      <c r="C1651" t="s">
        <v>1339</v>
      </c>
      <c r="D1651" t="s">
        <v>1696</v>
      </c>
      <c r="E1651" t="s">
        <v>1783</v>
      </c>
      <c r="F1651">
        <v>1</v>
      </c>
      <c r="G1651">
        <v>860.84</v>
      </c>
      <c r="H1651">
        <v>7.0000000000000007E-2</v>
      </c>
      <c r="I1651" t="s">
        <v>1807</v>
      </c>
      <c r="J1651" s="17">
        <v>800.58119999999997</v>
      </c>
      <c r="K1651">
        <f t="shared" si="101"/>
        <v>1</v>
      </c>
      <c r="L1651">
        <f t="shared" si="102"/>
        <v>860.84</v>
      </c>
      <c r="M1651">
        <f t="shared" si="104"/>
        <v>7.0000000000000007E-2</v>
      </c>
      <c r="N1651" s="22">
        <f t="shared" si="103"/>
        <v>800.58119999999997</v>
      </c>
    </row>
    <row r="1652" spans="1:14" x14ac:dyDescent="0.3">
      <c r="A1652" t="s">
        <v>3219</v>
      </c>
      <c r="B1652" s="4">
        <v>45413</v>
      </c>
      <c r="C1652" t="s">
        <v>539</v>
      </c>
      <c r="D1652" t="s">
        <v>1696</v>
      </c>
      <c r="E1652" t="s">
        <v>1758</v>
      </c>
      <c r="F1652">
        <v>1</v>
      </c>
      <c r="G1652">
        <v>254.47</v>
      </c>
      <c r="H1652">
        <v>0.1</v>
      </c>
      <c r="I1652" t="s">
        <v>1805</v>
      </c>
      <c r="J1652" s="17">
        <v>229.023</v>
      </c>
      <c r="K1652">
        <f t="shared" si="101"/>
        <v>1</v>
      </c>
      <c r="L1652">
        <f t="shared" si="102"/>
        <v>254.47</v>
      </c>
      <c r="M1652">
        <f t="shared" si="104"/>
        <v>0.1</v>
      </c>
      <c r="N1652" s="22">
        <f t="shared" si="103"/>
        <v>229.023</v>
      </c>
    </row>
    <row r="1653" spans="1:14" x14ac:dyDescent="0.3">
      <c r="A1653" t="s">
        <v>3230</v>
      </c>
      <c r="B1653" s="4">
        <v>45473</v>
      </c>
      <c r="C1653" t="s">
        <v>956</v>
      </c>
      <c r="D1653" t="s">
        <v>1696</v>
      </c>
      <c r="E1653" t="s">
        <v>1755</v>
      </c>
      <c r="F1653">
        <v>2</v>
      </c>
      <c r="G1653">
        <v>879.93</v>
      </c>
      <c r="H1653">
        <v>0.28999999999999998</v>
      </c>
      <c r="I1653" t="s">
        <v>1810</v>
      </c>
      <c r="J1653" s="17">
        <v>1249.5006000000001</v>
      </c>
      <c r="K1653">
        <f t="shared" si="101"/>
        <v>2</v>
      </c>
      <c r="L1653">
        <f t="shared" si="102"/>
        <v>879.93</v>
      </c>
      <c r="M1653">
        <f t="shared" si="104"/>
        <v>0.28999999999999998</v>
      </c>
      <c r="N1653" s="22">
        <f t="shared" si="103"/>
        <v>1249.5006000000001</v>
      </c>
    </row>
    <row r="1654" spans="1:14" x14ac:dyDescent="0.3">
      <c r="A1654" t="s">
        <v>3392</v>
      </c>
      <c r="B1654" s="4">
        <v>45589</v>
      </c>
      <c r="C1654" t="s">
        <v>1004</v>
      </c>
      <c r="D1654" t="s">
        <v>1696</v>
      </c>
      <c r="E1654" t="s">
        <v>1783</v>
      </c>
      <c r="F1654">
        <v>1</v>
      </c>
      <c r="G1654">
        <v>140.72</v>
      </c>
      <c r="H1654">
        <v>0</v>
      </c>
      <c r="I1654" t="s">
        <v>1810</v>
      </c>
      <c r="J1654" s="17">
        <v>140.72</v>
      </c>
      <c r="K1654">
        <f t="shared" si="101"/>
        <v>1</v>
      </c>
      <c r="L1654">
        <f t="shared" si="102"/>
        <v>140.72</v>
      </c>
      <c r="M1654">
        <f t="shared" si="104"/>
        <v>0</v>
      </c>
      <c r="N1654" s="22">
        <f t="shared" si="103"/>
        <v>140.72</v>
      </c>
    </row>
    <row r="1655" spans="1:14" x14ac:dyDescent="0.3">
      <c r="A1655" t="s">
        <v>3394</v>
      </c>
      <c r="B1655" s="4">
        <v>45300</v>
      </c>
      <c r="C1655" t="s">
        <v>713</v>
      </c>
      <c r="D1655" t="s">
        <v>1696</v>
      </c>
      <c r="E1655" t="s">
        <v>1755</v>
      </c>
      <c r="F1655">
        <v>3</v>
      </c>
      <c r="G1655">
        <v>107.8</v>
      </c>
      <c r="H1655">
        <v>0.28999999999999998</v>
      </c>
      <c r="I1655" t="s">
        <v>1807</v>
      </c>
      <c r="J1655" s="17">
        <v>229.614</v>
      </c>
      <c r="K1655">
        <f t="shared" si="101"/>
        <v>3</v>
      </c>
      <c r="L1655">
        <f t="shared" si="102"/>
        <v>107.8</v>
      </c>
      <c r="M1655">
        <f t="shared" si="104"/>
        <v>0.28999999999999998</v>
      </c>
      <c r="N1655" s="22">
        <f t="shared" si="103"/>
        <v>229.614</v>
      </c>
    </row>
    <row r="1656" spans="1:14" x14ac:dyDescent="0.3">
      <c r="A1656" t="s">
        <v>3426</v>
      </c>
      <c r="B1656" s="4">
        <v>45546</v>
      </c>
      <c r="C1656" t="s">
        <v>268</v>
      </c>
      <c r="D1656" t="s">
        <v>1696</v>
      </c>
      <c r="E1656" t="s">
        <v>1751</v>
      </c>
      <c r="F1656">
        <v>2</v>
      </c>
      <c r="G1656">
        <v>898.81</v>
      </c>
      <c r="H1656">
        <v>0.25</v>
      </c>
      <c r="I1656" t="s">
        <v>1805</v>
      </c>
      <c r="J1656" s="17">
        <v>1348.2149999999999</v>
      </c>
      <c r="K1656">
        <f t="shared" si="101"/>
        <v>2</v>
      </c>
      <c r="L1656">
        <f t="shared" si="102"/>
        <v>898.81</v>
      </c>
      <c r="M1656">
        <f t="shared" si="104"/>
        <v>0.25</v>
      </c>
      <c r="N1656" s="22">
        <f t="shared" si="103"/>
        <v>1348.2149999999999</v>
      </c>
    </row>
    <row r="1657" spans="1:14" x14ac:dyDescent="0.3">
      <c r="A1657" t="s">
        <v>3643</v>
      </c>
      <c r="B1657" s="4">
        <v>45681</v>
      </c>
      <c r="C1657" t="s">
        <v>826</v>
      </c>
      <c r="D1657" t="s">
        <v>1696</v>
      </c>
      <c r="E1657" t="s">
        <v>1734</v>
      </c>
      <c r="F1657">
        <v>3</v>
      </c>
      <c r="G1657">
        <v>63.96</v>
      </c>
      <c r="H1657">
        <v>0.02</v>
      </c>
      <c r="I1657" t="s">
        <v>1805</v>
      </c>
      <c r="J1657" s="17">
        <v>188.04239999999999</v>
      </c>
      <c r="K1657">
        <f t="shared" si="101"/>
        <v>3</v>
      </c>
      <c r="L1657">
        <f t="shared" si="102"/>
        <v>63.96</v>
      </c>
      <c r="M1657">
        <f t="shared" si="104"/>
        <v>0.02</v>
      </c>
      <c r="N1657" s="22">
        <f t="shared" si="103"/>
        <v>188.04239999999999</v>
      </c>
    </row>
    <row r="1658" spans="1:14" x14ac:dyDescent="0.3">
      <c r="A1658" t="s">
        <v>3647</v>
      </c>
      <c r="B1658" s="4">
        <v>45853</v>
      </c>
      <c r="C1658" t="s">
        <v>1312</v>
      </c>
      <c r="D1658" t="s">
        <v>1696</v>
      </c>
      <c r="E1658" t="s">
        <v>1776</v>
      </c>
      <c r="F1658">
        <v>1</v>
      </c>
      <c r="G1658">
        <v>163.19999999999999</v>
      </c>
      <c r="H1658">
        <v>0.22</v>
      </c>
      <c r="I1658" t="s">
        <v>1807</v>
      </c>
      <c r="J1658" s="17">
        <v>127.29600000000001</v>
      </c>
      <c r="K1658">
        <f t="shared" si="101"/>
        <v>1</v>
      </c>
      <c r="L1658">
        <f t="shared" si="102"/>
        <v>163.19999999999999</v>
      </c>
      <c r="M1658">
        <f t="shared" si="104"/>
        <v>0.22</v>
      </c>
      <c r="N1658" s="22">
        <f t="shared" si="103"/>
        <v>127.29600000000001</v>
      </c>
    </row>
    <row r="1659" spans="1:14" x14ac:dyDescent="0.3">
      <c r="A1659" t="s">
        <v>3738</v>
      </c>
      <c r="B1659" s="4">
        <v>45825</v>
      </c>
      <c r="C1659" t="s">
        <v>1300</v>
      </c>
      <c r="D1659" t="s">
        <v>1696</v>
      </c>
      <c r="E1659" t="s">
        <v>1789</v>
      </c>
      <c r="F1659">
        <v>3</v>
      </c>
      <c r="G1659">
        <v>63.36</v>
      </c>
      <c r="H1659">
        <v>0.28999999999999998</v>
      </c>
      <c r="I1659" t="s">
        <v>1810</v>
      </c>
      <c r="J1659" s="17">
        <v>134.95679999999999</v>
      </c>
      <c r="K1659">
        <f t="shared" si="101"/>
        <v>3</v>
      </c>
      <c r="L1659">
        <f t="shared" si="102"/>
        <v>63.36</v>
      </c>
      <c r="M1659">
        <f t="shared" si="104"/>
        <v>0.28999999999999998</v>
      </c>
      <c r="N1659" s="22">
        <f t="shared" si="103"/>
        <v>134.95679999999999</v>
      </c>
    </row>
    <row r="1660" spans="1:14" x14ac:dyDescent="0.3">
      <c r="A1660" t="s">
        <v>2091</v>
      </c>
      <c r="B1660" s="4">
        <v>45518</v>
      </c>
      <c r="C1660" t="s">
        <v>823</v>
      </c>
      <c r="D1660" t="s">
        <v>1698</v>
      </c>
      <c r="E1660" t="s">
        <v>1779</v>
      </c>
      <c r="F1660">
        <v>1</v>
      </c>
      <c r="G1660">
        <v>520.92999999999995</v>
      </c>
      <c r="H1660">
        <v>0.15</v>
      </c>
      <c r="I1660" t="s">
        <v>1805</v>
      </c>
      <c r="J1660" s="17">
        <v>442.79050000000001</v>
      </c>
      <c r="K1660">
        <f t="shared" si="101"/>
        <v>1</v>
      </c>
      <c r="L1660">
        <f t="shared" si="102"/>
        <v>520.92999999999995</v>
      </c>
      <c r="M1660">
        <f t="shared" si="104"/>
        <v>0.15</v>
      </c>
      <c r="N1660" s="22">
        <f t="shared" si="103"/>
        <v>442.79050000000001</v>
      </c>
    </row>
    <row r="1661" spans="1:14" x14ac:dyDescent="0.3">
      <c r="A1661" t="s">
        <v>2174</v>
      </c>
      <c r="B1661" s="4">
        <v>45711</v>
      </c>
      <c r="C1661" t="s">
        <v>304</v>
      </c>
      <c r="D1661" t="s">
        <v>1698</v>
      </c>
      <c r="E1661" t="s">
        <v>1751</v>
      </c>
      <c r="F1661">
        <v>3</v>
      </c>
      <c r="G1661">
        <v>944.64</v>
      </c>
      <c r="H1661">
        <v>0.26</v>
      </c>
      <c r="I1661" t="s">
        <v>1805</v>
      </c>
      <c r="J1661" s="17">
        <v>2097.1008000000002</v>
      </c>
      <c r="K1661">
        <f t="shared" si="101"/>
        <v>3</v>
      </c>
      <c r="L1661">
        <f t="shared" si="102"/>
        <v>944.64</v>
      </c>
      <c r="M1661">
        <f t="shared" si="104"/>
        <v>0.26</v>
      </c>
      <c r="N1661" s="22">
        <f t="shared" si="103"/>
        <v>2097.1008000000002</v>
      </c>
    </row>
    <row r="1662" spans="1:14" x14ac:dyDescent="0.3">
      <c r="A1662" t="s">
        <v>2265</v>
      </c>
      <c r="B1662" s="4">
        <v>45389</v>
      </c>
      <c r="C1662" t="s">
        <v>663</v>
      </c>
      <c r="D1662" t="s">
        <v>1698</v>
      </c>
      <c r="E1662" t="s">
        <v>1751</v>
      </c>
      <c r="F1662">
        <v>3</v>
      </c>
      <c r="G1662">
        <v>505.01</v>
      </c>
      <c r="H1662">
        <v>0.02</v>
      </c>
      <c r="I1662" t="s">
        <v>1807</v>
      </c>
      <c r="J1662" s="17">
        <v>1484.7293999999999</v>
      </c>
      <c r="K1662">
        <f t="shared" si="101"/>
        <v>3</v>
      </c>
      <c r="L1662">
        <f t="shared" si="102"/>
        <v>505.01</v>
      </c>
      <c r="M1662">
        <f t="shared" si="104"/>
        <v>0.02</v>
      </c>
      <c r="N1662" s="22">
        <f t="shared" si="103"/>
        <v>1484.7293999999999</v>
      </c>
    </row>
    <row r="1663" spans="1:14" x14ac:dyDescent="0.3">
      <c r="A1663" t="s">
        <v>2364</v>
      </c>
      <c r="B1663" s="4">
        <v>45389</v>
      </c>
      <c r="C1663" t="s">
        <v>227</v>
      </c>
      <c r="D1663" t="s">
        <v>1698</v>
      </c>
      <c r="E1663" t="s">
        <v>1786</v>
      </c>
      <c r="F1663">
        <v>3</v>
      </c>
      <c r="G1663">
        <v>366.08</v>
      </c>
      <c r="H1663">
        <v>0.05</v>
      </c>
      <c r="I1663" t="s">
        <v>1805</v>
      </c>
      <c r="J1663" s="17">
        <v>1043.328</v>
      </c>
      <c r="K1663">
        <f t="shared" si="101"/>
        <v>3</v>
      </c>
      <c r="L1663">
        <f t="shared" si="102"/>
        <v>366.08</v>
      </c>
      <c r="M1663">
        <f t="shared" si="104"/>
        <v>0.05</v>
      </c>
      <c r="N1663" s="22">
        <f t="shared" si="103"/>
        <v>1043.328</v>
      </c>
    </row>
    <row r="1664" spans="1:14" x14ac:dyDescent="0.3">
      <c r="A1664" t="s">
        <v>2581</v>
      </c>
      <c r="B1664" s="4">
        <v>45804</v>
      </c>
      <c r="C1664" t="s">
        <v>1255</v>
      </c>
      <c r="D1664" t="s">
        <v>1698</v>
      </c>
      <c r="E1664" t="s">
        <v>1789</v>
      </c>
      <c r="F1664">
        <v>3</v>
      </c>
      <c r="G1664">
        <v>846.31</v>
      </c>
      <c r="H1664">
        <v>0.18</v>
      </c>
      <c r="I1664" t="s">
        <v>1810</v>
      </c>
      <c r="J1664" s="17">
        <v>2081.9225999999999</v>
      </c>
      <c r="K1664">
        <f t="shared" si="101"/>
        <v>3</v>
      </c>
      <c r="L1664">
        <f t="shared" si="102"/>
        <v>846.31</v>
      </c>
      <c r="M1664">
        <f t="shared" si="104"/>
        <v>0.18</v>
      </c>
      <c r="N1664" s="22">
        <f t="shared" si="103"/>
        <v>2081.9225999999999</v>
      </c>
    </row>
    <row r="1665" spans="1:14" x14ac:dyDescent="0.3">
      <c r="A1665" t="s">
        <v>2613</v>
      </c>
      <c r="B1665" s="4">
        <v>45414</v>
      </c>
      <c r="C1665" t="s">
        <v>867</v>
      </c>
      <c r="D1665" t="s">
        <v>1698</v>
      </c>
      <c r="E1665" t="s">
        <v>1764</v>
      </c>
      <c r="F1665">
        <v>3</v>
      </c>
      <c r="G1665">
        <v>654.47</v>
      </c>
      <c r="H1665">
        <v>0.18</v>
      </c>
      <c r="I1665" t="s">
        <v>1810</v>
      </c>
      <c r="J1665" s="17">
        <v>1609.9962</v>
      </c>
      <c r="K1665">
        <f t="shared" si="101"/>
        <v>3</v>
      </c>
      <c r="L1665">
        <f t="shared" si="102"/>
        <v>654.47</v>
      </c>
      <c r="M1665">
        <f t="shared" si="104"/>
        <v>0.18</v>
      </c>
      <c r="N1665" s="22">
        <f t="shared" si="103"/>
        <v>1609.9962</v>
      </c>
    </row>
    <row r="1666" spans="1:14" x14ac:dyDescent="0.3">
      <c r="A1666" t="s">
        <v>2667</v>
      </c>
      <c r="B1666" s="4">
        <v>45691</v>
      </c>
      <c r="C1666" t="s">
        <v>218</v>
      </c>
      <c r="D1666" t="s">
        <v>1698</v>
      </c>
      <c r="E1666" t="s">
        <v>1779</v>
      </c>
      <c r="F1666">
        <v>3</v>
      </c>
      <c r="G1666">
        <v>904.96</v>
      </c>
      <c r="H1666">
        <v>7.0000000000000007E-2</v>
      </c>
      <c r="I1666" t="s">
        <v>1810</v>
      </c>
      <c r="J1666" s="17">
        <v>2524.8384000000001</v>
      </c>
      <c r="K1666">
        <f t="shared" ref="K1666:K1729" si="105">IF(ISBLANK(F1666),J1666/(G1666*(1-H1666)),F1666)</f>
        <v>3</v>
      </c>
      <c r="L1666">
        <f t="shared" ref="L1666:L1729" si="106">IF(ISBLANK(G1666),J1666/(F1666*(1-H1666)),G1666)</f>
        <v>904.96</v>
      </c>
      <c r="M1666">
        <f t="shared" si="104"/>
        <v>7.0000000000000007E-2</v>
      </c>
      <c r="N1666" s="22">
        <f t="shared" ref="N1666:N1729" si="107">IF(ISBLANK(J1666),F1666*G1666*(1-H1666),J1666)</f>
        <v>2524.8384000000001</v>
      </c>
    </row>
    <row r="1667" spans="1:14" x14ac:dyDescent="0.3">
      <c r="A1667" t="s">
        <v>2882</v>
      </c>
      <c r="B1667" s="4">
        <v>45593</v>
      </c>
      <c r="C1667" t="s">
        <v>942</v>
      </c>
      <c r="D1667" t="s">
        <v>1698</v>
      </c>
      <c r="E1667" t="s">
        <v>1789</v>
      </c>
      <c r="F1667">
        <v>4</v>
      </c>
      <c r="G1667">
        <v>604.87</v>
      </c>
      <c r="H1667">
        <v>0.28000000000000003</v>
      </c>
      <c r="I1667" t="s">
        <v>1807</v>
      </c>
      <c r="J1667" s="17">
        <v>1742.0255999999999</v>
      </c>
      <c r="K1667">
        <f t="shared" si="105"/>
        <v>4</v>
      </c>
      <c r="L1667">
        <f t="shared" si="106"/>
        <v>604.87</v>
      </c>
      <c r="M1667">
        <f t="shared" si="104"/>
        <v>0.28000000000000003</v>
      </c>
      <c r="N1667" s="22">
        <f t="shared" si="107"/>
        <v>1742.0255999999999</v>
      </c>
    </row>
    <row r="1668" spans="1:14" x14ac:dyDescent="0.3">
      <c r="A1668" t="s">
        <v>2895</v>
      </c>
      <c r="B1668" s="4">
        <v>45284</v>
      </c>
      <c r="C1668" t="s">
        <v>797</v>
      </c>
      <c r="D1668" t="s">
        <v>1698</v>
      </c>
      <c r="E1668" t="s">
        <v>1739</v>
      </c>
      <c r="F1668">
        <v>3</v>
      </c>
      <c r="G1668">
        <v>204.77</v>
      </c>
      <c r="H1668">
        <v>0.14000000000000001</v>
      </c>
      <c r="I1668" t="s">
        <v>1805</v>
      </c>
      <c r="J1668" s="17">
        <v>528.3066</v>
      </c>
      <c r="K1668">
        <f t="shared" si="105"/>
        <v>3</v>
      </c>
      <c r="L1668">
        <f t="shared" si="106"/>
        <v>204.77</v>
      </c>
      <c r="M1668">
        <f t="shared" si="104"/>
        <v>0.14000000000000001</v>
      </c>
      <c r="N1668" s="22">
        <f t="shared" si="107"/>
        <v>528.3066</v>
      </c>
    </row>
    <row r="1669" spans="1:14" x14ac:dyDescent="0.3">
      <c r="A1669" t="s">
        <v>2902</v>
      </c>
      <c r="B1669" s="4">
        <v>45620</v>
      </c>
      <c r="C1669" t="s">
        <v>797</v>
      </c>
      <c r="D1669" t="s">
        <v>1698</v>
      </c>
      <c r="E1669" t="s">
        <v>1783</v>
      </c>
      <c r="F1669">
        <v>1</v>
      </c>
      <c r="G1669">
        <v>907.97</v>
      </c>
      <c r="H1669">
        <v>0.26</v>
      </c>
      <c r="I1669" t="s">
        <v>1810</v>
      </c>
      <c r="J1669" s="17">
        <v>671.89779999999996</v>
      </c>
      <c r="K1669">
        <f t="shared" si="105"/>
        <v>1</v>
      </c>
      <c r="L1669">
        <f t="shared" si="106"/>
        <v>907.97</v>
      </c>
      <c r="M1669">
        <f t="shared" si="104"/>
        <v>0.26</v>
      </c>
      <c r="N1669" s="22">
        <f t="shared" si="107"/>
        <v>671.89779999999996</v>
      </c>
    </row>
    <row r="1670" spans="1:14" x14ac:dyDescent="0.3">
      <c r="A1670" t="s">
        <v>2983</v>
      </c>
      <c r="B1670" s="4">
        <v>45462</v>
      </c>
      <c r="C1670" t="s">
        <v>1018</v>
      </c>
      <c r="D1670" t="s">
        <v>1698</v>
      </c>
      <c r="E1670" t="s">
        <v>1789</v>
      </c>
      <c r="F1670">
        <v>1</v>
      </c>
      <c r="G1670">
        <v>235.44</v>
      </c>
      <c r="H1670">
        <v>0.19</v>
      </c>
      <c r="I1670" t="s">
        <v>1810</v>
      </c>
      <c r="J1670" s="17">
        <v>190.7064</v>
      </c>
      <c r="K1670">
        <f t="shared" si="105"/>
        <v>1</v>
      </c>
      <c r="L1670">
        <f t="shared" si="106"/>
        <v>235.44</v>
      </c>
      <c r="M1670">
        <f t="shared" si="104"/>
        <v>0.19</v>
      </c>
      <c r="N1670" s="22">
        <f t="shared" si="107"/>
        <v>190.7064</v>
      </c>
    </row>
    <row r="1671" spans="1:14" x14ac:dyDescent="0.3">
      <c r="A1671" t="s">
        <v>3027</v>
      </c>
      <c r="B1671" s="4">
        <v>45531</v>
      </c>
      <c r="C1671" t="s">
        <v>977</v>
      </c>
      <c r="D1671" t="s">
        <v>1698</v>
      </c>
      <c r="E1671" t="s">
        <v>1761</v>
      </c>
      <c r="F1671">
        <v>4</v>
      </c>
      <c r="G1671">
        <v>450.83</v>
      </c>
      <c r="H1671">
        <v>0.24</v>
      </c>
      <c r="I1671" t="s">
        <v>1805</v>
      </c>
      <c r="J1671" s="17">
        <v>1370.5232000000001</v>
      </c>
      <c r="K1671">
        <f t="shared" si="105"/>
        <v>4</v>
      </c>
      <c r="L1671">
        <f t="shared" si="106"/>
        <v>450.83</v>
      </c>
      <c r="M1671">
        <f t="shared" si="104"/>
        <v>0.24</v>
      </c>
      <c r="N1671" s="22">
        <f t="shared" si="107"/>
        <v>1370.5232000000001</v>
      </c>
    </row>
    <row r="1672" spans="1:14" x14ac:dyDescent="0.3">
      <c r="A1672" t="s">
        <v>3071</v>
      </c>
      <c r="B1672" s="4">
        <v>45491</v>
      </c>
      <c r="C1672" t="s">
        <v>882</v>
      </c>
      <c r="D1672" t="s">
        <v>1698</v>
      </c>
      <c r="E1672" t="s">
        <v>1779</v>
      </c>
      <c r="F1672">
        <v>2</v>
      </c>
      <c r="G1672">
        <v>905.26</v>
      </c>
      <c r="H1672">
        <v>0.15</v>
      </c>
      <c r="I1672" t="s">
        <v>1810</v>
      </c>
      <c r="J1672" s="17">
        <v>1538.942</v>
      </c>
      <c r="K1672">
        <f t="shared" si="105"/>
        <v>2</v>
      </c>
      <c r="L1672">
        <f t="shared" si="106"/>
        <v>905.26</v>
      </c>
      <c r="M1672">
        <f t="shared" si="104"/>
        <v>0.15</v>
      </c>
      <c r="N1672" s="22">
        <f t="shared" si="107"/>
        <v>1538.942</v>
      </c>
    </row>
    <row r="1673" spans="1:14" x14ac:dyDescent="0.3">
      <c r="A1673" t="s">
        <v>3178</v>
      </c>
      <c r="B1673" s="4">
        <v>45235</v>
      </c>
      <c r="C1673" t="s">
        <v>121</v>
      </c>
      <c r="D1673" t="s">
        <v>1698</v>
      </c>
      <c r="E1673" t="s">
        <v>1755</v>
      </c>
      <c r="F1673">
        <v>3</v>
      </c>
      <c r="G1673">
        <v>923.38</v>
      </c>
      <c r="H1673">
        <v>7.0000000000000007E-2</v>
      </c>
      <c r="I1673" t="s">
        <v>1810</v>
      </c>
      <c r="J1673" s="17">
        <v>2576.2302</v>
      </c>
      <c r="K1673">
        <f t="shared" si="105"/>
        <v>3</v>
      </c>
      <c r="L1673">
        <f t="shared" si="106"/>
        <v>923.38</v>
      </c>
      <c r="M1673">
        <f t="shared" si="104"/>
        <v>7.0000000000000007E-2</v>
      </c>
      <c r="N1673" s="22">
        <f t="shared" si="107"/>
        <v>2576.2302</v>
      </c>
    </row>
    <row r="1674" spans="1:14" x14ac:dyDescent="0.3">
      <c r="A1674" t="s">
        <v>3358</v>
      </c>
      <c r="B1674" s="4">
        <v>45435</v>
      </c>
      <c r="C1674" t="s">
        <v>1490</v>
      </c>
      <c r="D1674" t="s">
        <v>1698</v>
      </c>
      <c r="E1674" t="s">
        <v>1781</v>
      </c>
      <c r="F1674">
        <v>1</v>
      </c>
      <c r="G1674">
        <v>46.66</v>
      </c>
      <c r="H1674">
        <v>0.2</v>
      </c>
      <c r="I1674" t="s">
        <v>1805</v>
      </c>
      <c r="J1674" s="17">
        <v>37.328000000000003</v>
      </c>
      <c r="K1674">
        <f t="shared" si="105"/>
        <v>1</v>
      </c>
      <c r="L1674">
        <f t="shared" si="106"/>
        <v>46.66</v>
      </c>
      <c r="M1674">
        <f t="shared" si="104"/>
        <v>0.2</v>
      </c>
      <c r="N1674" s="22">
        <f t="shared" si="107"/>
        <v>37.328000000000003</v>
      </c>
    </row>
    <row r="1675" spans="1:14" x14ac:dyDescent="0.3">
      <c r="A1675" t="s">
        <v>3569</v>
      </c>
      <c r="B1675" s="4">
        <v>45610</v>
      </c>
      <c r="C1675" t="s">
        <v>202</v>
      </c>
      <c r="D1675" t="s">
        <v>1698</v>
      </c>
      <c r="E1675" t="s">
        <v>1779</v>
      </c>
      <c r="F1675">
        <v>4</v>
      </c>
      <c r="G1675">
        <v>341.95</v>
      </c>
      <c r="H1675">
        <v>0.25</v>
      </c>
      <c r="I1675" t="s">
        <v>1805</v>
      </c>
      <c r="J1675" s="17">
        <v>1025.8499999999999</v>
      </c>
      <c r="K1675">
        <f t="shared" si="105"/>
        <v>4</v>
      </c>
      <c r="L1675">
        <f t="shared" si="106"/>
        <v>341.95</v>
      </c>
      <c r="M1675">
        <f t="shared" si="104"/>
        <v>0.25</v>
      </c>
      <c r="N1675" s="22">
        <f t="shared" si="107"/>
        <v>1025.8499999999999</v>
      </c>
    </row>
    <row r="1676" spans="1:14" x14ac:dyDescent="0.3">
      <c r="A1676" t="s">
        <v>3725</v>
      </c>
      <c r="B1676" s="4">
        <v>45921</v>
      </c>
      <c r="C1676" t="s">
        <v>669</v>
      </c>
      <c r="D1676" t="s">
        <v>1698</v>
      </c>
      <c r="E1676" t="s">
        <v>1764</v>
      </c>
      <c r="F1676">
        <v>2</v>
      </c>
      <c r="G1676">
        <v>30.14</v>
      </c>
      <c r="H1676">
        <v>0.21</v>
      </c>
      <c r="I1676" t="s">
        <v>1805</v>
      </c>
      <c r="J1676" s="17">
        <v>47.621200000000002</v>
      </c>
      <c r="K1676">
        <f t="shared" si="105"/>
        <v>2</v>
      </c>
      <c r="L1676">
        <f t="shared" si="106"/>
        <v>30.14</v>
      </c>
      <c r="M1676">
        <f t="shared" si="104"/>
        <v>0.21</v>
      </c>
      <c r="N1676" s="22">
        <f t="shared" si="107"/>
        <v>47.621200000000002</v>
      </c>
    </row>
    <row r="1677" spans="1:14" x14ac:dyDescent="0.3">
      <c r="A1677" t="s">
        <v>3801</v>
      </c>
      <c r="B1677" s="4">
        <v>45844</v>
      </c>
      <c r="C1677" t="s">
        <v>1442</v>
      </c>
      <c r="D1677" t="s">
        <v>1698</v>
      </c>
      <c r="E1677" t="s">
        <v>1764</v>
      </c>
      <c r="F1677">
        <v>1</v>
      </c>
      <c r="G1677">
        <v>905.23</v>
      </c>
      <c r="H1677">
        <v>0</v>
      </c>
      <c r="I1677" t="s">
        <v>1805</v>
      </c>
      <c r="J1677" s="17">
        <v>905.23</v>
      </c>
      <c r="K1677">
        <f t="shared" si="105"/>
        <v>1</v>
      </c>
      <c r="L1677">
        <f t="shared" si="106"/>
        <v>905.23</v>
      </c>
      <c r="M1677">
        <f t="shared" si="104"/>
        <v>0</v>
      </c>
      <c r="N1677" s="22">
        <f t="shared" si="107"/>
        <v>905.23</v>
      </c>
    </row>
    <row r="1678" spans="1:14" x14ac:dyDescent="0.3">
      <c r="A1678" t="s">
        <v>1922</v>
      </c>
      <c r="B1678" s="4">
        <v>45925</v>
      </c>
      <c r="C1678" t="s">
        <v>814</v>
      </c>
      <c r="D1678" t="s">
        <v>1700</v>
      </c>
      <c r="E1678" t="s">
        <v>1761</v>
      </c>
      <c r="F1678">
        <v>4</v>
      </c>
      <c r="G1678">
        <v>930.85</v>
      </c>
      <c r="H1678">
        <v>0.13</v>
      </c>
      <c r="I1678" t="s">
        <v>1807</v>
      </c>
      <c r="J1678" s="17">
        <v>3239.3580000000002</v>
      </c>
      <c r="K1678">
        <f t="shared" si="105"/>
        <v>4</v>
      </c>
      <c r="L1678">
        <f t="shared" si="106"/>
        <v>930.85</v>
      </c>
      <c r="M1678">
        <f t="shared" si="104"/>
        <v>0.13</v>
      </c>
      <c r="N1678" s="22">
        <f t="shared" si="107"/>
        <v>3239.3580000000002</v>
      </c>
    </row>
    <row r="1679" spans="1:14" x14ac:dyDescent="0.3">
      <c r="A1679" t="s">
        <v>2102</v>
      </c>
      <c r="B1679" s="4">
        <v>45556</v>
      </c>
      <c r="C1679" t="s">
        <v>681</v>
      </c>
      <c r="D1679" t="s">
        <v>1700</v>
      </c>
      <c r="E1679" t="s">
        <v>1789</v>
      </c>
      <c r="F1679">
        <v>4</v>
      </c>
      <c r="G1679">
        <v>626.35</v>
      </c>
      <c r="H1679">
        <v>0.25</v>
      </c>
      <c r="I1679" t="s">
        <v>1810</v>
      </c>
      <c r="J1679" s="17">
        <v>1879.05</v>
      </c>
      <c r="K1679">
        <f t="shared" si="105"/>
        <v>4</v>
      </c>
      <c r="L1679">
        <f t="shared" si="106"/>
        <v>626.35</v>
      </c>
      <c r="M1679">
        <f t="shared" si="104"/>
        <v>0.25</v>
      </c>
      <c r="N1679" s="22">
        <f t="shared" si="107"/>
        <v>1879.05</v>
      </c>
    </row>
    <row r="1680" spans="1:14" x14ac:dyDescent="0.3">
      <c r="A1680" t="s">
        <v>2228</v>
      </c>
      <c r="B1680" s="4">
        <v>45909</v>
      </c>
      <c r="C1680" t="s">
        <v>159</v>
      </c>
      <c r="D1680" t="s">
        <v>1700</v>
      </c>
      <c r="E1680" t="s">
        <v>1758</v>
      </c>
      <c r="F1680">
        <v>3</v>
      </c>
      <c r="G1680">
        <v>522.78</v>
      </c>
      <c r="H1680">
        <v>0.25</v>
      </c>
      <c r="I1680" t="s">
        <v>1807</v>
      </c>
      <c r="J1680" s="17">
        <v>1176.2550000000001</v>
      </c>
      <c r="K1680">
        <f t="shared" si="105"/>
        <v>3</v>
      </c>
      <c r="L1680">
        <f t="shared" si="106"/>
        <v>522.78</v>
      </c>
      <c r="M1680">
        <f t="shared" si="104"/>
        <v>0.25</v>
      </c>
      <c r="N1680" s="22">
        <f t="shared" si="107"/>
        <v>1176.2550000000001</v>
      </c>
    </row>
    <row r="1681" spans="1:14" x14ac:dyDescent="0.3">
      <c r="A1681" t="s">
        <v>2247</v>
      </c>
      <c r="B1681" s="4">
        <v>45736</v>
      </c>
      <c r="C1681" t="s">
        <v>40</v>
      </c>
      <c r="D1681" t="s">
        <v>1700</v>
      </c>
      <c r="E1681" t="s">
        <v>1734</v>
      </c>
      <c r="F1681">
        <v>2</v>
      </c>
      <c r="G1681">
        <v>226.43</v>
      </c>
      <c r="H1681">
        <v>0.03</v>
      </c>
      <c r="I1681" t="s">
        <v>1805</v>
      </c>
      <c r="J1681" s="17">
        <v>439.27420000000001</v>
      </c>
      <c r="K1681">
        <f t="shared" si="105"/>
        <v>2</v>
      </c>
      <c r="L1681">
        <f t="shared" si="106"/>
        <v>226.43</v>
      </c>
      <c r="M1681">
        <f t="shared" si="104"/>
        <v>0.03</v>
      </c>
      <c r="N1681" s="22">
        <f t="shared" si="107"/>
        <v>439.27420000000001</v>
      </c>
    </row>
    <row r="1682" spans="1:14" x14ac:dyDescent="0.3">
      <c r="A1682" t="s">
        <v>2461</v>
      </c>
      <c r="B1682" s="4">
        <v>45344</v>
      </c>
      <c r="C1682" t="s">
        <v>1162</v>
      </c>
      <c r="D1682" t="s">
        <v>1700</v>
      </c>
      <c r="E1682" t="s">
        <v>1748</v>
      </c>
      <c r="F1682">
        <v>4</v>
      </c>
      <c r="G1682">
        <v>986.93</v>
      </c>
      <c r="H1682">
        <v>0.01</v>
      </c>
      <c r="I1682" t="s">
        <v>1805</v>
      </c>
      <c r="J1682" s="17">
        <v>3908.2428</v>
      </c>
      <c r="K1682">
        <f t="shared" si="105"/>
        <v>4</v>
      </c>
      <c r="L1682">
        <f t="shared" si="106"/>
        <v>986.93</v>
      </c>
      <c r="M1682">
        <f t="shared" si="104"/>
        <v>0.01</v>
      </c>
      <c r="N1682" s="22">
        <f t="shared" si="107"/>
        <v>3908.2428</v>
      </c>
    </row>
    <row r="1683" spans="1:14" x14ac:dyDescent="0.3">
      <c r="A1683" t="s">
        <v>2501</v>
      </c>
      <c r="B1683" s="4">
        <v>45497</v>
      </c>
      <c r="C1683" t="s">
        <v>906</v>
      </c>
      <c r="D1683" t="s">
        <v>1700</v>
      </c>
      <c r="E1683" t="s">
        <v>1755</v>
      </c>
      <c r="F1683">
        <v>2</v>
      </c>
      <c r="G1683">
        <v>701.49</v>
      </c>
      <c r="H1683">
        <v>0.09</v>
      </c>
      <c r="I1683" t="s">
        <v>1807</v>
      </c>
      <c r="J1683" s="17">
        <v>1276.7118</v>
      </c>
      <c r="K1683">
        <f t="shared" si="105"/>
        <v>2</v>
      </c>
      <c r="L1683">
        <f t="shared" si="106"/>
        <v>701.49</v>
      </c>
      <c r="M1683">
        <f t="shared" si="104"/>
        <v>0.09</v>
      </c>
      <c r="N1683" s="22">
        <f t="shared" si="107"/>
        <v>1276.7118</v>
      </c>
    </row>
    <row r="1684" spans="1:14" x14ac:dyDescent="0.3">
      <c r="A1684" t="s">
        <v>2686</v>
      </c>
      <c r="B1684" s="4">
        <v>45281</v>
      </c>
      <c r="C1684" t="s">
        <v>530</v>
      </c>
      <c r="D1684" t="s">
        <v>1700</v>
      </c>
      <c r="E1684" t="s">
        <v>1779</v>
      </c>
      <c r="F1684">
        <v>2</v>
      </c>
      <c r="G1684">
        <v>652.29999999999995</v>
      </c>
      <c r="H1684">
        <v>0.16</v>
      </c>
      <c r="I1684" t="s">
        <v>1810</v>
      </c>
      <c r="J1684" s="17">
        <v>1095.864</v>
      </c>
      <c r="K1684">
        <f t="shared" si="105"/>
        <v>2</v>
      </c>
      <c r="L1684">
        <f t="shared" si="106"/>
        <v>652.29999999999995</v>
      </c>
      <c r="M1684">
        <f t="shared" si="104"/>
        <v>0.16</v>
      </c>
      <c r="N1684" s="22">
        <f t="shared" si="107"/>
        <v>1095.864</v>
      </c>
    </row>
    <row r="1685" spans="1:14" x14ac:dyDescent="0.3">
      <c r="A1685" t="s">
        <v>2690</v>
      </c>
      <c r="B1685" s="4">
        <v>45526</v>
      </c>
      <c r="C1685" t="s">
        <v>409</v>
      </c>
      <c r="D1685" t="s">
        <v>1700</v>
      </c>
      <c r="E1685" t="s">
        <v>1734</v>
      </c>
      <c r="F1685">
        <v>3</v>
      </c>
      <c r="G1685">
        <v>762</v>
      </c>
      <c r="H1685">
        <v>0.02</v>
      </c>
      <c r="I1685" t="s">
        <v>1807</v>
      </c>
      <c r="J1685" s="17">
        <v>2240.2800000000002</v>
      </c>
      <c r="K1685">
        <f t="shared" si="105"/>
        <v>3</v>
      </c>
      <c r="L1685">
        <f t="shared" si="106"/>
        <v>762</v>
      </c>
      <c r="M1685">
        <f t="shared" si="104"/>
        <v>0.02</v>
      </c>
      <c r="N1685" s="22">
        <f t="shared" si="107"/>
        <v>2240.2800000000002</v>
      </c>
    </row>
    <row r="1686" spans="1:14" x14ac:dyDescent="0.3">
      <c r="A1686" t="s">
        <v>2715</v>
      </c>
      <c r="B1686" s="4">
        <v>45288</v>
      </c>
      <c r="C1686" t="s">
        <v>885</v>
      </c>
      <c r="D1686" t="s">
        <v>1700</v>
      </c>
      <c r="E1686" t="s">
        <v>1795</v>
      </c>
      <c r="F1686">
        <v>3</v>
      </c>
      <c r="G1686">
        <v>104.33</v>
      </c>
      <c r="H1686">
        <v>0.13</v>
      </c>
      <c r="I1686" t="s">
        <v>1810</v>
      </c>
      <c r="J1686" s="17">
        <v>272.30130000000003</v>
      </c>
      <c r="K1686">
        <f t="shared" si="105"/>
        <v>3</v>
      </c>
      <c r="L1686">
        <f t="shared" si="106"/>
        <v>104.33</v>
      </c>
      <c r="M1686">
        <f t="shared" si="104"/>
        <v>0.13</v>
      </c>
      <c r="N1686" s="22">
        <f t="shared" si="107"/>
        <v>272.30130000000003</v>
      </c>
    </row>
    <row r="1687" spans="1:14" x14ac:dyDescent="0.3">
      <c r="A1687" t="s">
        <v>2788</v>
      </c>
      <c r="B1687" s="4">
        <v>45481</v>
      </c>
      <c r="C1687" t="s">
        <v>1361</v>
      </c>
      <c r="D1687" t="s">
        <v>1700</v>
      </c>
      <c r="E1687" t="s">
        <v>1764</v>
      </c>
      <c r="F1687">
        <v>2</v>
      </c>
      <c r="G1687">
        <v>943.93</v>
      </c>
      <c r="H1687">
        <v>0.22</v>
      </c>
      <c r="I1687" t="s">
        <v>1807</v>
      </c>
      <c r="J1687" s="17">
        <v>1472.5308</v>
      </c>
      <c r="K1687">
        <f t="shared" si="105"/>
        <v>2</v>
      </c>
      <c r="L1687">
        <f t="shared" si="106"/>
        <v>943.93</v>
      </c>
      <c r="M1687">
        <f t="shared" si="104"/>
        <v>0.22</v>
      </c>
      <c r="N1687" s="22">
        <f t="shared" si="107"/>
        <v>1472.5308</v>
      </c>
    </row>
    <row r="1688" spans="1:14" x14ac:dyDescent="0.3">
      <c r="A1688" t="s">
        <v>2906</v>
      </c>
      <c r="B1688" s="4">
        <v>45631</v>
      </c>
      <c r="C1688" t="s">
        <v>1427</v>
      </c>
      <c r="D1688" t="s">
        <v>1700</v>
      </c>
      <c r="E1688" t="s">
        <v>1739</v>
      </c>
      <c r="F1688">
        <v>1</v>
      </c>
      <c r="G1688">
        <v>784.46</v>
      </c>
      <c r="H1688">
        <v>0.14000000000000001</v>
      </c>
      <c r="I1688" t="s">
        <v>1810</v>
      </c>
      <c r="J1688" s="17">
        <v>674.63560000000007</v>
      </c>
      <c r="K1688">
        <f t="shared" si="105"/>
        <v>1</v>
      </c>
      <c r="L1688">
        <f t="shared" si="106"/>
        <v>784.46</v>
      </c>
      <c r="M1688">
        <f t="shared" si="104"/>
        <v>0.14000000000000001</v>
      </c>
      <c r="N1688" s="22">
        <f t="shared" si="107"/>
        <v>674.63560000000007</v>
      </c>
    </row>
    <row r="1689" spans="1:14" x14ac:dyDescent="0.3">
      <c r="A1689" t="s">
        <v>3052</v>
      </c>
      <c r="B1689" s="4">
        <v>45299</v>
      </c>
      <c r="C1689" t="s">
        <v>1384</v>
      </c>
      <c r="D1689" t="s">
        <v>1700</v>
      </c>
      <c r="E1689" t="s">
        <v>1786</v>
      </c>
      <c r="F1689">
        <v>3</v>
      </c>
      <c r="G1689">
        <v>416.44</v>
      </c>
      <c r="H1689">
        <v>0.27</v>
      </c>
      <c r="I1689" t="s">
        <v>1805</v>
      </c>
      <c r="J1689" s="17">
        <v>912.00359999999989</v>
      </c>
      <c r="K1689">
        <f t="shared" si="105"/>
        <v>3</v>
      </c>
      <c r="L1689">
        <f t="shared" si="106"/>
        <v>416.44</v>
      </c>
      <c r="M1689">
        <f t="shared" si="104"/>
        <v>0.27</v>
      </c>
      <c r="N1689" s="22">
        <f t="shared" si="107"/>
        <v>912.00359999999989</v>
      </c>
    </row>
    <row r="1690" spans="1:14" x14ac:dyDescent="0.3">
      <c r="A1690" t="s">
        <v>3280</v>
      </c>
      <c r="B1690" s="4">
        <v>45605</v>
      </c>
      <c r="C1690" t="s">
        <v>1246</v>
      </c>
      <c r="D1690" t="s">
        <v>1700</v>
      </c>
      <c r="E1690" t="s">
        <v>1792</v>
      </c>
      <c r="F1690">
        <v>2</v>
      </c>
      <c r="G1690">
        <v>227.97</v>
      </c>
      <c r="H1690">
        <v>0.08</v>
      </c>
      <c r="I1690" t="s">
        <v>1810</v>
      </c>
      <c r="J1690" s="17">
        <v>419.46480000000003</v>
      </c>
      <c r="K1690">
        <f t="shared" si="105"/>
        <v>2</v>
      </c>
      <c r="L1690">
        <f t="shared" si="106"/>
        <v>227.97</v>
      </c>
      <c r="M1690">
        <f t="shared" si="104"/>
        <v>0.08</v>
      </c>
      <c r="N1690" s="22">
        <f t="shared" si="107"/>
        <v>419.46480000000003</v>
      </c>
    </row>
    <row r="1691" spans="1:14" x14ac:dyDescent="0.3">
      <c r="A1691" t="s">
        <v>3339</v>
      </c>
      <c r="B1691" s="4">
        <v>45928</v>
      </c>
      <c r="C1691" t="s">
        <v>515</v>
      </c>
      <c r="D1691" t="s">
        <v>1700</v>
      </c>
      <c r="E1691" t="s">
        <v>1786</v>
      </c>
      <c r="F1691">
        <v>3</v>
      </c>
      <c r="G1691">
        <v>615.30999999999995</v>
      </c>
      <c r="H1691">
        <v>0.14000000000000001</v>
      </c>
      <c r="I1691" t="s">
        <v>1807</v>
      </c>
      <c r="J1691" s="17">
        <v>1587.4998000000001</v>
      </c>
      <c r="K1691">
        <f t="shared" si="105"/>
        <v>3</v>
      </c>
      <c r="L1691">
        <f t="shared" si="106"/>
        <v>615.30999999999995</v>
      </c>
      <c r="M1691">
        <f t="shared" si="104"/>
        <v>0.14000000000000001</v>
      </c>
      <c r="N1691" s="22">
        <f t="shared" si="107"/>
        <v>1587.4998000000001</v>
      </c>
    </row>
    <row r="1692" spans="1:14" x14ac:dyDescent="0.3">
      <c r="A1692" t="s">
        <v>1899</v>
      </c>
      <c r="B1692" s="4">
        <v>45350</v>
      </c>
      <c r="C1692" t="s">
        <v>40</v>
      </c>
      <c r="D1692" t="s">
        <v>1702</v>
      </c>
      <c r="E1692" t="s">
        <v>1751</v>
      </c>
      <c r="F1692">
        <v>1</v>
      </c>
      <c r="G1692">
        <v>696.53</v>
      </c>
      <c r="H1692">
        <v>0.17</v>
      </c>
      <c r="I1692" t="s">
        <v>1805</v>
      </c>
      <c r="J1692" s="17">
        <v>578.11989999999992</v>
      </c>
      <c r="K1692">
        <f t="shared" si="105"/>
        <v>1</v>
      </c>
      <c r="L1692">
        <f t="shared" si="106"/>
        <v>696.53</v>
      </c>
      <c r="M1692">
        <f t="shared" si="104"/>
        <v>0.17</v>
      </c>
      <c r="N1692" s="22">
        <f t="shared" si="107"/>
        <v>578.11989999999992</v>
      </c>
    </row>
    <row r="1693" spans="1:14" x14ac:dyDescent="0.3">
      <c r="A1693" t="s">
        <v>1911</v>
      </c>
      <c r="B1693" s="4">
        <v>45330</v>
      </c>
      <c r="C1693" t="s">
        <v>121</v>
      </c>
      <c r="D1693" t="s">
        <v>1702</v>
      </c>
      <c r="E1693" t="s">
        <v>1774</v>
      </c>
      <c r="F1693">
        <v>2</v>
      </c>
      <c r="G1693">
        <v>879.63</v>
      </c>
      <c r="H1693">
        <v>7.0000000000000007E-2</v>
      </c>
      <c r="I1693" t="s">
        <v>1810</v>
      </c>
      <c r="J1693" s="17">
        <v>1636.1117999999999</v>
      </c>
      <c r="K1693">
        <f t="shared" si="105"/>
        <v>2</v>
      </c>
      <c r="L1693">
        <f t="shared" si="106"/>
        <v>879.63</v>
      </c>
      <c r="M1693">
        <f t="shared" si="104"/>
        <v>7.0000000000000007E-2</v>
      </c>
      <c r="N1693" s="22">
        <f t="shared" si="107"/>
        <v>1636.1117999999999</v>
      </c>
    </row>
    <row r="1694" spans="1:14" x14ac:dyDescent="0.3">
      <c r="A1694" t="s">
        <v>1914</v>
      </c>
      <c r="B1694" s="4">
        <v>45323</v>
      </c>
      <c r="C1694" t="s">
        <v>1051</v>
      </c>
      <c r="D1694" t="s">
        <v>1702</v>
      </c>
      <c r="E1694" t="s">
        <v>1761</v>
      </c>
      <c r="F1694">
        <v>4</v>
      </c>
      <c r="G1694">
        <v>525.61</v>
      </c>
      <c r="H1694">
        <v>0.02</v>
      </c>
      <c r="I1694" t="s">
        <v>1807</v>
      </c>
      <c r="J1694" s="17">
        <v>2060.3912</v>
      </c>
      <c r="K1694">
        <f t="shared" si="105"/>
        <v>4</v>
      </c>
      <c r="L1694">
        <f t="shared" si="106"/>
        <v>525.61</v>
      </c>
      <c r="M1694">
        <f t="shared" ref="M1694:M1757" si="108">IF(ISBLANK(H1694),1-(J1694/(L1694*F1694)),H1694)</f>
        <v>0.02</v>
      </c>
      <c r="N1694" s="22">
        <f t="shared" si="107"/>
        <v>2060.3912</v>
      </c>
    </row>
    <row r="1695" spans="1:14" x14ac:dyDescent="0.3">
      <c r="A1695" t="s">
        <v>2046</v>
      </c>
      <c r="B1695" s="4">
        <v>45861</v>
      </c>
      <c r="C1695" t="s">
        <v>696</v>
      </c>
      <c r="D1695" t="s">
        <v>1702</v>
      </c>
      <c r="E1695" t="s">
        <v>1764</v>
      </c>
      <c r="F1695">
        <v>3</v>
      </c>
      <c r="G1695">
        <v>91.7</v>
      </c>
      <c r="H1695">
        <v>0.08</v>
      </c>
      <c r="I1695" t="s">
        <v>1810</v>
      </c>
      <c r="J1695" s="17">
        <v>253.09200000000001</v>
      </c>
      <c r="K1695">
        <f t="shared" si="105"/>
        <v>3</v>
      </c>
      <c r="L1695">
        <f t="shared" si="106"/>
        <v>91.7</v>
      </c>
      <c r="M1695">
        <f t="shared" si="108"/>
        <v>0.08</v>
      </c>
      <c r="N1695" s="22">
        <f t="shared" si="107"/>
        <v>253.09200000000001</v>
      </c>
    </row>
    <row r="1696" spans="1:14" x14ac:dyDescent="0.3">
      <c r="A1696" t="s">
        <v>2339</v>
      </c>
      <c r="B1696" s="4">
        <v>45447</v>
      </c>
      <c r="C1696" t="s">
        <v>562</v>
      </c>
      <c r="D1696" t="s">
        <v>1702</v>
      </c>
      <c r="E1696" t="s">
        <v>1779</v>
      </c>
      <c r="F1696">
        <v>4</v>
      </c>
      <c r="G1696">
        <v>817.92</v>
      </c>
      <c r="H1696">
        <v>0.21</v>
      </c>
      <c r="I1696" t="s">
        <v>1805</v>
      </c>
      <c r="J1696" s="17">
        <v>2584.6271999999999</v>
      </c>
      <c r="K1696">
        <f t="shared" si="105"/>
        <v>4</v>
      </c>
      <c r="L1696">
        <f t="shared" si="106"/>
        <v>817.92</v>
      </c>
      <c r="M1696">
        <f t="shared" si="108"/>
        <v>0.21</v>
      </c>
      <c r="N1696" s="22">
        <f t="shared" si="107"/>
        <v>2584.6271999999999</v>
      </c>
    </row>
    <row r="1697" spans="1:14" x14ac:dyDescent="0.3">
      <c r="A1697" t="s">
        <v>2363</v>
      </c>
      <c r="B1697" s="4">
        <v>45253</v>
      </c>
      <c r="C1697" t="s">
        <v>310</v>
      </c>
      <c r="D1697" t="s">
        <v>1702</v>
      </c>
      <c r="E1697" t="s">
        <v>1789</v>
      </c>
      <c r="F1697">
        <v>4</v>
      </c>
      <c r="G1697">
        <v>338.73</v>
      </c>
      <c r="H1697">
        <v>0.18</v>
      </c>
      <c r="I1697" t="s">
        <v>1805</v>
      </c>
      <c r="J1697" s="17">
        <v>1111.0344</v>
      </c>
      <c r="K1697">
        <f t="shared" si="105"/>
        <v>4</v>
      </c>
      <c r="L1697">
        <f t="shared" si="106"/>
        <v>338.73</v>
      </c>
      <c r="M1697">
        <f t="shared" si="108"/>
        <v>0.18</v>
      </c>
      <c r="N1697" s="22">
        <f t="shared" si="107"/>
        <v>1111.0344</v>
      </c>
    </row>
    <row r="1698" spans="1:14" x14ac:dyDescent="0.3">
      <c r="A1698" t="s">
        <v>2548</v>
      </c>
      <c r="B1698" s="4">
        <v>45372</v>
      </c>
      <c r="C1698" t="s">
        <v>20</v>
      </c>
      <c r="D1698" t="s">
        <v>1702</v>
      </c>
      <c r="E1698" t="s">
        <v>1768</v>
      </c>
      <c r="F1698">
        <v>1</v>
      </c>
      <c r="G1698">
        <v>431.69</v>
      </c>
      <c r="H1698">
        <v>0.09</v>
      </c>
      <c r="I1698" t="s">
        <v>1805</v>
      </c>
      <c r="J1698" s="17">
        <v>392.83789999999999</v>
      </c>
      <c r="K1698">
        <f t="shared" si="105"/>
        <v>1</v>
      </c>
      <c r="L1698">
        <f t="shared" si="106"/>
        <v>431.69</v>
      </c>
      <c r="M1698">
        <f t="shared" si="108"/>
        <v>0.09</v>
      </c>
      <c r="N1698" s="22">
        <f t="shared" si="107"/>
        <v>392.83789999999999</v>
      </c>
    </row>
    <row r="1699" spans="1:14" x14ac:dyDescent="0.3">
      <c r="A1699" t="s">
        <v>2586</v>
      </c>
      <c r="B1699" s="4">
        <v>45386</v>
      </c>
      <c r="C1699" t="s">
        <v>761</v>
      </c>
      <c r="D1699" t="s">
        <v>1702</v>
      </c>
      <c r="E1699" t="s">
        <v>1748</v>
      </c>
      <c r="F1699">
        <v>3</v>
      </c>
      <c r="G1699">
        <v>413.74</v>
      </c>
      <c r="H1699">
        <v>0.01</v>
      </c>
      <c r="I1699" t="s">
        <v>1805</v>
      </c>
      <c r="J1699" s="17">
        <v>1228.8078</v>
      </c>
      <c r="K1699">
        <f t="shared" si="105"/>
        <v>3</v>
      </c>
      <c r="L1699">
        <f t="shared" si="106"/>
        <v>413.74</v>
      </c>
      <c r="M1699">
        <f t="shared" si="108"/>
        <v>0.01</v>
      </c>
      <c r="N1699" s="22">
        <f t="shared" si="107"/>
        <v>1228.8078</v>
      </c>
    </row>
    <row r="1700" spans="1:14" x14ac:dyDescent="0.3">
      <c r="A1700" t="s">
        <v>2698</v>
      </c>
      <c r="B1700" s="4">
        <v>45932</v>
      </c>
      <c r="C1700" t="s">
        <v>980</v>
      </c>
      <c r="D1700" t="s">
        <v>1702</v>
      </c>
      <c r="E1700" t="s">
        <v>1786</v>
      </c>
      <c r="F1700">
        <v>2</v>
      </c>
      <c r="G1700">
        <v>215.59</v>
      </c>
      <c r="H1700">
        <v>0.18</v>
      </c>
      <c r="I1700" t="s">
        <v>1805</v>
      </c>
      <c r="J1700" s="17">
        <v>353.56760000000003</v>
      </c>
      <c r="K1700">
        <f t="shared" si="105"/>
        <v>2</v>
      </c>
      <c r="L1700">
        <f t="shared" si="106"/>
        <v>215.59</v>
      </c>
      <c r="M1700">
        <f t="shared" si="108"/>
        <v>0.18</v>
      </c>
      <c r="N1700" s="22">
        <f t="shared" si="107"/>
        <v>353.56760000000003</v>
      </c>
    </row>
    <row r="1701" spans="1:14" x14ac:dyDescent="0.3">
      <c r="A1701" t="s">
        <v>2706</v>
      </c>
      <c r="B1701" s="4">
        <v>45456</v>
      </c>
      <c r="C1701" t="s">
        <v>1150</v>
      </c>
      <c r="D1701" t="s">
        <v>1702</v>
      </c>
      <c r="E1701" t="s">
        <v>1758</v>
      </c>
      <c r="F1701">
        <v>3</v>
      </c>
      <c r="G1701">
        <v>619.80999999999995</v>
      </c>
      <c r="H1701">
        <v>0.16</v>
      </c>
      <c r="I1701" t="s">
        <v>1810</v>
      </c>
      <c r="J1701" s="17">
        <v>1561.9212</v>
      </c>
      <c r="K1701">
        <f t="shared" si="105"/>
        <v>3</v>
      </c>
      <c r="L1701">
        <f t="shared" si="106"/>
        <v>619.80999999999995</v>
      </c>
      <c r="M1701">
        <f t="shared" si="108"/>
        <v>0.16</v>
      </c>
      <c r="N1701" s="22">
        <f t="shared" si="107"/>
        <v>1561.9212</v>
      </c>
    </row>
    <row r="1702" spans="1:14" x14ac:dyDescent="0.3">
      <c r="A1702" t="s">
        <v>2835</v>
      </c>
      <c r="B1702" s="4">
        <v>45337</v>
      </c>
      <c r="C1702" t="s">
        <v>32</v>
      </c>
      <c r="D1702" t="s">
        <v>1702</v>
      </c>
      <c r="E1702" t="s">
        <v>1792</v>
      </c>
      <c r="F1702">
        <v>1</v>
      </c>
      <c r="G1702">
        <v>859.3</v>
      </c>
      <c r="H1702">
        <v>0.16</v>
      </c>
      <c r="I1702" t="s">
        <v>1807</v>
      </c>
      <c r="J1702" s="17">
        <v>721.8119999999999</v>
      </c>
      <c r="K1702">
        <f t="shared" si="105"/>
        <v>1</v>
      </c>
      <c r="L1702">
        <f t="shared" si="106"/>
        <v>859.3</v>
      </c>
      <c r="M1702">
        <f t="shared" si="108"/>
        <v>0.16</v>
      </c>
      <c r="N1702" s="22">
        <f t="shared" si="107"/>
        <v>721.8119999999999</v>
      </c>
    </row>
    <row r="1703" spans="1:14" x14ac:dyDescent="0.3">
      <c r="A1703" t="s">
        <v>3043</v>
      </c>
      <c r="B1703" s="4">
        <v>45908</v>
      </c>
      <c r="C1703" t="s">
        <v>761</v>
      </c>
      <c r="D1703" t="s">
        <v>1702</v>
      </c>
      <c r="E1703" t="s">
        <v>1761</v>
      </c>
      <c r="F1703">
        <v>1</v>
      </c>
      <c r="G1703">
        <v>729.05</v>
      </c>
      <c r="H1703">
        <v>0.06</v>
      </c>
      <c r="I1703" t="s">
        <v>1810</v>
      </c>
      <c r="J1703" s="17">
        <v>685.3069999999999</v>
      </c>
      <c r="K1703">
        <f t="shared" si="105"/>
        <v>1</v>
      </c>
      <c r="L1703">
        <f t="shared" si="106"/>
        <v>729.05</v>
      </c>
      <c r="M1703">
        <f t="shared" si="108"/>
        <v>0.06</v>
      </c>
      <c r="N1703" s="22">
        <f t="shared" si="107"/>
        <v>685.3069999999999</v>
      </c>
    </row>
    <row r="1704" spans="1:14" x14ac:dyDescent="0.3">
      <c r="A1704" t="s">
        <v>3059</v>
      </c>
      <c r="B1704" s="4">
        <v>45345</v>
      </c>
      <c r="C1704" t="s">
        <v>953</v>
      </c>
      <c r="D1704" t="s">
        <v>1702</v>
      </c>
      <c r="E1704" t="s">
        <v>1734</v>
      </c>
      <c r="F1704">
        <v>1</v>
      </c>
      <c r="G1704">
        <v>227.35</v>
      </c>
      <c r="H1704">
        <v>0.06</v>
      </c>
      <c r="I1704" t="s">
        <v>1810</v>
      </c>
      <c r="J1704" s="17">
        <v>213.709</v>
      </c>
      <c r="K1704">
        <f t="shared" si="105"/>
        <v>1</v>
      </c>
      <c r="L1704">
        <f t="shared" si="106"/>
        <v>227.35</v>
      </c>
      <c r="M1704">
        <f t="shared" si="108"/>
        <v>0.06</v>
      </c>
      <c r="N1704" s="22">
        <f t="shared" si="107"/>
        <v>213.709</v>
      </c>
    </row>
    <row r="1705" spans="1:14" x14ac:dyDescent="0.3">
      <c r="A1705" t="s">
        <v>3134</v>
      </c>
      <c r="B1705" s="4">
        <v>45544</v>
      </c>
      <c r="C1705" t="s">
        <v>485</v>
      </c>
      <c r="D1705" t="s">
        <v>1702</v>
      </c>
      <c r="E1705" t="s">
        <v>1783</v>
      </c>
      <c r="F1705">
        <v>2</v>
      </c>
      <c r="G1705">
        <v>384.92</v>
      </c>
      <c r="H1705">
        <v>0.09</v>
      </c>
      <c r="I1705" t="s">
        <v>1805</v>
      </c>
      <c r="J1705" s="17">
        <v>700.5544000000001</v>
      </c>
      <c r="K1705">
        <f t="shared" si="105"/>
        <v>2</v>
      </c>
      <c r="L1705">
        <f t="shared" si="106"/>
        <v>384.92</v>
      </c>
      <c r="M1705">
        <f t="shared" si="108"/>
        <v>0.09</v>
      </c>
      <c r="N1705" s="22">
        <f t="shared" si="107"/>
        <v>700.5544000000001</v>
      </c>
    </row>
    <row r="1706" spans="1:14" x14ac:dyDescent="0.3">
      <c r="A1706" t="s">
        <v>3243</v>
      </c>
      <c r="B1706" s="4">
        <v>45830</v>
      </c>
      <c r="C1706" t="s">
        <v>570</v>
      </c>
      <c r="D1706" t="s">
        <v>1702</v>
      </c>
      <c r="E1706" t="s">
        <v>1771</v>
      </c>
      <c r="F1706">
        <v>2</v>
      </c>
      <c r="G1706">
        <v>611.25</v>
      </c>
      <c r="H1706">
        <v>0.22</v>
      </c>
      <c r="I1706" t="s">
        <v>1805</v>
      </c>
      <c r="J1706" s="17">
        <v>953.55000000000007</v>
      </c>
      <c r="K1706">
        <f t="shared" si="105"/>
        <v>2</v>
      </c>
      <c r="L1706">
        <f t="shared" si="106"/>
        <v>611.25</v>
      </c>
      <c r="M1706">
        <f t="shared" si="108"/>
        <v>0.22</v>
      </c>
      <c r="N1706" s="22">
        <f t="shared" si="107"/>
        <v>953.55000000000007</v>
      </c>
    </row>
    <row r="1707" spans="1:14" x14ac:dyDescent="0.3">
      <c r="A1707" t="s">
        <v>3431</v>
      </c>
      <c r="B1707" s="4">
        <v>45868</v>
      </c>
      <c r="C1707" t="s">
        <v>1089</v>
      </c>
      <c r="D1707" t="s">
        <v>1702</v>
      </c>
      <c r="E1707" t="s">
        <v>1786</v>
      </c>
      <c r="F1707">
        <v>4</v>
      </c>
      <c r="G1707">
        <v>164.93</v>
      </c>
      <c r="H1707">
        <v>0.11</v>
      </c>
      <c r="I1707" t="s">
        <v>1805</v>
      </c>
      <c r="J1707" s="17">
        <v>587.1508</v>
      </c>
      <c r="K1707">
        <f t="shared" si="105"/>
        <v>4</v>
      </c>
      <c r="L1707">
        <f t="shared" si="106"/>
        <v>164.93</v>
      </c>
      <c r="M1707">
        <f t="shared" si="108"/>
        <v>0.11</v>
      </c>
      <c r="N1707" s="22">
        <f t="shared" si="107"/>
        <v>587.1508</v>
      </c>
    </row>
    <row r="1708" spans="1:14" x14ac:dyDescent="0.3">
      <c r="A1708" t="s">
        <v>3450</v>
      </c>
      <c r="B1708" s="4">
        <v>45547</v>
      </c>
      <c r="C1708" t="s">
        <v>78</v>
      </c>
      <c r="D1708" t="s">
        <v>1702</v>
      </c>
      <c r="E1708" t="s">
        <v>1779</v>
      </c>
      <c r="F1708">
        <v>4</v>
      </c>
      <c r="G1708">
        <v>292.31</v>
      </c>
      <c r="H1708">
        <v>0.27</v>
      </c>
      <c r="I1708" t="s">
        <v>1807</v>
      </c>
      <c r="J1708" s="17">
        <v>853.54520000000002</v>
      </c>
      <c r="K1708">
        <f t="shared" si="105"/>
        <v>4</v>
      </c>
      <c r="L1708">
        <f t="shared" si="106"/>
        <v>292.31</v>
      </c>
      <c r="M1708">
        <f t="shared" si="108"/>
        <v>0.27</v>
      </c>
      <c r="N1708" s="22">
        <f t="shared" si="107"/>
        <v>853.54520000000002</v>
      </c>
    </row>
    <row r="1709" spans="1:14" x14ac:dyDescent="0.3">
      <c r="A1709" t="s">
        <v>3474</v>
      </c>
      <c r="B1709" s="4">
        <v>45860</v>
      </c>
      <c r="C1709" t="s">
        <v>974</v>
      </c>
      <c r="D1709" t="s">
        <v>1702</v>
      </c>
      <c r="E1709" t="s">
        <v>1739</v>
      </c>
      <c r="F1709">
        <v>1</v>
      </c>
      <c r="G1709">
        <v>119.04</v>
      </c>
      <c r="H1709">
        <v>0.13</v>
      </c>
      <c r="I1709" t="s">
        <v>1810</v>
      </c>
      <c r="J1709" s="17">
        <v>103.56480000000001</v>
      </c>
      <c r="K1709">
        <f t="shared" si="105"/>
        <v>1</v>
      </c>
      <c r="L1709">
        <f t="shared" si="106"/>
        <v>119.04</v>
      </c>
      <c r="M1709">
        <f t="shared" si="108"/>
        <v>0.13</v>
      </c>
      <c r="N1709" s="22">
        <f t="shared" si="107"/>
        <v>103.56480000000001</v>
      </c>
    </row>
    <row r="1710" spans="1:14" x14ac:dyDescent="0.3">
      <c r="A1710" t="s">
        <v>3582</v>
      </c>
      <c r="B1710" s="4">
        <v>45319</v>
      </c>
      <c r="C1710" t="s">
        <v>1021</v>
      </c>
      <c r="D1710" t="s">
        <v>1702</v>
      </c>
      <c r="E1710" t="s">
        <v>1786</v>
      </c>
      <c r="F1710">
        <v>3</v>
      </c>
      <c r="G1710">
        <v>738.47</v>
      </c>
      <c r="H1710">
        <v>0.28000000000000003</v>
      </c>
      <c r="I1710" t="s">
        <v>1805</v>
      </c>
      <c r="J1710" s="17">
        <v>1595.0952</v>
      </c>
      <c r="K1710">
        <f t="shared" si="105"/>
        <v>3</v>
      </c>
      <c r="L1710">
        <f t="shared" si="106"/>
        <v>738.47</v>
      </c>
      <c r="M1710">
        <f t="shared" si="108"/>
        <v>0.28000000000000003</v>
      </c>
      <c r="N1710" s="22">
        <f t="shared" si="107"/>
        <v>1595.0952</v>
      </c>
    </row>
    <row r="1711" spans="1:14" x14ac:dyDescent="0.3">
      <c r="A1711" t="s">
        <v>3777</v>
      </c>
      <c r="B1711" s="4">
        <v>45563</v>
      </c>
      <c r="C1711" t="s">
        <v>1470</v>
      </c>
      <c r="D1711" t="s">
        <v>1702</v>
      </c>
      <c r="E1711" t="s">
        <v>1774</v>
      </c>
      <c r="F1711">
        <v>2</v>
      </c>
      <c r="G1711">
        <v>494.35</v>
      </c>
      <c r="H1711">
        <v>0.1</v>
      </c>
      <c r="I1711" t="s">
        <v>1805</v>
      </c>
      <c r="J1711" s="17">
        <v>889.83</v>
      </c>
      <c r="K1711">
        <f t="shared" si="105"/>
        <v>2</v>
      </c>
      <c r="L1711">
        <f t="shared" si="106"/>
        <v>494.35</v>
      </c>
      <c r="M1711">
        <f t="shared" si="108"/>
        <v>0.1</v>
      </c>
      <c r="N1711" s="22">
        <f t="shared" si="107"/>
        <v>889.83</v>
      </c>
    </row>
    <row r="1712" spans="1:14" x14ac:dyDescent="0.3">
      <c r="A1712" t="s">
        <v>1941</v>
      </c>
      <c r="B1712" s="4">
        <v>45827</v>
      </c>
      <c r="C1712" t="s">
        <v>651</v>
      </c>
      <c r="D1712" t="s">
        <v>1704</v>
      </c>
      <c r="E1712" t="s">
        <v>1783</v>
      </c>
      <c r="F1712">
        <v>4</v>
      </c>
      <c r="G1712">
        <v>72.63</v>
      </c>
      <c r="H1712">
        <v>0.06</v>
      </c>
      <c r="I1712" t="s">
        <v>1807</v>
      </c>
      <c r="J1712" s="17">
        <v>273.08879999999999</v>
      </c>
      <c r="K1712">
        <f t="shared" si="105"/>
        <v>4</v>
      </c>
      <c r="L1712">
        <f t="shared" si="106"/>
        <v>72.63</v>
      </c>
      <c r="M1712">
        <f t="shared" si="108"/>
        <v>0.06</v>
      </c>
      <c r="N1712" s="22">
        <f t="shared" si="107"/>
        <v>273.08879999999999</v>
      </c>
    </row>
    <row r="1713" spans="1:14" x14ac:dyDescent="0.3">
      <c r="A1713" t="s">
        <v>1955</v>
      </c>
      <c r="B1713" s="4">
        <v>45878</v>
      </c>
      <c r="C1713" t="s">
        <v>1499</v>
      </c>
      <c r="D1713" t="s">
        <v>1704</v>
      </c>
      <c r="E1713" t="s">
        <v>1734</v>
      </c>
      <c r="F1713">
        <v>1</v>
      </c>
      <c r="G1713">
        <v>652.03</v>
      </c>
      <c r="H1713">
        <v>0.27</v>
      </c>
      <c r="I1713" t="s">
        <v>1805</v>
      </c>
      <c r="J1713" s="17">
        <v>475.9819</v>
      </c>
      <c r="K1713">
        <f t="shared" si="105"/>
        <v>1</v>
      </c>
      <c r="L1713">
        <f t="shared" si="106"/>
        <v>652.03</v>
      </c>
      <c r="M1713">
        <f t="shared" si="108"/>
        <v>0.27</v>
      </c>
      <c r="N1713" s="22">
        <f t="shared" si="107"/>
        <v>475.9819</v>
      </c>
    </row>
    <row r="1714" spans="1:14" x14ac:dyDescent="0.3">
      <c r="A1714" t="s">
        <v>2161</v>
      </c>
      <c r="B1714" s="4">
        <v>45398</v>
      </c>
      <c r="C1714" t="s">
        <v>788</v>
      </c>
      <c r="D1714" t="s">
        <v>1704</v>
      </c>
      <c r="E1714" t="s">
        <v>1764</v>
      </c>
      <c r="F1714">
        <v>4</v>
      </c>
      <c r="G1714">
        <v>289.66000000000003</v>
      </c>
      <c r="H1714">
        <v>0.25</v>
      </c>
      <c r="I1714" t="s">
        <v>1810</v>
      </c>
      <c r="J1714" s="17">
        <v>868.98</v>
      </c>
      <c r="K1714">
        <f t="shared" si="105"/>
        <v>4</v>
      </c>
      <c r="L1714">
        <f t="shared" si="106"/>
        <v>289.66000000000003</v>
      </c>
      <c r="M1714">
        <f t="shared" si="108"/>
        <v>0.25</v>
      </c>
      <c r="N1714" s="22">
        <f t="shared" si="107"/>
        <v>868.98</v>
      </c>
    </row>
    <row r="1715" spans="1:14" x14ac:dyDescent="0.3">
      <c r="A1715" t="s">
        <v>2232</v>
      </c>
      <c r="B1715" s="4">
        <v>45807</v>
      </c>
      <c r="C1715" t="s">
        <v>1456</v>
      </c>
      <c r="D1715" t="s">
        <v>1704</v>
      </c>
      <c r="E1715" t="s">
        <v>1768</v>
      </c>
      <c r="F1715">
        <v>2</v>
      </c>
      <c r="G1715">
        <v>209.96</v>
      </c>
      <c r="H1715">
        <v>0</v>
      </c>
      <c r="I1715" t="s">
        <v>1805</v>
      </c>
      <c r="J1715" s="17">
        <v>419.92</v>
      </c>
      <c r="K1715">
        <f t="shared" si="105"/>
        <v>2</v>
      </c>
      <c r="L1715">
        <f t="shared" si="106"/>
        <v>209.96</v>
      </c>
      <c r="M1715">
        <f t="shared" si="108"/>
        <v>0</v>
      </c>
      <c r="N1715" s="22">
        <f t="shared" si="107"/>
        <v>419.92</v>
      </c>
    </row>
    <row r="1716" spans="1:14" x14ac:dyDescent="0.3">
      <c r="A1716" t="s">
        <v>2269</v>
      </c>
      <c r="B1716" s="4">
        <v>45279</v>
      </c>
      <c r="C1716" t="s">
        <v>839</v>
      </c>
      <c r="D1716" t="s">
        <v>1704</v>
      </c>
      <c r="E1716" t="s">
        <v>1739</v>
      </c>
      <c r="F1716">
        <v>2</v>
      </c>
      <c r="G1716">
        <v>291.83999999999997</v>
      </c>
      <c r="H1716">
        <v>0.25</v>
      </c>
      <c r="I1716" t="s">
        <v>1807</v>
      </c>
      <c r="J1716" s="17">
        <v>437.76</v>
      </c>
      <c r="K1716">
        <f t="shared" si="105"/>
        <v>2</v>
      </c>
      <c r="L1716">
        <f t="shared" si="106"/>
        <v>291.83999999999997</v>
      </c>
      <c r="M1716">
        <f t="shared" si="108"/>
        <v>0.25</v>
      </c>
      <c r="N1716" s="22">
        <f t="shared" si="107"/>
        <v>437.76</v>
      </c>
    </row>
    <row r="1717" spans="1:14" x14ac:dyDescent="0.3">
      <c r="A1717" t="s">
        <v>2341</v>
      </c>
      <c r="B1717" s="4">
        <v>45697</v>
      </c>
      <c r="C1717" t="s">
        <v>651</v>
      </c>
      <c r="D1717" t="s">
        <v>1704</v>
      </c>
      <c r="E1717" t="s">
        <v>1768</v>
      </c>
      <c r="F1717">
        <v>1</v>
      </c>
      <c r="G1717">
        <v>972.06</v>
      </c>
      <c r="H1717">
        <v>0.3</v>
      </c>
      <c r="I1717" t="s">
        <v>1810</v>
      </c>
      <c r="J1717" s="17">
        <v>680.44199999999989</v>
      </c>
      <c r="K1717">
        <f t="shared" si="105"/>
        <v>1</v>
      </c>
      <c r="L1717">
        <f t="shared" si="106"/>
        <v>972.06</v>
      </c>
      <c r="M1717">
        <f t="shared" si="108"/>
        <v>0.3</v>
      </c>
      <c r="N1717" s="22">
        <f t="shared" si="107"/>
        <v>680.44199999999989</v>
      </c>
    </row>
    <row r="1718" spans="1:14" x14ac:dyDescent="0.3">
      <c r="A1718" t="s">
        <v>2414</v>
      </c>
      <c r="B1718" s="4">
        <v>45583</v>
      </c>
      <c r="C1718" t="s">
        <v>1318</v>
      </c>
      <c r="D1718" t="s">
        <v>1704</v>
      </c>
      <c r="E1718" t="s">
        <v>1779</v>
      </c>
      <c r="F1718">
        <v>3</v>
      </c>
      <c r="G1718">
        <v>926.85</v>
      </c>
      <c r="H1718">
        <v>0.18</v>
      </c>
      <c r="I1718" t="s">
        <v>1810</v>
      </c>
      <c r="J1718" s="17">
        <v>2280.0509999999999</v>
      </c>
      <c r="K1718">
        <f t="shared" si="105"/>
        <v>3</v>
      </c>
      <c r="L1718">
        <f t="shared" si="106"/>
        <v>926.85</v>
      </c>
      <c r="M1718">
        <f t="shared" si="108"/>
        <v>0.18</v>
      </c>
      <c r="N1718" s="22">
        <f t="shared" si="107"/>
        <v>2280.0509999999999</v>
      </c>
    </row>
    <row r="1719" spans="1:14" x14ac:dyDescent="0.3">
      <c r="A1719" t="s">
        <v>2494</v>
      </c>
      <c r="B1719" s="4">
        <v>45750</v>
      </c>
      <c r="C1719" t="s">
        <v>657</v>
      </c>
      <c r="D1719" t="s">
        <v>1704</v>
      </c>
      <c r="E1719" t="s">
        <v>1751</v>
      </c>
      <c r="F1719">
        <v>1</v>
      </c>
      <c r="G1719">
        <v>979.28</v>
      </c>
      <c r="H1719">
        <v>0.2</v>
      </c>
      <c r="I1719" t="s">
        <v>1807</v>
      </c>
      <c r="J1719" s="17">
        <v>783.42399999999998</v>
      </c>
      <c r="K1719">
        <f t="shared" si="105"/>
        <v>1</v>
      </c>
      <c r="L1719">
        <f t="shared" si="106"/>
        <v>979.28</v>
      </c>
      <c r="M1719">
        <f t="shared" si="108"/>
        <v>0.2</v>
      </c>
      <c r="N1719" s="22">
        <f t="shared" si="107"/>
        <v>783.42399999999998</v>
      </c>
    </row>
    <row r="1720" spans="1:14" x14ac:dyDescent="0.3">
      <c r="A1720" t="s">
        <v>2646</v>
      </c>
      <c r="B1720" s="4">
        <v>45755</v>
      </c>
      <c r="C1720" t="s">
        <v>687</v>
      </c>
      <c r="D1720" t="s">
        <v>1704</v>
      </c>
      <c r="E1720" t="s">
        <v>1734</v>
      </c>
      <c r="F1720">
        <v>3</v>
      </c>
      <c r="G1720">
        <v>693.42</v>
      </c>
      <c r="H1720">
        <v>0.08</v>
      </c>
      <c r="I1720" t="s">
        <v>1807</v>
      </c>
      <c r="J1720" s="17">
        <v>1913.8391999999999</v>
      </c>
      <c r="K1720">
        <f t="shared" si="105"/>
        <v>3</v>
      </c>
      <c r="L1720">
        <f t="shared" si="106"/>
        <v>693.42</v>
      </c>
      <c r="M1720">
        <f t="shared" si="108"/>
        <v>0.08</v>
      </c>
      <c r="N1720" s="22">
        <f t="shared" si="107"/>
        <v>1913.8391999999999</v>
      </c>
    </row>
    <row r="1721" spans="1:14" x14ac:dyDescent="0.3">
      <c r="A1721" t="s">
        <v>2680</v>
      </c>
      <c r="B1721" s="4">
        <v>45250</v>
      </c>
      <c r="C1721" t="s">
        <v>1389</v>
      </c>
      <c r="D1721" t="s">
        <v>1704</v>
      </c>
      <c r="E1721" t="s">
        <v>1761</v>
      </c>
      <c r="F1721">
        <v>2</v>
      </c>
      <c r="G1721">
        <v>386.46</v>
      </c>
      <c r="H1721">
        <v>0.23</v>
      </c>
      <c r="I1721" t="s">
        <v>1810</v>
      </c>
      <c r="J1721" s="17">
        <v>595.14840000000004</v>
      </c>
      <c r="K1721">
        <f t="shared" si="105"/>
        <v>2</v>
      </c>
      <c r="L1721">
        <f t="shared" si="106"/>
        <v>386.46</v>
      </c>
      <c r="M1721">
        <f t="shared" si="108"/>
        <v>0.23</v>
      </c>
      <c r="N1721" s="22">
        <f t="shared" si="107"/>
        <v>595.14840000000004</v>
      </c>
    </row>
    <row r="1722" spans="1:14" x14ac:dyDescent="0.3">
      <c r="A1722" t="s">
        <v>2760</v>
      </c>
      <c r="B1722" s="4">
        <v>45377</v>
      </c>
      <c r="C1722" t="s">
        <v>1430</v>
      </c>
      <c r="D1722" t="s">
        <v>1704</v>
      </c>
      <c r="E1722" t="s">
        <v>1764</v>
      </c>
      <c r="F1722">
        <v>3</v>
      </c>
      <c r="G1722">
        <v>662.82</v>
      </c>
      <c r="H1722">
        <v>0.01</v>
      </c>
      <c r="I1722" t="s">
        <v>1810</v>
      </c>
      <c r="J1722" s="17">
        <v>1968.5753999999999</v>
      </c>
      <c r="K1722">
        <f t="shared" si="105"/>
        <v>3</v>
      </c>
      <c r="L1722">
        <f t="shared" si="106"/>
        <v>662.82</v>
      </c>
      <c r="M1722">
        <f t="shared" si="108"/>
        <v>0.01</v>
      </c>
      <c r="N1722" s="22">
        <f t="shared" si="107"/>
        <v>1968.5753999999999</v>
      </c>
    </row>
    <row r="1723" spans="1:14" x14ac:dyDescent="0.3">
      <c r="A1723" t="s">
        <v>2867</v>
      </c>
      <c r="B1723" s="4">
        <v>45797</v>
      </c>
      <c r="C1723" t="s">
        <v>631</v>
      </c>
      <c r="D1723" t="s">
        <v>1704</v>
      </c>
      <c r="E1723" t="s">
        <v>1776</v>
      </c>
      <c r="F1723">
        <v>2</v>
      </c>
      <c r="G1723">
        <v>816.22</v>
      </c>
      <c r="H1723">
        <v>0.27</v>
      </c>
      <c r="I1723" t="s">
        <v>1805</v>
      </c>
      <c r="J1723" s="17">
        <v>1191.6812</v>
      </c>
      <c r="K1723">
        <f t="shared" si="105"/>
        <v>2</v>
      </c>
      <c r="L1723">
        <f t="shared" si="106"/>
        <v>816.22</v>
      </c>
      <c r="M1723">
        <f t="shared" si="108"/>
        <v>0.27</v>
      </c>
      <c r="N1723" s="22">
        <f t="shared" si="107"/>
        <v>1191.6812</v>
      </c>
    </row>
    <row r="1724" spans="1:14" x14ac:dyDescent="0.3">
      <c r="A1724" t="s">
        <v>2901</v>
      </c>
      <c r="B1724" s="4">
        <v>45816</v>
      </c>
      <c r="C1724" t="s">
        <v>1510</v>
      </c>
      <c r="D1724" t="s">
        <v>1704</v>
      </c>
      <c r="E1724" t="s">
        <v>1779</v>
      </c>
      <c r="F1724">
        <v>1</v>
      </c>
      <c r="G1724">
        <v>575.94000000000005</v>
      </c>
      <c r="H1724">
        <v>0.17</v>
      </c>
      <c r="I1724" t="s">
        <v>1805</v>
      </c>
      <c r="J1724" s="17">
        <v>478.03019999999998</v>
      </c>
      <c r="K1724">
        <f t="shared" si="105"/>
        <v>1</v>
      </c>
      <c r="L1724">
        <f t="shared" si="106"/>
        <v>575.94000000000005</v>
      </c>
      <c r="M1724">
        <f t="shared" si="108"/>
        <v>0.17</v>
      </c>
      <c r="N1724" s="22">
        <f t="shared" si="107"/>
        <v>478.03019999999998</v>
      </c>
    </row>
    <row r="1725" spans="1:14" x14ac:dyDescent="0.3">
      <c r="A1725" t="s">
        <v>2921</v>
      </c>
      <c r="B1725" s="4">
        <v>45791</v>
      </c>
      <c r="C1725" t="s">
        <v>1421</v>
      </c>
      <c r="D1725" t="s">
        <v>1704</v>
      </c>
      <c r="E1725" t="s">
        <v>1743</v>
      </c>
      <c r="F1725">
        <v>2</v>
      </c>
      <c r="G1725">
        <v>121.52</v>
      </c>
      <c r="H1725">
        <v>0.18</v>
      </c>
      <c r="I1725" t="s">
        <v>1810</v>
      </c>
      <c r="J1725" s="17">
        <v>199.2928</v>
      </c>
      <c r="K1725">
        <f t="shared" si="105"/>
        <v>2</v>
      </c>
      <c r="L1725">
        <f t="shared" si="106"/>
        <v>121.52</v>
      </c>
      <c r="M1725">
        <f t="shared" si="108"/>
        <v>0.18</v>
      </c>
      <c r="N1725" s="22">
        <f t="shared" si="107"/>
        <v>199.2928</v>
      </c>
    </row>
    <row r="1726" spans="1:14" x14ac:dyDescent="0.3">
      <c r="A1726" t="s">
        <v>3011</v>
      </c>
      <c r="B1726" s="4">
        <v>45575</v>
      </c>
      <c r="C1726" t="s">
        <v>1063</v>
      </c>
      <c r="D1726" t="s">
        <v>1704</v>
      </c>
      <c r="E1726" t="s">
        <v>1774</v>
      </c>
      <c r="F1726">
        <v>4</v>
      </c>
      <c r="G1726">
        <v>565.51</v>
      </c>
      <c r="H1726">
        <v>0.16</v>
      </c>
      <c r="I1726" t="s">
        <v>1807</v>
      </c>
      <c r="J1726" s="17">
        <v>1900.1135999999999</v>
      </c>
      <c r="K1726">
        <f t="shared" si="105"/>
        <v>4</v>
      </c>
      <c r="L1726">
        <f t="shared" si="106"/>
        <v>565.51</v>
      </c>
      <c r="M1726">
        <f t="shared" si="108"/>
        <v>0.16</v>
      </c>
      <c r="N1726" s="22">
        <f t="shared" si="107"/>
        <v>1900.1135999999999</v>
      </c>
    </row>
    <row r="1727" spans="1:14" x14ac:dyDescent="0.3">
      <c r="A1727" t="s">
        <v>3067</v>
      </c>
      <c r="B1727" s="4">
        <v>45323</v>
      </c>
      <c r="C1727" t="s">
        <v>1123</v>
      </c>
      <c r="D1727" t="s">
        <v>1704</v>
      </c>
      <c r="E1727" t="s">
        <v>1739</v>
      </c>
      <c r="F1727">
        <v>4</v>
      </c>
      <c r="G1727">
        <v>800</v>
      </c>
      <c r="H1727">
        <v>0.2</v>
      </c>
      <c r="I1727" t="s">
        <v>1805</v>
      </c>
      <c r="J1727" s="17">
        <v>2560</v>
      </c>
      <c r="K1727">
        <f t="shared" si="105"/>
        <v>4</v>
      </c>
      <c r="L1727">
        <f t="shared" si="106"/>
        <v>800</v>
      </c>
      <c r="M1727">
        <f t="shared" si="108"/>
        <v>0.2</v>
      </c>
      <c r="N1727" s="22">
        <f t="shared" si="107"/>
        <v>2560</v>
      </c>
    </row>
    <row r="1728" spans="1:14" x14ac:dyDescent="0.3">
      <c r="A1728" t="s">
        <v>3704</v>
      </c>
      <c r="B1728" s="4">
        <v>45345</v>
      </c>
      <c r="C1728" t="s">
        <v>1292</v>
      </c>
      <c r="D1728" t="s">
        <v>1704</v>
      </c>
      <c r="E1728" t="s">
        <v>1758</v>
      </c>
      <c r="F1728">
        <v>2</v>
      </c>
      <c r="G1728">
        <v>152.91</v>
      </c>
      <c r="H1728">
        <v>0.24</v>
      </c>
      <c r="I1728" t="s">
        <v>1807</v>
      </c>
      <c r="J1728" s="17">
        <v>232.42320000000001</v>
      </c>
      <c r="K1728">
        <f t="shared" si="105"/>
        <v>2</v>
      </c>
      <c r="L1728">
        <f t="shared" si="106"/>
        <v>152.91</v>
      </c>
      <c r="M1728">
        <f t="shared" si="108"/>
        <v>0.24</v>
      </c>
      <c r="N1728" s="22">
        <f t="shared" si="107"/>
        <v>232.42320000000001</v>
      </c>
    </row>
    <row r="1729" spans="1:14" x14ac:dyDescent="0.3">
      <c r="A1729" t="s">
        <v>1819</v>
      </c>
      <c r="B1729" s="4">
        <v>45528</v>
      </c>
      <c r="C1729" t="s">
        <v>755</v>
      </c>
      <c r="D1729" t="s">
        <v>1706</v>
      </c>
      <c r="E1729" t="s">
        <v>1751</v>
      </c>
      <c r="F1729">
        <v>4</v>
      </c>
      <c r="G1729">
        <v>644.58000000000004</v>
      </c>
      <c r="H1729">
        <v>0.01</v>
      </c>
      <c r="I1729" t="s">
        <v>1805</v>
      </c>
      <c r="J1729" s="17">
        <v>2552.5367999999999</v>
      </c>
      <c r="K1729">
        <f t="shared" si="105"/>
        <v>4</v>
      </c>
      <c r="L1729">
        <f t="shared" si="106"/>
        <v>644.58000000000004</v>
      </c>
      <c r="M1729">
        <f t="shared" si="108"/>
        <v>0.01</v>
      </c>
      <c r="N1729" s="22">
        <f t="shared" si="107"/>
        <v>2552.5367999999999</v>
      </c>
    </row>
    <row r="1730" spans="1:14" x14ac:dyDescent="0.3">
      <c r="A1730" t="s">
        <v>1892</v>
      </c>
      <c r="B1730" s="4">
        <v>45282</v>
      </c>
      <c r="C1730" t="s">
        <v>202</v>
      </c>
      <c r="D1730" t="s">
        <v>1706</v>
      </c>
      <c r="E1730" t="s">
        <v>1761</v>
      </c>
      <c r="F1730">
        <v>4</v>
      </c>
      <c r="G1730">
        <v>127.1</v>
      </c>
      <c r="H1730">
        <v>0.24</v>
      </c>
      <c r="I1730" t="s">
        <v>1810</v>
      </c>
      <c r="J1730" s="17">
        <v>386.38400000000001</v>
      </c>
      <c r="K1730">
        <f t="shared" ref="K1730:K1793" si="109">IF(ISBLANK(F1730),J1730/(G1730*(1-H1730)),F1730)</f>
        <v>4</v>
      </c>
      <c r="L1730">
        <f t="shared" ref="L1730:L1793" si="110">IF(ISBLANK(G1730),J1730/(F1730*(1-H1730)),G1730)</f>
        <v>127.1</v>
      </c>
      <c r="M1730">
        <f t="shared" si="108"/>
        <v>0.24</v>
      </c>
      <c r="N1730" s="22">
        <f t="shared" ref="N1730:N1793" si="111">IF(ISBLANK(J1730),F1730*G1730*(1-H1730),J1730)</f>
        <v>386.38400000000001</v>
      </c>
    </row>
    <row r="1731" spans="1:14" x14ac:dyDescent="0.3">
      <c r="A1731" t="s">
        <v>2012</v>
      </c>
      <c r="B1731" s="4">
        <v>45883</v>
      </c>
      <c r="C1731" t="s">
        <v>1339</v>
      </c>
      <c r="D1731" t="s">
        <v>1706</v>
      </c>
      <c r="E1731" t="s">
        <v>1755</v>
      </c>
      <c r="F1731">
        <v>1</v>
      </c>
      <c r="G1731">
        <v>479.93</v>
      </c>
      <c r="H1731">
        <v>0.22</v>
      </c>
      <c r="I1731" t="s">
        <v>1805</v>
      </c>
      <c r="J1731" s="17">
        <v>374.34539999999998</v>
      </c>
      <c r="K1731">
        <f t="shared" si="109"/>
        <v>1</v>
      </c>
      <c r="L1731">
        <f t="shared" si="110"/>
        <v>479.93</v>
      </c>
      <c r="M1731">
        <f t="shared" si="108"/>
        <v>0.22</v>
      </c>
      <c r="N1731" s="22">
        <f t="shared" si="111"/>
        <v>374.34539999999998</v>
      </c>
    </row>
    <row r="1732" spans="1:14" x14ac:dyDescent="0.3">
      <c r="A1732" t="s">
        <v>2167</v>
      </c>
      <c r="B1732" s="4">
        <v>45610</v>
      </c>
      <c r="C1732" t="s">
        <v>376</v>
      </c>
      <c r="D1732" t="s">
        <v>1706</v>
      </c>
      <c r="E1732" t="s">
        <v>1739</v>
      </c>
      <c r="F1732">
        <v>4</v>
      </c>
      <c r="G1732">
        <v>677.25</v>
      </c>
      <c r="H1732">
        <v>0.14000000000000001</v>
      </c>
      <c r="I1732" t="s">
        <v>1807</v>
      </c>
      <c r="J1732" s="17">
        <v>2329.7399999999998</v>
      </c>
      <c r="K1732">
        <f t="shared" si="109"/>
        <v>4</v>
      </c>
      <c r="L1732">
        <f t="shared" si="110"/>
        <v>677.25</v>
      </c>
      <c r="M1732">
        <f t="shared" si="108"/>
        <v>0.14000000000000001</v>
      </c>
      <c r="N1732" s="22">
        <f t="shared" si="111"/>
        <v>2329.7399999999998</v>
      </c>
    </row>
    <row r="1733" spans="1:14" x14ac:dyDescent="0.3">
      <c r="A1733" t="s">
        <v>2273</v>
      </c>
      <c r="B1733" s="4">
        <v>45713</v>
      </c>
      <c r="C1733" t="s">
        <v>36</v>
      </c>
      <c r="D1733" t="s">
        <v>1706</v>
      </c>
      <c r="E1733" t="s">
        <v>1786</v>
      </c>
      <c r="F1733">
        <v>3</v>
      </c>
      <c r="G1733">
        <v>649.95000000000005</v>
      </c>
      <c r="H1733">
        <v>0.28000000000000003</v>
      </c>
      <c r="I1733" t="s">
        <v>1810</v>
      </c>
      <c r="J1733" s="17">
        <v>1403.8920000000001</v>
      </c>
      <c r="K1733">
        <f t="shared" si="109"/>
        <v>3</v>
      </c>
      <c r="L1733">
        <f t="shared" si="110"/>
        <v>649.95000000000005</v>
      </c>
      <c r="M1733">
        <f t="shared" si="108"/>
        <v>0.28000000000000003</v>
      </c>
      <c r="N1733" s="22">
        <f t="shared" si="111"/>
        <v>1403.8920000000001</v>
      </c>
    </row>
    <row r="1734" spans="1:14" x14ac:dyDescent="0.3">
      <c r="A1734" t="s">
        <v>2326</v>
      </c>
      <c r="B1734" s="4">
        <v>45495</v>
      </c>
      <c r="C1734" t="s">
        <v>743</v>
      </c>
      <c r="D1734" t="s">
        <v>1706</v>
      </c>
      <c r="E1734" t="s">
        <v>1734</v>
      </c>
      <c r="F1734">
        <v>4</v>
      </c>
      <c r="G1734">
        <v>370.09</v>
      </c>
      <c r="H1734">
        <v>0.22</v>
      </c>
      <c r="I1734" t="s">
        <v>1810</v>
      </c>
      <c r="J1734" s="17">
        <v>1154.6808000000001</v>
      </c>
      <c r="K1734">
        <f t="shared" si="109"/>
        <v>4</v>
      </c>
      <c r="L1734">
        <f t="shared" si="110"/>
        <v>370.09</v>
      </c>
      <c r="M1734">
        <f t="shared" si="108"/>
        <v>0.22</v>
      </c>
      <c r="N1734" s="22">
        <f t="shared" si="111"/>
        <v>1154.6808000000001</v>
      </c>
    </row>
    <row r="1735" spans="1:14" x14ac:dyDescent="0.3">
      <c r="A1735" t="s">
        <v>2362</v>
      </c>
      <c r="B1735" s="4">
        <v>45677</v>
      </c>
      <c r="C1735" t="s">
        <v>876</v>
      </c>
      <c r="D1735" t="s">
        <v>1706</v>
      </c>
      <c r="E1735" t="s">
        <v>1743</v>
      </c>
      <c r="F1735">
        <v>3</v>
      </c>
      <c r="G1735">
        <v>691.02</v>
      </c>
      <c r="H1735">
        <v>0.12</v>
      </c>
      <c r="I1735" t="s">
        <v>1810</v>
      </c>
      <c r="J1735" s="17">
        <v>1824.2927999999999</v>
      </c>
      <c r="K1735">
        <f t="shared" si="109"/>
        <v>3</v>
      </c>
      <c r="L1735">
        <f t="shared" si="110"/>
        <v>691.02</v>
      </c>
      <c r="M1735">
        <f t="shared" si="108"/>
        <v>0.12</v>
      </c>
      <c r="N1735" s="22">
        <f t="shared" si="111"/>
        <v>1824.2927999999999</v>
      </c>
    </row>
    <row r="1736" spans="1:14" x14ac:dyDescent="0.3">
      <c r="A1736" t="s">
        <v>2384</v>
      </c>
      <c r="B1736" s="4">
        <v>45360</v>
      </c>
      <c r="C1736" t="s">
        <v>40</v>
      </c>
      <c r="D1736" t="s">
        <v>1706</v>
      </c>
      <c r="E1736" t="s">
        <v>1743</v>
      </c>
      <c r="F1736">
        <v>2</v>
      </c>
      <c r="G1736">
        <v>994.32</v>
      </c>
      <c r="H1736">
        <v>0.27</v>
      </c>
      <c r="I1736" t="s">
        <v>1807</v>
      </c>
      <c r="J1736" s="17">
        <v>1451.7072000000001</v>
      </c>
      <c r="K1736">
        <f t="shared" si="109"/>
        <v>2</v>
      </c>
      <c r="L1736">
        <f t="shared" si="110"/>
        <v>994.32</v>
      </c>
      <c r="M1736">
        <f t="shared" si="108"/>
        <v>0.27</v>
      </c>
      <c r="N1736" s="22">
        <f t="shared" si="111"/>
        <v>1451.7072000000001</v>
      </c>
    </row>
    <row r="1737" spans="1:14" x14ac:dyDescent="0.3">
      <c r="A1737" t="s">
        <v>2388</v>
      </c>
      <c r="B1737" s="4">
        <v>45250</v>
      </c>
      <c r="C1737" t="s">
        <v>78</v>
      </c>
      <c r="D1737" t="s">
        <v>1706</v>
      </c>
      <c r="E1737" t="s">
        <v>1755</v>
      </c>
      <c r="F1737">
        <v>4</v>
      </c>
      <c r="G1737">
        <v>510.33</v>
      </c>
      <c r="H1737">
        <v>0.2</v>
      </c>
      <c r="I1737" t="s">
        <v>1807</v>
      </c>
      <c r="J1737" s="17">
        <v>1633.056</v>
      </c>
      <c r="K1737">
        <f t="shared" si="109"/>
        <v>4</v>
      </c>
      <c r="L1737">
        <f t="shared" si="110"/>
        <v>510.33</v>
      </c>
      <c r="M1737">
        <f t="shared" si="108"/>
        <v>0.2</v>
      </c>
      <c r="N1737" s="22">
        <f t="shared" si="111"/>
        <v>1633.056</v>
      </c>
    </row>
    <row r="1738" spans="1:14" x14ac:dyDescent="0.3">
      <c r="A1738" t="s">
        <v>2419</v>
      </c>
      <c r="B1738" s="4">
        <v>45598</v>
      </c>
      <c r="C1738" t="s">
        <v>1464</v>
      </c>
      <c r="D1738" t="s">
        <v>1706</v>
      </c>
      <c r="E1738" t="s">
        <v>1783</v>
      </c>
      <c r="F1738">
        <v>3</v>
      </c>
      <c r="G1738">
        <v>920.61</v>
      </c>
      <c r="H1738">
        <v>0.04</v>
      </c>
      <c r="I1738" t="s">
        <v>1805</v>
      </c>
      <c r="J1738" s="17">
        <v>2651.3568</v>
      </c>
      <c r="K1738">
        <f t="shared" si="109"/>
        <v>3</v>
      </c>
      <c r="L1738">
        <f t="shared" si="110"/>
        <v>920.61</v>
      </c>
      <c r="M1738">
        <f t="shared" si="108"/>
        <v>0.04</v>
      </c>
      <c r="N1738" s="22">
        <f t="shared" si="111"/>
        <v>2651.3568</v>
      </c>
    </row>
    <row r="1739" spans="1:14" x14ac:dyDescent="0.3">
      <c r="A1739" t="s">
        <v>2492</v>
      </c>
      <c r="B1739" s="4">
        <v>45270</v>
      </c>
      <c r="C1739" t="s">
        <v>1392</v>
      </c>
      <c r="D1739" t="s">
        <v>1706</v>
      </c>
      <c r="E1739" t="s">
        <v>1779</v>
      </c>
      <c r="F1739">
        <v>4</v>
      </c>
      <c r="G1739">
        <v>451.41</v>
      </c>
      <c r="H1739">
        <v>0.06</v>
      </c>
      <c r="I1739" t="s">
        <v>1807</v>
      </c>
      <c r="J1739" s="17">
        <v>1697.3016</v>
      </c>
      <c r="K1739">
        <f t="shared" si="109"/>
        <v>4</v>
      </c>
      <c r="L1739">
        <f t="shared" si="110"/>
        <v>451.41</v>
      </c>
      <c r="M1739">
        <f t="shared" si="108"/>
        <v>0.06</v>
      </c>
      <c r="N1739" s="22">
        <f t="shared" si="111"/>
        <v>1697.3016</v>
      </c>
    </row>
    <row r="1740" spans="1:14" x14ac:dyDescent="0.3">
      <c r="A1740" t="s">
        <v>2614</v>
      </c>
      <c r="B1740" s="4">
        <v>45734</v>
      </c>
      <c r="C1740" t="s">
        <v>562</v>
      </c>
      <c r="D1740" t="s">
        <v>1706</v>
      </c>
      <c r="E1740" t="s">
        <v>1783</v>
      </c>
      <c r="F1740">
        <v>2</v>
      </c>
      <c r="G1740">
        <v>315.27</v>
      </c>
      <c r="H1740">
        <v>0.23</v>
      </c>
      <c r="I1740" t="s">
        <v>1805</v>
      </c>
      <c r="J1740" s="17">
        <v>485.51580000000001</v>
      </c>
      <c r="K1740">
        <f t="shared" si="109"/>
        <v>2</v>
      </c>
      <c r="L1740">
        <f t="shared" si="110"/>
        <v>315.27</v>
      </c>
      <c r="M1740">
        <f t="shared" si="108"/>
        <v>0.23</v>
      </c>
      <c r="N1740" s="22">
        <f t="shared" si="111"/>
        <v>485.51580000000001</v>
      </c>
    </row>
    <row r="1741" spans="1:14" x14ac:dyDescent="0.3">
      <c r="A1741" t="s">
        <v>2635</v>
      </c>
      <c r="B1741" s="4">
        <v>45809</v>
      </c>
      <c r="C1741" t="s">
        <v>1103</v>
      </c>
      <c r="D1741" t="s">
        <v>1706</v>
      </c>
      <c r="E1741" t="s">
        <v>1758</v>
      </c>
      <c r="F1741">
        <v>1</v>
      </c>
      <c r="G1741">
        <v>539.37</v>
      </c>
      <c r="H1741">
        <v>0.14000000000000001</v>
      </c>
      <c r="I1741" t="s">
        <v>1805</v>
      </c>
      <c r="J1741" s="17">
        <v>463.85820000000001</v>
      </c>
      <c r="K1741">
        <f t="shared" si="109"/>
        <v>1</v>
      </c>
      <c r="L1741">
        <f t="shared" si="110"/>
        <v>539.37</v>
      </c>
      <c r="M1741">
        <f t="shared" si="108"/>
        <v>0.14000000000000001</v>
      </c>
      <c r="N1741" s="22">
        <f t="shared" si="111"/>
        <v>463.85820000000001</v>
      </c>
    </row>
    <row r="1742" spans="1:14" x14ac:dyDescent="0.3">
      <c r="A1742" t="s">
        <v>2763</v>
      </c>
      <c r="B1742" s="4">
        <v>45486</v>
      </c>
      <c r="C1742" t="s">
        <v>1106</v>
      </c>
      <c r="D1742" t="s">
        <v>1706</v>
      </c>
      <c r="E1742" t="s">
        <v>1758</v>
      </c>
      <c r="F1742">
        <v>3</v>
      </c>
      <c r="G1742">
        <v>23.37</v>
      </c>
      <c r="H1742">
        <v>0.15</v>
      </c>
      <c r="I1742" t="s">
        <v>1807</v>
      </c>
      <c r="J1742" s="17">
        <v>59.593499999999999</v>
      </c>
      <c r="K1742">
        <f t="shared" si="109"/>
        <v>3</v>
      </c>
      <c r="L1742">
        <f t="shared" si="110"/>
        <v>23.37</v>
      </c>
      <c r="M1742">
        <f t="shared" si="108"/>
        <v>0.15</v>
      </c>
      <c r="N1742" s="22">
        <f t="shared" si="111"/>
        <v>59.593499999999999</v>
      </c>
    </row>
    <row r="1743" spans="1:14" x14ac:dyDescent="0.3">
      <c r="A1743" t="s">
        <v>2796</v>
      </c>
      <c r="B1743" s="4">
        <v>45694</v>
      </c>
      <c r="C1743" t="s">
        <v>1355</v>
      </c>
      <c r="D1743" t="s">
        <v>1706</v>
      </c>
      <c r="E1743" t="s">
        <v>1771</v>
      </c>
      <c r="F1743">
        <v>1</v>
      </c>
      <c r="G1743">
        <v>66.14</v>
      </c>
      <c r="H1743">
        <v>0.14000000000000001</v>
      </c>
      <c r="I1743" t="s">
        <v>1810</v>
      </c>
      <c r="J1743" s="17">
        <v>56.880400000000002</v>
      </c>
      <c r="K1743">
        <f t="shared" si="109"/>
        <v>1</v>
      </c>
      <c r="L1743">
        <f t="shared" si="110"/>
        <v>66.14</v>
      </c>
      <c r="M1743">
        <f t="shared" si="108"/>
        <v>0.14000000000000001</v>
      </c>
      <c r="N1743" s="22">
        <f t="shared" si="111"/>
        <v>56.880400000000002</v>
      </c>
    </row>
    <row r="1744" spans="1:14" x14ac:dyDescent="0.3">
      <c r="A1744" t="s">
        <v>3025</v>
      </c>
      <c r="B1744" s="4">
        <v>45560</v>
      </c>
      <c r="C1744" t="s">
        <v>208</v>
      </c>
      <c r="D1744" t="s">
        <v>1706</v>
      </c>
      <c r="E1744" t="s">
        <v>1743</v>
      </c>
      <c r="F1744">
        <v>2</v>
      </c>
      <c r="G1744">
        <v>898.45</v>
      </c>
      <c r="H1744">
        <v>0.28999999999999998</v>
      </c>
      <c r="I1744" t="s">
        <v>1810</v>
      </c>
      <c r="J1744" s="17">
        <v>1275.799</v>
      </c>
      <c r="K1744">
        <f t="shared" si="109"/>
        <v>2</v>
      </c>
      <c r="L1744">
        <f t="shared" si="110"/>
        <v>898.45</v>
      </c>
      <c r="M1744">
        <f t="shared" si="108"/>
        <v>0.28999999999999998</v>
      </c>
      <c r="N1744" s="22">
        <f t="shared" si="111"/>
        <v>1275.799</v>
      </c>
    </row>
    <row r="1745" spans="1:14" x14ac:dyDescent="0.3">
      <c r="A1745" t="s">
        <v>3075</v>
      </c>
      <c r="B1745" s="4">
        <v>45426</v>
      </c>
      <c r="C1745" t="s">
        <v>275</v>
      </c>
      <c r="D1745" t="s">
        <v>1706</v>
      </c>
      <c r="E1745" t="s">
        <v>1781</v>
      </c>
      <c r="F1745">
        <v>1</v>
      </c>
      <c r="G1745">
        <v>883.36</v>
      </c>
      <c r="H1745">
        <v>0.11</v>
      </c>
      <c r="I1745" t="s">
        <v>1807</v>
      </c>
      <c r="J1745" s="17">
        <v>786.19040000000007</v>
      </c>
      <c r="K1745">
        <f t="shared" si="109"/>
        <v>1</v>
      </c>
      <c r="L1745">
        <f t="shared" si="110"/>
        <v>883.36</v>
      </c>
      <c r="M1745">
        <f t="shared" si="108"/>
        <v>0.11</v>
      </c>
      <c r="N1745" s="22">
        <f t="shared" si="111"/>
        <v>786.19040000000007</v>
      </c>
    </row>
    <row r="1746" spans="1:14" x14ac:dyDescent="0.3">
      <c r="A1746" t="s">
        <v>3123</v>
      </c>
      <c r="B1746" s="4">
        <v>45405</v>
      </c>
      <c r="C1746" t="s">
        <v>1475</v>
      </c>
      <c r="D1746" t="s">
        <v>1706</v>
      </c>
      <c r="E1746" t="s">
        <v>1771</v>
      </c>
      <c r="F1746">
        <v>4</v>
      </c>
      <c r="G1746">
        <v>216.81</v>
      </c>
      <c r="H1746">
        <v>0.28999999999999998</v>
      </c>
      <c r="I1746" t="s">
        <v>1805</v>
      </c>
      <c r="J1746" s="17">
        <v>615.74040000000002</v>
      </c>
      <c r="K1746">
        <f t="shared" si="109"/>
        <v>4</v>
      </c>
      <c r="L1746">
        <f t="shared" si="110"/>
        <v>216.81</v>
      </c>
      <c r="M1746">
        <f t="shared" si="108"/>
        <v>0.28999999999999998</v>
      </c>
      <c r="N1746" s="22">
        <f t="shared" si="111"/>
        <v>615.74040000000002</v>
      </c>
    </row>
    <row r="1747" spans="1:14" x14ac:dyDescent="0.3">
      <c r="A1747" t="s">
        <v>3204</v>
      </c>
      <c r="B1747" s="4">
        <v>45873</v>
      </c>
      <c r="C1747" t="s">
        <v>1112</v>
      </c>
      <c r="D1747" t="s">
        <v>1706</v>
      </c>
      <c r="E1747" t="s">
        <v>1739</v>
      </c>
      <c r="F1747">
        <v>3</v>
      </c>
      <c r="G1747">
        <v>642.94000000000005</v>
      </c>
      <c r="H1747">
        <v>0.05</v>
      </c>
      <c r="I1747" t="s">
        <v>1810</v>
      </c>
      <c r="J1747" s="17">
        <v>1832.3789999999999</v>
      </c>
      <c r="K1747">
        <f t="shared" si="109"/>
        <v>3</v>
      </c>
      <c r="L1747">
        <f t="shared" si="110"/>
        <v>642.94000000000005</v>
      </c>
      <c r="M1747">
        <f t="shared" si="108"/>
        <v>0.05</v>
      </c>
      <c r="N1747" s="22">
        <f t="shared" si="111"/>
        <v>1832.3789999999999</v>
      </c>
    </row>
    <row r="1748" spans="1:14" x14ac:dyDescent="0.3">
      <c r="A1748" t="s">
        <v>3248</v>
      </c>
      <c r="B1748" s="4">
        <v>45539</v>
      </c>
      <c r="C1748" t="s">
        <v>817</v>
      </c>
      <c r="D1748" t="s">
        <v>1706</v>
      </c>
      <c r="E1748" t="s">
        <v>1781</v>
      </c>
      <c r="F1748">
        <v>4</v>
      </c>
      <c r="G1748">
        <v>450.42</v>
      </c>
      <c r="H1748">
        <v>0.08</v>
      </c>
      <c r="I1748" t="s">
        <v>1810</v>
      </c>
      <c r="J1748" s="17">
        <v>1657.5455999999999</v>
      </c>
      <c r="K1748">
        <f t="shared" si="109"/>
        <v>4</v>
      </c>
      <c r="L1748">
        <f t="shared" si="110"/>
        <v>450.42</v>
      </c>
      <c r="M1748">
        <f t="shared" si="108"/>
        <v>0.08</v>
      </c>
      <c r="N1748" s="22">
        <f t="shared" si="111"/>
        <v>1657.5455999999999</v>
      </c>
    </row>
    <row r="1749" spans="1:14" x14ac:dyDescent="0.3">
      <c r="A1749" t="s">
        <v>3353</v>
      </c>
      <c r="B1749" s="4">
        <v>45839</v>
      </c>
      <c r="C1749" t="s">
        <v>336</v>
      </c>
      <c r="D1749" t="s">
        <v>1706</v>
      </c>
      <c r="E1749" t="s">
        <v>1739</v>
      </c>
      <c r="F1749">
        <v>1</v>
      </c>
      <c r="G1749">
        <v>149.56</v>
      </c>
      <c r="H1749">
        <v>0.09</v>
      </c>
      <c r="I1749" t="s">
        <v>1805</v>
      </c>
      <c r="J1749" s="17">
        <v>136.09960000000001</v>
      </c>
      <c r="K1749">
        <f t="shared" si="109"/>
        <v>1</v>
      </c>
      <c r="L1749">
        <f t="shared" si="110"/>
        <v>149.56</v>
      </c>
      <c r="M1749">
        <f t="shared" si="108"/>
        <v>0.09</v>
      </c>
      <c r="N1749" s="22">
        <f t="shared" si="111"/>
        <v>136.09960000000001</v>
      </c>
    </row>
    <row r="1750" spans="1:14" x14ac:dyDescent="0.3">
      <c r="A1750" t="s">
        <v>3596</v>
      </c>
      <c r="B1750" s="4">
        <v>45579</v>
      </c>
      <c r="C1750" t="s">
        <v>565</v>
      </c>
      <c r="D1750" t="s">
        <v>1706</v>
      </c>
      <c r="E1750" t="s">
        <v>1748</v>
      </c>
      <c r="F1750">
        <v>2</v>
      </c>
      <c r="G1750">
        <v>403.91</v>
      </c>
      <c r="H1750">
        <v>7.0000000000000007E-2</v>
      </c>
      <c r="I1750" t="s">
        <v>1805</v>
      </c>
      <c r="J1750" s="17">
        <v>751.27260000000001</v>
      </c>
      <c r="K1750">
        <f t="shared" si="109"/>
        <v>2</v>
      </c>
      <c r="L1750">
        <f t="shared" si="110"/>
        <v>403.91</v>
      </c>
      <c r="M1750">
        <f t="shared" si="108"/>
        <v>7.0000000000000007E-2</v>
      </c>
      <c r="N1750" s="22">
        <f t="shared" si="111"/>
        <v>751.27260000000001</v>
      </c>
    </row>
    <row r="1751" spans="1:14" x14ac:dyDescent="0.3">
      <c r="A1751" t="s">
        <v>1859</v>
      </c>
      <c r="B1751" s="4">
        <v>45894</v>
      </c>
      <c r="C1751" t="s">
        <v>494</v>
      </c>
      <c r="D1751" t="s">
        <v>1708</v>
      </c>
      <c r="E1751" t="s">
        <v>1758</v>
      </c>
      <c r="F1751">
        <v>3</v>
      </c>
      <c r="I1751" t="s">
        <v>1805</v>
      </c>
      <c r="J1751" s="17">
        <v>486.06330000000003</v>
      </c>
      <c r="K1751">
        <f t="shared" si="109"/>
        <v>3</v>
      </c>
      <c r="L1751">
        <f t="shared" si="110"/>
        <v>162.02110000000002</v>
      </c>
      <c r="M1751">
        <f t="shared" si="108"/>
        <v>0</v>
      </c>
      <c r="N1751" s="22">
        <f t="shared" si="111"/>
        <v>486.06330000000003</v>
      </c>
    </row>
    <row r="1752" spans="1:14" x14ac:dyDescent="0.3">
      <c r="A1752" t="s">
        <v>1866</v>
      </c>
      <c r="B1752" s="4">
        <v>45257</v>
      </c>
      <c r="C1752" t="s">
        <v>1135</v>
      </c>
      <c r="D1752" t="s">
        <v>1708</v>
      </c>
      <c r="E1752" t="s">
        <v>1774</v>
      </c>
      <c r="F1752">
        <v>1</v>
      </c>
      <c r="G1752">
        <v>996.33</v>
      </c>
      <c r="H1752">
        <v>0.23</v>
      </c>
      <c r="I1752" t="s">
        <v>1807</v>
      </c>
      <c r="J1752" s="17">
        <v>767.17410000000007</v>
      </c>
      <c r="K1752">
        <f t="shared" si="109"/>
        <v>1</v>
      </c>
      <c r="L1752">
        <f t="shared" si="110"/>
        <v>996.33</v>
      </c>
      <c r="M1752">
        <f t="shared" si="108"/>
        <v>0.23</v>
      </c>
      <c r="N1752" s="22">
        <f t="shared" si="111"/>
        <v>767.17410000000007</v>
      </c>
    </row>
    <row r="1753" spans="1:14" x14ac:dyDescent="0.3">
      <c r="A1753" t="s">
        <v>1870</v>
      </c>
      <c r="B1753" s="4">
        <v>45927</v>
      </c>
      <c r="C1753" t="s">
        <v>430</v>
      </c>
      <c r="D1753" t="s">
        <v>1708</v>
      </c>
      <c r="E1753" t="s">
        <v>1776</v>
      </c>
      <c r="F1753">
        <v>2</v>
      </c>
      <c r="G1753">
        <v>121.37</v>
      </c>
      <c r="H1753">
        <v>0.05</v>
      </c>
      <c r="I1753" t="s">
        <v>1805</v>
      </c>
      <c r="J1753" s="17">
        <v>230.60300000000001</v>
      </c>
      <c r="K1753">
        <f t="shared" si="109"/>
        <v>2</v>
      </c>
      <c r="L1753">
        <f t="shared" si="110"/>
        <v>121.37</v>
      </c>
      <c r="M1753">
        <f t="shared" si="108"/>
        <v>0.05</v>
      </c>
      <c r="N1753" s="22">
        <f t="shared" si="111"/>
        <v>230.60300000000001</v>
      </c>
    </row>
    <row r="1754" spans="1:14" x14ac:dyDescent="0.3">
      <c r="A1754" t="s">
        <v>1966</v>
      </c>
      <c r="B1754" s="4">
        <v>45454</v>
      </c>
      <c r="C1754" t="s">
        <v>1216</v>
      </c>
      <c r="D1754" t="s">
        <v>1708</v>
      </c>
      <c r="E1754" t="s">
        <v>1786</v>
      </c>
      <c r="F1754">
        <v>2</v>
      </c>
      <c r="G1754">
        <v>122.23</v>
      </c>
      <c r="H1754">
        <v>0.21</v>
      </c>
      <c r="I1754" t="s">
        <v>1810</v>
      </c>
      <c r="J1754" s="17">
        <v>193.1234</v>
      </c>
      <c r="K1754">
        <f t="shared" si="109"/>
        <v>2</v>
      </c>
      <c r="L1754">
        <f t="shared" si="110"/>
        <v>122.23</v>
      </c>
      <c r="M1754">
        <f t="shared" si="108"/>
        <v>0.21</v>
      </c>
      <c r="N1754" s="22">
        <f t="shared" si="111"/>
        <v>193.1234</v>
      </c>
    </row>
    <row r="1755" spans="1:14" x14ac:dyDescent="0.3">
      <c r="A1755" t="s">
        <v>1979</v>
      </c>
      <c r="B1755" s="4">
        <v>45267</v>
      </c>
      <c r="C1755" t="s">
        <v>1069</v>
      </c>
      <c r="D1755" t="s">
        <v>1708</v>
      </c>
      <c r="E1755" t="s">
        <v>1771</v>
      </c>
      <c r="F1755">
        <v>2</v>
      </c>
      <c r="G1755">
        <v>827.92</v>
      </c>
      <c r="H1755">
        <v>0.25</v>
      </c>
      <c r="I1755" t="s">
        <v>1810</v>
      </c>
      <c r="J1755" s="17">
        <v>1241.8800000000001</v>
      </c>
      <c r="K1755">
        <f t="shared" si="109"/>
        <v>2</v>
      </c>
      <c r="L1755">
        <f t="shared" si="110"/>
        <v>827.92</v>
      </c>
      <c r="M1755">
        <f t="shared" si="108"/>
        <v>0.25</v>
      </c>
      <c r="N1755" s="22">
        <f t="shared" si="111"/>
        <v>1241.8800000000001</v>
      </c>
    </row>
    <row r="1756" spans="1:14" x14ac:dyDescent="0.3">
      <c r="A1756" t="s">
        <v>1991</v>
      </c>
      <c r="B1756" s="4">
        <v>45686</v>
      </c>
      <c r="C1756" t="s">
        <v>1487</v>
      </c>
      <c r="D1756" t="s">
        <v>1708</v>
      </c>
      <c r="E1756" t="s">
        <v>1748</v>
      </c>
      <c r="F1756">
        <v>1</v>
      </c>
      <c r="G1756">
        <v>789.35</v>
      </c>
      <c r="H1756">
        <v>0.14000000000000001</v>
      </c>
      <c r="I1756" t="s">
        <v>1807</v>
      </c>
      <c r="J1756" s="17">
        <v>678.84100000000001</v>
      </c>
      <c r="K1756">
        <f t="shared" si="109"/>
        <v>1</v>
      </c>
      <c r="L1756">
        <f t="shared" si="110"/>
        <v>789.35</v>
      </c>
      <c r="M1756">
        <f t="shared" si="108"/>
        <v>0.14000000000000001</v>
      </c>
      <c r="N1756" s="22">
        <f t="shared" si="111"/>
        <v>678.84100000000001</v>
      </c>
    </row>
    <row r="1757" spans="1:14" x14ac:dyDescent="0.3">
      <c r="A1757" t="s">
        <v>2067</v>
      </c>
      <c r="B1757" s="4">
        <v>45497</v>
      </c>
      <c r="C1757" t="s">
        <v>361</v>
      </c>
      <c r="D1757" t="s">
        <v>1708</v>
      </c>
      <c r="E1757" t="s">
        <v>1795</v>
      </c>
      <c r="F1757">
        <v>4</v>
      </c>
      <c r="G1757">
        <v>611.29999999999995</v>
      </c>
      <c r="H1757">
        <v>0.11</v>
      </c>
      <c r="I1757" t="s">
        <v>1807</v>
      </c>
      <c r="J1757" s="17">
        <v>2176.2280000000001</v>
      </c>
      <c r="K1757">
        <f t="shared" si="109"/>
        <v>4</v>
      </c>
      <c r="L1757">
        <f t="shared" si="110"/>
        <v>611.29999999999995</v>
      </c>
      <c r="M1757">
        <f t="shared" si="108"/>
        <v>0.11</v>
      </c>
      <c r="N1757" s="22">
        <f t="shared" si="111"/>
        <v>2176.2280000000001</v>
      </c>
    </row>
    <row r="1758" spans="1:14" x14ac:dyDescent="0.3">
      <c r="A1758" t="s">
        <v>2077</v>
      </c>
      <c r="B1758" s="4">
        <v>45735</v>
      </c>
      <c r="C1758" t="s">
        <v>355</v>
      </c>
      <c r="D1758" t="s">
        <v>1708</v>
      </c>
      <c r="E1758" t="s">
        <v>1776</v>
      </c>
      <c r="F1758">
        <v>4</v>
      </c>
      <c r="G1758">
        <v>461.83</v>
      </c>
      <c r="H1758">
        <v>0.28000000000000003</v>
      </c>
      <c r="I1758" t="s">
        <v>1807</v>
      </c>
      <c r="J1758" s="17">
        <v>1330.0704000000001</v>
      </c>
      <c r="K1758">
        <f t="shared" si="109"/>
        <v>4</v>
      </c>
      <c r="L1758">
        <f t="shared" si="110"/>
        <v>461.83</v>
      </c>
      <c r="M1758">
        <f t="shared" ref="M1758:M1821" si="112">IF(ISBLANK(H1758),1-(J1758/(L1758*F1758)),H1758)</f>
        <v>0.28000000000000003</v>
      </c>
      <c r="N1758" s="22">
        <f t="shared" si="111"/>
        <v>1330.0704000000001</v>
      </c>
    </row>
    <row r="1759" spans="1:14" x14ac:dyDescent="0.3">
      <c r="A1759" t="s">
        <v>2188</v>
      </c>
      <c r="B1759" s="4">
        <v>45427</v>
      </c>
      <c r="C1759" t="s">
        <v>272</v>
      </c>
      <c r="D1759" t="s">
        <v>1708</v>
      </c>
      <c r="E1759" t="s">
        <v>1771</v>
      </c>
      <c r="F1759">
        <v>3</v>
      </c>
      <c r="G1759">
        <v>437.96</v>
      </c>
      <c r="H1759">
        <v>0.27</v>
      </c>
      <c r="I1759" t="s">
        <v>1810</v>
      </c>
      <c r="J1759" s="17">
        <v>959.13239999999985</v>
      </c>
      <c r="K1759">
        <f t="shared" si="109"/>
        <v>3</v>
      </c>
      <c r="L1759">
        <f t="shared" si="110"/>
        <v>437.96</v>
      </c>
      <c r="M1759">
        <f t="shared" si="112"/>
        <v>0.27</v>
      </c>
      <c r="N1759" s="22">
        <f t="shared" si="111"/>
        <v>959.13239999999985</v>
      </c>
    </row>
    <row r="1760" spans="1:14" x14ac:dyDescent="0.3">
      <c r="A1760" t="s">
        <v>2297</v>
      </c>
      <c r="B1760" s="4">
        <v>45371</v>
      </c>
      <c r="C1760" t="s">
        <v>1284</v>
      </c>
      <c r="D1760" t="s">
        <v>1708</v>
      </c>
      <c r="E1760" t="s">
        <v>1792</v>
      </c>
      <c r="F1760">
        <v>1</v>
      </c>
      <c r="G1760">
        <v>170.43</v>
      </c>
      <c r="H1760">
        <v>0.03</v>
      </c>
      <c r="I1760" t="s">
        <v>1805</v>
      </c>
      <c r="J1760" s="17">
        <v>165.31710000000001</v>
      </c>
      <c r="K1760">
        <f t="shared" si="109"/>
        <v>1</v>
      </c>
      <c r="L1760">
        <f t="shared" si="110"/>
        <v>170.43</v>
      </c>
      <c r="M1760">
        <f t="shared" si="112"/>
        <v>0.03</v>
      </c>
      <c r="N1760" s="22">
        <f t="shared" si="111"/>
        <v>165.31710000000001</v>
      </c>
    </row>
    <row r="1761" spans="1:14" x14ac:dyDescent="0.3">
      <c r="A1761" t="s">
        <v>2313</v>
      </c>
      <c r="B1761" s="4">
        <v>45772</v>
      </c>
      <c r="C1761" t="s">
        <v>163</v>
      </c>
      <c r="D1761" t="s">
        <v>1708</v>
      </c>
      <c r="E1761" t="s">
        <v>1743</v>
      </c>
      <c r="F1761">
        <v>3</v>
      </c>
      <c r="G1761">
        <v>21.59</v>
      </c>
      <c r="H1761">
        <v>0.16</v>
      </c>
      <c r="I1761" t="s">
        <v>1810</v>
      </c>
      <c r="J1761" s="17">
        <v>54.406799999999997</v>
      </c>
      <c r="K1761">
        <f t="shared" si="109"/>
        <v>3</v>
      </c>
      <c r="L1761">
        <f t="shared" si="110"/>
        <v>21.59</v>
      </c>
      <c r="M1761">
        <f t="shared" si="112"/>
        <v>0.16</v>
      </c>
      <c r="N1761" s="22">
        <f t="shared" si="111"/>
        <v>54.406799999999997</v>
      </c>
    </row>
    <row r="1762" spans="1:14" x14ac:dyDescent="0.3">
      <c r="A1762" t="s">
        <v>2587</v>
      </c>
      <c r="B1762" s="4">
        <v>45477</v>
      </c>
      <c r="C1762" t="s">
        <v>1507</v>
      </c>
      <c r="D1762" t="s">
        <v>1708</v>
      </c>
      <c r="E1762" t="s">
        <v>1781</v>
      </c>
      <c r="F1762">
        <v>4</v>
      </c>
      <c r="G1762">
        <v>79.75</v>
      </c>
      <c r="H1762">
        <v>0.18</v>
      </c>
      <c r="I1762" t="s">
        <v>1807</v>
      </c>
      <c r="J1762" s="17">
        <v>261.58</v>
      </c>
      <c r="K1762">
        <f t="shared" si="109"/>
        <v>4</v>
      </c>
      <c r="L1762">
        <f t="shared" si="110"/>
        <v>79.75</v>
      </c>
      <c r="M1762">
        <f t="shared" si="112"/>
        <v>0.18</v>
      </c>
      <c r="N1762" s="22">
        <f t="shared" si="111"/>
        <v>261.58</v>
      </c>
    </row>
    <row r="1763" spans="1:14" x14ac:dyDescent="0.3">
      <c r="A1763" t="s">
        <v>2878</v>
      </c>
      <c r="B1763" s="4">
        <v>45215</v>
      </c>
      <c r="C1763" t="s">
        <v>721</v>
      </c>
      <c r="D1763" t="s">
        <v>1708</v>
      </c>
      <c r="E1763" t="s">
        <v>1743</v>
      </c>
      <c r="F1763">
        <v>4</v>
      </c>
      <c r="G1763">
        <v>753.83</v>
      </c>
      <c r="H1763">
        <v>0.24</v>
      </c>
      <c r="I1763" t="s">
        <v>1805</v>
      </c>
      <c r="J1763" s="17">
        <v>2291.6432</v>
      </c>
      <c r="K1763">
        <f t="shared" si="109"/>
        <v>4</v>
      </c>
      <c r="L1763">
        <f t="shared" si="110"/>
        <v>753.83</v>
      </c>
      <c r="M1763">
        <f t="shared" si="112"/>
        <v>0.24</v>
      </c>
      <c r="N1763" s="22">
        <f t="shared" si="111"/>
        <v>2291.6432</v>
      </c>
    </row>
    <row r="1764" spans="1:14" x14ac:dyDescent="0.3">
      <c r="A1764" t="s">
        <v>2942</v>
      </c>
      <c r="B1764" s="4">
        <v>45722</v>
      </c>
      <c r="C1764" t="s">
        <v>1303</v>
      </c>
      <c r="D1764" t="s">
        <v>1708</v>
      </c>
      <c r="E1764" t="s">
        <v>1758</v>
      </c>
      <c r="F1764">
        <v>4</v>
      </c>
      <c r="G1764">
        <v>630.21</v>
      </c>
      <c r="H1764">
        <v>0.14000000000000001</v>
      </c>
      <c r="I1764" t="s">
        <v>1810</v>
      </c>
      <c r="J1764" s="17">
        <v>2167.9223999999999</v>
      </c>
      <c r="K1764">
        <f t="shared" si="109"/>
        <v>4</v>
      </c>
      <c r="L1764">
        <f t="shared" si="110"/>
        <v>630.21</v>
      </c>
      <c r="M1764">
        <f t="shared" si="112"/>
        <v>0.14000000000000001</v>
      </c>
      <c r="N1764" s="22">
        <f t="shared" si="111"/>
        <v>2167.9223999999999</v>
      </c>
    </row>
    <row r="1765" spans="1:14" x14ac:dyDescent="0.3">
      <c r="A1765" t="s">
        <v>3006</v>
      </c>
      <c r="B1765" s="4">
        <v>45453</v>
      </c>
      <c r="C1765" t="s">
        <v>1433</v>
      </c>
      <c r="D1765" t="s">
        <v>1708</v>
      </c>
      <c r="E1765" t="s">
        <v>1786</v>
      </c>
      <c r="F1765">
        <v>2</v>
      </c>
      <c r="G1765">
        <v>635.22</v>
      </c>
      <c r="H1765">
        <v>0.3</v>
      </c>
      <c r="I1765" t="s">
        <v>1810</v>
      </c>
      <c r="J1765" s="17">
        <v>889.30799999999999</v>
      </c>
      <c r="K1765">
        <f t="shared" si="109"/>
        <v>2</v>
      </c>
      <c r="L1765">
        <f t="shared" si="110"/>
        <v>635.22</v>
      </c>
      <c r="M1765">
        <f t="shared" si="112"/>
        <v>0.3</v>
      </c>
      <c r="N1765" s="22">
        <f t="shared" si="111"/>
        <v>889.30799999999999</v>
      </c>
    </row>
    <row r="1766" spans="1:14" x14ac:dyDescent="0.3">
      <c r="A1766" t="s">
        <v>3087</v>
      </c>
      <c r="B1766" s="4">
        <v>45328</v>
      </c>
      <c r="C1766" t="s">
        <v>592</v>
      </c>
      <c r="D1766" t="s">
        <v>1708</v>
      </c>
      <c r="E1766" t="s">
        <v>1734</v>
      </c>
      <c r="F1766">
        <v>2</v>
      </c>
      <c r="G1766">
        <v>121.67</v>
      </c>
      <c r="H1766">
        <v>0.08</v>
      </c>
      <c r="I1766" t="s">
        <v>1810</v>
      </c>
      <c r="J1766" s="17">
        <v>223.87280000000001</v>
      </c>
      <c r="K1766">
        <f t="shared" si="109"/>
        <v>2</v>
      </c>
      <c r="L1766">
        <f t="shared" si="110"/>
        <v>121.67</v>
      </c>
      <c r="M1766">
        <f t="shared" si="112"/>
        <v>0.08</v>
      </c>
      <c r="N1766" s="22">
        <f t="shared" si="111"/>
        <v>223.87280000000001</v>
      </c>
    </row>
    <row r="1767" spans="1:14" x14ac:dyDescent="0.3">
      <c r="A1767" t="s">
        <v>3101</v>
      </c>
      <c r="B1767" s="4">
        <v>45388</v>
      </c>
      <c r="C1767" t="s">
        <v>740</v>
      </c>
      <c r="D1767" t="s">
        <v>1708</v>
      </c>
      <c r="E1767" t="s">
        <v>1774</v>
      </c>
      <c r="F1767">
        <v>3</v>
      </c>
      <c r="G1767">
        <v>539.44000000000005</v>
      </c>
      <c r="H1767">
        <v>0.05</v>
      </c>
      <c r="I1767" t="s">
        <v>1810</v>
      </c>
      <c r="J1767" s="17">
        <v>1537.404</v>
      </c>
      <c r="K1767">
        <f t="shared" si="109"/>
        <v>3</v>
      </c>
      <c r="L1767">
        <f t="shared" si="110"/>
        <v>539.44000000000005</v>
      </c>
      <c r="M1767">
        <f t="shared" si="112"/>
        <v>0.05</v>
      </c>
      <c r="N1767" s="22">
        <f t="shared" si="111"/>
        <v>1537.404</v>
      </c>
    </row>
    <row r="1768" spans="1:14" x14ac:dyDescent="0.3">
      <c r="A1768" t="s">
        <v>3162</v>
      </c>
      <c r="B1768" s="4">
        <v>45910</v>
      </c>
      <c r="C1768" t="s">
        <v>289</v>
      </c>
      <c r="D1768" t="s">
        <v>1708</v>
      </c>
      <c r="E1768" t="s">
        <v>1783</v>
      </c>
      <c r="F1768">
        <v>3</v>
      </c>
      <c r="G1768">
        <v>882.05</v>
      </c>
      <c r="H1768">
        <v>0.06</v>
      </c>
      <c r="I1768" t="s">
        <v>1807</v>
      </c>
      <c r="J1768" s="17">
        <v>2487.3809999999989</v>
      </c>
      <c r="K1768">
        <f t="shared" si="109"/>
        <v>3</v>
      </c>
      <c r="L1768">
        <f t="shared" si="110"/>
        <v>882.05</v>
      </c>
      <c r="M1768">
        <f t="shared" si="112"/>
        <v>0.06</v>
      </c>
      <c r="N1768" s="22">
        <f t="shared" si="111"/>
        <v>2487.3809999999989</v>
      </c>
    </row>
    <row r="1769" spans="1:14" x14ac:dyDescent="0.3">
      <c r="A1769" t="s">
        <v>3198</v>
      </c>
      <c r="B1769" s="4">
        <v>45349</v>
      </c>
      <c r="C1769" t="s">
        <v>672</v>
      </c>
      <c r="D1769" t="s">
        <v>1708</v>
      </c>
      <c r="E1769" t="s">
        <v>1781</v>
      </c>
      <c r="F1769">
        <v>1</v>
      </c>
      <c r="G1769">
        <v>174.27</v>
      </c>
      <c r="H1769">
        <v>0.27</v>
      </c>
      <c r="I1769" t="s">
        <v>1810</v>
      </c>
      <c r="J1769" s="17">
        <v>127.2171</v>
      </c>
      <c r="K1769">
        <f t="shared" si="109"/>
        <v>1</v>
      </c>
      <c r="L1769">
        <f t="shared" si="110"/>
        <v>174.27</v>
      </c>
      <c r="M1769">
        <f t="shared" si="112"/>
        <v>0.27</v>
      </c>
      <c r="N1769" s="22">
        <f t="shared" si="111"/>
        <v>127.2171</v>
      </c>
    </row>
    <row r="1770" spans="1:14" x14ac:dyDescent="0.3">
      <c r="A1770" t="s">
        <v>3203</v>
      </c>
      <c r="B1770" s="4">
        <v>45744</v>
      </c>
      <c r="C1770" t="s">
        <v>1448</v>
      </c>
      <c r="D1770" t="s">
        <v>1708</v>
      </c>
      <c r="E1770" t="s">
        <v>1768</v>
      </c>
      <c r="F1770">
        <v>1</v>
      </c>
      <c r="G1770">
        <v>317.14999999999998</v>
      </c>
      <c r="H1770">
        <v>0.24</v>
      </c>
      <c r="I1770" t="s">
        <v>1810</v>
      </c>
      <c r="J1770" s="17">
        <v>241.03399999999999</v>
      </c>
      <c r="K1770">
        <f t="shared" si="109"/>
        <v>1</v>
      </c>
      <c r="L1770">
        <f t="shared" si="110"/>
        <v>317.14999999999998</v>
      </c>
      <c r="M1770">
        <f t="shared" si="112"/>
        <v>0.24</v>
      </c>
      <c r="N1770" s="22">
        <f t="shared" si="111"/>
        <v>241.03399999999999</v>
      </c>
    </row>
    <row r="1771" spans="1:14" x14ac:dyDescent="0.3">
      <c r="A1771" t="s">
        <v>3226</v>
      </c>
      <c r="B1771" s="4">
        <v>45527</v>
      </c>
      <c r="C1771" t="s">
        <v>156</v>
      </c>
      <c r="D1771" t="s">
        <v>1708</v>
      </c>
      <c r="E1771" t="s">
        <v>1751</v>
      </c>
      <c r="F1771">
        <v>1</v>
      </c>
      <c r="G1771">
        <v>170.12</v>
      </c>
      <c r="H1771">
        <v>0.26</v>
      </c>
      <c r="I1771" t="s">
        <v>1807</v>
      </c>
      <c r="J1771" s="17">
        <v>125.8888</v>
      </c>
      <c r="K1771">
        <f t="shared" si="109"/>
        <v>1</v>
      </c>
      <c r="L1771">
        <f t="shared" si="110"/>
        <v>170.12</v>
      </c>
      <c r="M1771">
        <f t="shared" si="112"/>
        <v>0.26</v>
      </c>
      <c r="N1771" s="22">
        <f t="shared" si="111"/>
        <v>125.8888</v>
      </c>
    </row>
    <row r="1772" spans="1:14" x14ac:dyDescent="0.3">
      <c r="A1772" t="s">
        <v>3269</v>
      </c>
      <c r="B1772" s="4">
        <v>45240</v>
      </c>
      <c r="C1772" t="s">
        <v>1042</v>
      </c>
      <c r="D1772" t="s">
        <v>1708</v>
      </c>
      <c r="E1772" t="s">
        <v>1739</v>
      </c>
      <c r="F1772">
        <v>1</v>
      </c>
      <c r="G1772">
        <v>122.27</v>
      </c>
      <c r="H1772">
        <v>0.26</v>
      </c>
      <c r="I1772" t="s">
        <v>1807</v>
      </c>
      <c r="J1772" s="17">
        <v>90.479799999999997</v>
      </c>
      <c r="K1772">
        <f t="shared" si="109"/>
        <v>1</v>
      </c>
      <c r="L1772">
        <f t="shared" si="110"/>
        <v>122.27</v>
      </c>
      <c r="M1772">
        <f t="shared" si="112"/>
        <v>0.26</v>
      </c>
      <c r="N1772" s="22">
        <f t="shared" si="111"/>
        <v>90.479799999999997</v>
      </c>
    </row>
    <row r="1773" spans="1:14" x14ac:dyDescent="0.3">
      <c r="A1773" t="s">
        <v>3284</v>
      </c>
      <c r="B1773" s="4">
        <v>45510</v>
      </c>
      <c r="C1773" t="s">
        <v>746</v>
      </c>
      <c r="D1773" t="s">
        <v>1708</v>
      </c>
      <c r="E1773" t="s">
        <v>1783</v>
      </c>
      <c r="F1773">
        <v>4</v>
      </c>
      <c r="G1773">
        <v>904.82</v>
      </c>
      <c r="H1773">
        <v>0.09</v>
      </c>
      <c r="I1773" t="s">
        <v>1807</v>
      </c>
      <c r="J1773" s="17">
        <v>3293.5448000000001</v>
      </c>
      <c r="K1773">
        <f t="shared" si="109"/>
        <v>4</v>
      </c>
      <c r="L1773">
        <f t="shared" si="110"/>
        <v>904.82</v>
      </c>
      <c r="M1773">
        <f t="shared" si="112"/>
        <v>0.09</v>
      </c>
      <c r="N1773" s="22">
        <f t="shared" si="111"/>
        <v>3293.5448000000001</v>
      </c>
    </row>
    <row r="1774" spans="1:14" x14ac:dyDescent="0.3">
      <c r="A1774" t="s">
        <v>3530</v>
      </c>
      <c r="B1774" s="4">
        <v>45738</v>
      </c>
      <c r="C1774" t="s">
        <v>1507</v>
      </c>
      <c r="D1774" t="s">
        <v>1708</v>
      </c>
      <c r="E1774" t="s">
        <v>1776</v>
      </c>
      <c r="F1774">
        <v>4</v>
      </c>
      <c r="G1774">
        <v>706.67</v>
      </c>
      <c r="H1774">
        <v>0.01</v>
      </c>
      <c r="I1774" t="s">
        <v>1805</v>
      </c>
      <c r="J1774" s="17">
        <v>2798.4132</v>
      </c>
      <c r="K1774">
        <f t="shared" si="109"/>
        <v>4</v>
      </c>
      <c r="L1774">
        <f t="shared" si="110"/>
        <v>706.67</v>
      </c>
      <c r="M1774">
        <f t="shared" si="112"/>
        <v>0.01</v>
      </c>
      <c r="N1774" s="22">
        <f t="shared" si="111"/>
        <v>2798.4132</v>
      </c>
    </row>
    <row r="1775" spans="1:14" x14ac:dyDescent="0.3">
      <c r="A1775" t="s">
        <v>3563</v>
      </c>
      <c r="B1775" s="4">
        <v>45390</v>
      </c>
      <c r="C1775" t="s">
        <v>1080</v>
      </c>
      <c r="D1775" t="s">
        <v>1708</v>
      </c>
      <c r="E1775" t="s">
        <v>1789</v>
      </c>
      <c r="F1775">
        <v>2</v>
      </c>
      <c r="G1775">
        <v>433.07</v>
      </c>
      <c r="H1775">
        <v>0.25</v>
      </c>
      <c r="I1775" t="s">
        <v>1810</v>
      </c>
      <c r="J1775" s="17">
        <v>649.60500000000002</v>
      </c>
      <c r="K1775">
        <f t="shared" si="109"/>
        <v>2</v>
      </c>
      <c r="L1775">
        <f t="shared" si="110"/>
        <v>433.07</v>
      </c>
      <c r="M1775">
        <f t="shared" si="112"/>
        <v>0.25</v>
      </c>
      <c r="N1775" s="22">
        <f t="shared" si="111"/>
        <v>649.60500000000002</v>
      </c>
    </row>
    <row r="1776" spans="1:14" x14ac:dyDescent="0.3">
      <c r="A1776" t="s">
        <v>3799</v>
      </c>
      <c r="B1776" s="4">
        <v>45493</v>
      </c>
      <c r="C1776" t="s">
        <v>248</v>
      </c>
      <c r="D1776" t="s">
        <v>1708</v>
      </c>
      <c r="E1776" t="s">
        <v>1783</v>
      </c>
      <c r="F1776">
        <v>4</v>
      </c>
      <c r="G1776">
        <v>569.98</v>
      </c>
      <c r="H1776">
        <v>0.23</v>
      </c>
      <c r="I1776" t="s">
        <v>1805</v>
      </c>
      <c r="J1776" s="17">
        <v>1755.5383999999999</v>
      </c>
      <c r="K1776">
        <f t="shared" si="109"/>
        <v>4</v>
      </c>
      <c r="L1776">
        <f t="shared" si="110"/>
        <v>569.98</v>
      </c>
      <c r="M1776">
        <f t="shared" si="112"/>
        <v>0.23</v>
      </c>
      <c r="N1776" s="22">
        <f t="shared" si="111"/>
        <v>1755.5383999999999</v>
      </c>
    </row>
    <row r="1777" spans="1:14" x14ac:dyDescent="0.3">
      <c r="A1777" t="s">
        <v>3804</v>
      </c>
      <c r="B1777" s="4">
        <v>45460</v>
      </c>
      <c r="C1777" t="s">
        <v>436</v>
      </c>
      <c r="D1777" t="s">
        <v>1708</v>
      </c>
      <c r="E1777" t="s">
        <v>1771</v>
      </c>
      <c r="F1777">
        <v>2</v>
      </c>
      <c r="G1777">
        <v>685.31</v>
      </c>
      <c r="H1777">
        <v>0.26</v>
      </c>
      <c r="I1777" t="s">
        <v>1807</v>
      </c>
      <c r="J1777" s="17">
        <v>1014.2588</v>
      </c>
      <c r="K1777">
        <f t="shared" si="109"/>
        <v>2</v>
      </c>
      <c r="L1777">
        <f t="shared" si="110"/>
        <v>685.31</v>
      </c>
      <c r="M1777">
        <f t="shared" si="112"/>
        <v>0.26</v>
      </c>
      <c r="N1777" s="22">
        <f t="shared" si="111"/>
        <v>1014.2588</v>
      </c>
    </row>
    <row r="1778" spans="1:14" x14ac:dyDescent="0.3">
      <c r="A1778" t="s">
        <v>2090</v>
      </c>
      <c r="B1778" s="4">
        <v>45639</v>
      </c>
      <c r="C1778" t="s">
        <v>97</v>
      </c>
      <c r="D1778" t="s">
        <v>1547</v>
      </c>
      <c r="E1778" t="s">
        <v>1755</v>
      </c>
      <c r="F1778">
        <v>3</v>
      </c>
      <c r="G1778">
        <v>134.30000000000001</v>
      </c>
      <c r="H1778">
        <v>0.14000000000000001</v>
      </c>
      <c r="I1778" t="s">
        <v>1805</v>
      </c>
      <c r="J1778" s="17">
        <v>346.49400000000003</v>
      </c>
      <c r="K1778">
        <f t="shared" si="109"/>
        <v>3</v>
      </c>
      <c r="L1778">
        <f t="shared" si="110"/>
        <v>134.30000000000001</v>
      </c>
      <c r="M1778">
        <f t="shared" si="112"/>
        <v>0.14000000000000001</v>
      </c>
      <c r="N1778" s="22">
        <f t="shared" si="111"/>
        <v>346.49400000000003</v>
      </c>
    </row>
    <row r="1779" spans="1:14" x14ac:dyDescent="0.3">
      <c r="A1779" t="s">
        <v>2137</v>
      </c>
      <c r="B1779" s="4">
        <v>45478</v>
      </c>
      <c r="C1779" t="s">
        <v>797</v>
      </c>
      <c r="D1779" t="s">
        <v>1547</v>
      </c>
      <c r="E1779" t="s">
        <v>1768</v>
      </c>
      <c r="F1779">
        <v>3</v>
      </c>
      <c r="G1779">
        <v>268.89</v>
      </c>
      <c r="H1779">
        <v>7.0000000000000007E-2</v>
      </c>
      <c r="I1779" t="s">
        <v>1810</v>
      </c>
      <c r="J1779" s="17">
        <v>750.20309999999995</v>
      </c>
      <c r="K1779">
        <f t="shared" si="109"/>
        <v>3</v>
      </c>
      <c r="L1779">
        <f t="shared" si="110"/>
        <v>268.89</v>
      </c>
      <c r="M1779">
        <f t="shared" si="112"/>
        <v>7.0000000000000007E-2</v>
      </c>
      <c r="N1779" s="22">
        <f t="shared" si="111"/>
        <v>750.20309999999995</v>
      </c>
    </row>
    <row r="1780" spans="1:14" x14ac:dyDescent="0.3">
      <c r="A1780" t="s">
        <v>2182</v>
      </c>
      <c r="B1780" s="4">
        <v>45756</v>
      </c>
      <c r="C1780" t="s">
        <v>171</v>
      </c>
      <c r="D1780" t="s">
        <v>1547</v>
      </c>
      <c r="E1780" t="s">
        <v>1776</v>
      </c>
      <c r="F1780">
        <v>1</v>
      </c>
      <c r="G1780">
        <v>306.36</v>
      </c>
      <c r="H1780">
        <v>0.01</v>
      </c>
      <c r="I1780" t="s">
        <v>1807</v>
      </c>
      <c r="J1780" s="17">
        <v>303.29640000000001</v>
      </c>
      <c r="K1780">
        <f t="shared" si="109"/>
        <v>1</v>
      </c>
      <c r="L1780">
        <f t="shared" si="110"/>
        <v>306.36</v>
      </c>
      <c r="M1780">
        <f t="shared" si="112"/>
        <v>0.01</v>
      </c>
      <c r="N1780" s="22">
        <f t="shared" si="111"/>
        <v>303.29640000000001</v>
      </c>
    </row>
    <row r="1781" spans="1:14" x14ac:dyDescent="0.3">
      <c r="A1781" t="s">
        <v>2191</v>
      </c>
      <c r="B1781" s="4">
        <v>45302</v>
      </c>
      <c r="C1781" t="s">
        <v>1470</v>
      </c>
      <c r="D1781" t="s">
        <v>1547</v>
      </c>
      <c r="E1781" t="s">
        <v>1783</v>
      </c>
      <c r="F1781">
        <v>4</v>
      </c>
      <c r="G1781">
        <v>355.14</v>
      </c>
      <c r="H1781">
        <v>0.16</v>
      </c>
      <c r="I1781" t="s">
        <v>1810</v>
      </c>
      <c r="J1781" s="17">
        <v>1193.2704000000001</v>
      </c>
      <c r="K1781">
        <f t="shared" si="109"/>
        <v>4</v>
      </c>
      <c r="L1781">
        <f t="shared" si="110"/>
        <v>355.14</v>
      </c>
      <c r="M1781">
        <f t="shared" si="112"/>
        <v>0.16</v>
      </c>
      <c r="N1781" s="22">
        <f t="shared" si="111"/>
        <v>1193.2704000000001</v>
      </c>
    </row>
    <row r="1782" spans="1:14" x14ac:dyDescent="0.3">
      <c r="A1782" t="s">
        <v>2406</v>
      </c>
      <c r="B1782" s="4">
        <v>45806</v>
      </c>
      <c r="C1782" t="s">
        <v>1054</v>
      </c>
      <c r="D1782" t="s">
        <v>1547</v>
      </c>
      <c r="E1782" t="s">
        <v>1743</v>
      </c>
      <c r="F1782">
        <v>2</v>
      </c>
      <c r="G1782">
        <v>823.03</v>
      </c>
      <c r="H1782">
        <v>0.18</v>
      </c>
      <c r="I1782" t="s">
        <v>1807</v>
      </c>
      <c r="J1782" s="17">
        <v>1349.7692</v>
      </c>
      <c r="K1782">
        <f t="shared" si="109"/>
        <v>2</v>
      </c>
      <c r="L1782">
        <f t="shared" si="110"/>
        <v>823.03</v>
      </c>
      <c r="M1782">
        <f t="shared" si="112"/>
        <v>0.18</v>
      </c>
      <c r="N1782" s="22">
        <f t="shared" si="111"/>
        <v>1349.7692</v>
      </c>
    </row>
    <row r="1783" spans="1:14" x14ac:dyDescent="0.3">
      <c r="A1783" t="s">
        <v>2421</v>
      </c>
      <c r="B1783" s="4">
        <v>45338</v>
      </c>
      <c r="C1783" t="s">
        <v>1493</v>
      </c>
      <c r="D1783" t="s">
        <v>1547</v>
      </c>
      <c r="E1783" t="s">
        <v>1743</v>
      </c>
      <c r="F1783">
        <v>1</v>
      </c>
      <c r="G1783">
        <v>312.91000000000003</v>
      </c>
      <c r="H1783">
        <v>0.12</v>
      </c>
      <c r="I1783" t="s">
        <v>1807</v>
      </c>
      <c r="J1783" s="17">
        <v>275.36079999999998</v>
      </c>
      <c r="K1783">
        <f t="shared" si="109"/>
        <v>1</v>
      </c>
      <c r="L1783">
        <f t="shared" si="110"/>
        <v>312.91000000000003</v>
      </c>
      <c r="M1783">
        <f t="shared" si="112"/>
        <v>0.12</v>
      </c>
      <c r="N1783" s="22">
        <f t="shared" si="111"/>
        <v>275.36079999999998</v>
      </c>
    </row>
    <row r="1784" spans="1:14" x14ac:dyDescent="0.3">
      <c r="A1784" t="s">
        <v>2423</v>
      </c>
      <c r="B1784" s="4">
        <v>45497</v>
      </c>
      <c r="C1784" t="s">
        <v>482</v>
      </c>
      <c r="D1784" t="s">
        <v>1547</v>
      </c>
      <c r="E1784" t="s">
        <v>1771</v>
      </c>
      <c r="F1784">
        <v>4</v>
      </c>
      <c r="G1784">
        <v>386.41</v>
      </c>
      <c r="H1784">
        <v>0.13</v>
      </c>
      <c r="I1784" t="s">
        <v>1810</v>
      </c>
      <c r="J1784" s="17">
        <v>1344.7067999999999</v>
      </c>
      <c r="K1784">
        <f t="shared" si="109"/>
        <v>4</v>
      </c>
      <c r="L1784">
        <f t="shared" si="110"/>
        <v>386.41</v>
      </c>
      <c r="M1784">
        <f t="shared" si="112"/>
        <v>0.13</v>
      </c>
      <c r="N1784" s="22">
        <f t="shared" si="111"/>
        <v>1344.7067999999999</v>
      </c>
    </row>
    <row r="1785" spans="1:14" x14ac:dyDescent="0.3">
      <c r="A1785" t="s">
        <v>2544</v>
      </c>
      <c r="B1785" s="4">
        <v>45756</v>
      </c>
      <c r="C1785" t="s">
        <v>1295</v>
      </c>
      <c r="D1785" t="s">
        <v>1547</v>
      </c>
      <c r="E1785" t="s">
        <v>1751</v>
      </c>
      <c r="F1785">
        <v>2</v>
      </c>
      <c r="G1785">
        <v>492.5</v>
      </c>
      <c r="H1785">
        <v>0.3</v>
      </c>
      <c r="I1785" t="s">
        <v>1807</v>
      </c>
      <c r="J1785" s="17">
        <v>689.5</v>
      </c>
      <c r="K1785">
        <f t="shared" si="109"/>
        <v>2</v>
      </c>
      <c r="L1785">
        <f t="shared" si="110"/>
        <v>492.5</v>
      </c>
      <c r="M1785">
        <f t="shared" si="112"/>
        <v>0.3</v>
      </c>
      <c r="N1785" s="22">
        <f t="shared" si="111"/>
        <v>689.5</v>
      </c>
    </row>
    <row r="1786" spans="1:14" x14ac:dyDescent="0.3">
      <c r="A1786" t="s">
        <v>2724</v>
      </c>
      <c r="B1786" s="4">
        <v>45428</v>
      </c>
      <c r="C1786" t="s">
        <v>645</v>
      </c>
      <c r="D1786" t="s">
        <v>1547</v>
      </c>
      <c r="E1786" t="s">
        <v>1776</v>
      </c>
      <c r="F1786">
        <v>2</v>
      </c>
      <c r="G1786">
        <v>309.77999999999997</v>
      </c>
      <c r="H1786">
        <v>0.16</v>
      </c>
      <c r="I1786" t="s">
        <v>1805</v>
      </c>
      <c r="J1786" s="17">
        <v>520.43039999999996</v>
      </c>
      <c r="K1786">
        <f t="shared" si="109"/>
        <v>2</v>
      </c>
      <c r="L1786">
        <f t="shared" si="110"/>
        <v>309.77999999999997</v>
      </c>
      <c r="M1786">
        <f t="shared" si="112"/>
        <v>0.16</v>
      </c>
      <c r="N1786" s="22">
        <f t="shared" si="111"/>
        <v>520.43039999999996</v>
      </c>
    </row>
    <row r="1787" spans="1:14" x14ac:dyDescent="0.3">
      <c r="A1787" t="s">
        <v>2755</v>
      </c>
      <c r="B1787" s="4">
        <v>45343</v>
      </c>
      <c r="C1787" t="s">
        <v>1018</v>
      </c>
      <c r="D1787" t="s">
        <v>1547</v>
      </c>
      <c r="E1787" t="s">
        <v>1786</v>
      </c>
      <c r="F1787">
        <v>4</v>
      </c>
      <c r="G1787">
        <v>583.21</v>
      </c>
      <c r="H1787">
        <v>0.2</v>
      </c>
      <c r="I1787" t="s">
        <v>1805</v>
      </c>
      <c r="J1787" s="17">
        <v>1866.2719999999999</v>
      </c>
      <c r="K1787">
        <f t="shared" si="109"/>
        <v>4</v>
      </c>
      <c r="L1787">
        <f t="shared" si="110"/>
        <v>583.21</v>
      </c>
      <c r="M1787">
        <f t="shared" si="112"/>
        <v>0.2</v>
      </c>
      <c r="N1787" s="22">
        <f t="shared" si="111"/>
        <v>1866.2719999999999</v>
      </c>
    </row>
    <row r="1788" spans="1:14" x14ac:dyDescent="0.3">
      <c r="A1788" t="s">
        <v>3257</v>
      </c>
      <c r="B1788" s="4">
        <v>45305</v>
      </c>
      <c r="C1788" t="s">
        <v>1381</v>
      </c>
      <c r="D1788" t="s">
        <v>1547</v>
      </c>
      <c r="E1788" t="s">
        <v>1761</v>
      </c>
      <c r="F1788">
        <v>1</v>
      </c>
      <c r="G1788">
        <v>484.23</v>
      </c>
      <c r="H1788">
        <v>0.12</v>
      </c>
      <c r="I1788" t="s">
        <v>1810</v>
      </c>
      <c r="J1788" s="17">
        <v>426.12240000000003</v>
      </c>
      <c r="K1788">
        <f t="shared" si="109"/>
        <v>1</v>
      </c>
      <c r="L1788">
        <f t="shared" si="110"/>
        <v>484.23</v>
      </c>
      <c r="M1788">
        <f t="shared" si="112"/>
        <v>0.12</v>
      </c>
      <c r="N1788" s="22">
        <f t="shared" si="111"/>
        <v>426.12240000000003</v>
      </c>
    </row>
    <row r="1789" spans="1:14" x14ac:dyDescent="0.3">
      <c r="A1789" t="s">
        <v>3274</v>
      </c>
      <c r="B1789" s="4">
        <v>45568</v>
      </c>
      <c r="C1789" t="s">
        <v>1258</v>
      </c>
      <c r="D1789" t="s">
        <v>1547</v>
      </c>
      <c r="E1789" t="s">
        <v>1764</v>
      </c>
      <c r="F1789">
        <v>3</v>
      </c>
      <c r="G1789">
        <v>136.4</v>
      </c>
      <c r="H1789">
        <v>0.15</v>
      </c>
      <c r="I1789" t="s">
        <v>1807</v>
      </c>
      <c r="J1789" s="17">
        <v>347.82000000000011</v>
      </c>
      <c r="K1789">
        <f t="shared" si="109"/>
        <v>3</v>
      </c>
      <c r="L1789">
        <f t="shared" si="110"/>
        <v>136.4</v>
      </c>
      <c r="M1789">
        <f t="shared" si="112"/>
        <v>0.15</v>
      </c>
      <c r="N1789" s="22">
        <f t="shared" si="111"/>
        <v>347.82000000000011</v>
      </c>
    </row>
    <row r="1790" spans="1:14" x14ac:dyDescent="0.3">
      <c r="A1790" t="s">
        <v>3344</v>
      </c>
      <c r="B1790" s="4">
        <v>45688</v>
      </c>
      <c r="C1790" t="s">
        <v>1007</v>
      </c>
      <c r="D1790" t="s">
        <v>1547</v>
      </c>
      <c r="E1790" t="s">
        <v>1755</v>
      </c>
      <c r="F1790">
        <v>2</v>
      </c>
      <c r="G1790">
        <v>753.1</v>
      </c>
      <c r="H1790">
        <v>0.19</v>
      </c>
      <c r="I1790" t="s">
        <v>1807</v>
      </c>
      <c r="J1790" s="17">
        <v>1220.0219999999999</v>
      </c>
      <c r="K1790">
        <f t="shared" si="109"/>
        <v>2</v>
      </c>
      <c r="L1790">
        <f t="shared" si="110"/>
        <v>753.1</v>
      </c>
      <c r="M1790">
        <f t="shared" si="112"/>
        <v>0.19</v>
      </c>
      <c r="N1790" s="22">
        <f t="shared" si="111"/>
        <v>1220.0219999999999</v>
      </c>
    </row>
    <row r="1791" spans="1:14" x14ac:dyDescent="0.3">
      <c r="A1791" t="s">
        <v>3636</v>
      </c>
      <c r="B1791" s="4">
        <v>45379</v>
      </c>
      <c r="C1791" t="s">
        <v>1039</v>
      </c>
      <c r="D1791" t="s">
        <v>1547</v>
      </c>
      <c r="E1791" t="s">
        <v>1768</v>
      </c>
      <c r="F1791">
        <v>2</v>
      </c>
      <c r="G1791">
        <v>169.46</v>
      </c>
      <c r="H1791">
        <v>0.03</v>
      </c>
      <c r="I1791" t="s">
        <v>1807</v>
      </c>
      <c r="J1791" s="17">
        <v>328.75240000000002</v>
      </c>
      <c r="K1791">
        <f t="shared" si="109"/>
        <v>2</v>
      </c>
      <c r="L1791">
        <f t="shared" si="110"/>
        <v>169.46</v>
      </c>
      <c r="M1791">
        <f t="shared" si="112"/>
        <v>0.03</v>
      </c>
      <c r="N1791" s="22">
        <f t="shared" si="111"/>
        <v>328.75240000000002</v>
      </c>
    </row>
    <row r="1792" spans="1:14" x14ac:dyDescent="0.3">
      <c r="A1792" t="s">
        <v>3644</v>
      </c>
      <c r="B1792" s="4">
        <v>45392</v>
      </c>
      <c r="C1792" t="s">
        <v>238</v>
      </c>
      <c r="D1792" t="s">
        <v>1547</v>
      </c>
      <c r="E1792" t="s">
        <v>1776</v>
      </c>
      <c r="F1792">
        <v>1</v>
      </c>
      <c r="G1792">
        <v>829.83</v>
      </c>
      <c r="H1792">
        <v>0.26</v>
      </c>
      <c r="I1792" t="s">
        <v>1810</v>
      </c>
      <c r="J1792" s="17">
        <v>614.07420000000002</v>
      </c>
      <c r="K1792">
        <f t="shared" si="109"/>
        <v>1</v>
      </c>
      <c r="L1792">
        <f t="shared" si="110"/>
        <v>829.83</v>
      </c>
      <c r="M1792">
        <f t="shared" si="112"/>
        <v>0.26</v>
      </c>
      <c r="N1792" s="22">
        <f t="shared" si="111"/>
        <v>614.07420000000002</v>
      </c>
    </row>
    <row r="1793" spans="1:14" x14ac:dyDescent="0.3">
      <c r="A1793" t="s">
        <v>3722</v>
      </c>
      <c r="B1793" s="4">
        <v>45408</v>
      </c>
      <c r="C1793" t="s">
        <v>1007</v>
      </c>
      <c r="D1793" t="s">
        <v>1547</v>
      </c>
      <c r="E1793" t="s">
        <v>1786</v>
      </c>
      <c r="F1793">
        <v>2</v>
      </c>
      <c r="G1793">
        <v>409.14</v>
      </c>
      <c r="H1793">
        <v>0.01</v>
      </c>
      <c r="I1793" t="s">
        <v>1807</v>
      </c>
      <c r="J1793" s="17">
        <v>810.09719999999993</v>
      </c>
      <c r="K1793">
        <f t="shared" si="109"/>
        <v>2</v>
      </c>
      <c r="L1793">
        <f t="shared" si="110"/>
        <v>409.14</v>
      </c>
      <c r="M1793">
        <f t="shared" si="112"/>
        <v>0.01</v>
      </c>
      <c r="N1793" s="22">
        <f t="shared" si="111"/>
        <v>810.09719999999993</v>
      </c>
    </row>
    <row r="1794" spans="1:14" x14ac:dyDescent="0.3">
      <c r="A1794" t="s">
        <v>3753</v>
      </c>
      <c r="B1794" s="4">
        <v>45607</v>
      </c>
      <c r="C1794" t="s">
        <v>1162</v>
      </c>
      <c r="D1794" t="s">
        <v>1547</v>
      </c>
      <c r="E1794" t="s">
        <v>1779</v>
      </c>
      <c r="F1794">
        <v>4</v>
      </c>
      <c r="G1794">
        <v>243.13</v>
      </c>
      <c r="H1794">
        <v>0.25</v>
      </c>
      <c r="I1794" t="s">
        <v>1810</v>
      </c>
      <c r="J1794" s="17">
        <v>729.39</v>
      </c>
      <c r="K1794">
        <f t="shared" ref="K1794:K1857" si="113">IF(ISBLANK(F1794),J1794/(G1794*(1-H1794)),F1794)</f>
        <v>4</v>
      </c>
      <c r="L1794">
        <f t="shared" ref="L1794:L1857" si="114">IF(ISBLANK(G1794),J1794/(F1794*(1-H1794)),G1794)</f>
        <v>243.13</v>
      </c>
      <c r="M1794">
        <f t="shared" si="112"/>
        <v>0.25</v>
      </c>
      <c r="N1794" s="22">
        <f t="shared" ref="N1794:N1857" si="115">IF(ISBLANK(J1794),F1794*G1794*(1-H1794),J1794)</f>
        <v>729.39</v>
      </c>
    </row>
    <row r="1795" spans="1:14" x14ac:dyDescent="0.3">
      <c r="A1795" t="s">
        <v>1918</v>
      </c>
      <c r="B1795" s="4">
        <v>45798</v>
      </c>
      <c r="C1795" t="s">
        <v>409</v>
      </c>
      <c r="D1795" t="s">
        <v>1710</v>
      </c>
      <c r="E1795" t="s">
        <v>1748</v>
      </c>
      <c r="F1795">
        <v>2</v>
      </c>
      <c r="G1795">
        <v>845.71</v>
      </c>
      <c r="H1795">
        <v>0.01</v>
      </c>
      <c r="I1795" t="s">
        <v>1807</v>
      </c>
      <c r="J1795" s="17">
        <v>1674.5057999999999</v>
      </c>
      <c r="K1795">
        <f t="shared" si="113"/>
        <v>2</v>
      </c>
      <c r="L1795">
        <f t="shared" si="114"/>
        <v>845.71</v>
      </c>
      <c r="M1795">
        <f t="shared" si="112"/>
        <v>0.01</v>
      </c>
      <c r="N1795" s="22">
        <f t="shared" si="115"/>
        <v>1674.5057999999999</v>
      </c>
    </row>
    <row r="1796" spans="1:14" x14ac:dyDescent="0.3">
      <c r="A1796" t="s">
        <v>1947</v>
      </c>
      <c r="B1796" s="4">
        <v>45255</v>
      </c>
      <c r="C1796" t="s">
        <v>562</v>
      </c>
      <c r="D1796" t="s">
        <v>1710</v>
      </c>
      <c r="E1796" t="s">
        <v>1755</v>
      </c>
      <c r="F1796">
        <v>2</v>
      </c>
      <c r="G1796">
        <v>478.85</v>
      </c>
      <c r="H1796">
        <v>0.01</v>
      </c>
      <c r="I1796" t="s">
        <v>1810</v>
      </c>
      <c r="J1796" s="17">
        <v>948.12300000000005</v>
      </c>
      <c r="K1796">
        <f t="shared" si="113"/>
        <v>2</v>
      </c>
      <c r="L1796">
        <f t="shared" si="114"/>
        <v>478.85</v>
      </c>
      <c r="M1796">
        <f t="shared" si="112"/>
        <v>0.01</v>
      </c>
      <c r="N1796" s="22">
        <f t="shared" si="115"/>
        <v>948.12300000000005</v>
      </c>
    </row>
    <row r="1797" spans="1:14" x14ac:dyDescent="0.3">
      <c r="A1797" t="s">
        <v>2026</v>
      </c>
      <c r="B1797" s="4">
        <v>45225</v>
      </c>
      <c r="C1797" t="s">
        <v>657</v>
      </c>
      <c r="D1797" t="s">
        <v>1710</v>
      </c>
      <c r="E1797" t="s">
        <v>1783</v>
      </c>
      <c r="F1797">
        <v>4</v>
      </c>
      <c r="G1797">
        <v>75.37</v>
      </c>
      <c r="H1797">
        <v>0.02</v>
      </c>
      <c r="I1797" t="s">
        <v>1810</v>
      </c>
      <c r="J1797" s="17">
        <v>295.4504</v>
      </c>
      <c r="K1797">
        <f t="shared" si="113"/>
        <v>4</v>
      </c>
      <c r="L1797">
        <f t="shared" si="114"/>
        <v>75.37</v>
      </c>
      <c r="M1797">
        <f t="shared" si="112"/>
        <v>0.02</v>
      </c>
      <c r="N1797" s="22">
        <f t="shared" si="115"/>
        <v>295.4504</v>
      </c>
    </row>
    <row r="1798" spans="1:14" x14ac:dyDescent="0.3">
      <c r="A1798" t="s">
        <v>2075</v>
      </c>
      <c r="B1798" s="4">
        <v>45555</v>
      </c>
      <c r="C1798" t="s">
        <v>1249</v>
      </c>
      <c r="D1798" t="s">
        <v>1710</v>
      </c>
      <c r="E1798" t="s">
        <v>1792</v>
      </c>
      <c r="F1798">
        <v>3</v>
      </c>
      <c r="H1798">
        <v>0.06</v>
      </c>
      <c r="I1798" t="s">
        <v>1805</v>
      </c>
      <c r="J1798" s="17">
        <v>315.24779999999998</v>
      </c>
      <c r="K1798">
        <f t="shared" si="113"/>
        <v>3</v>
      </c>
      <c r="L1798">
        <f t="shared" si="114"/>
        <v>111.79</v>
      </c>
      <c r="M1798">
        <f t="shared" si="112"/>
        <v>0.06</v>
      </c>
      <c r="N1798" s="22">
        <f t="shared" si="115"/>
        <v>315.24779999999998</v>
      </c>
    </row>
    <row r="1799" spans="1:14" x14ac:dyDescent="0.3">
      <c r="A1799" t="s">
        <v>2105</v>
      </c>
      <c r="B1799" s="4">
        <v>45583</v>
      </c>
      <c r="C1799" t="s">
        <v>238</v>
      </c>
      <c r="D1799" t="s">
        <v>1710</v>
      </c>
      <c r="E1799" t="s">
        <v>1739</v>
      </c>
      <c r="F1799">
        <v>4</v>
      </c>
      <c r="G1799">
        <v>61.98</v>
      </c>
      <c r="H1799">
        <v>0.16</v>
      </c>
      <c r="I1799" t="s">
        <v>1805</v>
      </c>
      <c r="J1799" s="17">
        <v>208.25280000000001</v>
      </c>
      <c r="K1799">
        <f t="shared" si="113"/>
        <v>4</v>
      </c>
      <c r="L1799">
        <f t="shared" si="114"/>
        <v>61.98</v>
      </c>
      <c r="M1799">
        <f t="shared" si="112"/>
        <v>0.16</v>
      </c>
      <c r="N1799" s="22">
        <f t="shared" si="115"/>
        <v>208.25280000000001</v>
      </c>
    </row>
    <row r="1800" spans="1:14" x14ac:dyDescent="0.3">
      <c r="A1800" t="s">
        <v>2114</v>
      </c>
      <c r="B1800" s="4">
        <v>45842</v>
      </c>
      <c r="C1800" t="s">
        <v>1379</v>
      </c>
      <c r="D1800" t="s">
        <v>1710</v>
      </c>
      <c r="E1800" t="s">
        <v>1739</v>
      </c>
      <c r="F1800">
        <v>3</v>
      </c>
      <c r="G1800">
        <v>135.94</v>
      </c>
      <c r="H1800">
        <v>0.2</v>
      </c>
      <c r="I1800" t="s">
        <v>1805</v>
      </c>
      <c r="J1800" s="17">
        <v>326.25599999999997</v>
      </c>
      <c r="K1800">
        <f t="shared" si="113"/>
        <v>3</v>
      </c>
      <c r="L1800">
        <f t="shared" si="114"/>
        <v>135.94</v>
      </c>
      <c r="M1800">
        <f t="shared" si="112"/>
        <v>0.2</v>
      </c>
      <c r="N1800" s="22">
        <f t="shared" si="115"/>
        <v>326.25599999999997</v>
      </c>
    </row>
    <row r="1801" spans="1:14" x14ac:dyDescent="0.3">
      <c r="A1801" t="s">
        <v>2178</v>
      </c>
      <c r="B1801" s="4">
        <v>45520</v>
      </c>
      <c r="C1801" t="s">
        <v>737</v>
      </c>
      <c r="D1801" t="s">
        <v>1710</v>
      </c>
      <c r="E1801" t="s">
        <v>1779</v>
      </c>
      <c r="F1801">
        <v>1</v>
      </c>
      <c r="G1801">
        <v>752.45</v>
      </c>
      <c r="H1801">
        <v>0.21</v>
      </c>
      <c r="I1801" t="s">
        <v>1810</v>
      </c>
      <c r="J1801" s="17">
        <v>594.43550000000005</v>
      </c>
      <c r="K1801">
        <f t="shared" si="113"/>
        <v>1</v>
      </c>
      <c r="L1801">
        <f t="shared" si="114"/>
        <v>752.45</v>
      </c>
      <c r="M1801">
        <f t="shared" si="112"/>
        <v>0.21</v>
      </c>
      <c r="N1801" s="22">
        <f t="shared" si="115"/>
        <v>594.43550000000005</v>
      </c>
    </row>
    <row r="1802" spans="1:14" x14ac:dyDescent="0.3">
      <c r="A1802" t="s">
        <v>2372</v>
      </c>
      <c r="B1802" s="4">
        <v>45843</v>
      </c>
      <c r="C1802" t="s">
        <v>497</v>
      </c>
      <c r="D1802" t="s">
        <v>1710</v>
      </c>
      <c r="E1802" t="s">
        <v>1776</v>
      </c>
      <c r="F1802">
        <v>1</v>
      </c>
      <c r="G1802">
        <v>780.16</v>
      </c>
      <c r="H1802">
        <v>0.02</v>
      </c>
      <c r="I1802" t="s">
        <v>1810</v>
      </c>
      <c r="J1802" s="17">
        <v>764.55679999999995</v>
      </c>
      <c r="K1802">
        <f t="shared" si="113"/>
        <v>1</v>
      </c>
      <c r="L1802">
        <f t="shared" si="114"/>
        <v>780.16</v>
      </c>
      <c r="M1802">
        <f t="shared" si="112"/>
        <v>0.02</v>
      </c>
      <c r="N1802" s="22">
        <f t="shared" si="115"/>
        <v>764.55679999999995</v>
      </c>
    </row>
    <row r="1803" spans="1:14" x14ac:dyDescent="0.3">
      <c r="A1803" t="s">
        <v>2429</v>
      </c>
      <c r="B1803" s="4">
        <v>45421</v>
      </c>
      <c r="C1803" t="s">
        <v>143</v>
      </c>
      <c r="D1803" t="s">
        <v>1710</v>
      </c>
      <c r="E1803" t="s">
        <v>1755</v>
      </c>
      <c r="F1803">
        <v>2</v>
      </c>
      <c r="G1803">
        <v>678.98</v>
      </c>
      <c r="H1803">
        <v>0.23</v>
      </c>
      <c r="I1803" t="s">
        <v>1805</v>
      </c>
      <c r="J1803" s="17">
        <v>1045.6292000000001</v>
      </c>
      <c r="K1803">
        <f t="shared" si="113"/>
        <v>2</v>
      </c>
      <c r="L1803">
        <f t="shared" si="114"/>
        <v>678.98</v>
      </c>
      <c r="M1803">
        <f t="shared" si="112"/>
        <v>0.23</v>
      </c>
      <c r="N1803" s="22">
        <f t="shared" si="115"/>
        <v>1045.6292000000001</v>
      </c>
    </row>
    <row r="1804" spans="1:14" x14ac:dyDescent="0.3">
      <c r="A1804" t="s">
        <v>2449</v>
      </c>
      <c r="B1804" s="4">
        <v>45711</v>
      </c>
      <c r="C1804" t="s">
        <v>488</v>
      </c>
      <c r="D1804" t="s">
        <v>1710</v>
      </c>
      <c r="E1804" t="s">
        <v>1739</v>
      </c>
      <c r="F1804">
        <v>3</v>
      </c>
      <c r="G1804">
        <v>853.32</v>
      </c>
      <c r="H1804">
        <v>7.0000000000000007E-2</v>
      </c>
      <c r="I1804" t="s">
        <v>1810</v>
      </c>
      <c r="J1804" s="17">
        <v>2380.7628</v>
      </c>
      <c r="K1804">
        <f t="shared" si="113"/>
        <v>3</v>
      </c>
      <c r="L1804">
        <f t="shared" si="114"/>
        <v>853.32</v>
      </c>
      <c r="M1804">
        <f t="shared" si="112"/>
        <v>7.0000000000000007E-2</v>
      </c>
      <c r="N1804" s="22">
        <f t="shared" si="115"/>
        <v>2380.7628</v>
      </c>
    </row>
    <row r="1805" spans="1:14" x14ac:dyDescent="0.3">
      <c r="A1805" t="s">
        <v>2467</v>
      </c>
      <c r="B1805" s="4">
        <v>45914</v>
      </c>
      <c r="C1805" t="s">
        <v>589</v>
      </c>
      <c r="D1805" t="s">
        <v>1710</v>
      </c>
      <c r="E1805" t="s">
        <v>1792</v>
      </c>
      <c r="F1805">
        <v>3</v>
      </c>
      <c r="G1805">
        <v>107.44</v>
      </c>
      <c r="H1805">
        <v>0.27</v>
      </c>
      <c r="I1805" t="s">
        <v>1807</v>
      </c>
      <c r="J1805" s="17">
        <v>235.2936</v>
      </c>
      <c r="K1805">
        <f t="shared" si="113"/>
        <v>3</v>
      </c>
      <c r="L1805">
        <f t="shared" si="114"/>
        <v>107.44</v>
      </c>
      <c r="M1805">
        <f t="shared" si="112"/>
        <v>0.27</v>
      </c>
      <c r="N1805" s="22">
        <f t="shared" si="115"/>
        <v>235.2936</v>
      </c>
    </row>
    <row r="1806" spans="1:14" x14ac:dyDescent="0.3">
      <c r="A1806" t="s">
        <v>2509</v>
      </c>
      <c r="B1806" s="4">
        <v>45459</v>
      </c>
      <c r="C1806" t="s">
        <v>710</v>
      </c>
      <c r="D1806" t="s">
        <v>1710</v>
      </c>
      <c r="E1806" t="s">
        <v>1751</v>
      </c>
      <c r="F1806">
        <v>1</v>
      </c>
      <c r="G1806">
        <v>900.94</v>
      </c>
      <c r="H1806">
        <v>0.1</v>
      </c>
      <c r="I1806" t="s">
        <v>1805</v>
      </c>
      <c r="J1806" s="17">
        <v>810.84600000000012</v>
      </c>
      <c r="K1806">
        <f t="shared" si="113"/>
        <v>1</v>
      </c>
      <c r="L1806">
        <f t="shared" si="114"/>
        <v>900.94</v>
      </c>
      <c r="M1806">
        <f t="shared" si="112"/>
        <v>0.1</v>
      </c>
      <c r="N1806" s="22">
        <f t="shared" si="115"/>
        <v>810.84600000000012</v>
      </c>
    </row>
    <row r="1807" spans="1:14" x14ac:dyDescent="0.3">
      <c r="A1807" t="s">
        <v>2767</v>
      </c>
      <c r="B1807" s="4">
        <v>45227</v>
      </c>
      <c r="C1807" t="s">
        <v>40</v>
      </c>
      <c r="D1807" t="s">
        <v>1710</v>
      </c>
      <c r="E1807" t="s">
        <v>1761</v>
      </c>
      <c r="F1807">
        <v>1</v>
      </c>
      <c r="G1807">
        <v>537.26</v>
      </c>
      <c r="H1807">
        <v>0.09</v>
      </c>
      <c r="I1807" t="s">
        <v>1805</v>
      </c>
      <c r="J1807" s="17">
        <v>488.90660000000003</v>
      </c>
      <c r="K1807">
        <f t="shared" si="113"/>
        <v>1</v>
      </c>
      <c r="L1807">
        <f t="shared" si="114"/>
        <v>537.26</v>
      </c>
      <c r="M1807">
        <f t="shared" si="112"/>
        <v>0.09</v>
      </c>
      <c r="N1807" s="22">
        <f t="shared" si="115"/>
        <v>488.90660000000003</v>
      </c>
    </row>
    <row r="1808" spans="1:14" x14ac:dyDescent="0.3">
      <c r="A1808" t="s">
        <v>2966</v>
      </c>
      <c r="B1808" s="4">
        <v>45881</v>
      </c>
      <c r="C1808" t="s">
        <v>1075</v>
      </c>
      <c r="D1808" t="s">
        <v>1710</v>
      </c>
      <c r="E1808" t="s">
        <v>1786</v>
      </c>
      <c r="F1808">
        <v>1</v>
      </c>
      <c r="G1808">
        <v>269.25</v>
      </c>
      <c r="H1808">
        <v>0.14000000000000001</v>
      </c>
      <c r="I1808" t="s">
        <v>1807</v>
      </c>
      <c r="J1808" s="17">
        <v>231.55500000000001</v>
      </c>
      <c r="K1808">
        <f t="shared" si="113"/>
        <v>1</v>
      </c>
      <c r="L1808">
        <f t="shared" si="114"/>
        <v>269.25</v>
      </c>
      <c r="M1808">
        <f t="shared" si="112"/>
        <v>0.14000000000000001</v>
      </c>
      <c r="N1808" s="22">
        <f t="shared" si="115"/>
        <v>231.55500000000001</v>
      </c>
    </row>
    <row r="1809" spans="1:14" x14ac:dyDescent="0.3">
      <c r="A1809" t="s">
        <v>3044</v>
      </c>
      <c r="B1809" s="4">
        <v>45912</v>
      </c>
      <c r="C1809" t="s">
        <v>453</v>
      </c>
      <c r="D1809" t="s">
        <v>1710</v>
      </c>
      <c r="E1809" t="s">
        <v>1779</v>
      </c>
      <c r="F1809">
        <v>1</v>
      </c>
      <c r="G1809">
        <v>822.6</v>
      </c>
      <c r="H1809">
        <v>0.28999999999999998</v>
      </c>
      <c r="I1809" t="s">
        <v>1807</v>
      </c>
      <c r="J1809" s="17">
        <v>584.04599999999994</v>
      </c>
      <c r="K1809">
        <f t="shared" si="113"/>
        <v>1</v>
      </c>
      <c r="L1809">
        <f t="shared" si="114"/>
        <v>822.6</v>
      </c>
      <c r="M1809">
        <f t="shared" si="112"/>
        <v>0.28999999999999998</v>
      </c>
      <c r="N1809" s="22">
        <f t="shared" si="115"/>
        <v>584.04599999999994</v>
      </c>
    </row>
    <row r="1810" spans="1:14" x14ac:dyDescent="0.3">
      <c r="A1810" t="s">
        <v>3202</v>
      </c>
      <c r="B1810" s="4">
        <v>45343</v>
      </c>
      <c r="C1810" t="s">
        <v>876</v>
      </c>
      <c r="D1810" t="s">
        <v>1710</v>
      </c>
      <c r="E1810" t="s">
        <v>1774</v>
      </c>
      <c r="F1810">
        <v>1</v>
      </c>
      <c r="G1810">
        <v>413.65</v>
      </c>
      <c r="H1810">
        <v>0.1</v>
      </c>
      <c r="I1810" t="s">
        <v>1810</v>
      </c>
      <c r="J1810" s="17">
        <v>372.28500000000003</v>
      </c>
      <c r="K1810">
        <f t="shared" si="113"/>
        <v>1</v>
      </c>
      <c r="L1810">
        <f t="shared" si="114"/>
        <v>413.65</v>
      </c>
      <c r="M1810">
        <f t="shared" si="112"/>
        <v>0.1</v>
      </c>
      <c r="N1810" s="22">
        <f t="shared" si="115"/>
        <v>372.28500000000003</v>
      </c>
    </row>
    <row r="1811" spans="1:14" x14ac:dyDescent="0.3">
      <c r="A1811" t="s">
        <v>3229</v>
      </c>
      <c r="B1811" s="4">
        <v>45807</v>
      </c>
      <c r="C1811" t="s">
        <v>1225</v>
      </c>
      <c r="D1811" t="s">
        <v>1710</v>
      </c>
      <c r="E1811" t="s">
        <v>1739</v>
      </c>
      <c r="F1811">
        <v>2</v>
      </c>
      <c r="G1811">
        <v>410</v>
      </c>
      <c r="H1811">
        <v>0.13</v>
      </c>
      <c r="I1811" t="s">
        <v>1810</v>
      </c>
      <c r="J1811" s="17">
        <v>713.4</v>
      </c>
      <c r="K1811">
        <f t="shared" si="113"/>
        <v>2</v>
      </c>
      <c r="L1811">
        <f t="shared" si="114"/>
        <v>410</v>
      </c>
      <c r="M1811">
        <f t="shared" si="112"/>
        <v>0.13</v>
      </c>
      <c r="N1811" s="22">
        <f t="shared" si="115"/>
        <v>713.4</v>
      </c>
    </row>
    <row r="1812" spans="1:14" x14ac:dyDescent="0.3">
      <c r="A1812" t="s">
        <v>3316</v>
      </c>
      <c r="B1812" s="4">
        <v>45765</v>
      </c>
      <c r="C1812" t="s">
        <v>779</v>
      </c>
      <c r="D1812" t="s">
        <v>1710</v>
      </c>
      <c r="E1812" t="s">
        <v>1734</v>
      </c>
      <c r="F1812">
        <v>3</v>
      </c>
      <c r="G1812">
        <v>65.569999999999993</v>
      </c>
      <c r="H1812">
        <v>0.3</v>
      </c>
      <c r="I1812" t="s">
        <v>1810</v>
      </c>
      <c r="J1812" s="17">
        <v>137.697</v>
      </c>
      <c r="K1812">
        <f t="shared" si="113"/>
        <v>3</v>
      </c>
      <c r="L1812">
        <f t="shared" si="114"/>
        <v>65.569999999999993</v>
      </c>
      <c r="M1812">
        <f t="shared" si="112"/>
        <v>0.3</v>
      </c>
      <c r="N1812" s="22">
        <f t="shared" si="115"/>
        <v>137.697</v>
      </c>
    </row>
    <row r="1813" spans="1:14" x14ac:dyDescent="0.3">
      <c r="A1813" t="s">
        <v>1889</v>
      </c>
      <c r="B1813" s="4">
        <v>45518</v>
      </c>
      <c r="C1813" t="s">
        <v>1168</v>
      </c>
      <c r="D1813" t="s">
        <v>1712</v>
      </c>
      <c r="E1813" t="s">
        <v>1789</v>
      </c>
      <c r="F1813">
        <v>2</v>
      </c>
      <c r="G1813">
        <v>601.33000000000004</v>
      </c>
      <c r="H1813">
        <v>0.16</v>
      </c>
      <c r="I1813" t="s">
        <v>1807</v>
      </c>
      <c r="J1813" s="17">
        <v>1010.2344000000001</v>
      </c>
      <c r="K1813">
        <f t="shared" si="113"/>
        <v>2</v>
      </c>
      <c r="L1813">
        <f t="shared" si="114"/>
        <v>601.33000000000004</v>
      </c>
      <c r="M1813">
        <f t="shared" si="112"/>
        <v>0.16</v>
      </c>
      <c r="N1813" s="22">
        <f t="shared" si="115"/>
        <v>1010.2344000000001</v>
      </c>
    </row>
    <row r="1814" spans="1:14" x14ac:dyDescent="0.3">
      <c r="A1814" t="s">
        <v>1916</v>
      </c>
      <c r="B1814" s="4">
        <v>45738</v>
      </c>
      <c r="C1814" t="s">
        <v>690</v>
      </c>
      <c r="D1814" t="s">
        <v>1712</v>
      </c>
      <c r="E1814" t="s">
        <v>1734</v>
      </c>
      <c r="F1814">
        <v>3</v>
      </c>
      <c r="G1814">
        <v>376.46</v>
      </c>
      <c r="H1814">
        <v>0.09</v>
      </c>
      <c r="I1814" t="s">
        <v>1810</v>
      </c>
      <c r="J1814" s="17">
        <v>1027.7357999999999</v>
      </c>
      <c r="K1814">
        <f t="shared" si="113"/>
        <v>3</v>
      </c>
      <c r="L1814">
        <f t="shared" si="114"/>
        <v>376.46</v>
      </c>
      <c r="M1814">
        <f t="shared" si="112"/>
        <v>0.09</v>
      </c>
      <c r="N1814" s="22">
        <f t="shared" si="115"/>
        <v>1027.7357999999999</v>
      </c>
    </row>
    <row r="1815" spans="1:14" x14ac:dyDescent="0.3">
      <c r="A1815" t="s">
        <v>1921</v>
      </c>
      <c r="B1815" s="4">
        <v>45482</v>
      </c>
      <c r="C1815" t="s">
        <v>506</v>
      </c>
      <c r="D1815" t="s">
        <v>1712</v>
      </c>
      <c r="E1815" t="s">
        <v>1751</v>
      </c>
      <c r="F1815">
        <v>2</v>
      </c>
      <c r="G1815">
        <v>731.01</v>
      </c>
      <c r="H1815">
        <v>0.05</v>
      </c>
      <c r="I1815" t="s">
        <v>1807</v>
      </c>
      <c r="J1815" s="17">
        <v>1388.9190000000001</v>
      </c>
      <c r="K1815">
        <f t="shared" si="113"/>
        <v>2</v>
      </c>
      <c r="L1815">
        <f t="shared" si="114"/>
        <v>731.01</v>
      </c>
      <c r="M1815">
        <f t="shared" si="112"/>
        <v>0.05</v>
      </c>
      <c r="N1815" s="22">
        <f t="shared" si="115"/>
        <v>1388.9190000000001</v>
      </c>
    </row>
    <row r="1816" spans="1:14" x14ac:dyDescent="0.3">
      <c r="A1816" t="s">
        <v>2070</v>
      </c>
      <c r="B1816" s="4">
        <v>45826</v>
      </c>
      <c r="C1816" t="s">
        <v>888</v>
      </c>
      <c r="D1816" t="s">
        <v>1712</v>
      </c>
      <c r="E1816" t="s">
        <v>1768</v>
      </c>
      <c r="F1816">
        <v>2</v>
      </c>
      <c r="G1816">
        <v>903.08</v>
      </c>
      <c r="H1816">
        <v>0.18</v>
      </c>
      <c r="I1816" t="s">
        <v>1810</v>
      </c>
      <c r="J1816" s="17">
        <v>1481.0512000000001</v>
      </c>
      <c r="K1816">
        <f t="shared" si="113"/>
        <v>2</v>
      </c>
      <c r="L1816">
        <f t="shared" si="114"/>
        <v>903.08</v>
      </c>
      <c r="M1816">
        <f t="shared" si="112"/>
        <v>0.18</v>
      </c>
      <c r="N1816" s="22">
        <f t="shared" si="115"/>
        <v>1481.0512000000001</v>
      </c>
    </row>
    <row r="1817" spans="1:14" x14ac:dyDescent="0.3">
      <c r="A1817" t="s">
        <v>2226</v>
      </c>
      <c r="B1817" s="4">
        <v>45824</v>
      </c>
      <c r="C1817" t="s">
        <v>1281</v>
      </c>
      <c r="D1817" t="s">
        <v>1712</v>
      </c>
      <c r="E1817" t="s">
        <v>1795</v>
      </c>
      <c r="F1817">
        <v>2</v>
      </c>
      <c r="G1817">
        <v>782.11</v>
      </c>
      <c r="H1817">
        <v>0.17</v>
      </c>
      <c r="I1817" t="s">
        <v>1807</v>
      </c>
      <c r="J1817" s="17">
        <v>1298.3026</v>
      </c>
      <c r="K1817">
        <f t="shared" si="113"/>
        <v>2</v>
      </c>
      <c r="L1817">
        <f t="shared" si="114"/>
        <v>782.11</v>
      </c>
      <c r="M1817">
        <f t="shared" si="112"/>
        <v>0.17</v>
      </c>
      <c r="N1817" s="22">
        <f t="shared" si="115"/>
        <v>1298.3026</v>
      </c>
    </row>
    <row r="1818" spans="1:14" x14ac:dyDescent="0.3">
      <c r="A1818" t="s">
        <v>2268</v>
      </c>
      <c r="B1818" s="4">
        <v>45270</v>
      </c>
      <c r="C1818" t="s">
        <v>439</v>
      </c>
      <c r="D1818" t="s">
        <v>1712</v>
      </c>
      <c r="E1818" t="s">
        <v>1774</v>
      </c>
      <c r="F1818">
        <v>4</v>
      </c>
      <c r="G1818">
        <v>202.46</v>
      </c>
      <c r="H1818">
        <v>0.24</v>
      </c>
      <c r="I1818" t="s">
        <v>1805</v>
      </c>
      <c r="J1818" s="17">
        <v>615.47840000000008</v>
      </c>
      <c r="K1818">
        <f t="shared" si="113"/>
        <v>4</v>
      </c>
      <c r="L1818">
        <f t="shared" si="114"/>
        <v>202.46</v>
      </c>
      <c r="M1818">
        <f t="shared" si="112"/>
        <v>0.24</v>
      </c>
      <c r="N1818" s="22">
        <f t="shared" si="115"/>
        <v>615.47840000000008</v>
      </c>
    </row>
    <row r="1819" spans="1:14" x14ac:dyDescent="0.3">
      <c r="A1819" t="s">
        <v>2283</v>
      </c>
      <c r="B1819" s="4">
        <v>45364</v>
      </c>
      <c r="C1819" t="s">
        <v>406</v>
      </c>
      <c r="D1819" t="s">
        <v>1712</v>
      </c>
      <c r="E1819" t="s">
        <v>1755</v>
      </c>
      <c r="F1819">
        <v>4</v>
      </c>
      <c r="G1819">
        <v>940.77</v>
      </c>
      <c r="H1819">
        <v>0.24</v>
      </c>
      <c r="I1819" t="s">
        <v>1810</v>
      </c>
      <c r="J1819" s="17">
        <v>2859.9407999999999</v>
      </c>
      <c r="K1819">
        <f t="shared" si="113"/>
        <v>4</v>
      </c>
      <c r="L1819">
        <f t="shared" si="114"/>
        <v>940.77</v>
      </c>
      <c r="M1819">
        <f t="shared" si="112"/>
        <v>0.24</v>
      </c>
      <c r="N1819" s="22">
        <f t="shared" si="115"/>
        <v>2859.9407999999999</v>
      </c>
    </row>
    <row r="1820" spans="1:14" x14ac:dyDescent="0.3">
      <c r="A1820" t="s">
        <v>2347</v>
      </c>
      <c r="B1820" s="4">
        <v>45251</v>
      </c>
      <c r="C1820" t="s">
        <v>749</v>
      </c>
      <c r="D1820" t="s">
        <v>1712</v>
      </c>
      <c r="E1820" t="s">
        <v>1761</v>
      </c>
      <c r="F1820">
        <v>2</v>
      </c>
      <c r="G1820">
        <v>533.91999999999996</v>
      </c>
      <c r="H1820">
        <v>0.13</v>
      </c>
      <c r="I1820" t="s">
        <v>1805</v>
      </c>
      <c r="J1820" s="17">
        <v>929.02079999999989</v>
      </c>
      <c r="K1820">
        <f t="shared" si="113"/>
        <v>2</v>
      </c>
      <c r="L1820">
        <f t="shared" si="114"/>
        <v>533.91999999999996</v>
      </c>
      <c r="M1820">
        <f t="shared" si="112"/>
        <v>0.13</v>
      </c>
      <c r="N1820" s="22">
        <f t="shared" si="115"/>
        <v>929.02079999999989</v>
      </c>
    </row>
    <row r="1821" spans="1:14" x14ac:dyDescent="0.3">
      <c r="A1821" t="s">
        <v>2366</v>
      </c>
      <c r="B1821" s="4">
        <v>45256</v>
      </c>
      <c r="C1821" t="s">
        <v>1201</v>
      </c>
      <c r="D1821" t="s">
        <v>1712</v>
      </c>
      <c r="E1821" t="s">
        <v>1786</v>
      </c>
      <c r="F1821">
        <v>1</v>
      </c>
      <c r="G1821">
        <v>499.59</v>
      </c>
      <c r="H1821">
        <v>0.03</v>
      </c>
      <c r="I1821" t="s">
        <v>1810</v>
      </c>
      <c r="J1821" s="17">
        <v>484.60230000000001</v>
      </c>
      <c r="K1821">
        <f t="shared" si="113"/>
        <v>1</v>
      </c>
      <c r="L1821">
        <f t="shared" si="114"/>
        <v>499.59</v>
      </c>
      <c r="M1821">
        <f t="shared" si="112"/>
        <v>0.03</v>
      </c>
      <c r="N1821" s="22">
        <f t="shared" si="115"/>
        <v>484.60230000000001</v>
      </c>
    </row>
    <row r="1822" spans="1:14" x14ac:dyDescent="0.3">
      <c r="A1822" t="s">
        <v>2434</v>
      </c>
      <c r="B1822" s="4">
        <v>45547</v>
      </c>
      <c r="C1822" t="s">
        <v>576</v>
      </c>
      <c r="D1822" t="s">
        <v>1712</v>
      </c>
      <c r="E1822" t="s">
        <v>1786</v>
      </c>
      <c r="F1822">
        <v>4</v>
      </c>
      <c r="G1822">
        <v>969.55</v>
      </c>
      <c r="H1822">
        <v>0.09</v>
      </c>
      <c r="I1822" t="s">
        <v>1810</v>
      </c>
      <c r="J1822" s="17">
        <v>3529.1619999999998</v>
      </c>
      <c r="K1822">
        <f t="shared" si="113"/>
        <v>4</v>
      </c>
      <c r="L1822">
        <f t="shared" si="114"/>
        <v>969.55</v>
      </c>
      <c r="M1822">
        <f t="shared" ref="M1822:M1885" si="116">IF(ISBLANK(H1822),1-(J1822/(L1822*F1822)),H1822)</f>
        <v>0.09</v>
      </c>
      <c r="N1822" s="22">
        <f t="shared" si="115"/>
        <v>3529.1619999999998</v>
      </c>
    </row>
    <row r="1823" spans="1:14" x14ac:dyDescent="0.3">
      <c r="A1823" t="s">
        <v>2493</v>
      </c>
      <c r="B1823" s="4">
        <v>45942</v>
      </c>
      <c r="C1823" t="s">
        <v>839</v>
      </c>
      <c r="D1823" t="s">
        <v>1712</v>
      </c>
      <c r="E1823" t="s">
        <v>1768</v>
      </c>
      <c r="F1823">
        <v>4</v>
      </c>
      <c r="G1823">
        <v>547.21</v>
      </c>
      <c r="H1823">
        <v>0.25</v>
      </c>
      <c r="I1823" t="s">
        <v>1805</v>
      </c>
      <c r="J1823" s="17">
        <v>1641.63</v>
      </c>
      <c r="K1823">
        <f t="shared" si="113"/>
        <v>4</v>
      </c>
      <c r="L1823">
        <f t="shared" si="114"/>
        <v>547.21</v>
      </c>
      <c r="M1823">
        <f t="shared" si="116"/>
        <v>0.25</v>
      </c>
      <c r="N1823" s="22">
        <f t="shared" si="115"/>
        <v>1641.63</v>
      </c>
    </row>
    <row r="1824" spans="1:14" x14ac:dyDescent="0.3">
      <c r="A1824" t="s">
        <v>2535</v>
      </c>
      <c r="B1824" s="4">
        <v>45225</v>
      </c>
      <c r="C1824" t="s">
        <v>823</v>
      </c>
      <c r="D1824" t="s">
        <v>1712</v>
      </c>
      <c r="E1824" t="s">
        <v>1734</v>
      </c>
      <c r="F1824">
        <v>4</v>
      </c>
      <c r="G1824">
        <v>289.77</v>
      </c>
      <c r="H1824">
        <v>0.06</v>
      </c>
      <c r="I1824" t="s">
        <v>1807</v>
      </c>
      <c r="J1824" s="17">
        <v>1089.5352</v>
      </c>
      <c r="K1824">
        <f t="shared" si="113"/>
        <v>4</v>
      </c>
      <c r="L1824">
        <f t="shared" si="114"/>
        <v>289.77</v>
      </c>
      <c r="M1824">
        <f t="shared" si="116"/>
        <v>0.06</v>
      </c>
      <c r="N1824" s="22">
        <f t="shared" si="115"/>
        <v>1089.5352</v>
      </c>
    </row>
    <row r="1825" spans="1:14" x14ac:dyDescent="0.3">
      <c r="A1825" t="s">
        <v>2542</v>
      </c>
      <c r="B1825" s="4">
        <v>45453</v>
      </c>
      <c r="C1825" t="s">
        <v>1100</v>
      </c>
      <c r="D1825" t="s">
        <v>1712</v>
      </c>
      <c r="E1825" t="s">
        <v>1789</v>
      </c>
      <c r="F1825">
        <v>1</v>
      </c>
      <c r="G1825">
        <v>230.32</v>
      </c>
      <c r="H1825">
        <v>0.05</v>
      </c>
      <c r="I1825" t="s">
        <v>1810</v>
      </c>
      <c r="J1825" s="17">
        <v>218.804</v>
      </c>
      <c r="K1825">
        <f t="shared" si="113"/>
        <v>1</v>
      </c>
      <c r="L1825">
        <f t="shared" si="114"/>
        <v>230.32</v>
      </c>
      <c r="M1825">
        <f t="shared" si="116"/>
        <v>0.05</v>
      </c>
      <c r="N1825" s="22">
        <f t="shared" si="115"/>
        <v>218.804</v>
      </c>
    </row>
    <row r="1826" spans="1:14" x14ac:dyDescent="0.3">
      <c r="A1826" t="s">
        <v>2584</v>
      </c>
      <c r="B1826" s="4">
        <v>45331</v>
      </c>
      <c r="C1826" t="s">
        <v>1123</v>
      </c>
      <c r="D1826" t="s">
        <v>1712</v>
      </c>
      <c r="E1826" t="s">
        <v>1776</v>
      </c>
      <c r="F1826">
        <v>2</v>
      </c>
      <c r="G1826">
        <v>229.81</v>
      </c>
      <c r="H1826">
        <v>0.21</v>
      </c>
      <c r="I1826" t="s">
        <v>1810</v>
      </c>
      <c r="J1826" s="17">
        <v>363.09980000000002</v>
      </c>
      <c r="K1826">
        <f t="shared" si="113"/>
        <v>2</v>
      </c>
      <c r="L1826">
        <f t="shared" si="114"/>
        <v>229.81</v>
      </c>
      <c r="M1826">
        <f t="shared" si="116"/>
        <v>0.21</v>
      </c>
      <c r="N1826" s="22">
        <f t="shared" si="115"/>
        <v>363.09980000000002</v>
      </c>
    </row>
    <row r="1827" spans="1:14" x14ac:dyDescent="0.3">
      <c r="A1827" t="s">
        <v>2610</v>
      </c>
      <c r="B1827" s="4">
        <v>45741</v>
      </c>
      <c r="C1827" t="s">
        <v>1036</v>
      </c>
      <c r="D1827" t="s">
        <v>1712</v>
      </c>
      <c r="E1827" t="s">
        <v>1748</v>
      </c>
      <c r="F1827">
        <v>2</v>
      </c>
      <c r="G1827">
        <v>727.18</v>
      </c>
      <c r="H1827">
        <v>0.22</v>
      </c>
      <c r="I1827" t="s">
        <v>1807</v>
      </c>
      <c r="J1827" s="17">
        <v>1134.4007999999999</v>
      </c>
      <c r="K1827">
        <f t="shared" si="113"/>
        <v>2</v>
      </c>
      <c r="L1827">
        <f t="shared" si="114"/>
        <v>727.18</v>
      </c>
      <c r="M1827">
        <f t="shared" si="116"/>
        <v>0.22</v>
      </c>
      <c r="N1827" s="22">
        <f t="shared" si="115"/>
        <v>1134.4007999999999</v>
      </c>
    </row>
    <row r="1828" spans="1:14" x14ac:dyDescent="0.3">
      <c r="A1828" t="s">
        <v>2748</v>
      </c>
      <c r="B1828" s="4">
        <v>45690</v>
      </c>
      <c r="C1828" t="s">
        <v>292</v>
      </c>
      <c r="D1828" t="s">
        <v>1712</v>
      </c>
      <c r="E1828" t="s">
        <v>1755</v>
      </c>
      <c r="F1828">
        <v>3</v>
      </c>
      <c r="G1828">
        <v>219.96</v>
      </c>
      <c r="H1828">
        <v>0.18</v>
      </c>
      <c r="I1828" t="s">
        <v>1807</v>
      </c>
      <c r="J1828" s="17">
        <v>541.10160000000008</v>
      </c>
      <c r="K1828">
        <f t="shared" si="113"/>
        <v>3</v>
      </c>
      <c r="L1828">
        <f t="shared" si="114"/>
        <v>219.96</v>
      </c>
      <c r="M1828">
        <f t="shared" si="116"/>
        <v>0.18</v>
      </c>
      <c r="N1828" s="22">
        <f t="shared" si="115"/>
        <v>541.10160000000008</v>
      </c>
    </row>
    <row r="1829" spans="1:14" x14ac:dyDescent="0.3">
      <c r="A1829" t="s">
        <v>2778</v>
      </c>
      <c r="B1829" s="4">
        <v>45530</v>
      </c>
      <c r="C1829" t="s">
        <v>882</v>
      </c>
      <c r="D1829" t="s">
        <v>1712</v>
      </c>
      <c r="E1829" t="s">
        <v>1779</v>
      </c>
      <c r="F1829">
        <v>4</v>
      </c>
      <c r="G1829">
        <v>853.26</v>
      </c>
      <c r="H1829">
        <v>0.24</v>
      </c>
      <c r="I1829" t="s">
        <v>1810</v>
      </c>
      <c r="J1829" s="17">
        <v>2593.9104000000002</v>
      </c>
      <c r="K1829">
        <f t="shared" si="113"/>
        <v>4</v>
      </c>
      <c r="L1829">
        <f t="shared" si="114"/>
        <v>853.26</v>
      </c>
      <c r="M1829">
        <f t="shared" si="116"/>
        <v>0.24</v>
      </c>
      <c r="N1829" s="22">
        <f t="shared" si="115"/>
        <v>2593.9104000000002</v>
      </c>
    </row>
    <row r="1830" spans="1:14" x14ac:dyDescent="0.3">
      <c r="A1830" t="s">
        <v>2920</v>
      </c>
      <c r="B1830" s="4">
        <v>45888</v>
      </c>
      <c r="C1830" t="s">
        <v>333</v>
      </c>
      <c r="D1830" t="s">
        <v>1712</v>
      </c>
      <c r="E1830" t="s">
        <v>1755</v>
      </c>
      <c r="F1830">
        <v>3</v>
      </c>
      <c r="G1830">
        <v>629.58000000000004</v>
      </c>
      <c r="H1830">
        <v>0.05</v>
      </c>
      <c r="I1830" t="s">
        <v>1805</v>
      </c>
      <c r="J1830" s="17">
        <v>1794.3030000000001</v>
      </c>
      <c r="K1830">
        <f t="shared" si="113"/>
        <v>3</v>
      </c>
      <c r="L1830">
        <f t="shared" si="114"/>
        <v>629.58000000000004</v>
      </c>
      <c r="M1830">
        <f t="shared" si="116"/>
        <v>0.05</v>
      </c>
      <c r="N1830" s="22">
        <f t="shared" si="115"/>
        <v>1794.3030000000001</v>
      </c>
    </row>
    <row r="1831" spans="1:14" x14ac:dyDescent="0.3">
      <c r="A1831" t="s">
        <v>2954</v>
      </c>
      <c r="B1831" s="4">
        <v>45854</v>
      </c>
      <c r="C1831" t="s">
        <v>705</v>
      </c>
      <c r="D1831" t="s">
        <v>1712</v>
      </c>
      <c r="E1831" t="s">
        <v>1734</v>
      </c>
      <c r="F1831">
        <v>2</v>
      </c>
      <c r="G1831">
        <v>844.31</v>
      </c>
      <c r="H1831">
        <v>7.0000000000000007E-2</v>
      </c>
      <c r="I1831" t="s">
        <v>1807</v>
      </c>
      <c r="J1831" s="17">
        <v>1570.4166</v>
      </c>
      <c r="K1831">
        <f t="shared" si="113"/>
        <v>2</v>
      </c>
      <c r="L1831">
        <f t="shared" si="114"/>
        <v>844.31</v>
      </c>
      <c r="M1831">
        <f t="shared" si="116"/>
        <v>7.0000000000000007E-2</v>
      </c>
      <c r="N1831" s="22">
        <f t="shared" si="115"/>
        <v>1570.4166</v>
      </c>
    </row>
    <row r="1832" spans="1:14" x14ac:dyDescent="0.3">
      <c r="A1832" t="s">
        <v>3000</v>
      </c>
      <c r="B1832" s="4">
        <v>45705</v>
      </c>
      <c r="C1832" t="s">
        <v>820</v>
      </c>
      <c r="D1832" t="s">
        <v>1712</v>
      </c>
      <c r="E1832" t="s">
        <v>1758</v>
      </c>
      <c r="F1832">
        <v>3</v>
      </c>
      <c r="G1832">
        <v>242.58</v>
      </c>
      <c r="H1832">
        <v>0.25</v>
      </c>
      <c r="I1832" t="s">
        <v>1805</v>
      </c>
      <c r="J1832" s="17">
        <v>545.80500000000006</v>
      </c>
      <c r="K1832">
        <f t="shared" si="113"/>
        <v>3</v>
      </c>
      <c r="L1832">
        <f t="shared" si="114"/>
        <v>242.58</v>
      </c>
      <c r="M1832">
        <f t="shared" si="116"/>
        <v>0.25</v>
      </c>
      <c r="N1832" s="22">
        <f t="shared" si="115"/>
        <v>545.80500000000006</v>
      </c>
    </row>
    <row r="1833" spans="1:14" x14ac:dyDescent="0.3">
      <c r="A1833" t="s">
        <v>3097</v>
      </c>
      <c r="B1833" s="4">
        <v>45376</v>
      </c>
      <c r="C1833" t="s">
        <v>554</v>
      </c>
      <c r="D1833" t="s">
        <v>1712</v>
      </c>
      <c r="E1833" t="s">
        <v>1781</v>
      </c>
      <c r="F1833">
        <v>3</v>
      </c>
      <c r="G1833">
        <v>690.27</v>
      </c>
      <c r="H1833">
        <v>7.0000000000000007E-2</v>
      </c>
      <c r="I1833" t="s">
        <v>1807</v>
      </c>
      <c r="J1833" s="17">
        <v>1925.8533</v>
      </c>
      <c r="K1833">
        <f t="shared" si="113"/>
        <v>3</v>
      </c>
      <c r="L1833">
        <f t="shared" si="114"/>
        <v>690.27</v>
      </c>
      <c r="M1833">
        <f t="shared" si="116"/>
        <v>7.0000000000000007E-2</v>
      </c>
      <c r="N1833" s="22">
        <f t="shared" si="115"/>
        <v>1925.8533</v>
      </c>
    </row>
    <row r="1834" spans="1:14" x14ac:dyDescent="0.3">
      <c r="A1834" t="s">
        <v>3209</v>
      </c>
      <c r="B1834" s="4">
        <v>45378</v>
      </c>
      <c r="C1834" t="s">
        <v>1012</v>
      </c>
      <c r="D1834" t="s">
        <v>1712</v>
      </c>
      <c r="E1834" t="s">
        <v>1795</v>
      </c>
      <c r="F1834">
        <v>2</v>
      </c>
      <c r="G1834">
        <v>600.03</v>
      </c>
      <c r="H1834">
        <v>0.26</v>
      </c>
      <c r="I1834" t="s">
        <v>1807</v>
      </c>
      <c r="J1834" s="17">
        <v>888.0444</v>
      </c>
      <c r="K1834">
        <f t="shared" si="113"/>
        <v>2</v>
      </c>
      <c r="L1834">
        <f t="shared" si="114"/>
        <v>600.03</v>
      </c>
      <c r="M1834">
        <f t="shared" si="116"/>
        <v>0.26</v>
      </c>
      <c r="N1834" s="22">
        <f t="shared" si="115"/>
        <v>888.0444</v>
      </c>
    </row>
    <row r="1835" spans="1:14" x14ac:dyDescent="0.3">
      <c r="A1835" t="s">
        <v>3380</v>
      </c>
      <c r="B1835" s="4">
        <v>45612</v>
      </c>
      <c r="C1835" t="s">
        <v>1327</v>
      </c>
      <c r="D1835" t="s">
        <v>1712</v>
      </c>
      <c r="E1835" t="s">
        <v>1768</v>
      </c>
      <c r="F1835">
        <v>2</v>
      </c>
      <c r="G1835">
        <v>976.83</v>
      </c>
      <c r="H1835">
        <v>0.1</v>
      </c>
      <c r="I1835" t="s">
        <v>1807</v>
      </c>
      <c r="J1835" s="17">
        <v>1758.2940000000001</v>
      </c>
      <c r="K1835">
        <f t="shared" si="113"/>
        <v>2</v>
      </c>
      <c r="L1835">
        <f t="shared" si="114"/>
        <v>976.83</v>
      </c>
      <c r="M1835">
        <f t="shared" si="116"/>
        <v>0.1</v>
      </c>
      <c r="N1835" s="22">
        <f t="shared" si="115"/>
        <v>1758.2940000000001</v>
      </c>
    </row>
    <row r="1836" spans="1:14" x14ac:dyDescent="0.3">
      <c r="A1836" t="s">
        <v>3508</v>
      </c>
      <c r="B1836" s="4">
        <v>45819</v>
      </c>
      <c r="C1836" t="s">
        <v>1409</v>
      </c>
      <c r="D1836" t="s">
        <v>1712</v>
      </c>
      <c r="E1836" t="s">
        <v>1795</v>
      </c>
      <c r="F1836">
        <v>3</v>
      </c>
      <c r="G1836">
        <v>811.16</v>
      </c>
      <c r="H1836">
        <v>0.1</v>
      </c>
      <c r="I1836" t="s">
        <v>1810</v>
      </c>
      <c r="J1836" s="17">
        <v>2190.1320000000001</v>
      </c>
      <c r="K1836">
        <f t="shared" si="113"/>
        <v>3</v>
      </c>
      <c r="L1836">
        <f t="shared" si="114"/>
        <v>811.16</v>
      </c>
      <c r="M1836">
        <f t="shared" si="116"/>
        <v>0.1</v>
      </c>
      <c r="N1836" s="22">
        <f t="shared" si="115"/>
        <v>2190.1320000000001</v>
      </c>
    </row>
    <row r="1837" spans="1:14" x14ac:dyDescent="0.3">
      <c r="A1837" t="s">
        <v>3532</v>
      </c>
      <c r="B1837" s="4">
        <v>45701</v>
      </c>
      <c r="C1837" t="s">
        <v>48</v>
      </c>
      <c r="D1837" t="s">
        <v>1712</v>
      </c>
      <c r="E1837" t="s">
        <v>1792</v>
      </c>
      <c r="F1837">
        <v>3</v>
      </c>
      <c r="G1837">
        <v>482.2</v>
      </c>
      <c r="H1837">
        <v>0.23</v>
      </c>
      <c r="I1837" t="s">
        <v>1810</v>
      </c>
      <c r="J1837" s="17">
        <v>1113.8820000000001</v>
      </c>
      <c r="K1837">
        <f t="shared" si="113"/>
        <v>3</v>
      </c>
      <c r="L1837">
        <f t="shared" si="114"/>
        <v>482.2</v>
      </c>
      <c r="M1837">
        <f t="shared" si="116"/>
        <v>0.23</v>
      </c>
      <c r="N1837" s="22">
        <f t="shared" si="115"/>
        <v>1113.8820000000001</v>
      </c>
    </row>
    <row r="1838" spans="1:14" x14ac:dyDescent="0.3">
      <c r="A1838" t="s">
        <v>1982</v>
      </c>
      <c r="B1838" s="4">
        <v>45641</v>
      </c>
      <c r="C1838" t="s">
        <v>1165</v>
      </c>
      <c r="D1838" t="s">
        <v>1714</v>
      </c>
      <c r="E1838" t="s">
        <v>1739</v>
      </c>
      <c r="F1838">
        <v>2</v>
      </c>
      <c r="G1838">
        <v>707.65</v>
      </c>
      <c r="H1838">
        <v>0.14000000000000001</v>
      </c>
      <c r="I1838" t="s">
        <v>1805</v>
      </c>
      <c r="J1838" s="17">
        <v>1217.1579999999999</v>
      </c>
      <c r="K1838">
        <f t="shared" si="113"/>
        <v>2</v>
      </c>
      <c r="L1838">
        <f t="shared" si="114"/>
        <v>707.65</v>
      </c>
      <c r="M1838">
        <f t="shared" si="116"/>
        <v>0.14000000000000001</v>
      </c>
      <c r="N1838" s="22">
        <f t="shared" si="115"/>
        <v>1217.1579999999999</v>
      </c>
    </row>
    <row r="1839" spans="1:14" x14ac:dyDescent="0.3">
      <c r="A1839" t="s">
        <v>1999</v>
      </c>
      <c r="B1839" s="4">
        <v>45617</v>
      </c>
      <c r="C1839" t="s">
        <v>1300</v>
      </c>
      <c r="D1839" t="s">
        <v>1714</v>
      </c>
      <c r="E1839" t="s">
        <v>1781</v>
      </c>
      <c r="F1839">
        <v>3</v>
      </c>
      <c r="G1839">
        <v>361.65</v>
      </c>
      <c r="H1839">
        <v>0.15</v>
      </c>
      <c r="I1839" t="s">
        <v>1810</v>
      </c>
      <c r="J1839" s="17">
        <v>922.20749999999987</v>
      </c>
      <c r="K1839">
        <f t="shared" si="113"/>
        <v>3</v>
      </c>
      <c r="L1839">
        <f t="shared" si="114"/>
        <v>361.65</v>
      </c>
      <c r="M1839">
        <f t="shared" si="116"/>
        <v>0.15</v>
      </c>
      <c r="N1839" s="22">
        <f t="shared" si="115"/>
        <v>922.20749999999987</v>
      </c>
    </row>
    <row r="1840" spans="1:14" x14ac:dyDescent="0.3">
      <c r="A1840" t="s">
        <v>2060</v>
      </c>
      <c r="B1840" s="4">
        <v>45876</v>
      </c>
      <c r="C1840" t="s">
        <v>764</v>
      </c>
      <c r="D1840" t="s">
        <v>1714</v>
      </c>
      <c r="E1840" t="s">
        <v>1792</v>
      </c>
      <c r="F1840">
        <v>2</v>
      </c>
      <c r="G1840">
        <v>239.92</v>
      </c>
      <c r="H1840">
        <v>0.16</v>
      </c>
      <c r="I1840" t="s">
        <v>1805</v>
      </c>
      <c r="J1840" s="17">
        <v>403.06560000000002</v>
      </c>
      <c r="K1840">
        <f t="shared" si="113"/>
        <v>2</v>
      </c>
      <c r="L1840">
        <f t="shared" si="114"/>
        <v>239.92</v>
      </c>
      <c r="M1840">
        <f t="shared" si="116"/>
        <v>0.16</v>
      </c>
      <c r="N1840" s="22">
        <f t="shared" si="115"/>
        <v>403.06560000000002</v>
      </c>
    </row>
    <row r="1841" spans="1:14" x14ac:dyDescent="0.3">
      <c r="A1841" t="s">
        <v>2061</v>
      </c>
      <c r="B1841" s="4">
        <v>45338</v>
      </c>
      <c r="C1841" t="s">
        <v>295</v>
      </c>
      <c r="D1841" t="s">
        <v>1714</v>
      </c>
      <c r="E1841" t="s">
        <v>1758</v>
      </c>
      <c r="F1841">
        <v>2</v>
      </c>
      <c r="G1841">
        <v>878.05</v>
      </c>
      <c r="H1841">
        <v>0.11</v>
      </c>
      <c r="I1841" t="s">
        <v>1807</v>
      </c>
      <c r="J1841" s="17">
        <v>1562.9290000000001</v>
      </c>
      <c r="K1841">
        <f t="shared" si="113"/>
        <v>2</v>
      </c>
      <c r="L1841">
        <f t="shared" si="114"/>
        <v>878.05</v>
      </c>
      <c r="M1841">
        <f t="shared" si="116"/>
        <v>0.11</v>
      </c>
      <c r="N1841" s="22">
        <f t="shared" si="115"/>
        <v>1562.9290000000001</v>
      </c>
    </row>
    <row r="1842" spans="1:14" x14ac:dyDescent="0.3">
      <c r="A1842" t="s">
        <v>2359</v>
      </c>
      <c r="B1842" s="4">
        <v>45940</v>
      </c>
      <c r="C1842" t="s">
        <v>114</v>
      </c>
      <c r="D1842" t="s">
        <v>1714</v>
      </c>
      <c r="E1842" t="s">
        <v>1774</v>
      </c>
      <c r="F1842">
        <v>3</v>
      </c>
      <c r="G1842">
        <v>862.18</v>
      </c>
      <c r="H1842">
        <v>0.22</v>
      </c>
      <c r="I1842" t="s">
        <v>1807</v>
      </c>
      <c r="J1842" s="17">
        <v>2017.5011999999999</v>
      </c>
      <c r="K1842">
        <f t="shared" si="113"/>
        <v>3</v>
      </c>
      <c r="L1842">
        <f t="shared" si="114"/>
        <v>862.18</v>
      </c>
      <c r="M1842">
        <f t="shared" si="116"/>
        <v>0.22</v>
      </c>
      <c r="N1842" s="22">
        <f t="shared" si="115"/>
        <v>2017.5011999999999</v>
      </c>
    </row>
    <row r="1843" spans="1:14" x14ac:dyDescent="0.3">
      <c r="A1843" t="s">
        <v>2399</v>
      </c>
      <c r="B1843" s="4">
        <v>45943</v>
      </c>
      <c r="C1843" t="s">
        <v>1198</v>
      </c>
      <c r="D1843" t="s">
        <v>1714</v>
      </c>
      <c r="E1843" t="s">
        <v>1789</v>
      </c>
      <c r="F1843">
        <v>3</v>
      </c>
      <c r="G1843">
        <v>259.74</v>
      </c>
      <c r="H1843">
        <v>0.24</v>
      </c>
      <c r="I1843" t="s">
        <v>1805</v>
      </c>
      <c r="J1843" s="17">
        <v>592.20720000000006</v>
      </c>
      <c r="K1843">
        <f t="shared" si="113"/>
        <v>3</v>
      </c>
      <c r="L1843">
        <f t="shared" si="114"/>
        <v>259.74</v>
      </c>
      <c r="M1843">
        <f t="shared" si="116"/>
        <v>0.24</v>
      </c>
      <c r="N1843" s="22">
        <f t="shared" si="115"/>
        <v>592.20720000000006</v>
      </c>
    </row>
    <row r="1844" spans="1:14" x14ac:dyDescent="0.3">
      <c r="A1844" t="s">
        <v>2407</v>
      </c>
      <c r="B1844" s="4">
        <v>45401</v>
      </c>
      <c r="C1844" t="s">
        <v>808</v>
      </c>
      <c r="D1844" t="s">
        <v>1714</v>
      </c>
      <c r="E1844" t="s">
        <v>1758</v>
      </c>
      <c r="F1844">
        <v>1</v>
      </c>
      <c r="G1844">
        <v>117.37</v>
      </c>
      <c r="H1844">
        <v>0.21</v>
      </c>
      <c r="I1844" t="s">
        <v>1805</v>
      </c>
      <c r="J1844" s="17">
        <v>92.722300000000004</v>
      </c>
      <c r="K1844">
        <f t="shared" si="113"/>
        <v>1</v>
      </c>
      <c r="L1844">
        <f t="shared" si="114"/>
        <v>117.37</v>
      </c>
      <c r="M1844">
        <f t="shared" si="116"/>
        <v>0.21</v>
      </c>
      <c r="N1844" s="22">
        <f t="shared" si="115"/>
        <v>92.722300000000004</v>
      </c>
    </row>
    <row r="1845" spans="1:14" x14ac:dyDescent="0.3">
      <c r="A1845" t="s">
        <v>2466</v>
      </c>
      <c r="B1845" s="4">
        <v>45291</v>
      </c>
      <c r="C1845" t="s">
        <v>178</v>
      </c>
      <c r="D1845" t="s">
        <v>1714</v>
      </c>
      <c r="E1845" t="s">
        <v>1751</v>
      </c>
      <c r="F1845">
        <v>3</v>
      </c>
      <c r="G1845">
        <v>718.23</v>
      </c>
      <c r="H1845">
        <v>0.19</v>
      </c>
      <c r="I1845" t="s">
        <v>1807</v>
      </c>
      <c r="J1845" s="17">
        <v>1745.2989</v>
      </c>
      <c r="K1845">
        <f t="shared" si="113"/>
        <v>3</v>
      </c>
      <c r="L1845">
        <f t="shared" si="114"/>
        <v>718.23</v>
      </c>
      <c r="M1845">
        <f t="shared" si="116"/>
        <v>0.19</v>
      </c>
      <c r="N1845" s="22">
        <f t="shared" si="115"/>
        <v>1745.2989</v>
      </c>
    </row>
    <row r="1846" spans="1:14" x14ac:dyDescent="0.3">
      <c r="A1846" t="s">
        <v>2579</v>
      </c>
      <c r="B1846" s="4">
        <v>45254</v>
      </c>
      <c r="C1846" t="s">
        <v>1086</v>
      </c>
      <c r="D1846" t="s">
        <v>1714</v>
      </c>
      <c r="E1846" t="s">
        <v>1795</v>
      </c>
      <c r="F1846">
        <v>2</v>
      </c>
      <c r="G1846">
        <v>318.62</v>
      </c>
      <c r="H1846">
        <v>0.02</v>
      </c>
      <c r="I1846" t="s">
        <v>1810</v>
      </c>
      <c r="J1846" s="17">
        <v>624.49519999999995</v>
      </c>
      <c r="K1846">
        <f t="shared" si="113"/>
        <v>2</v>
      </c>
      <c r="L1846">
        <f t="shared" si="114"/>
        <v>318.62</v>
      </c>
      <c r="M1846">
        <f t="shared" si="116"/>
        <v>0.02</v>
      </c>
      <c r="N1846" s="22">
        <f t="shared" si="115"/>
        <v>624.49519999999995</v>
      </c>
    </row>
    <row r="1847" spans="1:14" x14ac:dyDescent="0.3">
      <c r="A1847" t="s">
        <v>2606</v>
      </c>
      <c r="B1847" s="4">
        <v>45213</v>
      </c>
      <c r="C1847" t="s">
        <v>749</v>
      </c>
      <c r="D1847" t="s">
        <v>1714</v>
      </c>
      <c r="E1847" t="s">
        <v>1774</v>
      </c>
      <c r="F1847">
        <v>4</v>
      </c>
      <c r="G1847">
        <v>23.57</v>
      </c>
      <c r="H1847">
        <v>0.1</v>
      </c>
      <c r="I1847" t="s">
        <v>1805</v>
      </c>
      <c r="J1847" s="17">
        <v>84.852000000000004</v>
      </c>
      <c r="K1847">
        <f t="shared" si="113"/>
        <v>4</v>
      </c>
      <c r="L1847">
        <f t="shared" si="114"/>
        <v>23.57</v>
      </c>
      <c r="M1847">
        <f t="shared" si="116"/>
        <v>0.1</v>
      </c>
      <c r="N1847" s="22">
        <f t="shared" si="115"/>
        <v>84.852000000000004</v>
      </c>
    </row>
    <row r="1848" spans="1:14" x14ac:dyDescent="0.3">
      <c r="A1848" t="s">
        <v>2685</v>
      </c>
      <c r="B1848" s="4">
        <v>45593</v>
      </c>
      <c r="C1848" t="s">
        <v>130</v>
      </c>
      <c r="D1848" t="s">
        <v>1714</v>
      </c>
      <c r="E1848" t="s">
        <v>1786</v>
      </c>
      <c r="F1848">
        <v>1</v>
      </c>
      <c r="G1848">
        <v>553.38</v>
      </c>
      <c r="H1848">
        <v>0.21</v>
      </c>
      <c r="I1848" t="s">
        <v>1807</v>
      </c>
      <c r="J1848" s="17">
        <v>437.17020000000002</v>
      </c>
      <c r="K1848">
        <f t="shared" si="113"/>
        <v>1</v>
      </c>
      <c r="L1848">
        <f t="shared" si="114"/>
        <v>553.38</v>
      </c>
      <c r="M1848">
        <f t="shared" si="116"/>
        <v>0.21</v>
      </c>
      <c r="N1848" s="22">
        <f t="shared" si="115"/>
        <v>437.17020000000002</v>
      </c>
    </row>
    <row r="1849" spans="1:14" x14ac:dyDescent="0.3">
      <c r="A1849" t="s">
        <v>2688</v>
      </c>
      <c r="B1849" s="4">
        <v>45660</v>
      </c>
      <c r="C1849" t="s">
        <v>509</v>
      </c>
      <c r="D1849" t="s">
        <v>1714</v>
      </c>
      <c r="E1849" t="s">
        <v>1739</v>
      </c>
      <c r="F1849">
        <v>3</v>
      </c>
      <c r="G1849">
        <v>476.37</v>
      </c>
      <c r="H1849">
        <v>0.21</v>
      </c>
      <c r="I1849" t="s">
        <v>1810</v>
      </c>
      <c r="J1849" s="17">
        <v>1128.9969000000001</v>
      </c>
      <c r="K1849">
        <f t="shared" si="113"/>
        <v>3</v>
      </c>
      <c r="L1849">
        <f t="shared" si="114"/>
        <v>476.37</v>
      </c>
      <c r="M1849">
        <f t="shared" si="116"/>
        <v>0.21</v>
      </c>
      <c r="N1849" s="22">
        <f t="shared" si="115"/>
        <v>1128.9969000000001</v>
      </c>
    </row>
    <row r="1850" spans="1:14" x14ac:dyDescent="0.3">
      <c r="A1850" t="s">
        <v>2699</v>
      </c>
      <c r="B1850" s="4">
        <v>45895</v>
      </c>
      <c r="C1850" t="s">
        <v>761</v>
      </c>
      <c r="D1850" t="s">
        <v>1714</v>
      </c>
      <c r="E1850" t="s">
        <v>1734</v>
      </c>
      <c r="F1850">
        <v>1</v>
      </c>
      <c r="G1850">
        <v>533.79999999999995</v>
      </c>
      <c r="H1850">
        <v>0.27</v>
      </c>
      <c r="I1850" t="s">
        <v>1810</v>
      </c>
      <c r="J1850" s="17">
        <v>389.67399999999998</v>
      </c>
      <c r="K1850">
        <f t="shared" si="113"/>
        <v>1</v>
      </c>
      <c r="L1850">
        <f t="shared" si="114"/>
        <v>533.79999999999995</v>
      </c>
      <c r="M1850">
        <f t="shared" si="116"/>
        <v>0.27</v>
      </c>
      <c r="N1850" s="22">
        <f t="shared" si="115"/>
        <v>389.67399999999998</v>
      </c>
    </row>
    <row r="1851" spans="1:14" x14ac:dyDescent="0.3">
      <c r="A1851" t="s">
        <v>2775</v>
      </c>
      <c r="B1851" s="4">
        <v>45518</v>
      </c>
      <c r="C1851" t="s">
        <v>1487</v>
      </c>
      <c r="D1851" t="s">
        <v>1714</v>
      </c>
      <c r="E1851" t="s">
        <v>1739</v>
      </c>
      <c r="F1851">
        <v>2</v>
      </c>
      <c r="G1851">
        <v>954.1</v>
      </c>
      <c r="H1851">
        <v>0.17</v>
      </c>
      <c r="I1851" t="s">
        <v>1807</v>
      </c>
      <c r="J1851" s="17">
        <v>1583.806</v>
      </c>
      <c r="K1851">
        <f t="shared" si="113"/>
        <v>2</v>
      </c>
      <c r="L1851">
        <f t="shared" si="114"/>
        <v>954.1</v>
      </c>
      <c r="M1851">
        <f t="shared" si="116"/>
        <v>0.17</v>
      </c>
      <c r="N1851" s="22">
        <f t="shared" si="115"/>
        <v>1583.806</v>
      </c>
    </row>
    <row r="1852" spans="1:14" x14ac:dyDescent="0.3">
      <c r="A1852" t="s">
        <v>2853</v>
      </c>
      <c r="B1852" s="4">
        <v>45806</v>
      </c>
      <c r="C1852" t="s">
        <v>835</v>
      </c>
      <c r="D1852" t="s">
        <v>1714</v>
      </c>
      <c r="E1852" t="s">
        <v>1774</v>
      </c>
      <c r="F1852">
        <v>1</v>
      </c>
      <c r="G1852">
        <v>209.39</v>
      </c>
      <c r="H1852">
        <v>0.28000000000000003</v>
      </c>
      <c r="I1852" t="s">
        <v>1807</v>
      </c>
      <c r="J1852" s="17">
        <v>150.76079999999999</v>
      </c>
      <c r="K1852">
        <f t="shared" si="113"/>
        <v>1</v>
      </c>
      <c r="L1852">
        <f t="shared" si="114"/>
        <v>209.39</v>
      </c>
      <c r="M1852">
        <f t="shared" si="116"/>
        <v>0.28000000000000003</v>
      </c>
      <c r="N1852" s="22">
        <f t="shared" si="115"/>
        <v>150.76079999999999</v>
      </c>
    </row>
    <row r="1853" spans="1:14" x14ac:dyDescent="0.3">
      <c r="A1853" t="s">
        <v>2873</v>
      </c>
      <c r="B1853" s="4">
        <v>45608</v>
      </c>
      <c r="C1853" t="s">
        <v>1292</v>
      </c>
      <c r="D1853" t="s">
        <v>1714</v>
      </c>
      <c r="E1853" t="s">
        <v>1792</v>
      </c>
      <c r="F1853">
        <v>1</v>
      </c>
      <c r="G1853">
        <v>909.04</v>
      </c>
      <c r="H1853">
        <v>0.11</v>
      </c>
      <c r="I1853" t="s">
        <v>1805</v>
      </c>
      <c r="J1853" s="17">
        <v>809.04560000000004</v>
      </c>
      <c r="K1853">
        <f t="shared" si="113"/>
        <v>1</v>
      </c>
      <c r="L1853">
        <f t="shared" si="114"/>
        <v>909.04</v>
      </c>
      <c r="M1853">
        <f t="shared" si="116"/>
        <v>0.11</v>
      </c>
      <c r="N1853" s="22">
        <f t="shared" si="115"/>
        <v>809.04560000000004</v>
      </c>
    </row>
    <row r="1854" spans="1:14" x14ac:dyDescent="0.3">
      <c r="A1854" t="s">
        <v>2935</v>
      </c>
      <c r="B1854" s="4">
        <v>45509</v>
      </c>
      <c r="C1854" t="s">
        <v>1069</v>
      </c>
      <c r="D1854" t="s">
        <v>1714</v>
      </c>
      <c r="E1854" t="s">
        <v>1748</v>
      </c>
      <c r="F1854">
        <v>1</v>
      </c>
      <c r="G1854">
        <v>805.07</v>
      </c>
      <c r="H1854">
        <v>0.06</v>
      </c>
      <c r="I1854" t="s">
        <v>1810</v>
      </c>
      <c r="J1854" s="17">
        <v>756.76580000000001</v>
      </c>
      <c r="K1854">
        <f t="shared" si="113"/>
        <v>1</v>
      </c>
      <c r="L1854">
        <f t="shared" si="114"/>
        <v>805.07</v>
      </c>
      <c r="M1854">
        <f t="shared" si="116"/>
        <v>0.06</v>
      </c>
      <c r="N1854" s="22">
        <f t="shared" si="115"/>
        <v>756.76580000000001</v>
      </c>
    </row>
    <row r="1855" spans="1:14" x14ac:dyDescent="0.3">
      <c r="A1855" t="s">
        <v>3004</v>
      </c>
      <c r="B1855" s="4">
        <v>45382</v>
      </c>
      <c r="C1855" t="s">
        <v>1033</v>
      </c>
      <c r="D1855" t="s">
        <v>1714</v>
      </c>
      <c r="E1855" t="s">
        <v>1776</v>
      </c>
      <c r="F1855">
        <v>4</v>
      </c>
      <c r="G1855">
        <v>294.38</v>
      </c>
      <c r="H1855">
        <v>0.2</v>
      </c>
      <c r="I1855" t="s">
        <v>1805</v>
      </c>
      <c r="J1855" s="17">
        <v>942.01600000000008</v>
      </c>
      <c r="K1855">
        <f t="shared" si="113"/>
        <v>4</v>
      </c>
      <c r="L1855">
        <f t="shared" si="114"/>
        <v>294.38</v>
      </c>
      <c r="M1855">
        <f t="shared" si="116"/>
        <v>0.2</v>
      </c>
      <c r="N1855" s="22">
        <f t="shared" si="115"/>
        <v>942.01600000000008</v>
      </c>
    </row>
    <row r="1856" spans="1:14" x14ac:dyDescent="0.3">
      <c r="A1856" t="s">
        <v>3032</v>
      </c>
      <c r="B1856" s="4">
        <v>45933</v>
      </c>
      <c r="C1856" t="s">
        <v>702</v>
      </c>
      <c r="D1856" t="s">
        <v>1714</v>
      </c>
      <c r="E1856" t="s">
        <v>1792</v>
      </c>
      <c r="F1856">
        <v>2</v>
      </c>
      <c r="G1856">
        <v>682.7</v>
      </c>
      <c r="H1856">
        <v>0.13</v>
      </c>
      <c r="I1856" t="s">
        <v>1805</v>
      </c>
      <c r="J1856" s="17">
        <v>1187.8979999999999</v>
      </c>
      <c r="K1856">
        <f t="shared" si="113"/>
        <v>2</v>
      </c>
      <c r="L1856">
        <f t="shared" si="114"/>
        <v>682.7</v>
      </c>
      <c r="M1856">
        <f t="shared" si="116"/>
        <v>0.13</v>
      </c>
      <c r="N1856" s="22">
        <f t="shared" si="115"/>
        <v>1187.8979999999999</v>
      </c>
    </row>
    <row r="1857" spans="1:14" x14ac:dyDescent="0.3">
      <c r="A1857" t="s">
        <v>3138</v>
      </c>
      <c r="B1857" s="4">
        <v>45233</v>
      </c>
      <c r="C1857" t="s">
        <v>27</v>
      </c>
      <c r="D1857" t="s">
        <v>1714</v>
      </c>
      <c r="E1857" t="s">
        <v>1792</v>
      </c>
      <c r="F1857">
        <v>2</v>
      </c>
      <c r="G1857">
        <v>177.4</v>
      </c>
      <c r="H1857">
        <v>0.19</v>
      </c>
      <c r="I1857" t="s">
        <v>1807</v>
      </c>
      <c r="J1857" s="17">
        <v>287.38799999999998</v>
      </c>
      <c r="K1857">
        <f t="shared" si="113"/>
        <v>2</v>
      </c>
      <c r="L1857">
        <f t="shared" si="114"/>
        <v>177.4</v>
      </c>
      <c r="M1857">
        <f t="shared" si="116"/>
        <v>0.19</v>
      </c>
      <c r="N1857" s="22">
        <f t="shared" si="115"/>
        <v>287.38799999999998</v>
      </c>
    </row>
    <row r="1858" spans="1:14" x14ac:dyDescent="0.3">
      <c r="A1858" t="s">
        <v>3158</v>
      </c>
      <c r="B1858" s="4">
        <v>45872</v>
      </c>
      <c r="C1858" t="s">
        <v>716</v>
      </c>
      <c r="D1858" t="s">
        <v>1714</v>
      </c>
      <c r="E1858" t="s">
        <v>1781</v>
      </c>
      <c r="F1858">
        <v>3</v>
      </c>
      <c r="G1858">
        <v>972.58</v>
      </c>
      <c r="H1858">
        <v>0.28000000000000003</v>
      </c>
      <c r="I1858" t="s">
        <v>1810</v>
      </c>
      <c r="J1858" s="17">
        <v>2100.7728000000002</v>
      </c>
      <c r="K1858">
        <f t="shared" ref="K1858:K1921" si="117">IF(ISBLANK(F1858),J1858/(G1858*(1-H1858)),F1858)</f>
        <v>3</v>
      </c>
      <c r="L1858">
        <f t="shared" ref="L1858:L1921" si="118">IF(ISBLANK(G1858),J1858/(F1858*(1-H1858)),G1858)</f>
        <v>972.58</v>
      </c>
      <c r="M1858">
        <f t="shared" si="116"/>
        <v>0.28000000000000003</v>
      </c>
      <c r="N1858" s="22">
        <f t="shared" ref="N1858:N1921" si="119">IF(ISBLANK(J1858),F1858*G1858*(1-H1858),J1858)</f>
        <v>2100.7728000000002</v>
      </c>
    </row>
    <row r="1859" spans="1:14" x14ac:dyDescent="0.3">
      <c r="A1859" t="s">
        <v>3389</v>
      </c>
      <c r="B1859" s="4">
        <v>45402</v>
      </c>
      <c r="C1859" t="s">
        <v>1015</v>
      </c>
      <c r="D1859" t="s">
        <v>1714</v>
      </c>
      <c r="E1859" t="s">
        <v>1734</v>
      </c>
      <c r="F1859">
        <v>1</v>
      </c>
      <c r="G1859">
        <v>681.47</v>
      </c>
      <c r="H1859">
        <v>0.15</v>
      </c>
      <c r="I1859" t="s">
        <v>1805</v>
      </c>
      <c r="J1859" s="17">
        <v>579.24950000000001</v>
      </c>
      <c r="K1859">
        <f t="shared" si="117"/>
        <v>1</v>
      </c>
      <c r="L1859">
        <f t="shared" si="118"/>
        <v>681.47</v>
      </c>
      <c r="M1859">
        <f t="shared" si="116"/>
        <v>0.15</v>
      </c>
      <c r="N1859" s="22">
        <f t="shared" si="119"/>
        <v>579.24950000000001</v>
      </c>
    </row>
    <row r="1860" spans="1:14" x14ac:dyDescent="0.3">
      <c r="A1860" t="s">
        <v>3411</v>
      </c>
      <c r="B1860" s="4">
        <v>45491</v>
      </c>
      <c r="C1860" t="s">
        <v>400</v>
      </c>
      <c r="D1860" t="s">
        <v>1714</v>
      </c>
      <c r="E1860" t="s">
        <v>1795</v>
      </c>
      <c r="F1860">
        <v>2</v>
      </c>
      <c r="G1860">
        <v>253.87</v>
      </c>
      <c r="H1860">
        <v>0.23</v>
      </c>
      <c r="I1860" t="s">
        <v>1810</v>
      </c>
      <c r="J1860" s="17">
        <v>390.95979999999997</v>
      </c>
      <c r="K1860">
        <f t="shared" si="117"/>
        <v>2</v>
      </c>
      <c r="L1860">
        <f t="shared" si="118"/>
        <v>253.87</v>
      </c>
      <c r="M1860">
        <f t="shared" si="116"/>
        <v>0.23</v>
      </c>
      <c r="N1860" s="22">
        <f t="shared" si="119"/>
        <v>390.95979999999997</v>
      </c>
    </row>
    <row r="1861" spans="1:14" x14ac:dyDescent="0.3">
      <c r="A1861" t="s">
        <v>3719</v>
      </c>
      <c r="B1861" s="4">
        <v>45861</v>
      </c>
      <c r="C1861" t="s">
        <v>876</v>
      </c>
      <c r="D1861" t="s">
        <v>1714</v>
      </c>
      <c r="E1861" t="s">
        <v>1758</v>
      </c>
      <c r="F1861">
        <v>1</v>
      </c>
      <c r="G1861">
        <v>882.03</v>
      </c>
      <c r="H1861">
        <v>0.04</v>
      </c>
      <c r="I1861" t="s">
        <v>1810</v>
      </c>
      <c r="J1861" s="17">
        <v>846.74879999999996</v>
      </c>
      <c r="K1861">
        <f t="shared" si="117"/>
        <v>1</v>
      </c>
      <c r="L1861">
        <f t="shared" si="118"/>
        <v>882.03</v>
      </c>
      <c r="M1861">
        <f t="shared" si="116"/>
        <v>0.04</v>
      </c>
      <c r="N1861" s="22">
        <f t="shared" si="119"/>
        <v>846.74879999999996</v>
      </c>
    </row>
    <row r="1862" spans="1:14" x14ac:dyDescent="0.3">
      <c r="A1862" t="s">
        <v>1869</v>
      </c>
      <c r="B1862" s="4">
        <v>45515</v>
      </c>
      <c r="C1862" t="s">
        <v>1415</v>
      </c>
      <c r="D1862" t="s">
        <v>1716</v>
      </c>
      <c r="E1862" t="s">
        <v>1786</v>
      </c>
      <c r="F1862">
        <v>1</v>
      </c>
      <c r="G1862">
        <v>468.94</v>
      </c>
      <c r="H1862">
        <v>0.12</v>
      </c>
      <c r="I1862" t="s">
        <v>1805</v>
      </c>
      <c r="J1862" s="17">
        <v>412.66719999999998</v>
      </c>
      <c r="K1862">
        <f t="shared" si="117"/>
        <v>1</v>
      </c>
      <c r="L1862">
        <f t="shared" si="118"/>
        <v>468.94</v>
      </c>
      <c r="M1862">
        <f t="shared" si="116"/>
        <v>0.12</v>
      </c>
      <c r="N1862" s="22">
        <f t="shared" si="119"/>
        <v>412.66719999999998</v>
      </c>
    </row>
    <row r="1863" spans="1:14" x14ac:dyDescent="0.3">
      <c r="A1863" t="s">
        <v>1934</v>
      </c>
      <c r="B1863" s="4">
        <v>45916</v>
      </c>
      <c r="C1863" t="s">
        <v>873</v>
      </c>
      <c r="D1863" t="s">
        <v>1716</v>
      </c>
      <c r="E1863" t="s">
        <v>1758</v>
      </c>
      <c r="F1863">
        <v>3</v>
      </c>
      <c r="G1863">
        <v>949.19</v>
      </c>
      <c r="H1863">
        <v>0.03</v>
      </c>
      <c r="I1863" t="s">
        <v>1810</v>
      </c>
      <c r="J1863" s="17">
        <v>2762.1428999999998</v>
      </c>
      <c r="K1863">
        <f t="shared" si="117"/>
        <v>3</v>
      </c>
      <c r="L1863">
        <f t="shared" si="118"/>
        <v>949.19</v>
      </c>
      <c r="M1863">
        <f t="shared" si="116"/>
        <v>0.03</v>
      </c>
      <c r="N1863" s="22">
        <f t="shared" si="119"/>
        <v>2762.1428999999998</v>
      </c>
    </row>
    <row r="1864" spans="1:14" x14ac:dyDescent="0.3">
      <c r="A1864" t="s">
        <v>1962</v>
      </c>
      <c r="B1864" s="4">
        <v>45745</v>
      </c>
      <c r="C1864" t="s">
        <v>959</v>
      </c>
      <c r="D1864" t="s">
        <v>1716</v>
      </c>
      <c r="E1864" t="s">
        <v>1776</v>
      </c>
      <c r="F1864">
        <v>4</v>
      </c>
      <c r="G1864">
        <v>986.41</v>
      </c>
      <c r="H1864">
        <v>0.22</v>
      </c>
      <c r="I1864" t="s">
        <v>1805</v>
      </c>
      <c r="J1864" s="17">
        <v>3077.5992000000001</v>
      </c>
      <c r="K1864">
        <f t="shared" si="117"/>
        <v>4</v>
      </c>
      <c r="L1864">
        <f t="shared" si="118"/>
        <v>986.41</v>
      </c>
      <c r="M1864">
        <f t="shared" si="116"/>
        <v>0.22</v>
      </c>
      <c r="N1864" s="22">
        <f t="shared" si="119"/>
        <v>3077.5992000000001</v>
      </c>
    </row>
    <row r="1865" spans="1:14" x14ac:dyDescent="0.3">
      <c r="A1865" t="s">
        <v>2175</v>
      </c>
      <c r="B1865" s="4">
        <v>45823</v>
      </c>
      <c r="C1865" t="s">
        <v>1436</v>
      </c>
      <c r="D1865" t="s">
        <v>1716</v>
      </c>
      <c r="E1865" t="s">
        <v>1776</v>
      </c>
      <c r="F1865">
        <v>2</v>
      </c>
      <c r="G1865">
        <v>121.7</v>
      </c>
      <c r="H1865">
        <v>0.06</v>
      </c>
      <c r="I1865" t="s">
        <v>1810</v>
      </c>
      <c r="J1865" s="17">
        <v>228.79599999999999</v>
      </c>
      <c r="K1865">
        <f t="shared" si="117"/>
        <v>2</v>
      </c>
      <c r="L1865">
        <f t="shared" si="118"/>
        <v>121.7</v>
      </c>
      <c r="M1865">
        <f t="shared" si="116"/>
        <v>0.06</v>
      </c>
      <c r="N1865" s="22">
        <f t="shared" si="119"/>
        <v>228.79599999999999</v>
      </c>
    </row>
    <row r="1866" spans="1:14" x14ac:dyDescent="0.3">
      <c r="A1866" t="s">
        <v>2198</v>
      </c>
      <c r="B1866" s="4">
        <v>45478</v>
      </c>
      <c r="C1866" t="s">
        <v>473</v>
      </c>
      <c r="D1866" t="s">
        <v>1716</v>
      </c>
      <c r="E1866" t="s">
        <v>1779</v>
      </c>
      <c r="F1866">
        <v>2</v>
      </c>
      <c r="G1866">
        <v>153.84</v>
      </c>
      <c r="H1866">
        <v>0.27</v>
      </c>
      <c r="I1866" t="s">
        <v>1807</v>
      </c>
      <c r="J1866" s="17">
        <v>224.60640000000001</v>
      </c>
      <c r="K1866">
        <f t="shared" si="117"/>
        <v>2</v>
      </c>
      <c r="L1866">
        <f t="shared" si="118"/>
        <v>153.84</v>
      </c>
      <c r="M1866">
        <f t="shared" si="116"/>
        <v>0.27</v>
      </c>
      <c r="N1866" s="22">
        <f t="shared" si="119"/>
        <v>224.60640000000001</v>
      </c>
    </row>
    <row r="1867" spans="1:14" x14ac:dyDescent="0.3">
      <c r="A1867" t="s">
        <v>2221</v>
      </c>
      <c r="B1867" s="4">
        <v>45666</v>
      </c>
      <c r="C1867" t="s">
        <v>36</v>
      </c>
      <c r="D1867" t="s">
        <v>1716</v>
      </c>
      <c r="E1867" t="s">
        <v>1751</v>
      </c>
      <c r="F1867">
        <v>2</v>
      </c>
      <c r="G1867">
        <v>772.24</v>
      </c>
      <c r="H1867">
        <v>0.22</v>
      </c>
      <c r="I1867" t="s">
        <v>1805</v>
      </c>
      <c r="J1867" s="17">
        <v>1204.6944000000001</v>
      </c>
      <c r="K1867">
        <f t="shared" si="117"/>
        <v>2</v>
      </c>
      <c r="L1867">
        <f t="shared" si="118"/>
        <v>772.24</v>
      </c>
      <c r="M1867">
        <f t="shared" si="116"/>
        <v>0.22</v>
      </c>
      <c r="N1867" s="22">
        <f t="shared" si="119"/>
        <v>1204.6944000000001</v>
      </c>
    </row>
    <row r="1868" spans="1:14" x14ac:dyDescent="0.3">
      <c r="A1868" t="s">
        <v>2287</v>
      </c>
      <c r="B1868" s="4">
        <v>45233</v>
      </c>
      <c r="C1868" t="s">
        <v>842</v>
      </c>
      <c r="D1868" t="s">
        <v>1716</v>
      </c>
      <c r="E1868" t="s">
        <v>1781</v>
      </c>
      <c r="F1868">
        <v>1</v>
      </c>
      <c r="G1868">
        <v>744.88</v>
      </c>
      <c r="H1868">
        <v>0.15</v>
      </c>
      <c r="I1868" t="s">
        <v>1810</v>
      </c>
      <c r="J1868" s="17">
        <v>633.14800000000002</v>
      </c>
      <c r="K1868">
        <f t="shared" si="117"/>
        <v>1</v>
      </c>
      <c r="L1868">
        <f t="shared" si="118"/>
        <v>744.88</v>
      </c>
      <c r="M1868">
        <f t="shared" si="116"/>
        <v>0.15</v>
      </c>
      <c r="N1868" s="22">
        <f t="shared" si="119"/>
        <v>633.14800000000002</v>
      </c>
    </row>
    <row r="1869" spans="1:14" x14ac:dyDescent="0.3">
      <c r="A1869" t="s">
        <v>2324</v>
      </c>
      <c r="B1869" s="4">
        <v>45633</v>
      </c>
      <c r="C1869" t="s">
        <v>301</v>
      </c>
      <c r="D1869" t="s">
        <v>1716</v>
      </c>
      <c r="E1869" t="s">
        <v>1776</v>
      </c>
      <c r="F1869">
        <v>4</v>
      </c>
      <c r="G1869">
        <v>828.35</v>
      </c>
      <c r="H1869">
        <v>0.17</v>
      </c>
      <c r="I1869" t="s">
        <v>1805</v>
      </c>
      <c r="J1869" s="17">
        <v>2750.1219999999998</v>
      </c>
      <c r="K1869">
        <f t="shared" si="117"/>
        <v>4</v>
      </c>
      <c r="L1869">
        <f t="shared" si="118"/>
        <v>828.35</v>
      </c>
      <c r="M1869">
        <f t="shared" si="116"/>
        <v>0.17</v>
      </c>
      <c r="N1869" s="22">
        <f t="shared" si="119"/>
        <v>2750.1219999999998</v>
      </c>
    </row>
    <row r="1870" spans="1:14" x14ac:dyDescent="0.3">
      <c r="A1870" t="s">
        <v>2664</v>
      </c>
      <c r="B1870" s="4">
        <v>45769</v>
      </c>
      <c r="C1870" t="s">
        <v>980</v>
      </c>
      <c r="D1870" t="s">
        <v>1716</v>
      </c>
      <c r="E1870" t="s">
        <v>1771</v>
      </c>
      <c r="F1870">
        <v>4</v>
      </c>
      <c r="G1870">
        <v>370.5</v>
      </c>
      <c r="H1870">
        <v>0.13</v>
      </c>
      <c r="I1870" t="s">
        <v>1807</v>
      </c>
      <c r="J1870" s="17">
        <v>1289.3399999999999</v>
      </c>
      <c r="K1870">
        <f t="shared" si="117"/>
        <v>4</v>
      </c>
      <c r="L1870">
        <f t="shared" si="118"/>
        <v>370.5</v>
      </c>
      <c r="M1870">
        <f t="shared" si="116"/>
        <v>0.13</v>
      </c>
      <c r="N1870" s="22">
        <f t="shared" si="119"/>
        <v>1289.3399999999999</v>
      </c>
    </row>
    <row r="1871" spans="1:14" x14ac:dyDescent="0.3">
      <c r="A1871" t="s">
        <v>2830</v>
      </c>
      <c r="B1871" s="4">
        <v>45845</v>
      </c>
      <c r="C1871" t="s">
        <v>85</v>
      </c>
      <c r="D1871" t="s">
        <v>1716</v>
      </c>
      <c r="E1871" t="s">
        <v>1761</v>
      </c>
      <c r="F1871">
        <v>3</v>
      </c>
      <c r="G1871">
        <v>159.76</v>
      </c>
      <c r="H1871">
        <v>0.22</v>
      </c>
      <c r="I1871" t="s">
        <v>1805</v>
      </c>
      <c r="J1871" s="17">
        <v>373.83839999999998</v>
      </c>
      <c r="K1871">
        <f t="shared" si="117"/>
        <v>3</v>
      </c>
      <c r="L1871">
        <f t="shared" si="118"/>
        <v>159.76</v>
      </c>
      <c r="M1871">
        <f t="shared" si="116"/>
        <v>0.22</v>
      </c>
      <c r="N1871" s="22">
        <f t="shared" si="119"/>
        <v>373.83839999999998</v>
      </c>
    </row>
    <row r="1872" spans="1:14" x14ac:dyDescent="0.3">
      <c r="A1872" t="s">
        <v>3148</v>
      </c>
      <c r="B1872" s="4">
        <v>45837</v>
      </c>
      <c r="C1872" t="s">
        <v>1355</v>
      </c>
      <c r="D1872" t="s">
        <v>1716</v>
      </c>
      <c r="E1872" t="s">
        <v>1761</v>
      </c>
      <c r="F1872">
        <v>4</v>
      </c>
      <c r="G1872">
        <v>763.34</v>
      </c>
      <c r="H1872">
        <v>7.0000000000000007E-2</v>
      </c>
      <c r="I1872" t="s">
        <v>1807</v>
      </c>
      <c r="J1872" s="17">
        <v>2839.6248000000001</v>
      </c>
      <c r="K1872">
        <f t="shared" si="117"/>
        <v>4</v>
      </c>
      <c r="L1872">
        <f t="shared" si="118"/>
        <v>763.34</v>
      </c>
      <c r="M1872">
        <f t="shared" si="116"/>
        <v>7.0000000000000007E-2</v>
      </c>
      <c r="N1872" s="22">
        <f t="shared" si="119"/>
        <v>2839.6248000000001</v>
      </c>
    </row>
    <row r="1873" spans="1:14" x14ac:dyDescent="0.3">
      <c r="A1873" t="s">
        <v>3192</v>
      </c>
      <c r="B1873" s="4">
        <v>45447</v>
      </c>
      <c r="C1873" t="s">
        <v>726</v>
      </c>
      <c r="D1873" t="s">
        <v>1716</v>
      </c>
      <c r="E1873" t="s">
        <v>1761</v>
      </c>
      <c r="F1873">
        <v>2</v>
      </c>
      <c r="G1873">
        <v>224.69</v>
      </c>
      <c r="H1873">
        <v>0.2</v>
      </c>
      <c r="I1873" t="s">
        <v>1810</v>
      </c>
      <c r="J1873" s="17">
        <v>359.50400000000002</v>
      </c>
      <c r="K1873">
        <f t="shared" si="117"/>
        <v>2</v>
      </c>
      <c r="L1873">
        <f t="shared" si="118"/>
        <v>224.69</v>
      </c>
      <c r="M1873">
        <f t="shared" si="116"/>
        <v>0.2</v>
      </c>
      <c r="N1873" s="22">
        <f t="shared" si="119"/>
        <v>359.50400000000002</v>
      </c>
    </row>
    <row r="1874" spans="1:14" x14ac:dyDescent="0.3">
      <c r="A1874" t="s">
        <v>3246</v>
      </c>
      <c r="B1874" s="4">
        <v>45322</v>
      </c>
      <c r="C1874" t="s">
        <v>914</v>
      </c>
      <c r="D1874" t="s">
        <v>1716</v>
      </c>
      <c r="E1874" t="s">
        <v>1761</v>
      </c>
      <c r="F1874">
        <v>2</v>
      </c>
      <c r="G1874">
        <v>846.18</v>
      </c>
      <c r="H1874">
        <v>0.1</v>
      </c>
      <c r="I1874" t="s">
        <v>1810</v>
      </c>
      <c r="J1874" s="17">
        <v>1523.124</v>
      </c>
      <c r="K1874">
        <f t="shared" si="117"/>
        <v>2</v>
      </c>
      <c r="L1874">
        <f t="shared" si="118"/>
        <v>846.18</v>
      </c>
      <c r="M1874">
        <f t="shared" si="116"/>
        <v>0.1</v>
      </c>
      <c r="N1874" s="22">
        <f t="shared" si="119"/>
        <v>1523.124</v>
      </c>
    </row>
    <row r="1875" spans="1:14" x14ac:dyDescent="0.3">
      <c r="A1875" t="s">
        <v>3459</v>
      </c>
      <c r="B1875" s="4">
        <v>45532</v>
      </c>
      <c r="C1875" t="s">
        <v>1306</v>
      </c>
      <c r="D1875" t="s">
        <v>1716</v>
      </c>
      <c r="E1875" t="s">
        <v>1783</v>
      </c>
      <c r="F1875">
        <v>3</v>
      </c>
      <c r="G1875">
        <v>199.13</v>
      </c>
      <c r="H1875">
        <v>0.24</v>
      </c>
      <c r="I1875" t="s">
        <v>1805</v>
      </c>
      <c r="J1875" s="17">
        <v>454.01639999999998</v>
      </c>
      <c r="K1875">
        <f t="shared" si="117"/>
        <v>3</v>
      </c>
      <c r="L1875">
        <f t="shared" si="118"/>
        <v>199.13</v>
      </c>
      <c r="M1875">
        <f t="shared" si="116"/>
        <v>0.24</v>
      </c>
      <c r="N1875" s="22">
        <f t="shared" si="119"/>
        <v>454.01639999999998</v>
      </c>
    </row>
    <row r="1876" spans="1:14" x14ac:dyDescent="0.3">
      <c r="A1876" t="s">
        <v>3507</v>
      </c>
      <c r="B1876" s="4">
        <v>45333</v>
      </c>
      <c r="C1876" t="s">
        <v>491</v>
      </c>
      <c r="D1876" t="s">
        <v>1716</v>
      </c>
      <c r="E1876" t="s">
        <v>1751</v>
      </c>
      <c r="F1876">
        <v>3</v>
      </c>
      <c r="G1876">
        <v>706.6</v>
      </c>
      <c r="H1876">
        <v>0.17</v>
      </c>
      <c r="I1876" t="s">
        <v>1807</v>
      </c>
      <c r="J1876" s="17">
        <v>1759.434</v>
      </c>
      <c r="K1876">
        <f t="shared" si="117"/>
        <v>3</v>
      </c>
      <c r="L1876">
        <f t="shared" si="118"/>
        <v>706.6</v>
      </c>
      <c r="M1876">
        <f t="shared" si="116"/>
        <v>0.17</v>
      </c>
      <c r="N1876" s="22">
        <f t="shared" si="119"/>
        <v>1759.434</v>
      </c>
    </row>
    <row r="1877" spans="1:14" x14ac:dyDescent="0.3">
      <c r="A1877" t="s">
        <v>3542</v>
      </c>
      <c r="B1877" s="4">
        <v>45482</v>
      </c>
      <c r="C1877" t="s">
        <v>202</v>
      </c>
      <c r="D1877" t="s">
        <v>1716</v>
      </c>
      <c r="E1877" t="s">
        <v>1789</v>
      </c>
      <c r="F1877">
        <v>4</v>
      </c>
      <c r="G1877">
        <v>825.78</v>
      </c>
      <c r="H1877">
        <v>0.02</v>
      </c>
      <c r="I1877" t="s">
        <v>1805</v>
      </c>
      <c r="J1877" s="17">
        <v>3237.0576000000001</v>
      </c>
      <c r="K1877">
        <f t="shared" si="117"/>
        <v>4</v>
      </c>
      <c r="L1877">
        <f t="shared" si="118"/>
        <v>825.78</v>
      </c>
      <c r="M1877">
        <f t="shared" si="116"/>
        <v>0.02</v>
      </c>
      <c r="N1877" s="22">
        <f t="shared" si="119"/>
        <v>3237.0576000000001</v>
      </c>
    </row>
    <row r="1878" spans="1:14" x14ac:dyDescent="0.3">
      <c r="A1878" t="s">
        <v>1846</v>
      </c>
      <c r="B1878" s="4">
        <v>45264</v>
      </c>
      <c r="C1878" t="s">
        <v>1321</v>
      </c>
      <c r="D1878" t="s">
        <v>1718</v>
      </c>
      <c r="E1878" t="s">
        <v>1748</v>
      </c>
      <c r="F1878">
        <v>2</v>
      </c>
      <c r="G1878">
        <v>600.73</v>
      </c>
      <c r="H1878">
        <v>0.08</v>
      </c>
      <c r="I1878" t="s">
        <v>1805</v>
      </c>
      <c r="J1878" s="17">
        <v>1105.3432</v>
      </c>
      <c r="K1878">
        <f t="shared" si="117"/>
        <v>2</v>
      </c>
      <c r="L1878">
        <f t="shared" si="118"/>
        <v>600.73</v>
      </c>
      <c r="M1878">
        <f t="shared" si="116"/>
        <v>0.08</v>
      </c>
      <c r="N1878" s="22">
        <f t="shared" si="119"/>
        <v>1105.3432</v>
      </c>
    </row>
    <row r="1879" spans="1:14" x14ac:dyDescent="0.3">
      <c r="A1879" t="s">
        <v>1935</v>
      </c>
      <c r="B1879" s="4">
        <v>45347</v>
      </c>
      <c r="C1879" t="s">
        <v>1225</v>
      </c>
      <c r="D1879" t="s">
        <v>1718</v>
      </c>
      <c r="E1879" t="s">
        <v>1768</v>
      </c>
      <c r="F1879">
        <v>2</v>
      </c>
      <c r="G1879">
        <v>724.97</v>
      </c>
      <c r="H1879">
        <v>0.1</v>
      </c>
      <c r="I1879" t="s">
        <v>1805</v>
      </c>
      <c r="J1879" s="17">
        <v>1304.9459999999999</v>
      </c>
      <c r="K1879">
        <f t="shared" si="117"/>
        <v>2</v>
      </c>
      <c r="L1879">
        <f t="shared" si="118"/>
        <v>724.97</v>
      </c>
      <c r="M1879">
        <f t="shared" si="116"/>
        <v>0.1</v>
      </c>
      <c r="N1879" s="22">
        <f t="shared" si="119"/>
        <v>1304.9459999999999</v>
      </c>
    </row>
    <row r="1880" spans="1:14" x14ac:dyDescent="0.3">
      <c r="A1880" t="s">
        <v>1985</v>
      </c>
      <c r="B1880" s="4">
        <v>45885</v>
      </c>
      <c r="C1880" t="s">
        <v>241</v>
      </c>
      <c r="D1880" t="s">
        <v>1718</v>
      </c>
      <c r="E1880" t="s">
        <v>1755</v>
      </c>
      <c r="F1880">
        <v>4</v>
      </c>
      <c r="G1880">
        <v>638.91</v>
      </c>
      <c r="H1880">
        <v>0</v>
      </c>
      <c r="I1880" t="s">
        <v>1810</v>
      </c>
      <c r="J1880" s="17">
        <v>2555.64</v>
      </c>
      <c r="K1880">
        <f t="shared" si="117"/>
        <v>4</v>
      </c>
      <c r="L1880">
        <f t="shared" si="118"/>
        <v>638.91</v>
      </c>
      <c r="M1880">
        <f t="shared" si="116"/>
        <v>0</v>
      </c>
      <c r="N1880" s="22">
        <f t="shared" si="119"/>
        <v>2555.64</v>
      </c>
    </row>
    <row r="1881" spans="1:14" x14ac:dyDescent="0.3">
      <c r="A1881" t="s">
        <v>2042</v>
      </c>
      <c r="B1881" s="4">
        <v>45671</v>
      </c>
      <c r="C1881" t="s">
        <v>44</v>
      </c>
      <c r="D1881" t="s">
        <v>1718</v>
      </c>
      <c r="E1881" t="s">
        <v>1758</v>
      </c>
      <c r="F1881">
        <v>1</v>
      </c>
      <c r="G1881">
        <v>946.9</v>
      </c>
      <c r="H1881">
        <v>0.28999999999999998</v>
      </c>
      <c r="I1881" t="s">
        <v>1810</v>
      </c>
      <c r="J1881" s="17">
        <v>672.29899999999998</v>
      </c>
      <c r="K1881">
        <f t="shared" si="117"/>
        <v>1</v>
      </c>
      <c r="L1881">
        <f t="shared" si="118"/>
        <v>946.9</v>
      </c>
      <c r="M1881">
        <f t="shared" si="116"/>
        <v>0.28999999999999998</v>
      </c>
      <c r="N1881" s="22">
        <f t="shared" si="119"/>
        <v>672.29899999999998</v>
      </c>
    </row>
    <row r="1882" spans="1:14" x14ac:dyDescent="0.3">
      <c r="A1882" t="s">
        <v>2054</v>
      </c>
      <c r="B1882" s="4">
        <v>45729</v>
      </c>
      <c r="C1882" t="s">
        <v>1333</v>
      </c>
      <c r="D1882" t="s">
        <v>1718</v>
      </c>
      <c r="E1882" t="s">
        <v>1776</v>
      </c>
      <c r="F1882">
        <v>1</v>
      </c>
      <c r="G1882">
        <v>809.45</v>
      </c>
      <c r="H1882">
        <v>0.09</v>
      </c>
      <c r="I1882" t="s">
        <v>1810</v>
      </c>
      <c r="J1882" s="17">
        <v>736.59950000000003</v>
      </c>
      <c r="K1882">
        <f t="shared" si="117"/>
        <v>1</v>
      </c>
      <c r="L1882">
        <f t="shared" si="118"/>
        <v>809.45</v>
      </c>
      <c r="M1882">
        <f t="shared" si="116"/>
        <v>0.09</v>
      </c>
      <c r="N1882" s="22">
        <f t="shared" si="119"/>
        <v>736.59950000000003</v>
      </c>
    </row>
    <row r="1883" spans="1:14" x14ac:dyDescent="0.3">
      <c r="A1883" t="s">
        <v>2179</v>
      </c>
      <c r="B1883" s="4">
        <v>45373</v>
      </c>
      <c r="C1883" t="s">
        <v>146</v>
      </c>
      <c r="D1883" t="s">
        <v>1718</v>
      </c>
      <c r="E1883" t="s">
        <v>1779</v>
      </c>
      <c r="F1883">
        <v>2</v>
      </c>
      <c r="G1883">
        <v>209.66</v>
      </c>
      <c r="H1883">
        <v>0.21</v>
      </c>
      <c r="I1883" t="s">
        <v>1805</v>
      </c>
      <c r="J1883" s="17">
        <v>331.26280000000003</v>
      </c>
      <c r="K1883">
        <f t="shared" si="117"/>
        <v>2</v>
      </c>
      <c r="L1883">
        <f t="shared" si="118"/>
        <v>209.66</v>
      </c>
      <c r="M1883">
        <f t="shared" si="116"/>
        <v>0.21</v>
      </c>
      <c r="N1883" s="22">
        <f t="shared" si="119"/>
        <v>331.26280000000003</v>
      </c>
    </row>
    <row r="1884" spans="1:14" x14ac:dyDescent="0.3">
      <c r="A1884" t="s">
        <v>2201</v>
      </c>
      <c r="B1884" s="4">
        <v>45378</v>
      </c>
      <c r="C1884" t="s">
        <v>657</v>
      </c>
      <c r="D1884" t="s">
        <v>1718</v>
      </c>
      <c r="E1884" t="s">
        <v>1795</v>
      </c>
      <c r="F1884">
        <v>2</v>
      </c>
      <c r="G1884">
        <v>962.81</v>
      </c>
      <c r="H1884">
        <v>0.06</v>
      </c>
      <c r="I1884" t="s">
        <v>1810</v>
      </c>
      <c r="J1884" s="17">
        <v>1810.0827999999999</v>
      </c>
      <c r="K1884">
        <f t="shared" si="117"/>
        <v>2</v>
      </c>
      <c r="L1884">
        <f t="shared" si="118"/>
        <v>962.81</v>
      </c>
      <c r="M1884">
        <f t="shared" si="116"/>
        <v>0.06</v>
      </c>
      <c r="N1884" s="22">
        <f t="shared" si="119"/>
        <v>1810.0827999999999</v>
      </c>
    </row>
    <row r="1885" spans="1:14" x14ac:dyDescent="0.3">
      <c r="A1885" t="s">
        <v>2205</v>
      </c>
      <c r="B1885" s="4">
        <v>45844</v>
      </c>
      <c r="C1885" t="s">
        <v>666</v>
      </c>
      <c r="D1885" t="s">
        <v>1718</v>
      </c>
      <c r="E1885" t="s">
        <v>1776</v>
      </c>
      <c r="F1885">
        <v>2</v>
      </c>
      <c r="G1885">
        <v>308.7</v>
      </c>
      <c r="H1885">
        <v>0.2</v>
      </c>
      <c r="I1885" t="s">
        <v>1807</v>
      </c>
      <c r="J1885" s="17">
        <v>493.92</v>
      </c>
      <c r="K1885">
        <f t="shared" si="117"/>
        <v>2</v>
      </c>
      <c r="L1885">
        <f t="shared" si="118"/>
        <v>308.7</v>
      </c>
      <c r="M1885">
        <f t="shared" si="116"/>
        <v>0.2</v>
      </c>
      <c r="N1885" s="22">
        <f t="shared" si="119"/>
        <v>493.92</v>
      </c>
    </row>
    <row r="1886" spans="1:14" x14ac:dyDescent="0.3">
      <c r="A1886" t="s">
        <v>2424</v>
      </c>
      <c r="B1886" s="4">
        <v>45534</v>
      </c>
      <c r="C1886" t="s">
        <v>121</v>
      </c>
      <c r="D1886" t="s">
        <v>1718</v>
      </c>
      <c r="E1886" t="s">
        <v>1774</v>
      </c>
      <c r="F1886">
        <v>3</v>
      </c>
      <c r="G1886">
        <v>265.89</v>
      </c>
      <c r="H1886">
        <v>0.08</v>
      </c>
      <c r="I1886" t="s">
        <v>1810</v>
      </c>
      <c r="J1886" s="17">
        <v>733.85640000000001</v>
      </c>
      <c r="K1886">
        <f t="shared" si="117"/>
        <v>3</v>
      </c>
      <c r="L1886">
        <f t="shared" si="118"/>
        <v>265.89</v>
      </c>
      <c r="M1886">
        <f t="shared" ref="M1886:M1949" si="120">IF(ISBLANK(H1886),1-(J1886/(L1886*F1886)),H1886)</f>
        <v>0.08</v>
      </c>
      <c r="N1886" s="22">
        <f t="shared" si="119"/>
        <v>733.85640000000001</v>
      </c>
    </row>
    <row r="1887" spans="1:14" x14ac:dyDescent="0.3">
      <c r="A1887" t="s">
        <v>2431</v>
      </c>
      <c r="B1887" s="4">
        <v>45644</v>
      </c>
      <c r="C1887" t="s">
        <v>218</v>
      </c>
      <c r="D1887" t="s">
        <v>1718</v>
      </c>
      <c r="E1887" t="s">
        <v>1751</v>
      </c>
      <c r="F1887">
        <v>1</v>
      </c>
      <c r="G1887">
        <v>647.86</v>
      </c>
      <c r="H1887">
        <v>0.05</v>
      </c>
      <c r="I1887" t="s">
        <v>1810</v>
      </c>
      <c r="J1887" s="17">
        <v>615.46699999999998</v>
      </c>
      <c r="K1887">
        <f t="shared" si="117"/>
        <v>1</v>
      </c>
      <c r="L1887">
        <f t="shared" si="118"/>
        <v>647.86</v>
      </c>
      <c r="M1887">
        <f t="shared" si="120"/>
        <v>0.05</v>
      </c>
      <c r="N1887" s="22">
        <f t="shared" si="119"/>
        <v>615.46699999999998</v>
      </c>
    </row>
    <row r="1888" spans="1:14" x14ac:dyDescent="0.3">
      <c r="A1888" t="s">
        <v>2523</v>
      </c>
      <c r="B1888" s="4">
        <v>45755</v>
      </c>
      <c r="C1888" t="s">
        <v>873</v>
      </c>
      <c r="D1888" t="s">
        <v>1718</v>
      </c>
      <c r="E1888" t="s">
        <v>1783</v>
      </c>
      <c r="F1888">
        <v>4</v>
      </c>
      <c r="G1888">
        <v>603.52</v>
      </c>
      <c r="H1888">
        <v>0.25</v>
      </c>
      <c r="I1888" t="s">
        <v>1805</v>
      </c>
      <c r="J1888" s="17">
        <v>1810.56</v>
      </c>
      <c r="K1888">
        <f t="shared" si="117"/>
        <v>4</v>
      </c>
      <c r="L1888">
        <f t="shared" si="118"/>
        <v>603.52</v>
      </c>
      <c r="M1888">
        <f t="shared" si="120"/>
        <v>0.25</v>
      </c>
      <c r="N1888" s="22">
        <f t="shared" si="119"/>
        <v>1810.56</v>
      </c>
    </row>
    <row r="1889" spans="1:14" x14ac:dyDescent="0.3">
      <c r="A1889" t="s">
        <v>2554</v>
      </c>
      <c r="B1889" s="4">
        <v>45916</v>
      </c>
      <c r="C1889" t="s">
        <v>417</v>
      </c>
      <c r="D1889" t="s">
        <v>1718</v>
      </c>
      <c r="E1889" t="s">
        <v>1739</v>
      </c>
      <c r="F1889">
        <v>1</v>
      </c>
      <c r="G1889">
        <v>126.09</v>
      </c>
      <c r="H1889">
        <v>0.05</v>
      </c>
      <c r="I1889" t="s">
        <v>1810</v>
      </c>
      <c r="J1889" s="17">
        <v>119.7855</v>
      </c>
      <c r="K1889">
        <f t="shared" si="117"/>
        <v>1</v>
      </c>
      <c r="L1889">
        <f t="shared" si="118"/>
        <v>126.09</v>
      </c>
      <c r="M1889">
        <f t="shared" si="120"/>
        <v>0.05</v>
      </c>
      <c r="N1889" s="22">
        <f t="shared" si="119"/>
        <v>119.7855</v>
      </c>
    </row>
    <row r="1890" spans="1:14" x14ac:dyDescent="0.3">
      <c r="A1890" t="s">
        <v>2582</v>
      </c>
      <c r="B1890" s="4">
        <v>45821</v>
      </c>
      <c r="C1890" t="s">
        <v>554</v>
      </c>
      <c r="D1890" t="s">
        <v>1718</v>
      </c>
      <c r="E1890" t="s">
        <v>1781</v>
      </c>
      <c r="F1890">
        <v>1</v>
      </c>
      <c r="G1890">
        <v>269.94</v>
      </c>
      <c r="H1890">
        <v>7.0000000000000007E-2</v>
      </c>
      <c r="I1890" t="s">
        <v>1810</v>
      </c>
      <c r="J1890" s="17">
        <v>251.04419999999999</v>
      </c>
      <c r="K1890">
        <f t="shared" si="117"/>
        <v>1</v>
      </c>
      <c r="L1890">
        <f t="shared" si="118"/>
        <v>269.94</v>
      </c>
      <c r="M1890">
        <f t="shared" si="120"/>
        <v>7.0000000000000007E-2</v>
      </c>
      <c r="N1890" s="22">
        <f t="shared" si="119"/>
        <v>251.04419999999999</v>
      </c>
    </row>
    <row r="1891" spans="1:14" x14ac:dyDescent="0.3">
      <c r="A1891" t="s">
        <v>2623</v>
      </c>
      <c r="B1891" s="4">
        <v>45390</v>
      </c>
      <c r="C1891" t="s">
        <v>382</v>
      </c>
      <c r="D1891" t="s">
        <v>1718</v>
      </c>
      <c r="E1891" t="s">
        <v>1789</v>
      </c>
      <c r="F1891">
        <v>4</v>
      </c>
      <c r="G1891">
        <v>212.96</v>
      </c>
      <c r="H1891">
        <v>0.17</v>
      </c>
      <c r="I1891" t="s">
        <v>1805</v>
      </c>
      <c r="J1891" s="17">
        <v>707.02719999999999</v>
      </c>
      <c r="K1891">
        <f t="shared" si="117"/>
        <v>4</v>
      </c>
      <c r="L1891">
        <f t="shared" si="118"/>
        <v>212.96</v>
      </c>
      <c r="M1891">
        <f t="shared" si="120"/>
        <v>0.17</v>
      </c>
      <c r="N1891" s="22">
        <f t="shared" si="119"/>
        <v>707.02719999999999</v>
      </c>
    </row>
    <row r="1892" spans="1:14" x14ac:dyDescent="0.3">
      <c r="A1892" t="s">
        <v>2625</v>
      </c>
      <c r="B1892" s="4">
        <v>45844</v>
      </c>
      <c r="C1892" t="s">
        <v>351</v>
      </c>
      <c r="D1892" t="s">
        <v>1718</v>
      </c>
      <c r="E1892" t="s">
        <v>1734</v>
      </c>
      <c r="F1892">
        <v>2</v>
      </c>
      <c r="G1892">
        <v>698.94</v>
      </c>
      <c r="H1892">
        <v>0.06</v>
      </c>
      <c r="I1892" t="s">
        <v>1805</v>
      </c>
      <c r="J1892" s="17">
        <v>1314.0072</v>
      </c>
      <c r="K1892">
        <f t="shared" si="117"/>
        <v>2</v>
      </c>
      <c r="L1892">
        <f t="shared" si="118"/>
        <v>698.94</v>
      </c>
      <c r="M1892">
        <f t="shared" si="120"/>
        <v>0.06</v>
      </c>
      <c r="N1892" s="22">
        <f t="shared" si="119"/>
        <v>1314.0072</v>
      </c>
    </row>
    <row r="1893" spans="1:14" x14ac:dyDescent="0.3">
      <c r="A1893" t="s">
        <v>2705</v>
      </c>
      <c r="B1893" s="4">
        <v>45930</v>
      </c>
      <c r="C1893" t="s">
        <v>1421</v>
      </c>
      <c r="D1893" t="s">
        <v>1718</v>
      </c>
      <c r="E1893" t="s">
        <v>1776</v>
      </c>
      <c r="F1893">
        <v>2</v>
      </c>
      <c r="G1893">
        <v>451.33</v>
      </c>
      <c r="H1893">
        <v>0.23</v>
      </c>
      <c r="I1893" t="s">
        <v>1810</v>
      </c>
      <c r="J1893" s="17">
        <v>695.04819999999995</v>
      </c>
      <c r="K1893">
        <f t="shared" si="117"/>
        <v>2</v>
      </c>
      <c r="L1893">
        <f t="shared" si="118"/>
        <v>451.33</v>
      </c>
      <c r="M1893">
        <f t="shared" si="120"/>
        <v>0.23</v>
      </c>
      <c r="N1893" s="22">
        <f t="shared" si="119"/>
        <v>695.04819999999995</v>
      </c>
    </row>
    <row r="1894" spans="1:14" x14ac:dyDescent="0.3">
      <c r="A1894" t="s">
        <v>3002</v>
      </c>
      <c r="B1894" s="4">
        <v>45684</v>
      </c>
      <c r="C1894" t="s">
        <v>1493</v>
      </c>
      <c r="D1894" t="s">
        <v>1718</v>
      </c>
      <c r="E1894" t="s">
        <v>1774</v>
      </c>
      <c r="F1894">
        <v>3</v>
      </c>
      <c r="G1894">
        <v>845.67</v>
      </c>
      <c r="H1894">
        <v>0.12</v>
      </c>
      <c r="I1894" t="s">
        <v>1810</v>
      </c>
      <c r="J1894" s="17">
        <v>2232.5688</v>
      </c>
      <c r="K1894">
        <f t="shared" si="117"/>
        <v>3</v>
      </c>
      <c r="L1894">
        <f t="shared" si="118"/>
        <v>845.67</v>
      </c>
      <c r="M1894">
        <f t="shared" si="120"/>
        <v>0.12</v>
      </c>
      <c r="N1894" s="22">
        <f t="shared" si="119"/>
        <v>2232.5688</v>
      </c>
    </row>
    <row r="1895" spans="1:14" x14ac:dyDescent="0.3">
      <c r="A1895" t="s">
        <v>3056</v>
      </c>
      <c r="B1895" s="4">
        <v>45467</v>
      </c>
      <c r="C1895" t="s">
        <v>453</v>
      </c>
      <c r="D1895" t="s">
        <v>1718</v>
      </c>
      <c r="E1895" t="s">
        <v>1786</v>
      </c>
      <c r="F1895">
        <v>3</v>
      </c>
      <c r="G1895">
        <v>517.98</v>
      </c>
      <c r="H1895">
        <v>0.01</v>
      </c>
      <c r="I1895" t="s">
        <v>1807</v>
      </c>
      <c r="J1895" s="17">
        <v>1538.4005999999999</v>
      </c>
      <c r="K1895">
        <f t="shared" si="117"/>
        <v>3</v>
      </c>
      <c r="L1895">
        <f t="shared" si="118"/>
        <v>517.98</v>
      </c>
      <c r="M1895">
        <f t="shared" si="120"/>
        <v>0.01</v>
      </c>
      <c r="N1895" s="22">
        <f t="shared" si="119"/>
        <v>1538.4005999999999</v>
      </c>
    </row>
    <row r="1896" spans="1:14" x14ac:dyDescent="0.3">
      <c r="A1896" t="s">
        <v>3073</v>
      </c>
      <c r="B1896" s="4">
        <v>45861</v>
      </c>
      <c r="C1896" t="s">
        <v>310</v>
      </c>
      <c r="D1896" t="s">
        <v>1718</v>
      </c>
      <c r="E1896" t="s">
        <v>1755</v>
      </c>
      <c r="F1896">
        <v>1</v>
      </c>
      <c r="G1896">
        <v>252.18</v>
      </c>
      <c r="H1896">
        <v>0.23</v>
      </c>
      <c r="I1896" t="s">
        <v>1807</v>
      </c>
      <c r="J1896" s="17">
        <v>194.17859999999999</v>
      </c>
      <c r="K1896">
        <f t="shared" si="117"/>
        <v>1</v>
      </c>
      <c r="L1896">
        <f t="shared" si="118"/>
        <v>252.18</v>
      </c>
      <c r="M1896">
        <f t="shared" si="120"/>
        <v>0.23</v>
      </c>
      <c r="N1896" s="22">
        <f t="shared" si="119"/>
        <v>194.17859999999999</v>
      </c>
    </row>
    <row r="1897" spans="1:14" x14ac:dyDescent="0.3">
      <c r="A1897" t="s">
        <v>3129</v>
      </c>
      <c r="B1897" s="4">
        <v>45335</v>
      </c>
      <c r="C1897" t="s">
        <v>951</v>
      </c>
      <c r="D1897" t="s">
        <v>1718</v>
      </c>
      <c r="E1897" t="s">
        <v>1774</v>
      </c>
      <c r="F1897">
        <v>3</v>
      </c>
      <c r="G1897">
        <v>206.84</v>
      </c>
      <c r="H1897">
        <v>0.19</v>
      </c>
      <c r="I1897" t="s">
        <v>1807</v>
      </c>
      <c r="J1897" s="17">
        <v>502.62119999999999</v>
      </c>
      <c r="K1897">
        <f t="shared" si="117"/>
        <v>3</v>
      </c>
      <c r="L1897">
        <f t="shared" si="118"/>
        <v>206.84</v>
      </c>
      <c r="M1897">
        <f t="shared" si="120"/>
        <v>0.19</v>
      </c>
      <c r="N1897" s="22">
        <f t="shared" si="119"/>
        <v>502.62119999999999</v>
      </c>
    </row>
    <row r="1898" spans="1:14" x14ac:dyDescent="0.3">
      <c r="A1898" t="s">
        <v>3160</v>
      </c>
      <c r="B1898" s="4">
        <v>45894</v>
      </c>
      <c r="C1898" t="s">
        <v>1232</v>
      </c>
      <c r="D1898" t="s">
        <v>1718</v>
      </c>
      <c r="E1898" t="s">
        <v>1783</v>
      </c>
      <c r="F1898">
        <v>1</v>
      </c>
      <c r="G1898">
        <v>509.63</v>
      </c>
      <c r="H1898">
        <v>0.27</v>
      </c>
      <c r="I1898" t="s">
        <v>1810</v>
      </c>
      <c r="J1898" s="17">
        <v>372.0299</v>
      </c>
      <c r="K1898">
        <f t="shared" si="117"/>
        <v>1</v>
      </c>
      <c r="L1898">
        <f t="shared" si="118"/>
        <v>509.63</v>
      </c>
      <c r="M1898">
        <f t="shared" si="120"/>
        <v>0.27</v>
      </c>
      <c r="N1898" s="22">
        <f t="shared" si="119"/>
        <v>372.0299</v>
      </c>
    </row>
    <row r="1899" spans="1:14" x14ac:dyDescent="0.3">
      <c r="A1899" t="s">
        <v>3236</v>
      </c>
      <c r="B1899" s="4">
        <v>45804</v>
      </c>
      <c r="C1899" t="s">
        <v>779</v>
      </c>
      <c r="D1899" t="s">
        <v>1718</v>
      </c>
      <c r="E1899" t="s">
        <v>1779</v>
      </c>
      <c r="F1899">
        <v>2</v>
      </c>
      <c r="G1899">
        <v>822.59</v>
      </c>
      <c r="H1899">
        <v>0.22</v>
      </c>
      <c r="I1899" t="s">
        <v>1807</v>
      </c>
      <c r="J1899" s="17">
        <v>1283.2403999999999</v>
      </c>
      <c r="K1899">
        <f t="shared" si="117"/>
        <v>2</v>
      </c>
      <c r="L1899">
        <f t="shared" si="118"/>
        <v>822.59</v>
      </c>
      <c r="M1899">
        <f t="shared" si="120"/>
        <v>0.22</v>
      </c>
      <c r="N1899" s="22">
        <f t="shared" si="119"/>
        <v>1283.2403999999999</v>
      </c>
    </row>
    <row r="1900" spans="1:14" x14ac:dyDescent="0.3">
      <c r="A1900" t="s">
        <v>3292</v>
      </c>
      <c r="B1900" s="4">
        <v>45569</v>
      </c>
      <c r="C1900" t="s">
        <v>820</v>
      </c>
      <c r="D1900" t="s">
        <v>1718</v>
      </c>
      <c r="E1900" t="s">
        <v>1774</v>
      </c>
      <c r="F1900">
        <v>1</v>
      </c>
      <c r="G1900">
        <v>861.5</v>
      </c>
      <c r="H1900">
        <v>0.05</v>
      </c>
      <c r="I1900" t="s">
        <v>1810</v>
      </c>
      <c r="J1900" s="17">
        <v>818.42499999999995</v>
      </c>
      <c r="K1900">
        <f t="shared" si="117"/>
        <v>1</v>
      </c>
      <c r="L1900">
        <f t="shared" si="118"/>
        <v>861.5</v>
      </c>
      <c r="M1900">
        <f t="shared" si="120"/>
        <v>0.05</v>
      </c>
      <c r="N1900" s="22">
        <f t="shared" si="119"/>
        <v>818.42499999999995</v>
      </c>
    </row>
    <row r="1901" spans="1:14" x14ac:dyDescent="0.3">
      <c r="A1901" t="s">
        <v>3326</v>
      </c>
      <c r="B1901" s="4">
        <v>45664</v>
      </c>
      <c r="C1901" t="s">
        <v>562</v>
      </c>
      <c r="D1901" t="s">
        <v>1718</v>
      </c>
      <c r="E1901" t="s">
        <v>1758</v>
      </c>
      <c r="F1901">
        <v>2</v>
      </c>
      <c r="G1901">
        <v>859.74</v>
      </c>
      <c r="H1901">
        <v>0.25</v>
      </c>
      <c r="I1901" t="s">
        <v>1810</v>
      </c>
      <c r="J1901" s="17">
        <v>1289.6099999999999</v>
      </c>
      <c r="K1901">
        <f t="shared" si="117"/>
        <v>2</v>
      </c>
      <c r="L1901">
        <f t="shared" si="118"/>
        <v>859.74</v>
      </c>
      <c r="M1901">
        <f t="shared" si="120"/>
        <v>0.25</v>
      </c>
      <c r="N1901" s="22">
        <f t="shared" si="119"/>
        <v>1289.6099999999999</v>
      </c>
    </row>
    <row r="1902" spans="1:14" x14ac:dyDescent="0.3">
      <c r="A1902" t="s">
        <v>3355</v>
      </c>
      <c r="B1902" s="4">
        <v>45819</v>
      </c>
      <c r="C1902" t="s">
        <v>376</v>
      </c>
      <c r="D1902" t="s">
        <v>1718</v>
      </c>
      <c r="E1902" t="s">
        <v>1761</v>
      </c>
      <c r="F1902">
        <v>3</v>
      </c>
      <c r="G1902">
        <v>99.67</v>
      </c>
      <c r="H1902">
        <v>0.17</v>
      </c>
      <c r="I1902" t="s">
        <v>1805</v>
      </c>
      <c r="J1902" s="17">
        <v>248.17830000000001</v>
      </c>
      <c r="K1902">
        <f t="shared" si="117"/>
        <v>3</v>
      </c>
      <c r="L1902">
        <f t="shared" si="118"/>
        <v>99.67</v>
      </c>
      <c r="M1902">
        <f t="shared" si="120"/>
        <v>0.17</v>
      </c>
      <c r="N1902" s="22">
        <f t="shared" si="119"/>
        <v>248.17830000000001</v>
      </c>
    </row>
    <row r="1903" spans="1:14" x14ac:dyDescent="0.3">
      <c r="A1903" t="s">
        <v>3538</v>
      </c>
      <c r="B1903" s="4">
        <v>45231</v>
      </c>
      <c r="C1903" t="s">
        <v>705</v>
      </c>
      <c r="D1903" t="s">
        <v>1718</v>
      </c>
      <c r="E1903" t="s">
        <v>1771</v>
      </c>
      <c r="F1903">
        <v>2</v>
      </c>
      <c r="G1903">
        <v>886.67</v>
      </c>
      <c r="H1903">
        <v>0.24</v>
      </c>
      <c r="I1903" t="s">
        <v>1807</v>
      </c>
      <c r="J1903" s="17">
        <v>1347.7384</v>
      </c>
      <c r="K1903">
        <f t="shared" si="117"/>
        <v>2</v>
      </c>
      <c r="L1903">
        <f t="shared" si="118"/>
        <v>886.67</v>
      </c>
      <c r="M1903">
        <f t="shared" si="120"/>
        <v>0.24</v>
      </c>
      <c r="N1903" s="22">
        <f t="shared" si="119"/>
        <v>1347.7384</v>
      </c>
    </row>
    <row r="1904" spans="1:14" x14ac:dyDescent="0.3">
      <c r="A1904" t="s">
        <v>3614</v>
      </c>
      <c r="B1904" s="4">
        <v>45757</v>
      </c>
      <c r="C1904" t="s">
        <v>485</v>
      </c>
      <c r="D1904" t="s">
        <v>1718</v>
      </c>
      <c r="E1904" t="s">
        <v>1771</v>
      </c>
      <c r="F1904">
        <v>4</v>
      </c>
      <c r="G1904">
        <v>33.630000000000003</v>
      </c>
      <c r="H1904">
        <v>0.05</v>
      </c>
      <c r="I1904" t="s">
        <v>1805</v>
      </c>
      <c r="J1904" s="17">
        <v>127.794</v>
      </c>
      <c r="K1904">
        <f t="shared" si="117"/>
        <v>4</v>
      </c>
      <c r="L1904">
        <f t="shared" si="118"/>
        <v>33.630000000000003</v>
      </c>
      <c r="M1904">
        <f t="shared" si="120"/>
        <v>0.05</v>
      </c>
      <c r="N1904" s="22">
        <f t="shared" si="119"/>
        <v>127.794</v>
      </c>
    </row>
    <row r="1905" spans="1:14" x14ac:dyDescent="0.3">
      <c r="A1905" t="s">
        <v>3697</v>
      </c>
      <c r="B1905" s="4">
        <v>45404</v>
      </c>
      <c r="C1905" t="s">
        <v>1496</v>
      </c>
      <c r="D1905" t="s">
        <v>1718</v>
      </c>
      <c r="E1905" t="s">
        <v>1771</v>
      </c>
      <c r="F1905">
        <v>4</v>
      </c>
      <c r="G1905">
        <v>731.72</v>
      </c>
      <c r="H1905">
        <v>0.22</v>
      </c>
      <c r="I1905" t="s">
        <v>1810</v>
      </c>
      <c r="J1905" s="17">
        <v>2282.9663999999998</v>
      </c>
      <c r="K1905">
        <f t="shared" si="117"/>
        <v>4</v>
      </c>
      <c r="L1905">
        <f t="shared" si="118"/>
        <v>731.72</v>
      </c>
      <c r="M1905">
        <f t="shared" si="120"/>
        <v>0.22</v>
      </c>
      <c r="N1905" s="22">
        <f t="shared" si="119"/>
        <v>2282.9663999999998</v>
      </c>
    </row>
    <row r="1906" spans="1:14" x14ac:dyDescent="0.3">
      <c r="A1906" t="s">
        <v>3752</v>
      </c>
      <c r="B1906" s="4">
        <v>45797</v>
      </c>
      <c r="C1906" t="s">
        <v>450</v>
      </c>
      <c r="D1906" t="s">
        <v>1718</v>
      </c>
      <c r="E1906" t="s">
        <v>1789</v>
      </c>
      <c r="F1906">
        <v>1</v>
      </c>
      <c r="G1906">
        <v>355.31</v>
      </c>
      <c r="H1906">
        <v>0.27</v>
      </c>
      <c r="I1906" t="s">
        <v>1805</v>
      </c>
      <c r="J1906" s="17">
        <v>259.37630000000001</v>
      </c>
      <c r="K1906">
        <f t="shared" si="117"/>
        <v>1</v>
      </c>
      <c r="L1906">
        <f t="shared" si="118"/>
        <v>355.31</v>
      </c>
      <c r="M1906">
        <f t="shared" si="120"/>
        <v>0.27</v>
      </c>
      <c r="N1906" s="22">
        <f t="shared" si="119"/>
        <v>259.37630000000001</v>
      </c>
    </row>
    <row r="1907" spans="1:14" x14ac:dyDescent="0.3">
      <c r="A1907" t="s">
        <v>3755</v>
      </c>
      <c r="B1907" s="4">
        <v>45293</v>
      </c>
      <c r="C1907" t="s">
        <v>1303</v>
      </c>
      <c r="D1907" t="s">
        <v>1718</v>
      </c>
      <c r="E1907" t="s">
        <v>1771</v>
      </c>
      <c r="F1907">
        <v>4</v>
      </c>
      <c r="G1907">
        <v>101.25</v>
      </c>
      <c r="H1907">
        <v>0.16</v>
      </c>
      <c r="I1907" t="s">
        <v>1807</v>
      </c>
      <c r="J1907" s="17">
        <v>340.2</v>
      </c>
      <c r="K1907">
        <f t="shared" si="117"/>
        <v>4</v>
      </c>
      <c r="L1907">
        <f t="shared" si="118"/>
        <v>101.25</v>
      </c>
      <c r="M1907">
        <f t="shared" si="120"/>
        <v>0.16</v>
      </c>
      <c r="N1907" s="22">
        <f t="shared" si="119"/>
        <v>340.2</v>
      </c>
    </row>
    <row r="1908" spans="1:14" x14ac:dyDescent="0.3">
      <c r="A1908" t="s">
        <v>2303</v>
      </c>
      <c r="B1908" s="4">
        <v>45238</v>
      </c>
      <c r="C1908" t="s">
        <v>740</v>
      </c>
      <c r="D1908" t="s">
        <v>1720</v>
      </c>
      <c r="E1908" t="s">
        <v>1734</v>
      </c>
      <c r="F1908">
        <v>2</v>
      </c>
      <c r="G1908">
        <v>264.39</v>
      </c>
      <c r="H1908">
        <v>0.11</v>
      </c>
      <c r="I1908" t="s">
        <v>1810</v>
      </c>
      <c r="J1908" s="17">
        <v>470.61419999999998</v>
      </c>
      <c r="K1908">
        <f t="shared" si="117"/>
        <v>2</v>
      </c>
      <c r="L1908">
        <f t="shared" si="118"/>
        <v>264.39</v>
      </c>
      <c r="M1908">
        <f t="shared" si="120"/>
        <v>0.11</v>
      </c>
      <c r="N1908" s="22">
        <f t="shared" si="119"/>
        <v>470.61419999999998</v>
      </c>
    </row>
    <row r="1909" spans="1:14" x14ac:dyDescent="0.3">
      <c r="A1909" t="s">
        <v>2312</v>
      </c>
      <c r="B1909" s="4">
        <v>45306</v>
      </c>
      <c r="C1909" t="s">
        <v>539</v>
      </c>
      <c r="D1909" t="s">
        <v>1720</v>
      </c>
      <c r="E1909" t="s">
        <v>1739</v>
      </c>
      <c r="F1909">
        <v>1</v>
      </c>
      <c r="G1909">
        <v>301.60000000000002</v>
      </c>
      <c r="H1909">
        <v>0.27</v>
      </c>
      <c r="I1909" t="s">
        <v>1805</v>
      </c>
      <c r="J1909" s="17">
        <v>220.16800000000001</v>
      </c>
      <c r="K1909">
        <f t="shared" si="117"/>
        <v>1</v>
      </c>
      <c r="L1909">
        <f t="shared" si="118"/>
        <v>301.60000000000002</v>
      </c>
      <c r="M1909">
        <f t="shared" si="120"/>
        <v>0.27</v>
      </c>
      <c r="N1909" s="22">
        <f t="shared" si="119"/>
        <v>220.16800000000001</v>
      </c>
    </row>
    <row r="1910" spans="1:14" x14ac:dyDescent="0.3">
      <c r="A1910" t="s">
        <v>2325</v>
      </c>
      <c r="B1910" s="4">
        <v>45598</v>
      </c>
      <c r="C1910" t="s">
        <v>1121</v>
      </c>
      <c r="D1910" t="s">
        <v>1720</v>
      </c>
      <c r="E1910" t="s">
        <v>1761</v>
      </c>
      <c r="F1910">
        <v>3</v>
      </c>
      <c r="G1910">
        <v>268.76</v>
      </c>
      <c r="H1910">
        <v>0.01</v>
      </c>
      <c r="I1910" t="s">
        <v>1807</v>
      </c>
      <c r="J1910" s="17">
        <v>798.21719999999993</v>
      </c>
      <c r="K1910">
        <f t="shared" si="117"/>
        <v>3</v>
      </c>
      <c r="L1910">
        <f t="shared" si="118"/>
        <v>268.76</v>
      </c>
      <c r="M1910">
        <f t="shared" si="120"/>
        <v>0.01</v>
      </c>
      <c r="N1910" s="22">
        <f t="shared" si="119"/>
        <v>798.21719999999993</v>
      </c>
    </row>
    <row r="1911" spans="1:14" x14ac:dyDescent="0.3">
      <c r="A1911" t="s">
        <v>2472</v>
      </c>
      <c r="B1911" s="4">
        <v>45781</v>
      </c>
      <c r="C1911" t="s">
        <v>182</v>
      </c>
      <c r="D1911" t="s">
        <v>1720</v>
      </c>
      <c r="E1911" t="s">
        <v>1781</v>
      </c>
      <c r="F1911">
        <v>4</v>
      </c>
      <c r="G1911">
        <v>20.09</v>
      </c>
      <c r="H1911">
        <v>0.16</v>
      </c>
      <c r="I1911" t="s">
        <v>1807</v>
      </c>
      <c r="J1911" s="17">
        <v>67.502399999999994</v>
      </c>
      <c r="K1911">
        <f t="shared" si="117"/>
        <v>4</v>
      </c>
      <c r="L1911">
        <f t="shared" si="118"/>
        <v>20.09</v>
      </c>
      <c r="M1911">
        <f t="shared" si="120"/>
        <v>0.16</v>
      </c>
      <c r="N1911" s="22">
        <f t="shared" si="119"/>
        <v>67.502399999999994</v>
      </c>
    </row>
    <row r="1912" spans="1:14" x14ac:dyDescent="0.3">
      <c r="A1912" t="s">
        <v>2526</v>
      </c>
      <c r="B1912" s="4">
        <v>45824</v>
      </c>
      <c r="C1912" t="s">
        <v>1450</v>
      </c>
      <c r="D1912" t="s">
        <v>1720</v>
      </c>
      <c r="E1912" t="s">
        <v>1789</v>
      </c>
      <c r="F1912">
        <v>4</v>
      </c>
      <c r="G1912">
        <v>52.35</v>
      </c>
      <c r="H1912">
        <v>0.23</v>
      </c>
      <c r="I1912" t="s">
        <v>1810</v>
      </c>
      <c r="J1912" s="17">
        <v>161.238</v>
      </c>
      <c r="K1912">
        <f t="shared" si="117"/>
        <v>4</v>
      </c>
      <c r="L1912">
        <f t="shared" si="118"/>
        <v>52.35</v>
      </c>
      <c r="M1912">
        <f t="shared" si="120"/>
        <v>0.23</v>
      </c>
      <c r="N1912" s="22">
        <f t="shared" si="119"/>
        <v>161.238</v>
      </c>
    </row>
    <row r="1913" spans="1:14" x14ac:dyDescent="0.3">
      <c r="A1913" t="s">
        <v>2654</v>
      </c>
      <c r="B1913" s="4">
        <v>45242</v>
      </c>
      <c r="C1913" t="s">
        <v>681</v>
      </c>
      <c r="D1913" t="s">
        <v>1720</v>
      </c>
      <c r="E1913" t="s">
        <v>1789</v>
      </c>
      <c r="F1913">
        <v>1</v>
      </c>
      <c r="G1913">
        <v>219.81</v>
      </c>
      <c r="H1913">
        <v>0.22</v>
      </c>
      <c r="I1913" t="s">
        <v>1810</v>
      </c>
      <c r="J1913" s="17">
        <v>171.45179999999999</v>
      </c>
      <c r="K1913">
        <f t="shared" si="117"/>
        <v>1</v>
      </c>
      <c r="L1913">
        <f t="shared" si="118"/>
        <v>219.81</v>
      </c>
      <c r="M1913">
        <f t="shared" si="120"/>
        <v>0.22</v>
      </c>
      <c r="N1913" s="22">
        <f t="shared" si="119"/>
        <v>171.45179999999999</v>
      </c>
    </row>
    <row r="1914" spans="1:14" x14ac:dyDescent="0.3">
      <c r="A1914" t="s">
        <v>2831</v>
      </c>
      <c r="B1914" s="4">
        <v>45354</v>
      </c>
      <c r="C1914" t="s">
        <v>1138</v>
      </c>
      <c r="D1914" t="s">
        <v>1720</v>
      </c>
      <c r="E1914" t="s">
        <v>1764</v>
      </c>
      <c r="F1914">
        <v>1</v>
      </c>
      <c r="G1914">
        <v>329.94</v>
      </c>
      <c r="H1914">
        <v>0.14000000000000001</v>
      </c>
      <c r="I1914" t="s">
        <v>1810</v>
      </c>
      <c r="J1914" s="17">
        <v>283.7484</v>
      </c>
      <c r="K1914">
        <f t="shared" si="117"/>
        <v>1</v>
      </c>
      <c r="L1914">
        <f t="shared" si="118"/>
        <v>329.94</v>
      </c>
      <c r="M1914">
        <f t="shared" si="120"/>
        <v>0.14000000000000001</v>
      </c>
      <c r="N1914" s="22">
        <f t="shared" si="119"/>
        <v>283.7484</v>
      </c>
    </row>
    <row r="1915" spans="1:14" x14ac:dyDescent="0.3">
      <c r="A1915" t="s">
        <v>2932</v>
      </c>
      <c r="B1915" s="4">
        <v>45307</v>
      </c>
      <c r="C1915" t="s">
        <v>743</v>
      </c>
      <c r="D1915" t="s">
        <v>1720</v>
      </c>
      <c r="E1915" t="s">
        <v>1783</v>
      </c>
      <c r="F1915">
        <v>2</v>
      </c>
      <c r="G1915">
        <v>463.52</v>
      </c>
      <c r="H1915">
        <v>0.27</v>
      </c>
      <c r="I1915" t="s">
        <v>1807</v>
      </c>
      <c r="J1915" s="17">
        <v>676.73919999999998</v>
      </c>
      <c r="K1915">
        <f t="shared" si="117"/>
        <v>2</v>
      </c>
      <c r="L1915">
        <f t="shared" si="118"/>
        <v>463.52</v>
      </c>
      <c r="M1915">
        <f t="shared" si="120"/>
        <v>0.27</v>
      </c>
      <c r="N1915" s="22">
        <f t="shared" si="119"/>
        <v>676.73919999999998</v>
      </c>
    </row>
    <row r="1916" spans="1:14" x14ac:dyDescent="0.3">
      <c r="A1916" t="s">
        <v>3082</v>
      </c>
      <c r="B1916" s="4">
        <v>45739</v>
      </c>
      <c r="C1916" t="s">
        <v>707</v>
      </c>
      <c r="D1916" t="s">
        <v>1720</v>
      </c>
      <c r="E1916" t="s">
        <v>1776</v>
      </c>
      <c r="F1916">
        <v>4</v>
      </c>
      <c r="G1916">
        <v>816.29</v>
      </c>
      <c r="H1916">
        <v>0.24</v>
      </c>
      <c r="I1916" t="s">
        <v>1807</v>
      </c>
      <c r="J1916" s="17">
        <v>2481.5216</v>
      </c>
      <c r="K1916">
        <f t="shared" si="117"/>
        <v>4</v>
      </c>
      <c r="L1916">
        <f t="shared" si="118"/>
        <v>816.29</v>
      </c>
      <c r="M1916">
        <f t="shared" si="120"/>
        <v>0.24</v>
      </c>
      <c r="N1916" s="22">
        <f t="shared" si="119"/>
        <v>2481.5216</v>
      </c>
    </row>
    <row r="1917" spans="1:14" x14ac:dyDescent="0.3">
      <c r="A1917" t="s">
        <v>3133</v>
      </c>
      <c r="B1917" s="4">
        <v>45498</v>
      </c>
      <c r="C1917" t="s">
        <v>1147</v>
      </c>
      <c r="D1917" t="s">
        <v>1720</v>
      </c>
      <c r="E1917" t="s">
        <v>1739</v>
      </c>
      <c r="F1917">
        <v>1</v>
      </c>
      <c r="G1917">
        <v>128.93</v>
      </c>
      <c r="H1917">
        <v>0.26</v>
      </c>
      <c r="I1917" t="s">
        <v>1805</v>
      </c>
      <c r="J1917" s="17">
        <v>95.408200000000008</v>
      </c>
      <c r="K1917">
        <f t="shared" si="117"/>
        <v>1</v>
      </c>
      <c r="L1917">
        <f t="shared" si="118"/>
        <v>128.93</v>
      </c>
      <c r="M1917">
        <f t="shared" si="120"/>
        <v>0.26</v>
      </c>
      <c r="N1917" s="22">
        <f t="shared" si="119"/>
        <v>95.408200000000008</v>
      </c>
    </row>
    <row r="1918" spans="1:14" x14ac:dyDescent="0.3">
      <c r="A1918" t="s">
        <v>3291</v>
      </c>
      <c r="B1918" s="4">
        <v>45864</v>
      </c>
      <c r="C1918" t="s">
        <v>1475</v>
      </c>
      <c r="D1918" t="s">
        <v>1720</v>
      </c>
      <c r="E1918" t="s">
        <v>1783</v>
      </c>
      <c r="F1918">
        <v>4</v>
      </c>
      <c r="G1918">
        <v>918.1</v>
      </c>
      <c r="H1918">
        <v>0.19</v>
      </c>
      <c r="I1918" t="s">
        <v>1810</v>
      </c>
      <c r="J1918" s="17">
        <v>2974.6439999999998</v>
      </c>
      <c r="K1918">
        <f t="shared" si="117"/>
        <v>4</v>
      </c>
      <c r="L1918">
        <f t="shared" si="118"/>
        <v>918.1</v>
      </c>
      <c r="M1918">
        <f t="shared" si="120"/>
        <v>0.19</v>
      </c>
      <c r="N1918" s="22">
        <f t="shared" si="119"/>
        <v>2974.6439999999998</v>
      </c>
    </row>
    <row r="1919" spans="1:14" x14ac:dyDescent="0.3">
      <c r="A1919" t="s">
        <v>3373</v>
      </c>
      <c r="B1919" s="4">
        <v>45374</v>
      </c>
      <c r="C1919" t="s">
        <v>1045</v>
      </c>
      <c r="D1919" t="s">
        <v>1720</v>
      </c>
      <c r="E1919" t="s">
        <v>1783</v>
      </c>
      <c r="F1919">
        <v>4</v>
      </c>
      <c r="G1919">
        <v>284.24</v>
      </c>
      <c r="H1919">
        <v>0.1</v>
      </c>
      <c r="I1919" t="s">
        <v>1805</v>
      </c>
      <c r="J1919" s="17">
        <v>1023.264</v>
      </c>
      <c r="K1919">
        <f t="shared" si="117"/>
        <v>4</v>
      </c>
      <c r="L1919">
        <f t="shared" si="118"/>
        <v>284.24</v>
      </c>
      <c r="M1919">
        <f t="shared" si="120"/>
        <v>0.1</v>
      </c>
      <c r="N1919" s="22">
        <f t="shared" si="119"/>
        <v>1023.264</v>
      </c>
    </row>
    <row r="1920" spans="1:14" x14ac:dyDescent="0.3">
      <c r="A1920" t="s">
        <v>3398</v>
      </c>
      <c r="B1920" s="4">
        <v>45807</v>
      </c>
      <c r="C1920" t="s">
        <v>107</v>
      </c>
      <c r="D1920" t="s">
        <v>1720</v>
      </c>
      <c r="E1920" t="s">
        <v>1771</v>
      </c>
      <c r="F1920">
        <v>1</v>
      </c>
      <c r="G1920">
        <v>749.78</v>
      </c>
      <c r="H1920">
        <v>0.03</v>
      </c>
      <c r="I1920" t="s">
        <v>1805</v>
      </c>
      <c r="J1920" s="17">
        <v>727.28659999999991</v>
      </c>
      <c r="K1920">
        <f t="shared" si="117"/>
        <v>1</v>
      </c>
      <c r="L1920">
        <f t="shared" si="118"/>
        <v>749.78</v>
      </c>
      <c r="M1920">
        <f t="shared" si="120"/>
        <v>0.03</v>
      </c>
      <c r="N1920" s="22">
        <f t="shared" si="119"/>
        <v>727.28659999999991</v>
      </c>
    </row>
    <row r="1921" spans="1:14" x14ac:dyDescent="0.3">
      <c r="A1921" t="s">
        <v>3415</v>
      </c>
      <c r="B1921" s="4">
        <v>45390</v>
      </c>
      <c r="C1921" t="s">
        <v>1183</v>
      </c>
      <c r="D1921" t="s">
        <v>1720</v>
      </c>
      <c r="E1921" t="s">
        <v>1795</v>
      </c>
      <c r="F1921">
        <v>1</v>
      </c>
      <c r="G1921">
        <v>511.35</v>
      </c>
      <c r="H1921">
        <v>0</v>
      </c>
      <c r="I1921" t="s">
        <v>1805</v>
      </c>
      <c r="J1921" s="17">
        <v>511.35</v>
      </c>
      <c r="K1921">
        <f t="shared" si="117"/>
        <v>1</v>
      </c>
      <c r="L1921">
        <f t="shared" si="118"/>
        <v>511.35</v>
      </c>
      <c r="M1921">
        <f t="shared" si="120"/>
        <v>0</v>
      </c>
      <c r="N1921" s="22">
        <f t="shared" si="119"/>
        <v>511.35</v>
      </c>
    </row>
    <row r="1922" spans="1:14" x14ac:dyDescent="0.3">
      <c r="A1922" t="s">
        <v>3465</v>
      </c>
      <c r="B1922" s="4">
        <v>45282</v>
      </c>
      <c r="C1922" t="s">
        <v>140</v>
      </c>
      <c r="D1922" t="s">
        <v>1720</v>
      </c>
      <c r="E1922" t="s">
        <v>1781</v>
      </c>
      <c r="F1922">
        <v>2</v>
      </c>
      <c r="G1922">
        <v>100.42</v>
      </c>
      <c r="H1922">
        <v>0.06</v>
      </c>
      <c r="I1922" t="s">
        <v>1805</v>
      </c>
      <c r="J1922" s="17">
        <v>188.78960000000001</v>
      </c>
      <c r="K1922">
        <f t="shared" ref="K1922:K1985" si="121">IF(ISBLANK(F1922),J1922/(G1922*(1-H1922)),F1922)</f>
        <v>2</v>
      </c>
      <c r="L1922">
        <f t="shared" ref="L1922:L1985" si="122">IF(ISBLANK(G1922),J1922/(F1922*(1-H1922)),G1922)</f>
        <v>100.42</v>
      </c>
      <c r="M1922">
        <f t="shared" si="120"/>
        <v>0.06</v>
      </c>
      <c r="N1922" s="22">
        <f t="shared" ref="N1922:N1985" si="123">IF(ISBLANK(J1922),F1922*G1922*(1-H1922),J1922)</f>
        <v>188.78960000000001</v>
      </c>
    </row>
    <row r="1923" spans="1:14" x14ac:dyDescent="0.3">
      <c r="A1923" t="s">
        <v>3601</v>
      </c>
      <c r="B1923" s="4">
        <v>45402</v>
      </c>
      <c r="C1923" t="s">
        <v>734</v>
      </c>
      <c r="D1923" t="s">
        <v>1720</v>
      </c>
      <c r="E1923" t="s">
        <v>1758</v>
      </c>
      <c r="F1923">
        <v>1</v>
      </c>
      <c r="G1923">
        <v>779.84</v>
      </c>
      <c r="H1923">
        <v>0.28999999999999998</v>
      </c>
      <c r="I1923" t="s">
        <v>1807</v>
      </c>
      <c r="J1923" s="17">
        <v>553.68640000000005</v>
      </c>
      <c r="K1923">
        <f t="shared" si="121"/>
        <v>1</v>
      </c>
      <c r="L1923">
        <f t="shared" si="122"/>
        <v>779.84</v>
      </c>
      <c r="M1923">
        <f t="shared" si="120"/>
        <v>0.28999999999999998</v>
      </c>
      <c r="N1923" s="22">
        <f t="shared" si="123"/>
        <v>553.68640000000005</v>
      </c>
    </row>
    <row r="1924" spans="1:14" x14ac:dyDescent="0.3">
      <c r="A1924" t="s">
        <v>3715</v>
      </c>
      <c r="B1924" s="4">
        <v>45318</v>
      </c>
      <c r="C1924" t="s">
        <v>1066</v>
      </c>
      <c r="D1924" t="s">
        <v>1720</v>
      </c>
      <c r="E1924" t="s">
        <v>1781</v>
      </c>
      <c r="F1924">
        <v>2</v>
      </c>
      <c r="G1924">
        <v>452.29</v>
      </c>
      <c r="H1924">
        <v>0.01</v>
      </c>
      <c r="I1924" t="s">
        <v>1810</v>
      </c>
      <c r="J1924" s="17">
        <v>895.53420000000006</v>
      </c>
      <c r="K1924">
        <f t="shared" si="121"/>
        <v>2</v>
      </c>
      <c r="L1924">
        <f t="shared" si="122"/>
        <v>452.29</v>
      </c>
      <c r="M1924">
        <f t="shared" si="120"/>
        <v>0.01</v>
      </c>
      <c r="N1924" s="22">
        <f t="shared" si="123"/>
        <v>895.53420000000006</v>
      </c>
    </row>
    <row r="1925" spans="1:14" x14ac:dyDescent="0.3">
      <c r="A1925" t="s">
        <v>2396</v>
      </c>
      <c r="B1925" s="4">
        <v>45257</v>
      </c>
      <c r="C1925" t="s">
        <v>1012</v>
      </c>
      <c r="D1925" t="s">
        <v>1722</v>
      </c>
      <c r="E1925" t="s">
        <v>1755</v>
      </c>
      <c r="F1925">
        <v>3</v>
      </c>
      <c r="G1925">
        <v>882.84</v>
      </c>
      <c r="H1925">
        <v>0.1</v>
      </c>
      <c r="I1925" t="s">
        <v>1805</v>
      </c>
      <c r="J1925" s="17">
        <v>2383.6680000000001</v>
      </c>
      <c r="K1925">
        <f t="shared" si="121"/>
        <v>3</v>
      </c>
      <c r="L1925">
        <f t="shared" si="122"/>
        <v>882.84</v>
      </c>
      <c r="M1925">
        <f t="shared" si="120"/>
        <v>0.1</v>
      </c>
      <c r="N1925" s="22">
        <f t="shared" si="123"/>
        <v>2383.6680000000001</v>
      </c>
    </row>
    <row r="1926" spans="1:14" x14ac:dyDescent="0.3">
      <c r="A1926" t="s">
        <v>2447</v>
      </c>
      <c r="B1926" s="4">
        <v>45590</v>
      </c>
      <c r="C1926" t="s">
        <v>1261</v>
      </c>
      <c r="D1926" t="s">
        <v>1722</v>
      </c>
      <c r="E1926" t="s">
        <v>1781</v>
      </c>
      <c r="F1926">
        <v>3</v>
      </c>
      <c r="G1926">
        <v>950.83</v>
      </c>
      <c r="H1926">
        <v>0.06</v>
      </c>
      <c r="I1926" t="s">
        <v>1807</v>
      </c>
      <c r="J1926" s="17">
        <v>2681.3406</v>
      </c>
      <c r="K1926">
        <f t="shared" si="121"/>
        <v>3</v>
      </c>
      <c r="L1926">
        <f t="shared" si="122"/>
        <v>950.83</v>
      </c>
      <c r="M1926">
        <f t="shared" si="120"/>
        <v>0.06</v>
      </c>
      <c r="N1926" s="22">
        <f t="shared" si="123"/>
        <v>2681.3406</v>
      </c>
    </row>
    <row r="1927" spans="1:14" x14ac:dyDescent="0.3">
      <c r="A1927" t="s">
        <v>2684</v>
      </c>
      <c r="B1927" s="4">
        <v>45411</v>
      </c>
      <c r="C1927" t="s">
        <v>705</v>
      </c>
      <c r="D1927" t="s">
        <v>1722</v>
      </c>
      <c r="E1927" t="s">
        <v>1792</v>
      </c>
      <c r="F1927">
        <v>2</v>
      </c>
      <c r="G1927">
        <v>891.13</v>
      </c>
      <c r="H1927">
        <v>0.13</v>
      </c>
      <c r="I1927" t="s">
        <v>1805</v>
      </c>
      <c r="J1927" s="17">
        <v>1550.5662</v>
      </c>
      <c r="K1927">
        <f t="shared" si="121"/>
        <v>2</v>
      </c>
      <c r="L1927">
        <f t="shared" si="122"/>
        <v>891.13</v>
      </c>
      <c r="M1927">
        <f t="shared" si="120"/>
        <v>0.13</v>
      </c>
      <c r="N1927" s="22">
        <f t="shared" si="123"/>
        <v>1550.5662</v>
      </c>
    </row>
    <row r="1928" spans="1:14" x14ac:dyDescent="0.3">
      <c r="A1928" t="s">
        <v>2703</v>
      </c>
      <c r="B1928" s="4">
        <v>45294</v>
      </c>
      <c r="C1928" t="s">
        <v>1321</v>
      </c>
      <c r="D1928" t="s">
        <v>1722</v>
      </c>
      <c r="E1928" t="s">
        <v>1786</v>
      </c>
      <c r="F1928">
        <v>1</v>
      </c>
      <c r="G1928">
        <v>835.17</v>
      </c>
      <c r="H1928">
        <v>0.02</v>
      </c>
      <c r="I1928" t="s">
        <v>1810</v>
      </c>
      <c r="J1928" s="17">
        <v>818.46659999999997</v>
      </c>
      <c r="K1928">
        <f t="shared" si="121"/>
        <v>1</v>
      </c>
      <c r="L1928">
        <f t="shared" si="122"/>
        <v>835.17</v>
      </c>
      <c r="M1928">
        <f t="shared" si="120"/>
        <v>0.02</v>
      </c>
      <c r="N1928" s="22">
        <f t="shared" si="123"/>
        <v>818.46659999999997</v>
      </c>
    </row>
    <row r="1929" spans="1:14" x14ac:dyDescent="0.3">
      <c r="A1929" t="s">
        <v>2777</v>
      </c>
      <c r="B1929" s="4">
        <v>45297</v>
      </c>
      <c r="C1929" t="s">
        <v>224</v>
      </c>
      <c r="D1929" t="s">
        <v>1722</v>
      </c>
      <c r="E1929" t="s">
        <v>1795</v>
      </c>
      <c r="F1929">
        <v>4</v>
      </c>
      <c r="G1929">
        <v>492.71</v>
      </c>
      <c r="H1929">
        <v>0.08</v>
      </c>
      <c r="I1929" t="s">
        <v>1805</v>
      </c>
      <c r="J1929" s="17">
        <v>1813.1728000000001</v>
      </c>
      <c r="K1929">
        <f t="shared" si="121"/>
        <v>4</v>
      </c>
      <c r="L1929">
        <f t="shared" si="122"/>
        <v>492.71</v>
      </c>
      <c r="M1929">
        <f t="shared" si="120"/>
        <v>0.08</v>
      </c>
      <c r="N1929" s="22">
        <f t="shared" si="123"/>
        <v>1813.1728000000001</v>
      </c>
    </row>
    <row r="1930" spans="1:14" x14ac:dyDescent="0.3">
      <c r="A1930" t="s">
        <v>2924</v>
      </c>
      <c r="B1930" s="4">
        <v>45510</v>
      </c>
      <c r="C1930" t="s">
        <v>1339</v>
      </c>
      <c r="D1930" t="s">
        <v>1722</v>
      </c>
      <c r="E1930" t="s">
        <v>1748</v>
      </c>
      <c r="F1930">
        <v>4</v>
      </c>
      <c r="G1930">
        <v>723.66</v>
      </c>
      <c r="H1930">
        <v>0.03</v>
      </c>
      <c r="I1930" t="s">
        <v>1807</v>
      </c>
      <c r="J1930" s="17">
        <v>2807.8008</v>
      </c>
      <c r="K1930">
        <f t="shared" si="121"/>
        <v>4</v>
      </c>
      <c r="L1930">
        <f t="shared" si="122"/>
        <v>723.66</v>
      </c>
      <c r="M1930">
        <f t="shared" si="120"/>
        <v>0.03</v>
      </c>
      <c r="N1930" s="22">
        <f t="shared" si="123"/>
        <v>2807.8008</v>
      </c>
    </row>
    <row r="1931" spans="1:14" x14ac:dyDescent="0.3">
      <c r="A1931" t="s">
        <v>3005</v>
      </c>
      <c r="B1931" s="4">
        <v>45919</v>
      </c>
      <c r="C1931" t="s">
        <v>342</v>
      </c>
      <c r="D1931" t="s">
        <v>1722</v>
      </c>
      <c r="E1931" t="s">
        <v>1743</v>
      </c>
      <c r="F1931">
        <v>3</v>
      </c>
      <c r="G1931">
        <v>583.52</v>
      </c>
      <c r="H1931">
        <v>7.0000000000000007E-2</v>
      </c>
      <c r="I1931" t="s">
        <v>1807</v>
      </c>
      <c r="J1931" s="17">
        <v>1628.0208</v>
      </c>
      <c r="K1931">
        <f t="shared" si="121"/>
        <v>3</v>
      </c>
      <c r="L1931">
        <f t="shared" si="122"/>
        <v>583.52</v>
      </c>
      <c r="M1931">
        <f t="shared" si="120"/>
        <v>7.0000000000000007E-2</v>
      </c>
      <c r="N1931" s="22">
        <f t="shared" si="123"/>
        <v>1628.0208</v>
      </c>
    </row>
    <row r="1932" spans="1:14" x14ac:dyDescent="0.3">
      <c r="A1932" t="s">
        <v>3107</v>
      </c>
      <c r="B1932" s="4">
        <v>45478</v>
      </c>
      <c r="C1932" t="s">
        <v>491</v>
      </c>
      <c r="D1932" t="s">
        <v>1722</v>
      </c>
      <c r="E1932" t="s">
        <v>1786</v>
      </c>
      <c r="F1932">
        <v>1</v>
      </c>
      <c r="G1932">
        <v>893.14</v>
      </c>
      <c r="H1932">
        <v>0.09</v>
      </c>
      <c r="I1932" t="s">
        <v>1805</v>
      </c>
      <c r="J1932" s="17">
        <v>812.75739999999996</v>
      </c>
      <c r="K1932">
        <f t="shared" si="121"/>
        <v>1</v>
      </c>
      <c r="L1932">
        <f t="shared" si="122"/>
        <v>893.14</v>
      </c>
      <c r="M1932">
        <f t="shared" si="120"/>
        <v>0.09</v>
      </c>
      <c r="N1932" s="22">
        <f t="shared" si="123"/>
        <v>812.75739999999996</v>
      </c>
    </row>
    <row r="1933" spans="1:14" x14ac:dyDescent="0.3">
      <c r="A1933" t="s">
        <v>3261</v>
      </c>
      <c r="B1933" s="4">
        <v>45533</v>
      </c>
      <c r="C1933" t="s">
        <v>1089</v>
      </c>
      <c r="D1933" t="s">
        <v>1722</v>
      </c>
      <c r="E1933" t="s">
        <v>1789</v>
      </c>
      <c r="F1933">
        <v>2</v>
      </c>
      <c r="G1933">
        <v>977.18</v>
      </c>
      <c r="H1933">
        <v>0.19</v>
      </c>
      <c r="I1933" t="s">
        <v>1805</v>
      </c>
      <c r="J1933" s="17">
        <v>1583.0316</v>
      </c>
      <c r="K1933">
        <f t="shared" si="121"/>
        <v>2</v>
      </c>
      <c r="L1933">
        <f t="shared" si="122"/>
        <v>977.18</v>
      </c>
      <c r="M1933">
        <f t="shared" si="120"/>
        <v>0.19</v>
      </c>
      <c r="N1933" s="22">
        <f t="shared" si="123"/>
        <v>1583.0316</v>
      </c>
    </row>
    <row r="1934" spans="1:14" x14ac:dyDescent="0.3">
      <c r="A1934" t="s">
        <v>3338</v>
      </c>
      <c r="B1934" s="4">
        <v>45613</v>
      </c>
      <c r="C1934" t="s">
        <v>327</v>
      </c>
      <c r="D1934" t="s">
        <v>1722</v>
      </c>
      <c r="E1934" t="s">
        <v>1748</v>
      </c>
      <c r="F1934">
        <v>4</v>
      </c>
      <c r="G1934">
        <v>933.73</v>
      </c>
      <c r="H1934">
        <v>0.25</v>
      </c>
      <c r="I1934" t="s">
        <v>1807</v>
      </c>
      <c r="J1934" s="17">
        <v>2801.19</v>
      </c>
      <c r="K1934">
        <f t="shared" si="121"/>
        <v>4</v>
      </c>
      <c r="L1934">
        <f t="shared" si="122"/>
        <v>933.73</v>
      </c>
      <c r="M1934">
        <f t="shared" si="120"/>
        <v>0.25</v>
      </c>
      <c r="N1934" s="22">
        <f t="shared" si="123"/>
        <v>2801.19</v>
      </c>
    </row>
    <row r="1935" spans="1:14" x14ac:dyDescent="0.3">
      <c r="A1935" t="s">
        <v>3352</v>
      </c>
      <c r="B1935" s="4">
        <v>45926</v>
      </c>
      <c r="C1935" t="s">
        <v>669</v>
      </c>
      <c r="D1935" t="s">
        <v>1722</v>
      </c>
      <c r="E1935" t="s">
        <v>1748</v>
      </c>
      <c r="F1935">
        <v>2</v>
      </c>
      <c r="G1935">
        <v>644.97</v>
      </c>
      <c r="H1935">
        <v>0.24</v>
      </c>
      <c r="I1935" t="s">
        <v>1810</v>
      </c>
      <c r="J1935" s="17">
        <v>980.35440000000006</v>
      </c>
      <c r="K1935">
        <f t="shared" si="121"/>
        <v>2</v>
      </c>
      <c r="L1935">
        <f t="shared" si="122"/>
        <v>644.97</v>
      </c>
      <c r="M1935">
        <f t="shared" si="120"/>
        <v>0.24</v>
      </c>
      <c r="N1935" s="22">
        <f t="shared" si="123"/>
        <v>980.35440000000006</v>
      </c>
    </row>
    <row r="1936" spans="1:14" x14ac:dyDescent="0.3">
      <c r="A1936" t="s">
        <v>3468</v>
      </c>
      <c r="B1936" s="4">
        <v>45230</v>
      </c>
      <c r="C1936" t="s">
        <v>1159</v>
      </c>
      <c r="D1936" t="s">
        <v>1722</v>
      </c>
      <c r="E1936" t="s">
        <v>1771</v>
      </c>
      <c r="F1936">
        <v>3</v>
      </c>
      <c r="G1936">
        <v>582.32000000000005</v>
      </c>
      <c r="H1936">
        <v>0</v>
      </c>
      <c r="I1936" t="s">
        <v>1807</v>
      </c>
      <c r="J1936" s="17">
        <v>1746.96</v>
      </c>
      <c r="K1936">
        <f t="shared" si="121"/>
        <v>3</v>
      </c>
      <c r="L1936">
        <f t="shared" si="122"/>
        <v>582.32000000000005</v>
      </c>
      <c r="M1936">
        <f t="shared" si="120"/>
        <v>0</v>
      </c>
      <c r="N1936" s="22">
        <f t="shared" si="123"/>
        <v>1746.96</v>
      </c>
    </row>
    <row r="1937" spans="1:14" x14ac:dyDescent="0.3">
      <c r="A1937" t="s">
        <v>3546</v>
      </c>
      <c r="B1937" s="4">
        <v>45887</v>
      </c>
      <c r="C1937" t="s">
        <v>986</v>
      </c>
      <c r="D1937" t="s">
        <v>1722</v>
      </c>
      <c r="E1937" t="s">
        <v>1734</v>
      </c>
      <c r="F1937">
        <v>3</v>
      </c>
      <c r="G1937">
        <v>330.98</v>
      </c>
      <c r="H1937">
        <v>0.11</v>
      </c>
      <c r="I1937" t="s">
        <v>1805</v>
      </c>
      <c r="J1937" s="17">
        <v>883.71660000000008</v>
      </c>
      <c r="K1937">
        <f t="shared" si="121"/>
        <v>3</v>
      </c>
      <c r="L1937">
        <f t="shared" si="122"/>
        <v>330.98</v>
      </c>
      <c r="M1937">
        <f t="shared" si="120"/>
        <v>0.11</v>
      </c>
      <c r="N1937" s="22">
        <f t="shared" si="123"/>
        <v>883.71660000000008</v>
      </c>
    </row>
    <row r="1938" spans="1:14" x14ac:dyDescent="0.3">
      <c r="A1938" t="s">
        <v>3548</v>
      </c>
      <c r="B1938" s="4">
        <v>45880</v>
      </c>
      <c r="C1938" t="s">
        <v>48</v>
      </c>
      <c r="D1938" t="s">
        <v>1722</v>
      </c>
      <c r="E1938" t="s">
        <v>1743</v>
      </c>
      <c r="F1938">
        <v>2</v>
      </c>
      <c r="G1938">
        <v>939.66</v>
      </c>
      <c r="H1938">
        <v>0.14000000000000001</v>
      </c>
      <c r="I1938" t="s">
        <v>1807</v>
      </c>
      <c r="J1938" s="17">
        <v>1616.2152000000001</v>
      </c>
      <c r="K1938">
        <f t="shared" si="121"/>
        <v>2</v>
      </c>
      <c r="L1938">
        <f t="shared" si="122"/>
        <v>939.66</v>
      </c>
      <c r="M1938">
        <f t="shared" si="120"/>
        <v>0.14000000000000001</v>
      </c>
      <c r="N1938" s="22">
        <f t="shared" si="123"/>
        <v>1616.2152000000001</v>
      </c>
    </row>
    <row r="1939" spans="1:14" x14ac:dyDescent="0.3">
      <c r="A1939" t="s">
        <v>3602</v>
      </c>
      <c r="B1939" s="4">
        <v>45455</v>
      </c>
      <c r="C1939" t="s">
        <v>27</v>
      </c>
      <c r="D1939" t="s">
        <v>1722</v>
      </c>
      <c r="E1939" t="s">
        <v>1751</v>
      </c>
      <c r="F1939">
        <v>2</v>
      </c>
      <c r="G1939">
        <v>649.89</v>
      </c>
      <c r="H1939">
        <v>0.17</v>
      </c>
      <c r="I1939" t="s">
        <v>1810</v>
      </c>
      <c r="J1939" s="17">
        <v>1078.8173999999999</v>
      </c>
      <c r="K1939">
        <f t="shared" si="121"/>
        <v>2</v>
      </c>
      <c r="L1939">
        <f t="shared" si="122"/>
        <v>649.89</v>
      </c>
      <c r="M1939">
        <f t="shared" si="120"/>
        <v>0.17</v>
      </c>
      <c r="N1939" s="22">
        <f t="shared" si="123"/>
        <v>1078.8173999999999</v>
      </c>
    </row>
    <row r="1940" spans="1:14" x14ac:dyDescent="0.3">
      <c r="A1940" t="s">
        <v>3623</v>
      </c>
      <c r="B1940" s="4">
        <v>45930</v>
      </c>
      <c r="C1940" t="s">
        <v>1232</v>
      </c>
      <c r="D1940" t="s">
        <v>1722</v>
      </c>
      <c r="E1940" t="s">
        <v>1743</v>
      </c>
      <c r="F1940">
        <v>4</v>
      </c>
      <c r="G1940">
        <v>827.09</v>
      </c>
      <c r="H1940">
        <v>0.3</v>
      </c>
      <c r="I1940" t="s">
        <v>1805</v>
      </c>
      <c r="J1940" s="17">
        <v>2315.8519999999999</v>
      </c>
      <c r="K1940">
        <f t="shared" si="121"/>
        <v>4</v>
      </c>
      <c r="L1940">
        <f t="shared" si="122"/>
        <v>827.09</v>
      </c>
      <c r="M1940">
        <f t="shared" si="120"/>
        <v>0.3</v>
      </c>
      <c r="N1940" s="22">
        <f t="shared" si="123"/>
        <v>2315.8519999999999</v>
      </c>
    </row>
    <row r="1941" spans="1:14" x14ac:dyDescent="0.3">
      <c r="A1941" t="s">
        <v>3746</v>
      </c>
      <c r="B1941" s="4">
        <v>45382</v>
      </c>
      <c r="C1941" t="s">
        <v>518</v>
      </c>
      <c r="D1941" t="s">
        <v>1722</v>
      </c>
      <c r="E1941" t="s">
        <v>1779</v>
      </c>
      <c r="F1941">
        <v>2</v>
      </c>
      <c r="G1941">
        <v>629.86</v>
      </c>
      <c r="H1941">
        <v>0.15</v>
      </c>
      <c r="I1941" t="s">
        <v>1807</v>
      </c>
      <c r="J1941" s="17">
        <v>1070.7619999999999</v>
      </c>
      <c r="K1941">
        <f t="shared" si="121"/>
        <v>2</v>
      </c>
      <c r="L1941">
        <f t="shared" si="122"/>
        <v>629.86</v>
      </c>
      <c r="M1941">
        <f t="shared" si="120"/>
        <v>0.15</v>
      </c>
      <c r="N1941" s="22">
        <f t="shared" si="123"/>
        <v>1070.7619999999999</v>
      </c>
    </row>
    <row r="1942" spans="1:14" x14ac:dyDescent="0.3">
      <c r="A1942" t="s">
        <v>1804</v>
      </c>
      <c r="B1942" s="4">
        <v>45480</v>
      </c>
      <c r="C1942" t="s">
        <v>1258</v>
      </c>
      <c r="D1942" t="s">
        <v>1724</v>
      </c>
      <c r="E1942" t="s">
        <v>1748</v>
      </c>
      <c r="F1942">
        <v>1</v>
      </c>
      <c r="G1942">
        <v>218.04</v>
      </c>
      <c r="H1942">
        <v>0.09</v>
      </c>
      <c r="I1942" t="s">
        <v>1805</v>
      </c>
      <c r="J1942" s="17">
        <v>198.41640000000001</v>
      </c>
      <c r="K1942">
        <f t="shared" si="121"/>
        <v>1</v>
      </c>
      <c r="L1942">
        <f t="shared" si="122"/>
        <v>218.04</v>
      </c>
      <c r="M1942">
        <f t="shared" si="120"/>
        <v>0.09</v>
      </c>
      <c r="N1942" s="22">
        <f t="shared" si="123"/>
        <v>198.41640000000001</v>
      </c>
    </row>
    <row r="1943" spans="1:14" x14ac:dyDescent="0.3">
      <c r="A1943" t="s">
        <v>1882</v>
      </c>
      <c r="B1943" s="4">
        <v>45500</v>
      </c>
      <c r="C1943" t="s">
        <v>140</v>
      </c>
      <c r="D1943" t="s">
        <v>1724</v>
      </c>
      <c r="E1943" t="s">
        <v>1776</v>
      </c>
      <c r="F1943">
        <v>4</v>
      </c>
      <c r="G1943">
        <v>700.18</v>
      </c>
      <c r="H1943">
        <v>0.23</v>
      </c>
      <c r="I1943" t="s">
        <v>1805</v>
      </c>
      <c r="J1943" s="17">
        <v>2156.5544</v>
      </c>
      <c r="K1943">
        <f t="shared" si="121"/>
        <v>4</v>
      </c>
      <c r="L1943">
        <f t="shared" si="122"/>
        <v>700.18</v>
      </c>
      <c r="M1943">
        <f t="shared" si="120"/>
        <v>0.23</v>
      </c>
      <c r="N1943" s="22">
        <f t="shared" si="123"/>
        <v>2156.5544</v>
      </c>
    </row>
    <row r="1944" spans="1:14" x14ac:dyDescent="0.3">
      <c r="A1944" t="s">
        <v>1901</v>
      </c>
      <c r="B1944" s="4">
        <v>45530</v>
      </c>
      <c r="C1944" t="s">
        <v>933</v>
      </c>
      <c r="D1944" t="s">
        <v>1724</v>
      </c>
      <c r="E1944" t="s">
        <v>1795</v>
      </c>
      <c r="F1944">
        <v>2</v>
      </c>
      <c r="G1944">
        <v>569.36</v>
      </c>
      <c r="H1944">
        <v>0.01</v>
      </c>
      <c r="I1944" t="s">
        <v>1807</v>
      </c>
      <c r="J1944" s="17">
        <v>1127.3327999999999</v>
      </c>
      <c r="K1944">
        <f t="shared" si="121"/>
        <v>2</v>
      </c>
      <c r="L1944">
        <f t="shared" si="122"/>
        <v>569.36</v>
      </c>
      <c r="M1944">
        <f t="shared" si="120"/>
        <v>0.01</v>
      </c>
      <c r="N1944" s="22">
        <f t="shared" si="123"/>
        <v>1127.3327999999999</v>
      </c>
    </row>
    <row r="1945" spans="1:14" x14ac:dyDescent="0.3">
      <c r="A1945" t="s">
        <v>1945</v>
      </c>
      <c r="B1945" s="4">
        <v>45589</v>
      </c>
      <c r="C1945" t="s">
        <v>583</v>
      </c>
      <c r="D1945" t="s">
        <v>1724</v>
      </c>
      <c r="E1945" t="s">
        <v>1771</v>
      </c>
      <c r="F1945">
        <v>3</v>
      </c>
      <c r="G1945">
        <v>237.68</v>
      </c>
      <c r="H1945">
        <v>0.1</v>
      </c>
      <c r="I1945" t="s">
        <v>1810</v>
      </c>
      <c r="J1945" s="17">
        <v>641.73599999999999</v>
      </c>
      <c r="K1945">
        <f t="shared" si="121"/>
        <v>3</v>
      </c>
      <c r="L1945">
        <f t="shared" si="122"/>
        <v>237.68</v>
      </c>
      <c r="M1945">
        <f t="shared" si="120"/>
        <v>0.1</v>
      </c>
      <c r="N1945" s="22">
        <f t="shared" si="123"/>
        <v>641.73599999999999</v>
      </c>
    </row>
    <row r="1946" spans="1:14" x14ac:dyDescent="0.3">
      <c r="A1946" t="s">
        <v>2097</v>
      </c>
      <c r="B1946" s="4">
        <v>45856</v>
      </c>
      <c r="C1946" t="s">
        <v>1281</v>
      </c>
      <c r="D1946" t="s">
        <v>1724</v>
      </c>
      <c r="E1946" t="s">
        <v>1783</v>
      </c>
      <c r="F1946">
        <v>4</v>
      </c>
      <c r="G1946">
        <v>493.8</v>
      </c>
      <c r="H1946">
        <v>0.24</v>
      </c>
      <c r="I1946" t="s">
        <v>1810</v>
      </c>
      <c r="J1946" s="17">
        <v>1501.152</v>
      </c>
      <c r="K1946">
        <f t="shared" si="121"/>
        <v>4</v>
      </c>
      <c r="L1946">
        <f t="shared" si="122"/>
        <v>493.8</v>
      </c>
      <c r="M1946">
        <f t="shared" si="120"/>
        <v>0.24</v>
      </c>
      <c r="N1946" s="22">
        <f t="shared" si="123"/>
        <v>1501.152</v>
      </c>
    </row>
    <row r="1947" spans="1:14" x14ac:dyDescent="0.3">
      <c r="A1947" t="s">
        <v>2180</v>
      </c>
      <c r="B1947" s="4">
        <v>45688</v>
      </c>
      <c r="C1947" t="s">
        <v>533</v>
      </c>
      <c r="D1947" t="s">
        <v>1724</v>
      </c>
      <c r="E1947" t="s">
        <v>1795</v>
      </c>
      <c r="F1947">
        <v>2</v>
      </c>
      <c r="G1947">
        <v>739.95</v>
      </c>
      <c r="H1947">
        <v>0.1</v>
      </c>
      <c r="I1947" t="s">
        <v>1810</v>
      </c>
      <c r="J1947" s="17">
        <v>1331.91</v>
      </c>
      <c r="K1947">
        <f t="shared" si="121"/>
        <v>2</v>
      </c>
      <c r="L1947">
        <f t="shared" si="122"/>
        <v>739.95</v>
      </c>
      <c r="M1947">
        <f t="shared" si="120"/>
        <v>0.1</v>
      </c>
      <c r="N1947" s="22">
        <f t="shared" si="123"/>
        <v>1331.91</v>
      </c>
    </row>
    <row r="1948" spans="1:14" x14ac:dyDescent="0.3">
      <c r="A1948" t="s">
        <v>2270</v>
      </c>
      <c r="B1948" s="4">
        <v>45252</v>
      </c>
      <c r="C1948" t="s">
        <v>539</v>
      </c>
      <c r="D1948" t="s">
        <v>1724</v>
      </c>
      <c r="E1948" t="s">
        <v>1755</v>
      </c>
      <c r="F1948">
        <v>2</v>
      </c>
      <c r="G1948">
        <v>261.48</v>
      </c>
      <c r="H1948">
        <v>0.17</v>
      </c>
      <c r="I1948" t="s">
        <v>1805</v>
      </c>
      <c r="J1948" s="17">
        <v>434.05680000000001</v>
      </c>
      <c r="K1948">
        <f t="shared" si="121"/>
        <v>2</v>
      </c>
      <c r="L1948">
        <f t="shared" si="122"/>
        <v>261.48</v>
      </c>
      <c r="M1948">
        <f t="shared" si="120"/>
        <v>0.17</v>
      </c>
      <c r="N1948" s="22">
        <f t="shared" si="123"/>
        <v>434.05680000000001</v>
      </c>
    </row>
    <row r="1949" spans="1:14" x14ac:dyDescent="0.3">
      <c r="A1949" t="s">
        <v>2426</v>
      </c>
      <c r="B1949" s="4">
        <v>45765</v>
      </c>
      <c r="C1949" t="s">
        <v>1436</v>
      </c>
      <c r="D1949" t="s">
        <v>1724</v>
      </c>
      <c r="E1949" t="s">
        <v>1779</v>
      </c>
      <c r="F1949">
        <v>2</v>
      </c>
      <c r="G1949">
        <v>394.5</v>
      </c>
      <c r="H1949">
        <v>0.28999999999999998</v>
      </c>
      <c r="I1949" t="s">
        <v>1810</v>
      </c>
      <c r="J1949" s="17">
        <v>560.18999999999994</v>
      </c>
      <c r="K1949">
        <f t="shared" si="121"/>
        <v>2</v>
      </c>
      <c r="L1949">
        <f t="shared" si="122"/>
        <v>394.5</v>
      </c>
      <c r="M1949">
        <f t="shared" si="120"/>
        <v>0.28999999999999998</v>
      </c>
      <c r="N1949" s="22">
        <f t="shared" si="123"/>
        <v>560.18999999999994</v>
      </c>
    </row>
    <row r="1950" spans="1:14" x14ac:dyDescent="0.3">
      <c r="A1950" t="s">
        <v>2427</v>
      </c>
      <c r="B1950" s="4">
        <v>45882</v>
      </c>
      <c r="C1950" t="s">
        <v>403</v>
      </c>
      <c r="D1950" t="s">
        <v>1724</v>
      </c>
      <c r="E1950" t="s">
        <v>1761</v>
      </c>
      <c r="F1950">
        <v>3</v>
      </c>
      <c r="G1950">
        <v>411.25</v>
      </c>
      <c r="H1950">
        <v>0.05</v>
      </c>
      <c r="I1950" t="s">
        <v>1805</v>
      </c>
      <c r="J1950" s="17">
        <v>1172.0625</v>
      </c>
      <c r="K1950">
        <f t="shared" si="121"/>
        <v>3</v>
      </c>
      <c r="L1950">
        <f t="shared" si="122"/>
        <v>411.25</v>
      </c>
      <c r="M1950">
        <f t="shared" ref="M1950:M2001" si="124">IF(ISBLANK(H1950),1-(J1950/(L1950*F1950)),H1950)</f>
        <v>0.05</v>
      </c>
      <c r="N1950" s="22">
        <f t="shared" si="123"/>
        <v>1172.0625</v>
      </c>
    </row>
    <row r="1951" spans="1:14" x14ac:dyDescent="0.3">
      <c r="A1951" t="s">
        <v>3055</v>
      </c>
      <c r="B1951" s="4">
        <v>45267</v>
      </c>
      <c r="C1951" t="s">
        <v>1147</v>
      </c>
      <c r="D1951" t="s">
        <v>1724</v>
      </c>
      <c r="E1951" t="s">
        <v>1761</v>
      </c>
      <c r="F1951">
        <v>4</v>
      </c>
      <c r="G1951">
        <v>938.21</v>
      </c>
      <c r="H1951">
        <v>0.04</v>
      </c>
      <c r="I1951" t="s">
        <v>1807</v>
      </c>
      <c r="J1951" s="17">
        <v>3602.7264</v>
      </c>
      <c r="K1951">
        <f t="shared" si="121"/>
        <v>4</v>
      </c>
      <c r="L1951">
        <f t="shared" si="122"/>
        <v>938.21</v>
      </c>
      <c r="M1951">
        <f t="shared" si="124"/>
        <v>0.04</v>
      </c>
      <c r="N1951" s="22">
        <f t="shared" si="123"/>
        <v>3602.7264</v>
      </c>
    </row>
    <row r="1952" spans="1:14" x14ac:dyDescent="0.3">
      <c r="A1952" t="s">
        <v>3074</v>
      </c>
      <c r="B1952" s="4">
        <v>45878</v>
      </c>
      <c r="C1952" t="s">
        <v>506</v>
      </c>
      <c r="D1952" t="s">
        <v>1724</v>
      </c>
      <c r="E1952" t="s">
        <v>1776</v>
      </c>
      <c r="F1952">
        <v>4</v>
      </c>
      <c r="G1952">
        <v>792.1</v>
      </c>
      <c r="H1952">
        <v>0.19</v>
      </c>
      <c r="I1952" t="s">
        <v>1810</v>
      </c>
      <c r="J1952" s="17">
        <v>2566.404</v>
      </c>
      <c r="K1952">
        <f t="shared" si="121"/>
        <v>4</v>
      </c>
      <c r="L1952">
        <f t="shared" si="122"/>
        <v>792.1</v>
      </c>
      <c r="M1952">
        <f t="shared" si="124"/>
        <v>0.19</v>
      </c>
      <c r="N1952" s="22">
        <f t="shared" si="123"/>
        <v>2566.404</v>
      </c>
    </row>
    <row r="1953" spans="1:14" x14ac:dyDescent="0.3">
      <c r="A1953" t="s">
        <v>3150</v>
      </c>
      <c r="B1953" s="4">
        <v>45323</v>
      </c>
      <c r="C1953" t="s">
        <v>1249</v>
      </c>
      <c r="D1953" t="s">
        <v>1724</v>
      </c>
      <c r="E1953" t="s">
        <v>1739</v>
      </c>
      <c r="F1953">
        <v>3</v>
      </c>
      <c r="G1953">
        <v>760.38</v>
      </c>
      <c r="H1953">
        <v>0</v>
      </c>
      <c r="I1953" t="s">
        <v>1810</v>
      </c>
      <c r="J1953" s="17">
        <v>2281.14</v>
      </c>
      <c r="K1953">
        <f t="shared" si="121"/>
        <v>3</v>
      </c>
      <c r="L1953">
        <f t="shared" si="122"/>
        <v>760.38</v>
      </c>
      <c r="M1953">
        <f t="shared" si="124"/>
        <v>0</v>
      </c>
      <c r="N1953" s="22">
        <f t="shared" si="123"/>
        <v>2281.14</v>
      </c>
    </row>
    <row r="1954" spans="1:14" x14ac:dyDescent="0.3">
      <c r="A1954" t="s">
        <v>3151</v>
      </c>
      <c r="B1954" s="4">
        <v>45362</v>
      </c>
      <c r="C1954" t="s">
        <v>933</v>
      </c>
      <c r="D1954" t="s">
        <v>1724</v>
      </c>
      <c r="E1954" t="s">
        <v>1758</v>
      </c>
      <c r="F1954">
        <v>3</v>
      </c>
      <c r="G1954">
        <v>612.53</v>
      </c>
      <c r="H1954">
        <v>0.21</v>
      </c>
      <c r="I1954" t="s">
        <v>1810</v>
      </c>
      <c r="J1954" s="17">
        <v>1451.6960999999999</v>
      </c>
      <c r="K1954">
        <f t="shared" si="121"/>
        <v>3</v>
      </c>
      <c r="L1954">
        <f t="shared" si="122"/>
        <v>612.53</v>
      </c>
      <c r="M1954">
        <f t="shared" si="124"/>
        <v>0.21</v>
      </c>
      <c r="N1954" s="22">
        <f t="shared" si="123"/>
        <v>1451.6960999999999</v>
      </c>
    </row>
    <row r="1955" spans="1:14" x14ac:dyDescent="0.3">
      <c r="A1955" t="s">
        <v>3161</v>
      </c>
      <c r="B1955" s="4">
        <v>45331</v>
      </c>
      <c r="C1955" t="s">
        <v>23</v>
      </c>
      <c r="D1955" t="s">
        <v>1724</v>
      </c>
      <c r="E1955" t="s">
        <v>1748</v>
      </c>
      <c r="F1955">
        <v>4</v>
      </c>
      <c r="G1955">
        <v>360.28</v>
      </c>
      <c r="H1955">
        <v>0.09</v>
      </c>
      <c r="I1955" t="s">
        <v>1810</v>
      </c>
      <c r="J1955" s="17">
        <v>1311.4192</v>
      </c>
      <c r="K1955">
        <f t="shared" si="121"/>
        <v>4</v>
      </c>
      <c r="L1955">
        <f t="shared" si="122"/>
        <v>360.28</v>
      </c>
      <c r="M1955">
        <f t="shared" si="124"/>
        <v>0.09</v>
      </c>
      <c r="N1955" s="22">
        <f t="shared" si="123"/>
        <v>1311.4192</v>
      </c>
    </row>
    <row r="1956" spans="1:14" x14ac:dyDescent="0.3">
      <c r="A1956" t="s">
        <v>3250</v>
      </c>
      <c r="B1956" s="4">
        <v>45814</v>
      </c>
      <c r="C1956" t="s">
        <v>1475</v>
      </c>
      <c r="D1956" t="s">
        <v>1724</v>
      </c>
      <c r="E1956" t="s">
        <v>1771</v>
      </c>
      <c r="F1956">
        <v>3</v>
      </c>
      <c r="G1956">
        <v>679.38</v>
      </c>
      <c r="H1956">
        <v>0.3</v>
      </c>
      <c r="I1956" t="s">
        <v>1810</v>
      </c>
      <c r="J1956" s="17">
        <v>1426.6980000000001</v>
      </c>
      <c r="K1956">
        <f t="shared" si="121"/>
        <v>3</v>
      </c>
      <c r="L1956">
        <f t="shared" si="122"/>
        <v>679.38</v>
      </c>
      <c r="M1956">
        <f t="shared" si="124"/>
        <v>0.3</v>
      </c>
      <c r="N1956" s="22">
        <f t="shared" si="123"/>
        <v>1426.6980000000001</v>
      </c>
    </row>
    <row r="1957" spans="1:14" x14ac:dyDescent="0.3">
      <c r="A1957" t="s">
        <v>3287</v>
      </c>
      <c r="B1957" s="4">
        <v>45309</v>
      </c>
      <c r="C1957" t="s">
        <v>942</v>
      </c>
      <c r="D1957" t="s">
        <v>1724</v>
      </c>
      <c r="E1957" t="s">
        <v>1774</v>
      </c>
      <c r="F1957">
        <v>2</v>
      </c>
      <c r="G1957">
        <v>181.42</v>
      </c>
      <c r="H1957">
        <v>0.08</v>
      </c>
      <c r="I1957" t="s">
        <v>1807</v>
      </c>
      <c r="J1957" s="17">
        <v>333.81279999999998</v>
      </c>
      <c r="K1957">
        <f t="shared" si="121"/>
        <v>2</v>
      </c>
      <c r="L1957">
        <f t="shared" si="122"/>
        <v>181.42</v>
      </c>
      <c r="M1957">
        <f t="shared" si="124"/>
        <v>0.08</v>
      </c>
      <c r="N1957" s="22">
        <f t="shared" si="123"/>
        <v>333.81279999999998</v>
      </c>
    </row>
    <row r="1958" spans="1:14" x14ac:dyDescent="0.3">
      <c r="A1958" t="s">
        <v>3288</v>
      </c>
      <c r="B1958" s="4">
        <v>45375</v>
      </c>
      <c r="C1958" t="s">
        <v>100</v>
      </c>
      <c r="D1958" t="s">
        <v>1724</v>
      </c>
      <c r="E1958" t="s">
        <v>1779</v>
      </c>
      <c r="F1958">
        <v>1</v>
      </c>
      <c r="G1958">
        <v>439.55</v>
      </c>
      <c r="H1958">
        <v>0.28999999999999998</v>
      </c>
      <c r="I1958" t="s">
        <v>1810</v>
      </c>
      <c r="J1958" s="17">
        <v>312.08049999999997</v>
      </c>
      <c r="K1958">
        <f t="shared" si="121"/>
        <v>1</v>
      </c>
      <c r="L1958">
        <f t="shared" si="122"/>
        <v>439.55</v>
      </c>
      <c r="M1958">
        <f t="shared" si="124"/>
        <v>0.28999999999999998</v>
      </c>
      <c r="N1958" s="22">
        <f t="shared" si="123"/>
        <v>312.08049999999997</v>
      </c>
    </row>
    <row r="1959" spans="1:14" x14ac:dyDescent="0.3">
      <c r="A1959" t="s">
        <v>3416</v>
      </c>
      <c r="B1959" s="4">
        <v>45803</v>
      </c>
      <c r="C1959" t="s">
        <v>75</v>
      </c>
      <c r="D1959" t="s">
        <v>1724</v>
      </c>
      <c r="E1959" t="s">
        <v>1748</v>
      </c>
      <c r="F1959">
        <v>4</v>
      </c>
      <c r="G1959">
        <v>44.07</v>
      </c>
      <c r="H1959">
        <v>0.28999999999999998</v>
      </c>
      <c r="I1959" t="s">
        <v>1810</v>
      </c>
      <c r="J1959" s="17">
        <v>125.1588</v>
      </c>
      <c r="K1959">
        <f t="shared" si="121"/>
        <v>4</v>
      </c>
      <c r="L1959">
        <f t="shared" si="122"/>
        <v>44.07</v>
      </c>
      <c r="M1959">
        <f t="shared" si="124"/>
        <v>0.28999999999999998</v>
      </c>
      <c r="N1959" s="22">
        <f t="shared" si="123"/>
        <v>125.1588</v>
      </c>
    </row>
    <row r="1960" spans="1:14" x14ac:dyDescent="0.3">
      <c r="A1960" t="s">
        <v>3558</v>
      </c>
      <c r="B1960" s="4">
        <v>45296</v>
      </c>
      <c r="C1960" t="s">
        <v>814</v>
      </c>
      <c r="D1960" t="s">
        <v>1724</v>
      </c>
      <c r="E1960" t="s">
        <v>1795</v>
      </c>
      <c r="F1960">
        <v>4</v>
      </c>
      <c r="G1960">
        <v>715.42</v>
      </c>
      <c r="H1960">
        <v>0.28999999999999998</v>
      </c>
      <c r="I1960" t="s">
        <v>1807</v>
      </c>
      <c r="J1960" s="17">
        <v>2031.7927999999999</v>
      </c>
      <c r="K1960">
        <f t="shared" si="121"/>
        <v>4</v>
      </c>
      <c r="L1960">
        <f t="shared" si="122"/>
        <v>715.42</v>
      </c>
      <c r="M1960">
        <f t="shared" si="124"/>
        <v>0.28999999999999998</v>
      </c>
      <c r="N1960" s="22">
        <f t="shared" si="123"/>
        <v>2031.7927999999999</v>
      </c>
    </row>
    <row r="1961" spans="1:14" x14ac:dyDescent="0.3">
      <c r="A1961" t="s">
        <v>1833</v>
      </c>
      <c r="B1961" s="4">
        <v>45294</v>
      </c>
      <c r="C1961" t="s">
        <v>687</v>
      </c>
      <c r="D1961" t="s">
        <v>1726</v>
      </c>
      <c r="E1961" t="s">
        <v>1764</v>
      </c>
      <c r="F1961">
        <v>4</v>
      </c>
      <c r="G1961">
        <v>156.16</v>
      </c>
      <c r="I1961" t="s">
        <v>1805</v>
      </c>
      <c r="J1961" s="17">
        <v>599.65440000000001</v>
      </c>
      <c r="K1961">
        <f t="shared" si="121"/>
        <v>4</v>
      </c>
      <c r="L1961">
        <f t="shared" si="122"/>
        <v>156.16</v>
      </c>
      <c r="M1961">
        <f t="shared" si="124"/>
        <v>3.9999999999999925E-2</v>
      </c>
      <c r="N1961" s="22">
        <f t="shared" si="123"/>
        <v>599.65440000000001</v>
      </c>
    </row>
    <row r="1962" spans="1:14" x14ac:dyDescent="0.3">
      <c r="A1962" t="s">
        <v>2059</v>
      </c>
      <c r="B1962" s="4">
        <v>45925</v>
      </c>
      <c r="C1962" t="s">
        <v>1373</v>
      </c>
      <c r="D1962" t="s">
        <v>1726</v>
      </c>
      <c r="E1962" t="s">
        <v>1795</v>
      </c>
      <c r="F1962">
        <v>1</v>
      </c>
      <c r="G1962">
        <v>549.52</v>
      </c>
      <c r="H1962">
        <v>0.1</v>
      </c>
      <c r="I1962" t="s">
        <v>1807</v>
      </c>
      <c r="J1962" s="17">
        <v>494.56799999999998</v>
      </c>
      <c r="K1962">
        <f t="shared" si="121"/>
        <v>1</v>
      </c>
      <c r="L1962">
        <f t="shared" si="122"/>
        <v>549.52</v>
      </c>
      <c r="M1962">
        <f t="shared" si="124"/>
        <v>0.1</v>
      </c>
      <c r="N1962" s="22">
        <f t="shared" si="123"/>
        <v>494.56799999999998</v>
      </c>
    </row>
    <row r="1963" spans="1:14" x14ac:dyDescent="0.3">
      <c r="A1963" t="s">
        <v>2131</v>
      </c>
      <c r="B1963" s="4">
        <v>45407</v>
      </c>
      <c r="C1963" t="s">
        <v>746</v>
      </c>
      <c r="D1963" t="s">
        <v>1726</v>
      </c>
      <c r="E1963" t="s">
        <v>1761</v>
      </c>
      <c r="F1963">
        <v>4</v>
      </c>
      <c r="G1963">
        <v>548.44000000000005</v>
      </c>
      <c r="H1963">
        <v>0.05</v>
      </c>
      <c r="I1963" t="s">
        <v>1807</v>
      </c>
      <c r="J1963" s="17">
        <v>2084.0720000000001</v>
      </c>
      <c r="K1963">
        <f t="shared" si="121"/>
        <v>4</v>
      </c>
      <c r="L1963">
        <f t="shared" si="122"/>
        <v>548.44000000000005</v>
      </c>
      <c r="M1963">
        <f t="shared" si="124"/>
        <v>0.05</v>
      </c>
      <c r="N1963" s="22">
        <f t="shared" si="123"/>
        <v>2084.0720000000001</v>
      </c>
    </row>
    <row r="1964" spans="1:14" x14ac:dyDescent="0.3">
      <c r="A1964" t="s">
        <v>2168</v>
      </c>
      <c r="B1964" s="4">
        <v>45763</v>
      </c>
      <c r="C1964" t="s">
        <v>358</v>
      </c>
      <c r="D1964" t="s">
        <v>1726</v>
      </c>
      <c r="E1964" t="s">
        <v>1774</v>
      </c>
      <c r="F1964">
        <v>1</v>
      </c>
      <c r="G1964">
        <v>645.48</v>
      </c>
      <c r="H1964">
        <v>0.26</v>
      </c>
      <c r="I1964" t="s">
        <v>1810</v>
      </c>
      <c r="J1964" s="17">
        <v>477.65519999999998</v>
      </c>
      <c r="K1964">
        <f t="shared" si="121"/>
        <v>1</v>
      </c>
      <c r="L1964">
        <f t="shared" si="122"/>
        <v>645.48</v>
      </c>
      <c r="M1964">
        <f t="shared" si="124"/>
        <v>0.26</v>
      </c>
      <c r="N1964" s="22">
        <f t="shared" si="123"/>
        <v>477.65519999999998</v>
      </c>
    </row>
    <row r="1965" spans="1:14" x14ac:dyDescent="0.3">
      <c r="A1965" t="s">
        <v>2276</v>
      </c>
      <c r="B1965" s="4">
        <v>45614</v>
      </c>
      <c r="C1965" t="s">
        <v>1453</v>
      </c>
      <c r="D1965" t="s">
        <v>1726</v>
      </c>
      <c r="E1965" t="s">
        <v>1764</v>
      </c>
      <c r="F1965">
        <v>4</v>
      </c>
      <c r="G1965">
        <v>610.6</v>
      </c>
      <c r="H1965">
        <v>0.1</v>
      </c>
      <c r="I1965" t="s">
        <v>1807</v>
      </c>
      <c r="J1965" s="17">
        <v>2198.16</v>
      </c>
      <c r="K1965">
        <f t="shared" si="121"/>
        <v>4</v>
      </c>
      <c r="L1965">
        <f t="shared" si="122"/>
        <v>610.6</v>
      </c>
      <c r="M1965">
        <f t="shared" si="124"/>
        <v>0.1</v>
      </c>
      <c r="N1965" s="22">
        <f t="shared" si="123"/>
        <v>2198.16</v>
      </c>
    </row>
    <row r="1966" spans="1:14" x14ac:dyDescent="0.3">
      <c r="A1966" t="s">
        <v>2393</v>
      </c>
      <c r="B1966" s="4">
        <v>45798</v>
      </c>
      <c r="C1966" t="s">
        <v>835</v>
      </c>
      <c r="D1966" t="s">
        <v>1726</v>
      </c>
      <c r="E1966" t="s">
        <v>1748</v>
      </c>
      <c r="F1966">
        <v>2</v>
      </c>
      <c r="G1966">
        <v>481.86</v>
      </c>
      <c r="H1966">
        <v>0.1</v>
      </c>
      <c r="I1966" t="s">
        <v>1810</v>
      </c>
      <c r="J1966" s="17">
        <v>867.34800000000007</v>
      </c>
      <c r="K1966">
        <f t="shared" si="121"/>
        <v>2</v>
      </c>
      <c r="L1966">
        <f t="shared" si="122"/>
        <v>481.86</v>
      </c>
      <c r="M1966">
        <f t="shared" si="124"/>
        <v>0.1</v>
      </c>
      <c r="N1966" s="22">
        <f t="shared" si="123"/>
        <v>867.34800000000007</v>
      </c>
    </row>
    <row r="1967" spans="1:14" x14ac:dyDescent="0.3">
      <c r="A1967" t="s">
        <v>2521</v>
      </c>
      <c r="B1967" s="4">
        <v>45752</v>
      </c>
      <c r="C1967" t="s">
        <v>1174</v>
      </c>
      <c r="D1967" t="s">
        <v>1726</v>
      </c>
      <c r="E1967" t="s">
        <v>1781</v>
      </c>
      <c r="F1967">
        <v>4</v>
      </c>
      <c r="G1967">
        <v>912.61</v>
      </c>
      <c r="H1967">
        <v>0.14000000000000001</v>
      </c>
      <c r="I1967" t="s">
        <v>1805</v>
      </c>
      <c r="J1967" s="17">
        <v>3139.3784000000001</v>
      </c>
      <c r="K1967">
        <f t="shared" si="121"/>
        <v>4</v>
      </c>
      <c r="L1967">
        <f t="shared" si="122"/>
        <v>912.61</v>
      </c>
      <c r="M1967">
        <f t="shared" si="124"/>
        <v>0.14000000000000001</v>
      </c>
      <c r="N1967" s="22">
        <f t="shared" si="123"/>
        <v>3139.3784000000001</v>
      </c>
    </row>
    <row r="1968" spans="1:14" x14ac:dyDescent="0.3">
      <c r="A1968" t="s">
        <v>2564</v>
      </c>
      <c r="B1968" s="4">
        <v>45475</v>
      </c>
      <c r="C1968" t="s">
        <v>660</v>
      </c>
      <c r="D1968" t="s">
        <v>1726</v>
      </c>
      <c r="E1968" t="s">
        <v>1795</v>
      </c>
      <c r="F1968">
        <v>4</v>
      </c>
      <c r="G1968">
        <v>281.48</v>
      </c>
      <c r="H1968">
        <v>0.27</v>
      </c>
      <c r="I1968" t="s">
        <v>1807</v>
      </c>
      <c r="J1968" s="17">
        <v>821.92160000000001</v>
      </c>
      <c r="K1968">
        <f t="shared" si="121"/>
        <v>4</v>
      </c>
      <c r="L1968">
        <f t="shared" si="122"/>
        <v>281.48</v>
      </c>
      <c r="M1968">
        <f t="shared" si="124"/>
        <v>0.27</v>
      </c>
      <c r="N1968" s="22">
        <f t="shared" si="123"/>
        <v>821.92160000000001</v>
      </c>
    </row>
    <row r="1969" spans="1:14" x14ac:dyDescent="0.3">
      <c r="A1969" t="s">
        <v>2589</v>
      </c>
      <c r="B1969" s="4">
        <v>45759</v>
      </c>
      <c r="C1969" t="s">
        <v>1278</v>
      </c>
      <c r="D1969" t="s">
        <v>1726</v>
      </c>
      <c r="E1969" t="s">
        <v>1761</v>
      </c>
      <c r="F1969">
        <v>4</v>
      </c>
      <c r="G1969">
        <v>107.08</v>
      </c>
      <c r="H1969">
        <v>0.27</v>
      </c>
      <c r="I1969" t="s">
        <v>1810</v>
      </c>
      <c r="J1969" s="17">
        <v>312.67360000000002</v>
      </c>
      <c r="K1969">
        <f t="shared" si="121"/>
        <v>4</v>
      </c>
      <c r="L1969">
        <f t="shared" si="122"/>
        <v>107.08</v>
      </c>
      <c r="M1969">
        <f t="shared" si="124"/>
        <v>0.27</v>
      </c>
      <c r="N1969" s="22">
        <f t="shared" si="123"/>
        <v>312.67360000000002</v>
      </c>
    </row>
    <row r="1970" spans="1:14" x14ac:dyDescent="0.3">
      <c r="A1970" t="s">
        <v>2876</v>
      </c>
      <c r="B1970" s="4">
        <v>45481</v>
      </c>
      <c r="C1970" t="s">
        <v>539</v>
      </c>
      <c r="D1970" t="s">
        <v>1726</v>
      </c>
      <c r="E1970" t="s">
        <v>1751</v>
      </c>
      <c r="F1970">
        <v>3</v>
      </c>
      <c r="G1970">
        <v>904.19</v>
      </c>
      <c r="H1970">
        <v>0.09</v>
      </c>
      <c r="I1970" t="s">
        <v>1805</v>
      </c>
      <c r="J1970" s="17">
        <v>2468.4387000000002</v>
      </c>
      <c r="K1970">
        <f t="shared" si="121"/>
        <v>3</v>
      </c>
      <c r="L1970">
        <f t="shared" si="122"/>
        <v>904.19</v>
      </c>
      <c r="M1970">
        <f t="shared" si="124"/>
        <v>0.09</v>
      </c>
      <c r="N1970" s="22">
        <f t="shared" si="123"/>
        <v>2468.4387000000002</v>
      </c>
    </row>
    <row r="1971" spans="1:14" x14ac:dyDescent="0.3">
      <c r="A1971" t="s">
        <v>3080</v>
      </c>
      <c r="B1971" s="4">
        <v>45772</v>
      </c>
      <c r="C1971" t="s">
        <v>879</v>
      </c>
      <c r="D1971" t="s">
        <v>1726</v>
      </c>
      <c r="E1971" t="s">
        <v>1764</v>
      </c>
      <c r="F1971">
        <v>3</v>
      </c>
      <c r="G1971">
        <v>992.81</v>
      </c>
      <c r="H1971">
        <v>0.04</v>
      </c>
      <c r="I1971" t="s">
        <v>1807</v>
      </c>
      <c r="J1971" s="17">
        <v>2859.2928000000002</v>
      </c>
      <c r="K1971">
        <f t="shared" si="121"/>
        <v>3</v>
      </c>
      <c r="L1971">
        <f t="shared" si="122"/>
        <v>992.81</v>
      </c>
      <c r="M1971">
        <f t="shared" si="124"/>
        <v>0.04</v>
      </c>
      <c r="N1971" s="22">
        <f t="shared" si="123"/>
        <v>2859.2928000000002</v>
      </c>
    </row>
    <row r="1972" spans="1:14" x14ac:dyDescent="0.3">
      <c r="A1972" t="s">
        <v>3139</v>
      </c>
      <c r="B1972" s="4">
        <v>45673</v>
      </c>
      <c r="C1972" t="s">
        <v>211</v>
      </c>
      <c r="D1972" t="s">
        <v>1726</v>
      </c>
      <c r="E1972" t="s">
        <v>1774</v>
      </c>
      <c r="F1972">
        <v>4</v>
      </c>
      <c r="G1972">
        <v>862.67</v>
      </c>
      <c r="H1972">
        <v>0.2</v>
      </c>
      <c r="I1972" t="s">
        <v>1807</v>
      </c>
      <c r="J1972" s="17">
        <v>2760.5439999999999</v>
      </c>
      <c r="K1972">
        <f t="shared" si="121"/>
        <v>4</v>
      </c>
      <c r="L1972">
        <f t="shared" si="122"/>
        <v>862.67</v>
      </c>
      <c r="M1972">
        <f t="shared" si="124"/>
        <v>0.2</v>
      </c>
      <c r="N1972" s="22">
        <f t="shared" si="123"/>
        <v>2760.5439999999999</v>
      </c>
    </row>
    <row r="1973" spans="1:14" x14ac:dyDescent="0.3">
      <c r="A1973" t="s">
        <v>3195</v>
      </c>
      <c r="B1973" s="4">
        <v>45655</v>
      </c>
      <c r="C1973" t="s">
        <v>89</v>
      </c>
      <c r="D1973" t="s">
        <v>1726</v>
      </c>
      <c r="E1973" t="s">
        <v>1795</v>
      </c>
      <c r="F1973">
        <v>3</v>
      </c>
      <c r="G1973">
        <v>34.97</v>
      </c>
      <c r="H1973">
        <v>0.01</v>
      </c>
      <c r="I1973" t="s">
        <v>1805</v>
      </c>
      <c r="J1973" s="17">
        <v>103.8609</v>
      </c>
      <c r="K1973">
        <f t="shared" si="121"/>
        <v>3</v>
      </c>
      <c r="L1973">
        <f t="shared" si="122"/>
        <v>34.97</v>
      </c>
      <c r="M1973">
        <f t="shared" si="124"/>
        <v>0.01</v>
      </c>
      <c r="N1973" s="22">
        <f t="shared" si="123"/>
        <v>103.8609</v>
      </c>
    </row>
    <row r="1974" spans="1:14" x14ac:dyDescent="0.3">
      <c r="A1974" t="s">
        <v>3259</v>
      </c>
      <c r="B1974" s="4">
        <v>45788</v>
      </c>
      <c r="C1974" t="s">
        <v>379</v>
      </c>
      <c r="D1974" t="s">
        <v>1726</v>
      </c>
      <c r="E1974" t="s">
        <v>1779</v>
      </c>
      <c r="F1974">
        <v>3</v>
      </c>
      <c r="G1974">
        <v>758.87</v>
      </c>
      <c r="H1974">
        <v>0.11</v>
      </c>
      <c r="I1974" t="s">
        <v>1807</v>
      </c>
      <c r="J1974" s="17">
        <v>2026.1829</v>
      </c>
      <c r="K1974">
        <f t="shared" si="121"/>
        <v>3</v>
      </c>
      <c r="L1974">
        <f t="shared" si="122"/>
        <v>758.87</v>
      </c>
      <c r="M1974">
        <f t="shared" si="124"/>
        <v>0.11</v>
      </c>
      <c r="N1974" s="22">
        <f t="shared" si="123"/>
        <v>2026.1829</v>
      </c>
    </row>
    <row r="1975" spans="1:14" x14ac:dyDescent="0.3">
      <c r="A1975" t="s">
        <v>3437</v>
      </c>
      <c r="B1975" s="4">
        <v>45511</v>
      </c>
      <c r="C1975" t="s">
        <v>539</v>
      </c>
      <c r="D1975" t="s">
        <v>1726</v>
      </c>
      <c r="E1975" t="s">
        <v>1771</v>
      </c>
      <c r="F1975">
        <v>2</v>
      </c>
      <c r="G1975">
        <v>443.15</v>
      </c>
      <c r="H1975">
        <v>0.27</v>
      </c>
      <c r="I1975" t="s">
        <v>1807</v>
      </c>
      <c r="J1975" s="17">
        <v>646.99899999999991</v>
      </c>
      <c r="K1975">
        <f t="shared" si="121"/>
        <v>2</v>
      </c>
      <c r="L1975">
        <f t="shared" si="122"/>
        <v>443.15</v>
      </c>
      <c r="M1975">
        <f t="shared" si="124"/>
        <v>0.27</v>
      </c>
      <c r="N1975" s="22">
        <f t="shared" si="123"/>
        <v>646.99899999999991</v>
      </c>
    </row>
    <row r="1976" spans="1:14" x14ac:dyDescent="0.3">
      <c r="A1976" t="s">
        <v>3466</v>
      </c>
      <c r="B1976" s="4">
        <v>45337</v>
      </c>
      <c r="C1976" t="s">
        <v>188</v>
      </c>
      <c r="D1976" t="s">
        <v>1726</v>
      </c>
      <c r="E1976" t="s">
        <v>1792</v>
      </c>
      <c r="F1976">
        <v>3</v>
      </c>
      <c r="G1976">
        <v>981.69</v>
      </c>
      <c r="H1976">
        <v>0.05</v>
      </c>
      <c r="I1976" t="s">
        <v>1810</v>
      </c>
      <c r="J1976" s="17">
        <v>2797.8164999999999</v>
      </c>
      <c r="K1976">
        <f t="shared" si="121"/>
        <v>3</v>
      </c>
      <c r="L1976">
        <f t="shared" si="122"/>
        <v>981.69</v>
      </c>
      <c r="M1976">
        <f t="shared" si="124"/>
        <v>0.05</v>
      </c>
      <c r="N1976" s="22">
        <f t="shared" si="123"/>
        <v>2797.8164999999999</v>
      </c>
    </row>
    <row r="1977" spans="1:14" x14ac:dyDescent="0.3">
      <c r="A1977" t="s">
        <v>3485</v>
      </c>
      <c r="B1977" s="4">
        <v>45679</v>
      </c>
      <c r="C1977" t="s">
        <v>370</v>
      </c>
      <c r="D1977" t="s">
        <v>1726</v>
      </c>
      <c r="E1977" t="s">
        <v>1764</v>
      </c>
      <c r="F1977">
        <v>1</v>
      </c>
      <c r="G1977">
        <v>343.03</v>
      </c>
      <c r="H1977">
        <v>0.16</v>
      </c>
      <c r="I1977" t="s">
        <v>1805</v>
      </c>
      <c r="J1977" s="17">
        <v>288.14519999999999</v>
      </c>
      <c r="K1977">
        <f t="shared" si="121"/>
        <v>1</v>
      </c>
      <c r="L1977">
        <f t="shared" si="122"/>
        <v>343.03</v>
      </c>
      <c r="M1977">
        <f t="shared" si="124"/>
        <v>0.16</v>
      </c>
      <c r="N1977" s="22">
        <f t="shared" si="123"/>
        <v>288.14519999999999</v>
      </c>
    </row>
    <row r="1978" spans="1:14" x14ac:dyDescent="0.3">
      <c r="A1978" t="s">
        <v>3683</v>
      </c>
      <c r="B1978" s="4">
        <v>45731</v>
      </c>
      <c r="C1978" t="s">
        <v>1384</v>
      </c>
      <c r="D1978" t="s">
        <v>1726</v>
      </c>
      <c r="E1978" t="s">
        <v>1743</v>
      </c>
      <c r="F1978">
        <v>1</v>
      </c>
      <c r="G1978">
        <v>176.84</v>
      </c>
      <c r="H1978">
        <v>0.19</v>
      </c>
      <c r="I1978" t="s">
        <v>1805</v>
      </c>
      <c r="J1978" s="17">
        <v>143.24039999999999</v>
      </c>
      <c r="K1978">
        <f t="shared" si="121"/>
        <v>1</v>
      </c>
      <c r="L1978">
        <f t="shared" si="122"/>
        <v>176.84</v>
      </c>
      <c r="M1978">
        <f t="shared" si="124"/>
        <v>0.19</v>
      </c>
      <c r="N1978" s="22">
        <f t="shared" si="123"/>
        <v>143.24039999999999</v>
      </c>
    </row>
    <row r="1979" spans="1:14" x14ac:dyDescent="0.3">
      <c r="A1979" t="s">
        <v>3747</v>
      </c>
      <c r="B1979" s="4">
        <v>45793</v>
      </c>
      <c r="C1979" t="s">
        <v>1499</v>
      </c>
      <c r="D1979" t="s">
        <v>1726</v>
      </c>
      <c r="E1979" t="s">
        <v>1748</v>
      </c>
      <c r="F1979">
        <v>3</v>
      </c>
      <c r="G1979">
        <v>212.08</v>
      </c>
      <c r="H1979">
        <v>7.0000000000000007E-2</v>
      </c>
      <c r="I1979" t="s">
        <v>1805</v>
      </c>
      <c r="J1979" s="17">
        <v>591.70319999999992</v>
      </c>
      <c r="K1979">
        <f t="shared" si="121"/>
        <v>3</v>
      </c>
      <c r="L1979">
        <f t="shared" si="122"/>
        <v>212.08</v>
      </c>
      <c r="M1979">
        <f t="shared" si="124"/>
        <v>7.0000000000000007E-2</v>
      </c>
      <c r="N1979" s="22">
        <f t="shared" si="123"/>
        <v>591.70319999999992</v>
      </c>
    </row>
    <row r="1980" spans="1:14" x14ac:dyDescent="0.3">
      <c r="A1980" t="s">
        <v>1815</v>
      </c>
      <c r="B1980" s="4">
        <v>45781</v>
      </c>
      <c r="C1980" t="s">
        <v>610</v>
      </c>
      <c r="D1980" t="s">
        <v>1728</v>
      </c>
      <c r="E1980" t="s">
        <v>1755</v>
      </c>
      <c r="F1980">
        <v>3.0000000000000004</v>
      </c>
      <c r="G1980">
        <v>448.25</v>
      </c>
      <c r="H1980">
        <v>7.0000000000000007E-2</v>
      </c>
      <c r="I1980" t="s">
        <v>1807</v>
      </c>
      <c r="J1980" s="17">
        <v>1250.6175000000001</v>
      </c>
      <c r="K1980">
        <f t="shared" si="121"/>
        <v>3.0000000000000004</v>
      </c>
      <c r="L1980">
        <f t="shared" si="122"/>
        <v>448.25</v>
      </c>
      <c r="M1980">
        <f t="shared" si="124"/>
        <v>7.0000000000000007E-2</v>
      </c>
      <c r="N1980" s="22">
        <f t="shared" si="123"/>
        <v>1250.6175000000001</v>
      </c>
    </row>
    <row r="1981" spans="1:14" x14ac:dyDescent="0.3">
      <c r="A1981" t="s">
        <v>1836</v>
      </c>
      <c r="B1981" s="4">
        <v>45302</v>
      </c>
      <c r="C1981" t="s">
        <v>1080</v>
      </c>
      <c r="D1981" t="s">
        <v>1728</v>
      </c>
      <c r="E1981" t="s">
        <v>1748</v>
      </c>
      <c r="F1981">
        <v>4</v>
      </c>
      <c r="G1981">
        <v>451.67</v>
      </c>
      <c r="H1981">
        <v>0.15</v>
      </c>
      <c r="I1981" t="s">
        <v>1805</v>
      </c>
      <c r="J1981" s="17">
        <v>1535.6780000000001</v>
      </c>
      <c r="K1981">
        <f t="shared" si="121"/>
        <v>4</v>
      </c>
      <c r="L1981">
        <f t="shared" si="122"/>
        <v>451.67</v>
      </c>
      <c r="M1981">
        <f t="shared" si="124"/>
        <v>0.15</v>
      </c>
      <c r="N1981" s="22">
        <f t="shared" si="123"/>
        <v>1535.6780000000001</v>
      </c>
    </row>
    <row r="1982" spans="1:14" x14ac:dyDescent="0.3">
      <c r="A1982" t="s">
        <v>1872</v>
      </c>
      <c r="B1982" s="4">
        <v>45290</v>
      </c>
      <c r="C1982" t="s">
        <v>536</v>
      </c>
      <c r="D1982" t="s">
        <v>1728</v>
      </c>
      <c r="E1982" t="s">
        <v>1789</v>
      </c>
      <c r="F1982">
        <v>2</v>
      </c>
      <c r="G1982">
        <v>856.57</v>
      </c>
      <c r="H1982">
        <v>0.24</v>
      </c>
      <c r="I1982" t="s">
        <v>1805</v>
      </c>
      <c r="J1982" s="17">
        <v>1301.9864</v>
      </c>
      <c r="K1982">
        <f t="shared" si="121"/>
        <v>2</v>
      </c>
      <c r="L1982">
        <f t="shared" si="122"/>
        <v>856.57</v>
      </c>
      <c r="M1982">
        <f t="shared" si="124"/>
        <v>0.24</v>
      </c>
      <c r="N1982" s="22">
        <f t="shared" si="123"/>
        <v>1301.9864</v>
      </c>
    </row>
    <row r="1983" spans="1:14" x14ac:dyDescent="0.3">
      <c r="A1983" t="s">
        <v>1902</v>
      </c>
      <c r="B1983" s="4">
        <v>45556</v>
      </c>
      <c r="C1983" t="s">
        <v>1001</v>
      </c>
      <c r="D1983" t="s">
        <v>1728</v>
      </c>
      <c r="E1983" t="s">
        <v>1758</v>
      </c>
      <c r="F1983">
        <v>2</v>
      </c>
      <c r="G1983">
        <v>68.290000000000006</v>
      </c>
      <c r="H1983">
        <v>0.14000000000000001</v>
      </c>
      <c r="I1983" t="s">
        <v>1810</v>
      </c>
      <c r="J1983" s="17">
        <v>117.4588</v>
      </c>
      <c r="K1983">
        <f t="shared" si="121"/>
        <v>2</v>
      </c>
      <c r="L1983">
        <f t="shared" si="122"/>
        <v>68.290000000000006</v>
      </c>
      <c r="M1983">
        <f t="shared" si="124"/>
        <v>0.14000000000000001</v>
      </c>
      <c r="N1983" s="22">
        <f t="shared" si="123"/>
        <v>117.4588</v>
      </c>
    </row>
    <row r="1984" spans="1:14" x14ac:dyDescent="0.3">
      <c r="A1984" t="s">
        <v>2213</v>
      </c>
      <c r="B1984" s="4">
        <v>45244</v>
      </c>
      <c r="C1984" t="s">
        <v>188</v>
      </c>
      <c r="D1984" t="s">
        <v>1728</v>
      </c>
      <c r="E1984" t="s">
        <v>1743</v>
      </c>
      <c r="F1984">
        <v>1</v>
      </c>
      <c r="G1984">
        <v>848.69</v>
      </c>
      <c r="H1984">
        <v>0.04</v>
      </c>
      <c r="I1984" t="s">
        <v>1810</v>
      </c>
      <c r="J1984" s="17">
        <v>814.74239999999998</v>
      </c>
      <c r="K1984">
        <f t="shared" si="121"/>
        <v>1</v>
      </c>
      <c r="L1984">
        <f t="shared" si="122"/>
        <v>848.69</v>
      </c>
      <c r="M1984">
        <f t="shared" si="124"/>
        <v>0.04</v>
      </c>
      <c r="N1984" s="22">
        <f t="shared" si="123"/>
        <v>814.74239999999998</v>
      </c>
    </row>
    <row r="1985" spans="1:14" x14ac:dyDescent="0.3">
      <c r="A1985" t="s">
        <v>2219</v>
      </c>
      <c r="B1985" s="4">
        <v>45518</v>
      </c>
      <c r="C1985" t="s">
        <v>1458</v>
      </c>
      <c r="D1985" t="s">
        <v>1728</v>
      </c>
      <c r="E1985" t="s">
        <v>1789</v>
      </c>
      <c r="F1985">
        <v>3</v>
      </c>
      <c r="G1985">
        <v>507.33</v>
      </c>
      <c r="H1985">
        <v>0.06</v>
      </c>
      <c r="I1985" t="s">
        <v>1807</v>
      </c>
      <c r="J1985" s="17">
        <v>1430.6705999999999</v>
      </c>
      <c r="K1985">
        <f t="shared" si="121"/>
        <v>3</v>
      </c>
      <c r="L1985">
        <f t="shared" si="122"/>
        <v>507.33</v>
      </c>
      <c r="M1985">
        <f t="shared" si="124"/>
        <v>0.06</v>
      </c>
      <c r="N1985" s="22">
        <f t="shared" si="123"/>
        <v>1430.6705999999999</v>
      </c>
    </row>
    <row r="1986" spans="1:14" x14ac:dyDescent="0.3">
      <c r="A1986" t="s">
        <v>2390</v>
      </c>
      <c r="B1986" s="4">
        <v>45810</v>
      </c>
      <c r="C1986" t="s">
        <v>476</v>
      </c>
      <c r="D1986" t="s">
        <v>1728</v>
      </c>
      <c r="E1986" t="s">
        <v>1771</v>
      </c>
      <c r="F1986">
        <v>3</v>
      </c>
      <c r="G1986">
        <v>53.83</v>
      </c>
      <c r="H1986">
        <v>0.24</v>
      </c>
      <c r="I1986" t="s">
        <v>1805</v>
      </c>
      <c r="J1986" s="17">
        <v>122.7324</v>
      </c>
      <c r="K1986">
        <f t="shared" ref="K1986:K2001" si="125">IF(ISBLANK(F1986),J1986/(G1986*(1-H1986)),F1986)</f>
        <v>3</v>
      </c>
      <c r="L1986">
        <f t="shared" ref="L1986:L2001" si="126">IF(ISBLANK(G1986),J1986/(F1986*(1-H1986)),G1986)</f>
        <v>53.83</v>
      </c>
      <c r="M1986">
        <f t="shared" si="124"/>
        <v>0.24</v>
      </c>
      <c r="N1986" s="22">
        <f t="shared" ref="N1986:N2001" si="127">IF(ISBLANK(J1986),F1986*G1986*(1-H1986),J1986)</f>
        <v>122.7324</v>
      </c>
    </row>
    <row r="1987" spans="1:14" x14ac:dyDescent="0.3">
      <c r="A1987" t="s">
        <v>2401</v>
      </c>
      <c r="B1987" s="4">
        <v>45765</v>
      </c>
      <c r="C1987" t="s">
        <v>645</v>
      </c>
      <c r="D1987" t="s">
        <v>1728</v>
      </c>
      <c r="E1987" t="s">
        <v>1743</v>
      </c>
      <c r="F1987">
        <v>1</v>
      </c>
      <c r="G1987">
        <v>71.709999999999994</v>
      </c>
      <c r="H1987">
        <v>0.23</v>
      </c>
      <c r="I1987" t="s">
        <v>1810</v>
      </c>
      <c r="J1987" s="17">
        <v>55.216700000000003</v>
      </c>
      <c r="K1987">
        <f t="shared" si="125"/>
        <v>1</v>
      </c>
      <c r="L1987">
        <f t="shared" si="126"/>
        <v>71.709999999999994</v>
      </c>
      <c r="M1987">
        <f t="shared" si="124"/>
        <v>0.23</v>
      </c>
      <c r="N1987" s="22">
        <f t="shared" si="127"/>
        <v>55.216700000000003</v>
      </c>
    </row>
    <row r="1988" spans="1:14" x14ac:dyDescent="0.3">
      <c r="A1988" t="s">
        <v>2590</v>
      </c>
      <c r="B1988" s="4">
        <v>45794</v>
      </c>
      <c r="C1988" t="s">
        <v>1445</v>
      </c>
      <c r="D1988" t="s">
        <v>1728</v>
      </c>
      <c r="E1988" t="s">
        <v>1792</v>
      </c>
      <c r="F1988">
        <v>1</v>
      </c>
      <c r="G1988">
        <v>873.18</v>
      </c>
      <c r="H1988">
        <v>0.03</v>
      </c>
      <c r="I1988" t="s">
        <v>1810</v>
      </c>
      <c r="J1988" s="17">
        <v>846.98459999999989</v>
      </c>
      <c r="K1988">
        <f t="shared" si="125"/>
        <v>1</v>
      </c>
      <c r="L1988">
        <f t="shared" si="126"/>
        <v>873.18</v>
      </c>
      <c r="M1988">
        <f t="shared" si="124"/>
        <v>0.03</v>
      </c>
      <c r="N1988" s="22">
        <f t="shared" si="127"/>
        <v>846.98459999999989</v>
      </c>
    </row>
    <row r="1989" spans="1:14" x14ac:dyDescent="0.3">
      <c r="A1989" t="s">
        <v>2593</v>
      </c>
      <c r="B1989" s="4">
        <v>45602</v>
      </c>
      <c r="C1989" t="s">
        <v>917</v>
      </c>
      <c r="D1989" t="s">
        <v>1728</v>
      </c>
      <c r="E1989" t="s">
        <v>1748</v>
      </c>
      <c r="F1989">
        <v>3</v>
      </c>
      <c r="G1989">
        <v>761.88</v>
      </c>
      <c r="H1989">
        <v>0.23</v>
      </c>
      <c r="I1989" t="s">
        <v>1807</v>
      </c>
      <c r="J1989" s="17">
        <v>1759.9428</v>
      </c>
      <c r="K1989">
        <f t="shared" si="125"/>
        <v>3</v>
      </c>
      <c r="L1989">
        <f t="shared" si="126"/>
        <v>761.88</v>
      </c>
      <c r="M1989">
        <f t="shared" si="124"/>
        <v>0.23</v>
      </c>
      <c r="N1989" s="22">
        <f t="shared" si="127"/>
        <v>1759.9428</v>
      </c>
    </row>
    <row r="1990" spans="1:14" x14ac:dyDescent="0.3">
      <c r="A1990" t="s">
        <v>2801</v>
      </c>
      <c r="B1990" s="4">
        <v>45926</v>
      </c>
      <c r="C1990" t="s">
        <v>1024</v>
      </c>
      <c r="D1990" t="s">
        <v>1728</v>
      </c>
      <c r="E1990" t="s">
        <v>1779</v>
      </c>
      <c r="F1990">
        <v>2</v>
      </c>
      <c r="G1990">
        <v>314.39999999999998</v>
      </c>
      <c r="H1990">
        <v>7.0000000000000007E-2</v>
      </c>
      <c r="I1990" t="s">
        <v>1807</v>
      </c>
      <c r="J1990" s="17">
        <v>584.78399999999988</v>
      </c>
      <c r="K1990">
        <f t="shared" si="125"/>
        <v>2</v>
      </c>
      <c r="L1990">
        <f t="shared" si="126"/>
        <v>314.39999999999998</v>
      </c>
      <c r="M1990">
        <f t="shared" si="124"/>
        <v>7.0000000000000007E-2</v>
      </c>
      <c r="N1990" s="22">
        <f t="shared" si="127"/>
        <v>584.78399999999988</v>
      </c>
    </row>
    <row r="1991" spans="1:14" x14ac:dyDescent="0.3">
      <c r="A1991" t="s">
        <v>2979</v>
      </c>
      <c r="B1991" s="4">
        <v>45336</v>
      </c>
      <c r="C1991" t="s">
        <v>85</v>
      </c>
      <c r="D1991" t="s">
        <v>1728</v>
      </c>
      <c r="E1991" t="s">
        <v>1739</v>
      </c>
      <c r="F1991">
        <v>2</v>
      </c>
      <c r="G1991">
        <v>698.34</v>
      </c>
      <c r="H1991">
        <v>0.15</v>
      </c>
      <c r="I1991" t="s">
        <v>1807</v>
      </c>
      <c r="J1991" s="17">
        <v>1187.1780000000001</v>
      </c>
      <c r="K1991">
        <f t="shared" si="125"/>
        <v>2</v>
      </c>
      <c r="L1991">
        <f t="shared" si="126"/>
        <v>698.34</v>
      </c>
      <c r="M1991">
        <f t="shared" si="124"/>
        <v>0.15</v>
      </c>
      <c r="N1991" s="22">
        <f t="shared" si="127"/>
        <v>1187.1780000000001</v>
      </c>
    </row>
    <row r="1992" spans="1:14" x14ac:dyDescent="0.3">
      <c r="A1992" t="s">
        <v>3013</v>
      </c>
      <c r="B1992" s="4">
        <v>45252</v>
      </c>
      <c r="C1992" t="s">
        <v>746</v>
      </c>
      <c r="D1992" t="s">
        <v>1728</v>
      </c>
      <c r="E1992" t="s">
        <v>1768</v>
      </c>
      <c r="F1992">
        <v>1</v>
      </c>
      <c r="G1992">
        <v>955.06</v>
      </c>
      <c r="H1992">
        <v>0.14000000000000001</v>
      </c>
      <c r="I1992" t="s">
        <v>1805</v>
      </c>
      <c r="J1992" s="17">
        <v>821.35159999999996</v>
      </c>
      <c r="K1992">
        <f t="shared" si="125"/>
        <v>1</v>
      </c>
      <c r="L1992">
        <f t="shared" si="126"/>
        <v>955.06</v>
      </c>
      <c r="M1992">
        <f t="shared" si="124"/>
        <v>0.14000000000000001</v>
      </c>
      <c r="N1992" s="22">
        <f t="shared" si="127"/>
        <v>821.35159999999996</v>
      </c>
    </row>
    <row r="1993" spans="1:14" x14ac:dyDescent="0.3">
      <c r="A1993" t="s">
        <v>3245</v>
      </c>
      <c r="B1993" s="4">
        <v>45847</v>
      </c>
      <c r="C1993" t="s">
        <v>382</v>
      </c>
      <c r="D1993" t="s">
        <v>1728</v>
      </c>
      <c r="E1993" t="s">
        <v>1771</v>
      </c>
      <c r="F1993">
        <v>3</v>
      </c>
      <c r="G1993">
        <v>130.38999999999999</v>
      </c>
      <c r="H1993">
        <v>0.24</v>
      </c>
      <c r="I1993" t="s">
        <v>1807</v>
      </c>
      <c r="J1993" s="17">
        <v>297.28919999999999</v>
      </c>
      <c r="K1993">
        <f t="shared" si="125"/>
        <v>3</v>
      </c>
      <c r="L1993">
        <f t="shared" si="126"/>
        <v>130.38999999999999</v>
      </c>
      <c r="M1993">
        <f t="shared" si="124"/>
        <v>0.24</v>
      </c>
      <c r="N1993" s="22">
        <f t="shared" si="127"/>
        <v>297.28919999999999</v>
      </c>
    </row>
    <row r="1994" spans="1:14" x14ac:dyDescent="0.3">
      <c r="A1994" t="s">
        <v>3282</v>
      </c>
      <c r="B1994" s="4">
        <v>45379</v>
      </c>
      <c r="C1994" t="s">
        <v>820</v>
      </c>
      <c r="D1994" t="s">
        <v>1728</v>
      </c>
      <c r="E1994" t="s">
        <v>1764</v>
      </c>
      <c r="F1994">
        <v>2</v>
      </c>
      <c r="G1994">
        <v>916.12</v>
      </c>
      <c r="H1994">
        <v>0.05</v>
      </c>
      <c r="I1994" t="s">
        <v>1807</v>
      </c>
      <c r="J1994" s="17">
        <v>1740.6279999999999</v>
      </c>
      <c r="K1994">
        <f t="shared" si="125"/>
        <v>2</v>
      </c>
      <c r="L1994">
        <f t="shared" si="126"/>
        <v>916.12</v>
      </c>
      <c r="M1994">
        <f t="shared" si="124"/>
        <v>0.05</v>
      </c>
      <c r="N1994" s="22">
        <f t="shared" si="127"/>
        <v>1740.6279999999999</v>
      </c>
    </row>
    <row r="1995" spans="1:14" x14ac:dyDescent="0.3">
      <c r="A1995" t="s">
        <v>3307</v>
      </c>
      <c r="B1995" s="4">
        <v>45618</v>
      </c>
      <c r="C1995" t="s">
        <v>388</v>
      </c>
      <c r="D1995" t="s">
        <v>1728</v>
      </c>
      <c r="E1995" t="s">
        <v>1774</v>
      </c>
      <c r="F1995">
        <v>1</v>
      </c>
      <c r="G1995">
        <v>736.54</v>
      </c>
      <c r="H1995">
        <v>0.16</v>
      </c>
      <c r="I1995" t="s">
        <v>1807</v>
      </c>
      <c r="J1995" s="17">
        <v>618.69359999999995</v>
      </c>
      <c r="K1995">
        <f t="shared" si="125"/>
        <v>1</v>
      </c>
      <c r="L1995">
        <f t="shared" si="126"/>
        <v>736.54</v>
      </c>
      <c r="M1995">
        <f t="shared" si="124"/>
        <v>0.16</v>
      </c>
      <c r="N1995" s="22">
        <f t="shared" si="127"/>
        <v>618.69359999999995</v>
      </c>
    </row>
    <row r="1996" spans="1:14" x14ac:dyDescent="0.3">
      <c r="A1996" t="s">
        <v>3351</v>
      </c>
      <c r="B1996" s="4">
        <v>45361</v>
      </c>
      <c r="C1996" t="s">
        <v>1427</v>
      </c>
      <c r="D1996" t="s">
        <v>1728</v>
      </c>
      <c r="E1996" t="s">
        <v>1776</v>
      </c>
      <c r="F1996">
        <v>3</v>
      </c>
      <c r="G1996">
        <v>831.15</v>
      </c>
      <c r="H1996">
        <v>0.19</v>
      </c>
      <c r="I1996" t="s">
        <v>1805</v>
      </c>
      <c r="J1996" s="17">
        <v>2019.6945000000001</v>
      </c>
      <c r="K1996">
        <f t="shared" si="125"/>
        <v>3</v>
      </c>
      <c r="L1996">
        <f t="shared" si="126"/>
        <v>831.15</v>
      </c>
      <c r="M1996">
        <f t="shared" si="124"/>
        <v>0.19</v>
      </c>
      <c r="N1996" s="22">
        <f t="shared" si="127"/>
        <v>2019.6945000000001</v>
      </c>
    </row>
    <row r="1997" spans="1:14" x14ac:dyDescent="0.3">
      <c r="A1997" t="s">
        <v>3604</v>
      </c>
      <c r="B1997" s="4">
        <v>45875</v>
      </c>
      <c r="C1997" t="s">
        <v>301</v>
      </c>
      <c r="D1997" t="s">
        <v>1728</v>
      </c>
      <c r="E1997" t="s">
        <v>1786</v>
      </c>
      <c r="F1997">
        <v>4</v>
      </c>
      <c r="G1997">
        <v>820.78</v>
      </c>
      <c r="H1997">
        <v>0.25</v>
      </c>
      <c r="I1997" t="s">
        <v>1805</v>
      </c>
      <c r="J1997" s="17">
        <v>2462.34</v>
      </c>
      <c r="K1997">
        <f t="shared" si="125"/>
        <v>4</v>
      </c>
      <c r="L1997">
        <f t="shared" si="126"/>
        <v>820.78</v>
      </c>
      <c r="M1997">
        <f t="shared" si="124"/>
        <v>0.25</v>
      </c>
      <c r="N1997" s="22">
        <f t="shared" si="127"/>
        <v>2462.34</v>
      </c>
    </row>
    <row r="1998" spans="1:14" x14ac:dyDescent="0.3">
      <c r="A1998" t="s">
        <v>3606</v>
      </c>
      <c r="B1998" s="4">
        <v>45369</v>
      </c>
      <c r="C1998" t="s">
        <v>726</v>
      </c>
      <c r="D1998" t="s">
        <v>1728</v>
      </c>
      <c r="E1998" t="s">
        <v>1764</v>
      </c>
      <c r="F1998">
        <v>3</v>
      </c>
      <c r="G1998">
        <v>561.44000000000005</v>
      </c>
      <c r="H1998">
        <v>0.2</v>
      </c>
      <c r="I1998" t="s">
        <v>1810</v>
      </c>
      <c r="J1998" s="17">
        <v>1347.4559999999999</v>
      </c>
      <c r="K1998">
        <f t="shared" si="125"/>
        <v>3</v>
      </c>
      <c r="L1998">
        <f t="shared" si="126"/>
        <v>561.44000000000005</v>
      </c>
      <c r="M1998">
        <f t="shared" si="124"/>
        <v>0.2</v>
      </c>
      <c r="N1998" s="22">
        <f t="shared" si="127"/>
        <v>1347.4559999999999</v>
      </c>
    </row>
    <row r="1999" spans="1:14" x14ac:dyDescent="0.3">
      <c r="A1999" t="s">
        <v>3721</v>
      </c>
      <c r="B1999" s="4">
        <v>45560</v>
      </c>
      <c r="C1999" t="s">
        <v>44</v>
      </c>
      <c r="D1999" t="s">
        <v>1728</v>
      </c>
      <c r="E1999" t="s">
        <v>1743</v>
      </c>
      <c r="F1999">
        <v>1</v>
      </c>
      <c r="G1999">
        <v>716.29</v>
      </c>
      <c r="H1999">
        <v>0.01</v>
      </c>
      <c r="I1999" t="s">
        <v>1807</v>
      </c>
      <c r="J1999" s="17">
        <v>709.12709999999993</v>
      </c>
      <c r="K1999">
        <f t="shared" si="125"/>
        <v>1</v>
      </c>
      <c r="L1999">
        <f t="shared" si="126"/>
        <v>716.29</v>
      </c>
      <c r="M1999">
        <f t="shared" si="124"/>
        <v>0.01</v>
      </c>
      <c r="N1999" s="22">
        <f t="shared" si="127"/>
        <v>709.12709999999993</v>
      </c>
    </row>
    <row r="2000" spans="1:14" x14ac:dyDescent="0.3">
      <c r="A2000" t="s">
        <v>3723</v>
      </c>
      <c r="B2000" s="4">
        <v>45714</v>
      </c>
      <c r="C2000" t="s">
        <v>301</v>
      </c>
      <c r="D2000" t="s">
        <v>1728</v>
      </c>
      <c r="E2000" t="s">
        <v>1768</v>
      </c>
      <c r="F2000">
        <v>4</v>
      </c>
      <c r="G2000">
        <v>261.73</v>
      </c>
      <c r="H2000">
        <v>0.1</v>
      </c>
      <c r="I2000" t="s">
        <v>1807</v>
      </c>
      <c r="J2000" s="17">
        <v>942.22800000000007</v>
      </c>
      <c r="K2000">
        <f t="shared" si="125"/>
        <v>4</v>
      </c>
      <c r="L2000">
        <f t="shared" si="126"/>
        <v>261.73</v>
      </c>
      <c r="M2000">
        <f t="shared" si="124"/>
        <v>0.1</v>
      </c>
      <c r="N2000" s="22">
        <f t="shared" si="127"/>
        <v>942.22800000000007</v>
      </c>
    </row>
    <row r="2001" spans="1:14" x14ac:dyDescent="0.3">
      <c r="A2001" t="s">
        <v>3802</v>
      </c>
      <c r="B2001" s="4">
        <v>45264</v>
      </c>
      <c r="C2001" t="s">
        <v>607</v>
      </c>
      <c r="D2001" t="s">
        <v>1728</v>
      </c>
      <c r="E2001" t="s">
        <v>1795</v>
      </c>
      <c r="F2001">
        <v>3</v>
      </c>
      <c r="G2001">
        <v>112.77</v>
      </c>
      <c r="H2001">
        <v>0.19</v>
      </c>
      <c r="I2001" t="s">
        <v>1805</v>
      </c>
      <c r="J2001" s="17">
        <v>274.03109999999998</v>
      </c>
      <c r="K2001">
        <f t="shared" si="125"/>
        <v>3</v>
      </c>
      <c r="L2001">
        <f t="shared" si="126"/>
        <v>112.77</v>
      </c>
      <c r="M2001">
        <f t="shared" si="124"/>
        <v>0.19</v>
      </c>
      <c r="N2001" s="22">
        <f t="shared" si="127"/>
        <v>274.03109999999998</v>
      </c>
    </row>
  </sheetData>
  <autoFilter ref="D1:D2002" xr:uid="{00000000-0001-0000-0300-000000000000}"/>
  <sortState xmlns:xlrd2="http://schemas.microsoft.com/office/spreadsheetml/2017/richdata2" ref="A2:M2001">
    <sortCondition ref="D1:D2001"/>
  </sortState>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9313E-93B1-4421-B4C0-B6957E8B5879}">
  <dimension ref="A1:G494"/>
  <sheetViews>
    <sheetView workbookViewId="0">
      <selection activeCell="I5" sqref="I5"/>
    </sheetView>
  </sheetViews>
  <sheetFormatPr defaultRowHeight="14.4" x14ac:dyDescent="0.3"/>
  <cols>
    <col min="1" max="1" width="12.5546875" bestFit="1" customWidth="1"/>
    <col min="2" max="2" width="23.44140625" bestFit="1" customWidth="1"/>
    <col min="3" max="3" width="20.21875" bestFit="1" customWidth="1"/>
    <col min="4" max="4" width="14.88671875" bestFit="1" customWidth="1"/>
    <col min="5" max="5" width="14.77734375" bestFit="1" customWidth="1"/>
    <col min="6" max="6" width="17.21875" bestFit="1" customWidth="1"/>
    <col min="7" max="7" width="12.44140625" bestFit="1" customWidth="1"/>
  </cols>
  <sheetData>
    <row r="1" spans="1:7" x14ac:dyDescent="0.3">
      <c r="A1" s="37" t="s">
        <v>3959</v>
      </c>
      <c r="B1" s="37" t="s">
        <v>3990</v>
      </c>
      <c r="C1" s="37" t="s">
        <v>3986</v>
      </c>
      <c r="D1" s="37" t="s">
        <v>3961</v>
      </c>
      <c r="E1" s="37" t="s">
        <v>3963</v>
      </c>
      <c r="F1" s="37" t="s">
        <v>3962</v>
      </c>
      <c r="G1" s="38" t="s">
        <v>7</v>
      </c>
    </row>
    <row r="2" spans="1:7" x14ac:dyDescent="0.3">
      <c r="A2" s="7" t="s">
        <v>705</v>
      </c>
      <c r="B2" s="10">
        <v>1714.7713000000003</v>
      </c>
      <c r="C2" s="10">
        <v>17147.713000000003</v>
      </c>
      <c r="D2" s="8">
        <v>29</v>
      </c>
      <c r="E2" s="8">
        <v>0.24</v>
      </c>
      <c r="F2" s="11">
        <v>45854</v>
      </c>
      <c r="G2" s="8" t="str">
        <f>VLOOKUP(A2,Customer_Dim!$A$1:$H$501,8,0)</f>
        <v>Gold</v>
      </c>
    </row>
    <row r="3" spans="1:7" x14ac:dyDescent="0.3">
      <c r="A3" s="7" t="s">
        <v>301</v>
      </c>
      <c r="B3" s="10">
        <v>1934.6376749999999</v>
      </c>
      <c r="C3" s="10">
        <v>15477.1014</v>
      </c>
      <c r="D3" s="8">
        <v>27</v>
      </c>
      <c r="E3" s="8">
        <v>0.28999999999999998</v>
      </c>
      <c r="F3" s="11">
        <v>45906</v>
      </c>
      <c r="G3" s="8" t="str">
        <f>VLOOKUP(A3,Customer_Dim!$A$1:$H$501,8,0)</f>
        <v>Platinum</v>
      </c>
    </row>
    <row r="4" spans="1:7" x14ac:dyDescent="0.3">
      <c r="A4" s="7" t="s">
        <v>211</v>
      </c>
      <c r="B4" s="10">
        <v>1850.4244249999999</v>
      </c>
      <c r="C4" s="10">
        <v>14803.395399999999</v>
      </c>
      <c r="D4" s="8">
        <v>24</v>
      </c>
      <c r="E4" s="8">
        <v>0.27</v>
      </c>
      <c r="F4" s="11">
        <v>45859</v>
      </c>
      <c r="G4" s="8" t="str">
        <f>VLOOKUP(A4,Customer_Dim!$A$1:$H$501,8,0)</f>
        <v>Platinum</v>
      </c>
    </row>
    <row r="5" spans="1:7" x14ac:dyDescent="0.3">
      <c r="A5" s="7" t="s">
        <v>995</v>
      </c>
      <c r="B5" s="10">
        <v>1945.7692571428572</v>
      </c>
      <c r="C5" s="10">
        <v>13620.3848</v>
      </c>
      <c r="D5" s="8">
        <v>17</v>
      </c>
      <c r="E5" s="8">
        <v>0.19</v>
      </c>
      <c r="F5" s="11">
        <v>45579</v>
      </c>
      <c r="G5" s="8" t="str">
        <f>VLOOKUP(A5,Customer_Dim!$A$1:$H$501,8,0)</f>
        <v>Platinum</v>
      </c>
    </row>
    <row r="6" spans="1:7" x14ac:dyDescent="0.3">
      <c r="A6" s="7" t="s">
        <v>244</v>
      </c>
      <c r="B6" s="10">
        <v>1361.0901800000001</v>
      </c>
      <c r="C6" s="10">
        <v>13610.901800000001</v>
      </c>
      <c r="D6" s="8">
        <v>23</v>
      </c>
      <c r="E6" s="8">
        <v>0.3</v>
      </c>
      <c r="F6" s="11">
        <v>45873</v>
      </c>
      <c r="G6" s="8" t="str">
        <f>VLOOKUP(A6,Customer_Dim!$A$1:$H$501,8,0)</f>
        <v>Silver</v>
      </c>
    </row>
    <row r="7" spans="1:7" x14ac:dyDescent="0.3">
      <c r="A7" s="7" t="s">
        <v>554</v>
      </c>
      <c r="B7" s="10">
        <v>1467.6159333333335</v>
      </c>
      <c r="C7" s="10">
        <v>13208.5434</v>
      </c>
      <c r="D7" s="8">
        <v>25</v>
      </c>
      <c r="E7" s="8">
        <v>0.28000000000000003</v>
      </c>
      <c r="F7" s="11">
        <v>45929</v>
      </c>
      <c r="G7" s="8" t="str">
        <f>VLOOKUP(A7,Customer_Dim!$A$1:$H$501,8,0)</f>
        <v>Platinum</v>
      </c>
    </row>
    <row r="8" spans="1:7" x14ac:dyDescent="0.3">
      <c r="A8" s="7" t="s">
        <v>63</v>
      </c>
      <c r="B8" s="10">
        <v>1857.9667142857143</v>
      </c>
      <c r="C8" s="10">
        <v>13005.767</v>
      </c>
      <c r="D8" s="8">
        <v>24</v>
      </c>
      <c r="E8" s="8">
        <v>0.22</v>
      </c>
      <c r="F8" s="11">
        <v>45764</v>
      </c>
      <c r="G8" s="8" t="str">
        <f>VLOOKUP(A8,Customer_Dim!$A$1:$H$501,8,0)</f>
        <v>Silver</v>
      </c>
    </row>
    <row r="9" spans="1:7" x14ac:dyDescent="0.3">
      <c r="A9" s="7" t="s">
        <v>1475</v>
      </c>
      <c r="B9" s="10">
        <v>1808.1438000000001</v>
      </c>
      <c r="C9" s="10">
        <v>12657.006600000001</v>
      </c>
      <c r="D9" s="8">
        <v>22</v>
      </c>
      <c r="E9" s="8">
        <v>0.3</v>
      </c>
      <c r="F9" s="11">
        <v>45864</v>
      </c>
      <c r="G9" s="8" t="str">
        <f>VLOOKUP(A9,Customer_Dim!$A$1:$H$501,8,0)</f>
        <v>Bronze</v>
      </c>
    </row>
    <row r="10" spans="1:7" x14ac:dyDescent="0.3">
      <c r="A10" s="7" t="s">
        <v>1433</v>
      </c>
      <c r="B10" s="10">
        <v>1712.3642285714284</v>
      </c>
      <c r="C10" s="10">
        <v>11986.549599999998</v>
      </c>
      <c r="D10" s="8">
        <v>25</v>
      </c>
      <c r="E10" s="8">
        <v>0.3</v>
      </c>
      <c r="F10" s="11">
        <v>45921</v>
      </c>
      <c r="G10" s="8" t="str">
        <f>VLOOKUP(A10,Customer_Dim!$A$1:$H$501,8,0)</f>
        <v>Gold</v>
      </c>
    </row>
    <row r="11" spans="1:7" x14ac:dyDescent="0.3">
      <c r="A11" s="7" t="s">
        <v>202</v>
      </c>
      <c r="B11" s="10">
        <v>1315.2058222222222</v>
      </c>
      <c r="C11" s="10">
        <v>11836.8524</v>
      </c>
      <c r="D11" s="8">
        <v>30</v>
      </c>
      <c r="E11" s="8">
        <v>0.25</v>
      </c>
      <c r="F11" s="11">
        <v>45862</v>
      </c>
      <c r="G11" s="8" t="str">
        <f>VLOOKUP(A11,Customer_Dim!$A$1:$H$501,8,0)</f>
        <v>Platinum</v>
      </c>
    </row>
    <row r="12" spans="1:7" x14ac:dyDescent="0.3">
      <c r="A12" s="7" t="s">
        <v>192</v>
      </c>
      <c r="B12" s="10">
        <v>1467.746625</v>
      </c>
      <c r="C12" s="10">
        <v>11741.973</v>
      </c>
      <c r="D12" s="8">
        <v>25</v>
      </c>
      <c r="E12" s="8">
        <v>0.3</v>
      </c>
      <c r="F12" s="11">
        <v>45886</v>
      </c>
      <c r="G12" s="8" t="str">
        <f>VLOOKUP(A12,Customer_Dim!$A$1:$H$501,8,0)</f>
        <v>Gold</v>
      </c>
    </row>
    <row r="13" spans="1:7" x14ac:dyDescent="0.3">
      <c r="A13" s="7" t="s">
        <v>533</v>
      </c>
      <c r="B13" s="10">
        <v>1637.1794428571427</v>
      </c>
      <c r="C13" s="10">
        <v>11460.256099999999</v>
      </c>
      <c r="D13" s="8">
        <v>18</v>
      </c>
      <c r="E13" s="8">
        <v>0.24</v>
      </c>
      <c r="F13" s="11">
        <v>45773</v>
      </c>
      <c r="G13" s="8" t="str">
        <f>VLOOKUP(A13,Customer_Dim!$A$1:$H$501,8,0)</f>
        <v>Silver</v>
      </c>
    </row>
    <row r="14" spans="1:7" x14ac:dyDescent="0.3">
      <c r="A14" s="7" t="s">
        <v>1421</v>
      </c>
      <c r="B14" s="10">
        <v>1620.6774285714287</v>
      </c>
      <c r="C14" s="10">
        <v>11344.742</v>
      </c>
      <c r="D14" s="8">
        <v>21</v>
      </c>
      <c r="E14" s="8">
        <v>0.23</v>
      </c>
      <c r="F14" s="11">
        <v>45930</v>
      </c>
      <c r="G14" s="8" t="str">
        <f>VLOOKUP(A14,Customer_Dim!$A$1:$H$501,8,0)</f>
        <v>Silver</v>
      </c>
    </row>
    <row r="15" spans="1:7" x14ac:dyDescent="0.3">
      <c r="A15" s="7" t="s">
        <v>1153</v>
      </c>
      <c r="B15" s="10">
        <v>1590.7837999999999</v>
      </c>
      <c r="C15" s="10">
        <v>11135.4866</v>
      </c>
      <c r="D15" s="8">
        <v>22</v>
      </c>
      <c r="E15" s="8">
        <v>0.22</v>
      </c>
      <c r="F15" s="11">
        <v>45863</v>
      </c>
      <c r="G15" s="8" t="str">
        <f>VLOOKUP(A15,Customer_Dim!$A$1:$H$501,8,0)</f>
        <v>Gold</v>
      </c>
    </row>
    <row r="16" spans="1:7" x14ac:dyDescent="0.3">
      <c r="A16" s="7" t="s">
        <v>518</v>
      </c>
      <c r="B16" s="10">
        <v>1532.9711571428575</v>
      </c>
      <c r="C16" s="10">
        <v>10730.798100000002</v>
      </c>
      <c r="D16" s="8">
        <v>19</v>
      </c>
      <c r="E16" s="8">
        <v>0.28999999999999998</v>
      </c>
      <c r="F16" s="11">
        <v>45893</v>
      </c>
      <c r="G16" s="8" t="str">
        <f>VLOOKUP(A16,Customer_Dim!$A$1:$H$501,8,0)</f>
        <v>Bronze</v>
      </c>
    </row>
    <row r="17" spans="1:7" x14ac:dyDescent="0.3">
      <c r="A17" s="7" t="s">
        <v>491</v>
      </c>
      <c r="B17" s="10">
        <v>1501.5821285714285</v>
      </c>
      <c r="C17" s="10">
        <v>10511.0749</v>
      </c>
      <c r="D17" s="8">
        <v>21</v>
      </c>
      <c r="E17" s="8">
        <v>0.19</v>
      </c>
      <c r="F17" s="11">
        <v>45885</v>
      </c>
      <c r="G17" s="8" t="str">
        <f>VLOOKUP(A17,Customer_Dim!$A$1:$H$501,8,0)</f>
        <v>Platinum</v>
      </c>
    </row>
    <row r="18" spans="1:7" x14ac:dyDescent="0.3">
      <c r="A18" s="7" t="s">
        <v>1147</v>
      </c>
      <c r="B18" s="10">
        <v>1146.6868777777777</v>
      </c>
      <c r="C18" s="10">
        <v>10320.1819</v>
      </c>
      <c r="D18" s="8">
        <v>24</v>
      </c>
      <c r="E18" s="8">
        <v>0.27</v>
      </c>
      <c r="F18" s="11">
        <v>45936</v>
      </c>
      <c r="G18" s="8" t="str">
        <f>VLOOKUP(A18,Customer_Dim!$A$1:$H$501,8,0)</f>
        <v>Platinum</v>
      </c>
    </row>
    <row r="19" spans="1:7" x14ac:dyDescent="0.3">
      <c r="A19" s="7" t="s">
        <v>40</v>
      </c>
      <c r="B19" s="10">
        <v>785.46335384615384</v>
      </c>
      <c r="C19" s="10">
        <v>10211.0236</v>
      </c>
      <c r="D19" s="8">
        <v>25</v>
      </c>
      <c r="E19" s="8">
        <v>0.28999999999999998</v>
      </c>
      <c r="F19" s="11">
        <v>45927</v>
      </c>
      <c r="G19" s="8" t="str">
        <f>VLOOKUP(A19,Customer_Dim!$A$1:$H$501,8,0)</f>
        <v>Bronze</v>
      </c>
    </row>
    <row r="20" spans="1:7" x14ac:dyDescent="0.3">
      <c r="A20" s="7" t="s">
        <v>797</v>
      </c>
      <c r="B20" s="10">
        <v>1416.4963857142859</v>
      </c>
      <c r="C20" s="10">
        <v>9915.4747000000007</v>
      </c>
      <c r="D20" s="8">
        <v>19</v>
      </c>
      <c r="E20" s="8">
        <v>0.26</v>
      </c>
      <c r="F20" s="11">
        <v>45760</v>
      </c>
      <c r="G20" s="8" t="str">
        <f>VLOOKUP(A20,Customer_Dim!$A$1:$H$501,8,0)</f>
        <v>Silver</v>
      </c>
    </row>
    <row r="21" spans="1:7" x14ac:dyDescent="0.3">
      <c r="A21" s="7" t="s">
        <v>376</v>
      </c>
      <c r="B21" s="10">
        <v>1186.1910375</v>
      </c>
      <c r="C21" s="10">
        <v>9489.5282999999999</v>
      </c>
      <c r="D21" s="8">
        <v>27</v>
      </c>
      <c r="E21" s="8">
        <v>0.28000000000000003</v>
      </c>
      <c r="F21" s="11">
        <v>45819</v>
      </c>
      <c r="G21" s="8" t="str">
        <f>VLOOKUP(A21,Customer_Dim!$A$1:$H$501,8,0)</f>
        <v>Bronze</v>
      </c>
    </row>
    <row r="22" spans="1:7" x14ac:dyDescent="0.3">
      <c r="A22" s="7" t="s">
        <v>409</v>
      </c>
      <c r="B22" s="10">
        <v>1167.7745625000002</v>
      </c>
      <c r="C22" s="10">
        <v>9342.1965000000018</v>
      </c>
      <c r="D22" s="8">
        <v>18</v>
      </c>
      <c r="E22" s="8">
        <v>0.3</v>
      </c>
      <c r="F22" s="11">
        <v>45904</v>
      </c>
      <c r="G22" s="8" t="str">
        <f>VLOOKUP(A22,Customer_Dim!$A$1:$H$501,8,0)</f>
        <v>Bronze</v>
      </c>
    </row>
    <row r="23" spans="1:7" x14ac:dyDescent="0.3">
      <c r="A23" s="7" t="s">
        <v>814</v>
      </c>
      <c r="B23" s="10">
        <v>1549.1533833333333</v>
      </c>
      <c r="C23" s="10">
        <v>9294.9202999999998</v>
      </c>
      <c r="D23" s="8">
        <v>17</v>
      </c>
      <c r="E23" s="8">
        <v>0.28999999999999998</v>
      </c>
      <c r="F23" s="11">
        <v>45925</v>
      </c>
      <c r="G23" s="8" t="str">
        <f>VLOOKUP(A23,Customer_Dim!$A$1:$H$501,8,0)</f>
        <v>Silver</v>
      </c>
    </row>
    <row r="24" spans="1:7" x14ac:dyDescent="0.3">
      <c r="A24" s="7" t="s">
        <v>208</v>
      </c>
      <c r="B24" s="10">
        <v>1856.1499199999998</v>
      </c>
      <c r="C24" s="10">
        <v>9280.7495999999992</v>
      </c>
      <c r="D24" s="8">
        <v>16</v>
      </c>
      <c r="E24" s="8">
        <v>0.28999999999999998</v>
      </c>
      <c r="F24" s="11">
        <v>45673</v>
      </c>
      <c r="G24" s="8" t="str">
        <f>VLOOKUP(A24,Customer_Dim!$A$1:$H$501,8,0)</f>
        <v>Gold</v>
      </c>
    </row>
    <row r="25" spans="1:7" x14ac:dyDescent="0.3">
      <c r="A25" s="7" t="s">
        <v>1415</v>
      </c>
      <c r="B25" s="10">
        <v>1028.1009111111111</v>
      </c>
      <c r="C25" s="10">
        <v>9252.9081999999999</v>
      </c>
      <c r="D25" s="8">
        <v>18</v>
      </c>
      <c r="E25" s="8">
        <v>0.26</v>
      </c>
      <c r="F25" s="11">
        <v>45904</v>
      </c>
      <c r="G25" s="8" t="str">
        <f>VLOOKUP(A25,Customer_Dim!$A$1:$H$501,8,0)</f>
        <v>Platinum</v>
      </c>
    </row>
    <row r="26" spans="1:7" x14ac:dyDescent="0.3">
      <c r="A26" s="7" t="s">
        <v>1456</v>
      </c>
      <c r="B26" s="10">
        <v>1318.7600142857141</v>
      </c>
      <c r="C26" s="10">
        <v>9231.320099999999</v>
      </c>
      <c r="D26" s="8">
        <v>19</v>
      </c>
      <c r="E26" s="8">
        <v>0.3</v>
      </c>
      <c r="F26" s="11">
        <v>45807</v>
      </c>
      <c r="G26" s="8" t="str">
        <f>VLOOKUP(A26,Customer_Dim!$A$1:$H$501,8,0)</f>
        <v>Gold</v>
      </c>
    </row>
    <row r="27" spans="1:7" x14ac:dyDescent="0.3">
      <c r="A27" s="7" t="s">
        <v>562</v>
      </c>
      <c r="B27" s="10">
        <v>1150.7590750000002</v>
      </c>
      <c r="C27" s="10">
        <v>9206.0726000000013</v>
      </c>
      <c r="D27" s="8">
        <v>18</v>
      </c>
      <c r="E27" s="8">
        <v>0.25</v>
      </c>
      <c r="F27" s="11">
        <v>45906</v>
      </c>
      <c r="G27" s="8" t="str">
        <f>VLOOKUP(A27,Customer_Dim!$A$1:$H$501,8,0)</f>
        <v>Platinum</v>
      </c>
    </row>
    <row r="28" spans="1:7" x14ac:dyDescent="0.3">
      <c r="A28" s="7" t="s">
        <v>195</v>
      </c>
      <c r="B28" s="10">
        <v>1297.4052142857145</v>
      </c>
      <c r="C28" s="10">
        <v>9081.8365000000013</v>
      </c>
      <c r="D28" s="8">
        <v>20</v>
      </c>
      <c r="E28" s="8">
        <v>0.28000000000000003</v>
      </c>
      <c r="F28" s="11">
        <v>45862</v>
      </c>
      <c r="G28" s="8" t="str">
        <f>VLOOKUP(A28,Customer_Dim!$A$1:$H$501,8,0)</f>
        <v>Bronze</v>
      </c>
    </row>
    <row r="29" spans="1:7" x14ac:dyDescent="0.3">
      <c r="A29" s="7" t="s">
        <v>261</v>
      </c>
      <c r="B29" s="10">
        <v>1510.7524833333334</v>
      </c>
      <c r="C29" s="10">
        <v>9064.5149000000001</v>
      </c>
      <c r="D29" s="8">
        <v>18</v>
      </c>
      <c r="E29" s="8">
        <v>0.28000000000000003</v>
      </c>
      <c r="F29" s="11">
        <v>45775</v>
      </c>
      <c r="G29" s="8" t="str">
        <f>VLOOKUP(A29,Customer_Dim!$A$1:$H$501,8,0)</f>
        <v>Gold</v>
      </c>
    </row>
    <row r="30" spans="1:7" x14ac:dyDescent="0.3">
      <c r="A30" s="7" t="s">
        <v>1012</v>
      </c>
      <c r="B30" s="10">
        <v>1122.8607125000001</v>
      </c>
      <c r="C30" s="10">
        <v>8982.8857000000007</v>
      </c>
      <c r="D30" s="8">
        <v>18</v>
      </c>
      <c r="E30" s="8">
        <v>0.28000000000000003</v>
      </c>
      <c r="F30" s="11">
        <v>45941</v>
      </c>
      <c r="G30" s="8" t="str">
        <f>VLOOKUP(A30,Customer_Dim!$A$1:$H$501,8,0)</f>
        <v>Bronze</v>
      </c>
    </row>
    <row r="31" spans="1:7" x14ac:dyDescent="0.3">
      <c r="A31" s="7" t="s">
        <v>1080</v>
      </c>
      <c r="B31" s="10">
        <v>1260.5285999999999</v>
      </c>
      <c r="C31" s="10">
        <v>8823.7001999999993</v>
      </c>
      <c r="D31" s="8">
        <v>22</v>
      </c>
      <c r="E31" s="8">
        <v>0.28999999999999998</v>
      </c>
      <c r="F31" s="11">
        <v>45829</v>
      </c>
      <c r="G31" s="8" t="str">
        <f>VLOOKUP(A31,Customer_Dim!$A$1:$H$501,8,0)</f>
        <v>Silver</v>
      </c>
    </row>
    <row r="32" spans="1:7" x14ac:dyDescent="0.3">
      <c r="A32" s="7" t="s">
        <v>1018</v>
      </c>
      <c r="B32" s="10">
        <v>1257.9897000000001</v>
      </c>
      <c r="C32" s="10">
        <v>8805.9279000000006</v>
      </c>
      <c r="D32" s="8">
        <v>18</v>
      </c>
      <c r="E32" s="8">
        <v>0.2</v>
      </c>
      <c r="F32" s="11">
        <v>45837</v>
      </c>
      <c r="G32" s="8" t="str">
        <f>VLOOKUP(A32,Customer_Dim!$A$1:$H$501,8,0)</f>
        <v>Bronze</v>
      </c>
    </row>
    <row r="33" spans="1:7" x14ac:dyDescent="0.3">
      <c r="A33" s="7" t="s">
        <v>1453</v>
      </c>
      <c r="B33" s="10">
        <v>1747.1498399999996</v>
      </c>
      <c r="C33" s="10">
        <v>8735.7491999999984</v>
      </c>
      <c r="D33" s="8">
        <v>15</v>
      </c>
      <c r="E33" s="8">
        <v>0.23</v>
      </c>
      <c r="F33" s="11">
        <v>45811</v>
      </c>
      <c r="G33" s="8" t="str">
        <f>VLOOKUP(A33,Customer_Dim!$A$1:$H$501,8,0)</f>
        <v>Platinum</v>
      </c>
    </row>
    <row r="34" spans="1:7" x14ac:dyDescent="0.3">
      <c r="A34" s="7" t="s">
        <v>355</v>
      </c>
      <c r="B34" s="10">
        <v>1452.9125000000001</v>
      </c>
      <c r="C34" s="10">
        <v>8717.4750000000004</v>
      </c>
      <c r="D34" s="8">
        <v>20</v>
      </c>
      <c r="E34" s="8">
        <v>0.28000000000000003</v>
      </c>
      <c r="F34" s="11">
        <v>45851</v>
      </c>
      <c r="G34" s="8" t="str">
        <f>VLOOKUP(A34,Customer_Dim!$A$1:$H$501,8,0)</f>
        <v>Gold</v>
      </c>
    </row>
    <row r="35" spans="1:7" x14ac:dyDescent="0.3">
      <c r="A35" s="7" t="s">
        <v>348</v>
      </c>
      <c r="B35" s="10">
        <v>1245.2914142857142</v>
      </c>
      <c r="C35" s="10">
        <v>8717.0398999999998</v>
      </c>
      <c r="D35" s="8">
        <v>17</v>
      </c>
      <c r="E35" s="8">
        <v>0.28000000000000003</v>
      </c>
      <c r="F35" s="11">
        <v>45857</v>
      </c>
      <c r="G35" s="8" t="str">
        <f>VLOOKUP(A35,Customer_Dim!$A$1:$H$501,8,0)</f>
        <v>Silver</v>
      </c>
    </row>
    <row r="36" spans="1:7" x14ac:dyDescent="0.3">
      <c r="A36" s="7" t="s">
        <v>1007</v>
      </c>
      <c r="B36" s="10">
        <v>1089.48495</v>
      </c>
      <c r="C36" s="10">
        <v>8715.8796000000002</v>
      </c>
      <c r="D36" s="8">
        <v>17</v>
      </c>
      <c r="E36" s="8">
        <v>0.28000000000000003</v>
      </c>
      <c r="F36" s="11">
        <v>45688</v>
      </c>
      <c r="G36" s="8" t="str">
        <f>VLOOKUP(A36,Customer_Dim!$A$1:$H$501,8,0)</f>
        <v>Platinum</v>
      </c>
    </row>
    <row r="37" spans="1:7" x14ac:dyDescent="0.3">
      <c r="A37" s="7" t="s">
        <v>159</v>
      </c>
      <c r="B37" s="10">
        <v>1735.8664199999998</v>
      </c>
      <c r="C37" s="10">
        <v>8679.3320999999996</v>
      </c>
      <c r="D37" s="8">
        <v>15</v>
      </c>
      <c r="E37" s="8">
        <v>0.28999999999999998</v>
      </c>
      <c r="F37" s="11">
        <v>45909</v>
      </c>
      <c r="G37" s="8" t="str">
        <f>VLOOKUP(A37,Customer_Dim!$A$1:$H$501,8,0)</f>
        <v>Platinum</v>
      </c>
    </row>
    <row r="38" spans="1:7" x14ac:dyDescent="0.3">
      <c r="A38" s="7" t="s">
        <v>681</v>
      </c>
      <c r="B38" s="10">
        <v>1445.0082000000002</v>
      </c>
      <c r="C38" s="10">
        <v>8670.0492000000013</v>
      </c>
      <c r="D38" s="8">
        <v>16</v>
      </c>
      <c r="E38" s="8">
        <v>0.25</v>
      </c>
      <c r="F38" s="11">
        <v>45907</v>
      </c>
      <c r="G38" s="8" t="str">
        <f>VLOOKUP(A38,Customer_Dim!$A$1:$H$501,8,0)</f>
        <v>Silver</v>
      </c>
    </row>
    <row r="39" spans="1:7" x14ac:dyDescent="0.3">
      <c r="A39" s="7" t="s">
        <v>1409</v>
      </c>
      <c r="B39" s="10">
        <v>1079.9942999999998</v>
      </c>
      <c r="C39" s="10">
        <v>8639.9543999999987</v>
      </c>
      <c r="D39" s="8">
        <v>19</v>
      </c>
      <c r="E39" s="8">
        <v>0.28999999999999998</v>
      </c>
      <c r="F39" s="11">
        <v>45875</v>
      </c>
      <c r="G39" s="8" t="str">
        <f>VLOOKUP(A39,Customer_Dim!$A$1:$H$501,8,0)</f>
        <v>Silver</v>
      </c>
    </row>
    <row r="40" spans="1:7" x14ac:dyDescent="0.3">
      <c r="A40" s="7" t="s">
        <v>114</v>
      </c>
      <c r="B40" s="10">
        <v>1685.2606200000002</v>
      </c>
      <c r="C40" s="10">
        <v>8426.303100000001</v>
      </c>
      <c r="D40" s="8">
        <v>14</v>
      </c>
      <c r="E40" s="8">
        <v>0.23</v>
      </c>
      <c r="F40" s="11">
        <v>45940</v>
      </c>
      <c r="G40" s="8" t="str">
        <f>VLOOKUP(A40,Customer_Dim!$A$1:$H$501,8,0)</f>
        <v>NO DATA</v>
      </c>
    </row>
    <row r="41" spans="1:7" x14ac:dyDescent="0.3">
      <c r="A41" s="7" t="s">
        <v>241</v>
      </c>
      <c r="B41" s="10">
        <v>1397.2424666666666</v>
      </c>
      <c r="C41" s="10">
        <v>8383.4547999999995</v>
      </c>
      <c r="D41" s="8">
        <v>18</v>
      </c>
      <c r="E41" s="8">
        <v>0.28999999999999998</v>
      </c>
      <c r="F41" s="11">
        <v>45892</v>
      </c>
      <c r="G41" s="8" t="str">
        <f>VLOOKUP(A41,Customer_Dim!$A$1:$H$501,8,0)</f>
        <v>Silver</v>
      </c>
    </row>
    <row r="42" spans="1:7" x14ac:dyDescent="0.3">
      <c r="A42" s="7" t="s">
        <v>542</v>
      </c>
      <c r="B42" s="10">
        <v>1194.6259857142857</v>
      </c>
      <c r="C42" s="10">
        <v>8362.3819000000003</v>
      </c>
      <c r="D42" s="8">
        <v>17</v>
      </c>
      <c r="E42" s="8">
        <v>0.28000000000000003</v>
      </c>
      <c r="F42" s="11">
        <v>45927</v>
      </c>
      <c r="G42" s="8" t="str">
        <f>VLOOKUP(A42,Customer_Dim!$A$1:$H$501,8,0)</f>
        <v>Silver</v>
      </c>
    </row>
    <row r="43" spans="1:7" x14ac:dyDescent="0.3">
      <c r="A43" s="7" t="s">
        <v>746</v>
      </c>
      <c r="B43" s="10">
        <v>1668.1255200000001</v>
      </c>
      <c r="C43" s="10">
        <v>8340.6275999999998</v>
      </c>
      <c r="D43" s="8">
        <v>15</v>
      </c>
      <c r="E43" s="8">
        <v>0.14000000000000001</v>
      </c>
      <c r="F43" s="11">
        <v>45627</v>
      </c>
      <c r="G43" s="8" t="str">
        <f>VLOOKUP(A43,Customer_Dim!$A$1:$H$501,8,0)</f>
        <v>Gold</v>
      </c>
    </row>
    <row r="44" spans="1:7" x14ac:dyDescent="0.3">
      <c r="A44" s="7" t="s">
        <v>1496</v>
      </c>
      <c r="B44" s="10">
        <v>1181.9554714285714</v>
      </c>
      <c r="C44" s="10">
        <v>8273.6882999999998</v>
      </c>
      <c r="D44" s="8">
        <v>17</v>
      </c>
      <c r="E44" s="8">
        <v>0.28000000000000003</v>
      </c>
      <c r="F44" s="11">
        <v>45806</v>
      </c>
      <c r="G44" s="8" t="str">
        <f>VLOOKUP(A44,Customer_Dim!$A$1:$H$501,8,0)</f>
        <v>Platinum</v>
      </c>
    </row>
    <row r="45" spans="1:7" x14ac:dyDescent="0.3">
      <c r="A45" s="7" t="s">
        <v>1198</v>
      </c>
      <c r="B45" s="10">
        <v>1365.059</v>
      </c>
      <c r="C45" s="10">
        <v>8190.3540000000003</v>
      </c>
      <c r="D45" s="8">
        <v>17</v>
      </c>
      <c r="E45" s="8">
        <v>0.28000000000000003</v>
      </c>
      <c r="F45" s="11">
        <v>45943</v>
      </c>
      <c r="G45" s="8" t="str">
        <f>VLOOKUP(A45,Customer_Dim!$A$1:$H$501,8,0)</f>
        <v>Platinum</v>
      </c>
    </row>
    <row r="46" spans="1:7" x14ac:dyDescent="0.3">
      <c r="A46" s="7" t="s">
        <v>1246</v>
      </c>
      <c r="B46" s="10">
        <v>1015.6706499999999</v>
      </c>
      <c r="C46" s="10">
        <v>8125.3651999999993</v>
      </c>
      <c r="D46" s="8">
        <v>17</v>
      </c>
      <c r="E46" s="8">
        <v>0.3</v>
      </c>
      <c r="F46" s="11">
        <v>45745</v>
      </c>
      <c r="G46" s="8" t="str">
        <f>VLOOKUP(A46,Customer_Dim!$A$1:$H$501,8,0)</f>
        <v>Gold</v>
      </c>
    </row>
    <row r="47" spans="1:7" x14ac:dyDescent="0.3">
      <c r="A47" s="7" t="s">
        <v>1183</v>
      </c>
      <c r="B47" s="10">
        <v>1339.2378500000002</v>
      </c>
      <c r="C47" s="10">
        <v>8035.4271000000008</v>
      </c>
      <c r="D47" s="8">
        <v>16</v>
      </c>
      <c r="E47" s="8">
        <v>0.27</v>
      </c>
      <c r="F47" s="11">
        <v>45824</v>
      </c>
      <c r="G47" s="8" t="str">
        <f>VLOOKUP(A47,Customer_Dim!$A$1:$H$501,8,0)</f>
        <v>Silver</v>
      </c>
    </row>
    <row r="48" spans="1:7" x14ac:dyDescent="0.3">
      <c r="A48" s="7" t="s">
        <v>675</v>
      </c>
      <c r="B48" s="10">
        <v>1147.6914571428572</v>
      </c>
      <c r="C48" s="10">
        <v>8033.8401999999996</v>
      </c>
      <c r="D48" s="8">
        <v>19</v>
      </c>
      <c r="E48" s="8">
        <v>0.28000000000000003</v>
      </c>
      <c r="F48" s="11">
        <v>45908</v>
      </c>
      <c r="G48" s="8" t="str">
        <f>VLOOKUP(A48,Customer_Dim!$A$1:$H$501,8,0)</f>
        <v>Platinum</v>
      </c>
    </row>
    <row r="49" spans="1:7" x14ac:dyDescent="0.3">
      <c r="A49" s="7" t="s">
        <v>1384</v>
      </c>
      <c r="B49" s="10">
        <v>996.64144999999985</v>
      </c>
      <c r="C49" s="10">
        <v>7973.1315999999988</v>
      </c>
      <c r="D49" s="8">
        <v>17</v>
      </c>
      <c r="E49" s="8">
        <v>0.28000000000000003</v>
      </c>
      <c r="F49" s="11">
        <v>45733</v>
      </c>
      <c r="G49" s="8" t="str">
        <f>VLOOKUP(A49,Customer_Dim!$A$1:$H$501,8,0)</f>
        <v>Platinum</v>
      </c>
    </row>
    <row r="50" spans="1:7" x14ac:dyDescent="0.3">
      <c r="A50" s="7" t="s">
        <v>873</v>
      </c>
      <c r="B50" s="10">
        <v>1321.3340500000002</v>
      </c>
      <c r="C50" s="10">
        <v>7928.0043000000005</v>
      </c>
      <c r="D50" s="8">
        <v>17</v>
      </c>
      <c r="E50" s="8">
        <v>0.26</v>
      </c>
      <c r="F50" s="11">
        <v>45916</v>
      </c>
      <c r="G50" s="8" t="str">
        <f>VLOOKUP(A50,Customer_Dim!$A$1:$H$501,8,0)</f>
        <v>Platinum</v>
      </c>
    </row>
    <row r="51" spans="1:7" x14ac:dyDescent="0.3">
      <c r="A51" s="7" t="s">
        <v>1510</v>
      </c>
      <c r="B51" s="10">
        <v>1319.9270666666666</v>
      </c>
      <c r="C51" s="10">
        <v>7919.5623999999998</v>
      </c>
      <c r="D51" s="8">
        <v>15</v>
      </c>
      <c r="E51" s="8">
        <v>0.27</v>
      </c>
      <c r="F51" s="11">
        <v>45816</v>
      </c>
      <c r="G51" s="8" t="str">
        <f>VLOOKUP(A51,Customer_Dim!$A$1:$H$501,8,0)</f>
        <v>Gold</v>
      </c>
    </row>
    <row r="52" spans="1:7" x14ac:dyDescent="0.3">
      <c r="A52" s="7" t="s">
        <v>1144</v>
      </c>
      <c r="B52" s="10">
        <v>1317.9019333333333</v>
      </c>
      <c r="C52" s="10">
        <v>7907.4115999999995</v>
      </c>
      <c r="D52" s="8">
        <v>14</v>
      </c>
      <c r="E52" s="8">
        <v>0.23</v>
      </c>
      <c r="F52" s="11">
        <v>45824</v>
      </c>
      <c r="G52" s="8" t="str">
        <f>VLOOKUP(A52,Customer_Dim!$A$1:$H$501,8,0)</f>
        <v>Silver</v>
      </c>
    </row>
    <row r="53" spans="1:7" x14ac:dyDescent="0.3">
      <c r="A53" s="7" t="s">
        <v>1290</v>
      </c>
      <c r="B53" s="10">
        <v>1121.3446142857142</v>
      </c>
      <c r="C53" s="10">
        <v>7849.4123</v>
      </c>
      <c r="D53" s="8">
        <v>17</v>
      </c>
      <c r="E53" s="8">
        <v>0.28999999999999998</v>
      </c>
      <c r="F53" s="11">
        <v>45804</v>
      </c>
      <c r="G53" s="8" t="str">
        <f>VLOOKUP(A53,Customer_Dim!$A$1:$H$501,8,0)</f>
        <v>Bronze</v>
      </c>
    </row>
    <row r="54" spans="1:7" x14ac:dyDescent="0.3">
      <c r="A54" s="7" t="s">
        <v>310</v>
      </c>
      <c r="B54" s="10">
        <v>1115.0555428571429</v>
      </c>
      <c r="C54" s="10">
        <v>7805.3887999999997</v>
      </c>
      <c r="D54" s="8">
        <v>18</v>
      </c>
      <c r="E54" s="8">
        <v>0.28999999999999998</v>
      </c>
      <c r="F54" s="11">
        <v>45921</v>
      </c>
      <c r="G54" s="8" t="str">
        <f>VLOOKUP(A54,Customer_Dim!$A$1:$H$501,8,0)</f>
        <v>Bronze</v>
      </c>
    </row>
    <row r="55" spans="1:7" x14ac:dyDescent="0.3">
      <c r="A55" s="7" t="s">
        <v>59</v>
      </c>
      <c r="B55" s="10">
        <v>1292.1298333333334</v>
      </c>
      <c r="C55" s="10">
        <v>7752.7790000000005</v>
      </c>
      <c r="D55" s="8">
        <v>17</v>
      </c>
      <c r="E55" s="8">
        <v>0.27</v>
      </c>
      <c r="F55" s="11">
        <v>45858</v>
      </c>
      <c r="G55" s="8" t="str">
        <f>VLOOKUP(A55,Customer_Dim!$A$1:$H$501,8,0)</f>
        <v>Platinum</v>
      </c>
    </row>
    <row r="56" spans="1:7" x14ac:dyDescent="0.3">
      <c r="A56" s="7" t="s">
        <v>1174</v>
      </c>
      <c r="B56" s="10">
        <v>1544.5625</v>
      </c>
      <c r="C56" s="10">
        <v>7722.8125</v>
      </c>
      <c r="D56" s="8">
        <v>17</v>
      </c>
      <c r="E56" s="8">
        <v>0.27</v>
      </c>
      <c r="F56" s="11">
        <v>45752</v>
      </c>
      <c r="G56" s="8" t="str">
        <f>VLOOKUP(A56,Customer_Dim!$A$1:$H$501,8,0)</f>
        <v>Gold</v>
      </c>
    </row>
    <row r="57" spans="1:7" x14ac:dyDescent="0.3">
      <c r="A57" s="7" t="s">
        <v>136</v>
      </c>
      <c r="B57" s="10">
        <v>1930.5343499999999</v>
      </c>
      <c r="C57" s="10">
        <v>7722.1373999999996</v>
      </c>
      <c r="D57" s="8">
        <v>12</v>
      </c>
      <c r="E57" s="8">
        <v>0.26</v>
      </c>
      <c r="F57" s="11">
        <v>45893</v>
      </c>
      <c r="G57" s="8" t="str">
        <f>VLOOKUP(A57,Customer_Dim!$A$1:$H$501,8,0)</f>
        <v>Platinum</v>
      </c>
    </row>
    <row r="58" spans="1:7" x14ac:dyDescent="0.3">
      <c r="A58" s="7" t="s">
        <v>1427</v>
      </c>
      <c r="B58" s="10">
        <v>1083.760957142857</v>
      </c>
      <c r="C58" s="10">
        <v>7586.3266999999996</v>
      </c>
      <c r="D58" s="8">
        <v>15</v>
      </c>
      <c r="E58" s="8">
        <v>0.26</v>
      </c>
      <c r="F58" s="11">
        <v>45870</v>
      </c>
      <c r="G58" s="8" t="str">
        <f>VLOOKUP(A58,Customer_Dim!$A$1:$H$501,8,0)</f>
        <v>Bronze</v>
      </c>
    </row>
    <row r="59" spans="1:7" x14ac:dyDescent="0.3">
      <c r="A59" s="7" t="s">
        <v>1083</v>
      </c>
      <c r="B59" s="10">
        <v>1262.6900666666668</v>
      </c>
      <c r="C59" s="10">
        <v>7576.1404000000002</v>
      </c>
      <c r="D59" s="8">
        <v>15</v>
      </c>
      <c r="E59" s="8">
        <v>0.22</v>
      </c>
      <c r="F59" s="11">
        <v>45851</v>
      </c>
      <c r="G59" s="8" t="str">
        <f>VLOOKUP(A59,Customer_Dim!$A$1:$H$501,8,0)</f>
        <v>Bronze</v>
      </c>
    </row>
    <row r="60" spans="1:7" x14ac:dyDescent="0.3">
      <c r="A60" s="7" t="s">
        <v>152</v>
      </c>
      <c r="B60" s="10">
        <v>1259.2242000000001</v>
      </c>
      <c r="C60" s="10">
        <v>7555.3452000000007</v>
      </c>
      <c r="D60" s="8">
        <v>19</v>
      </c>
      <c r="E60" s="8">
        <v>0.28000000000000003</v>
      </c>
      <c r="F60" s="11">
        <v>45849</v>
      </c>
      <c r="G60" s="8" t="str">
        <f>VLOOKUP(A60,Customer_Dim!$A$1:$H$501,8,0)</f>
        <v>Gold</v>
      </c>
    </row>
    <row r="61" spans="1:7" x14ac:dyDescent="0.3">
      <c r="A61" s="7" t="s">
        <v>238</v>
      </c>
      <c r="B61" s="10">
        <v>1078.5840428571428</v>
      </c>
      <c r="C61" s="10">
        <v>7550.0882999999994</v>
      </c>
      <c r="D61" s="8">
        <v>17</v>
      </c>
      <c r="E61" s="8">
        <v>0.26</v>
      </c>
      <c r="F61" s="11">
        <v>45716</v>
      </c>
      <c r="G61" s="8" t="str">
        <f>VLOOKUP(A61,Customer_Dim!$A$1:$H$501,8,0)</f>
        <v>Silver</v>
      </c>
    </row>
    <row r="62" spans="1:7" x14ac:dyDescent="0.3">
      <c r="A62" s="7" t="s">
        <v>678</v>
      </c>
      <c r="B62" s="10">
        <v>1253.9889333333333</v>
      </c>
      <c r="C62" s="10">
        <v>7523.9336000000003</v>
      </c>
      <c r="D62" s="8">
        <v>15</v>
      </c>
      <c r="E62" s="8">
        <v>0.28000000000000003</v>
      </c>
      <c r="F62" s="11">
        <v>45935</v>
      </c>
      <c r="G62" s="8" t="str">
        <f>VLOOKUP(A62,Customer_Dim!$A$1:$H$501,8,0)</f>
        <v>Silver</v>
      </c>
    </row>
    <row r="63" spans="1:7" x14ac:dyDescent="0.3">
      <c r="A63" s="7" t="s">
        <v>134</v>
      </c>
      <c r="B63" s="10">
        <v>1073.3909142857142</v>
      </c>
      <c r="C63" s="10">
        <v>7513.7363999999989</v>
      </c>
      <c r="D63" s="8">
        <v>14</v>
      </c>
      <c r="E63" s="8">
        <v>0.3</v>
      </c>
      <c r="F63" s="11">
        <v>45881</v>
      </c>
      <c r="G63" s="8" t="str">
        <f>VLOOKUP(A63,Customer_Dim!$A$1:$H$501,8,0)</f>
        <v>Platinum</v>
      </c>
    </row>
    <row r="64" spans="1:7" x14ac:dyDescent="0.3">
      <c r="A64" s="7" t="s">
        <v>651</v>
      </c>
      <c r="B64" s="10">
        <v>1248.4953333333331</v>
      </c>
      <c r="C64" s="10">
        <v>7490.9719999999988</v>
      </c>
      <c r="D64" s="8">
        <v>18</v>
      </c>
      <c r="E64" s="8">
        <v>0.3</v>
      </c>
      <c r="F64" s="11">
        <v>45876</v>
      </c>
      <c r="G64" s="8" t="str">
        <f>VLOOKUP(A64,Customer_Dim!$A$1:$H$501,8,0)</f>
        <v>Bronze</v>
      </c>
    </row>
    <row r="65" spans="1:7" x14ac:dyDescent="0.3">
      <c r="A65" s="7" t="s">
        <v>1478</v>
      </c>
      <c r="B65" s="10">
        <v>1491.8685800000001</v>
      </c>
      <c r="C65" s="10">
        <v>7459.3429000000006</v>
      </c>
      <c r="D65" s="8">
        <v>13</v>
      </c>
      <c r="E65" s="8">
        <v>0.3</v>
      </c>
      <c r="F65" s="11">
        <v>45929</v>
      </c>
      <c r="G65" s="8" t="str">
        <f>VLOOKUP(A65,Customer_Dim!$A$1:$H$501,8,0)</f>
        <v>Bronze</v>
      </c>
    </row>
    <row r="66" spans="1:7" x14ac:dyDescent="0.3">
      <c r="A66" s="7" t="s">
        <v>205</v>
      </c>
      <c r="B66" s="10">
        <v>1862.4962000000003</v>
      </c>
      <c r="C66" s="10">
        <v>7449.9848000000011</v>
      </c>
      <c r="D66" s="8">
        <v>11</v>
      </c>
      <c r="E66" s="8">
        <v>0.16</v>
      </c>
      <c r="F66" s="11">
        <v>45758</v>
      </c>
      <c r="G66" s="8" t="str">
        <f>VLOOKUP(A66,Customer_Dim!$A$1:$H$501,8,0)</f>
        <v>Bronze</v>
      </c>
    </row>
    <row r="67" spans="1:7" x14ac:dyDescent="0.3">
      <c r="A67" s="7" t="s">
        <v>367</v>
      </c>
      <c r="B67" s="10">
        <v>1063.7444285714284</v>
      </c>
      <c r="C67" s="10">
        <v>7446.2109999999993</v>
      </c>
      <c r="D67" s="8">
        <v>17</v>
      </c>
      <c r="E67" s="8">
        <v>0.3</v>
      </c>
      <c r="F67" s="11">
        <v>45840</v>
      </c>
      <c r="G67" s="8" t="str">
        <f>VLOOKUP(A67,Customer_Dim!$A$1:$H$501,8,0)</f>
        <v>Gold</v>
      </c>
    </row>
    <row r="68" spans="1:7" x14ac:dyDescent="0.3">
      <c r="A68" s="7" t="s">
        <v>1339</v>
      </c>
      <c r="B68" s="10">
        <v>1236.2673833333333</v>
      </c>
      <c r="C68" s="10">
        <v>7417.6043</v>
      </c>
      <c r="D68" s="8">
        <v>14</v>
      </c>
      <c r="E68" s="8">
        <v>0.22</v>
      </c>
      <c r="F68" s="11">
        <v>45883</v>
      </c>
      <c r="G68" s="8" t="str">
        <f>VLOOKUP(A68,Customer_Dim!$A$1:$H$501,8,0)</f>
        <v>Platinum</v>
      </c>
    </row>
    <row r="69" spans="1:7" x14ac:dyDescent="0.3">
      <c r="A69" s="7" t="s">
        <v>178</v>
      </c>
      <c r="B69" s="10">
        <v>1058.6044857142858</v>
      </c>
      <c r="C69" s="10">
        <v>7410.2314000000006</v>
      </c>
      <c r="D69" s="8">
        <v>15</v>
      </c>
      <c r="E69" s="8">
        <v>0.19</v>
      </c>
      <c r="F69" s="11">
        <v>45919</v>
      </c>
      <c r="G69" s="8" t="str">
        <f>VLOOKUP(A69,Customer_Dim!$A$1:$H$501,8,0)</f>
        <v>Silver</v>
      </c>
    </row>
    <row r="70" spans="1:7" x14ac:dyDescent="0.3">
      <c r="A70" s="7" t="s">
        <v>444</v>
      </c>
      <c r="B70" s="10">
        <v>1462.7400000000002</v>
      </c>
      <c r="C70" s="10">
        <v>7313.7000000000007</v>
      </c>
      <c r="D70" s="8">
        <v>13</v>
      </c>
      <c r="E70" s="8">
        <v>0.28999999999999998</v>
      </c>
      <c r="F70" s="11">
        <v>45884</v>
      </c>
      <c r="G70" s="8" t="str">
        <f>VLOOKUP(A70,Customer_Dim!$A$1:$H$501,8,0)</f>
        <v>Bronze</v>
      </c>
    </row>
    <row r="71" spans="1:7" x14ac:dyDescent="0.3">
      <c r="A71" s="7" t="s">
        <v>391</v>
      </c>
      <c r="B71" s="10">
        <v>1461.7941199999998</v>
      </c>
      <c r="C71" s="10">
        <v>7308.9705999999987</v>
      </c>
      <c r="D71" s="8">
        <v>13</v>
      </c>
      <c r="E71" s="8">
        <v>0.26</v>
      </c>
      <c r="F71" s="11">
        <v>45718</v>
      </c>
      <c r="G71" s="8" t="str">
        <f>VLOOKUP(A71,Customer_Dim!$A$1:$H$501,8,0)</f>
        <v>Gold</v>
      </c>
    </row>
    <row r="72" spans="1:7" x14ac:dyDescent="0.3">
      <c r="A72" s="7" t="s">
        <v>1355</v>
      </c>
      <c r="B72" s="10">
        <v>1041.0793714285714</v>
      </c>
      <c r="C72" s="10">
        <v>7287.5555999999997</v>
      </c>
      <c r="D72" s="8">
        <v>16</v>
      </c>
      <c r="E72" s="8">
        <v>0.3</v>
      </c>
      <c r="F72" s="11">
        <v>45875</v>
      </c>
      <c r="G72" s="8" t="str">
        <f>VLOOKUP(A72,Customer_Dim!$A$1:$H$501,8,0)</f>
        <v>Silver</v>
      </c>
    </row>
    <row r="73" spans="1:7" x14ac:dyDescent="0.3">
      <c r="A73" s="7" t="s">
        <v>1327</v>
      </c>
      <c r="B73" s="10">
        <v>1039.1636857142855</v>
      </c>
      <c r="C73" s="10">
        <v>7274.1457999999993</v>
      </c>
      <c r="D73" s="8">
        <v>18</v>
      </c>
      <c r="E73" s="8">
        <v>0.25</v>
      </c>
      <c r="F73" s="11">
        <v>45823</v>
      </c>
      <c r="G73" s="8" t="str">
        <f>VLOOKUP(A73,Customer_Dim!$A$1:$H$501,8,0)</f>
        <v>Silver</v>
      </c>
    </row>
    <row r="74" spans="1:7" x14ac:dyDescent="0.3">
      <c r="A74" s="7" t="s">
        <v>456</v>
      </c>
      <c r="B74" s="10">
        <v>1033.9652714285714</v>
      </c>
      <c r="C74" s="10">
        <v>7237.7569000000003</v>
      </c>
      <c r="D74" s="8">
        <v>14</v>
      </c>
      <c r="E74" s="8">
        <v>0.25</v>
      </c>
      <c r="F74" s="11">
        <v>45886</v>
      </c>
      <c r="G74" s="8" t="str">
        <f>VLOOKUP(A74,Customer_Dim!$A$1:$H$501,8,0)</f>
        <v>Platinum</v>
      </c>
    </row>
    <row r="75" spans="1:7" x14ac:dyDescent="0.3">
      <c r="A75" s="7" t="s">
        <v>1066</v>
      </c>
      <c r="B75" s="10">
        <v>803.22313333333341</v>
      </c>
      <c r="C75" s="10">
        <v>7229.0082000000002</v>
      </c>
      <c r="D75" s="8">
        <v>17</v>
      </c>
      <c r="E75" s="8">
        <v>0.24</v>
      </c>
      <c r="F75" s="11">
        <v>45900</v>
      </c>
      <c r="G75" s="8" t="str">
        <f>VLOOKUP(A75,Customer_Dim!$A$1:$H$501,8,0)</f>
        <v>Bronze</v>
      </c>
    </row>
    <row r="76" spans="1:7" x14ac:dyDescent="0.3">
      <c r="A76" s="7" t="s">
        <v>803</v>
      </c>
      <c r="B76" s="10">
        <v>1443.6715799999997</v>
      </c>
      <c r="C76" s="10">
        <v>7218.3578999999991</v>
      </c>
      <c r="D76" s="8">
        <v>13</v>
      </c>
      <c r="E76" s="8">
        <v>0.26</v>
      </c>
      <c r="F76" s="11">
        <v>45939</v>
      </c>
      <c r="G76" s="8" t="str">
        <f>VLOOKUP(A76,Customer_Dim!$A$1:$H$501,8,0)</f>
        <v>Bronze</v>
      </c>
    </row>
    <row r="77" spans="1:7" x14ac:dyDescent="0.3">
      <c r="A77" s="7" t="s">
        <v>1507</v>
      </c>
      <c r="B77" s="10">
        <v>1196.7700166666666</v>
      </c>
      <c r="C77" s="10">
        <v>7180.6201000000001</v>
      </c>
      <c r="D77" s="8">
        <v>18</v>
      </c>
      <c r="E77" s="8">
        <v>0.3</v>
      </c>
      <c r="F77" s="11">
        <v>45839</v>
      </c>
      <c r="G77" s="8" t="str">
        <f>VLOOKUP(A77,Customer_Dim!$A$1:$H$501,8,0)</f>
        <v>Bronze</v>
      </c>
    </row>
    <row r="78" spans="1:7" x14ac:dyDescent="0.3">
      <c r="A78" s="7" t="s">
        <v>882</v>
      </c>
      <c r="B78" s="10">
        <v>2388.5028000000002</v>
      </c>
      <c r="C78" s="10">
        <v>7165.5084000000006</v>
      </c>
      <c r="D78" s="8">
        <v>10</v>
      </c>
      <c r="E78" s="8">
        <v>0.24</v>
      </c>
      <c r="F78" s="11">
        <v>45721</v>
      </c>
      <c r="G78" s="8" t="str">
        <f>VLOOKUP(A78,Customer_Dim!$A$1:$H$501,8,0)</f>
        <v>Bronze</v>
      </c>
    </row>
    <row r="79" spans="1:7" x14ac:dyDescent="0.3">
      <c r="A79" s="7" t="s">
        <v>494</v>
      </c>
      <c r="B79" s="10">
        <v>1432.6589799999999</v>
      </c>
      <c r="C79" s="10">
        <v>7163.2948999999999</v>
      </c>
      <c r="D79" s="8">
        <v>16</v>
      </c>
      <c r="E79" s="8">
        <v>0.26</v>
      </c>
      <c r="F79" s="11">
        <v>45923</v>
      </c>
      <c r="G79" s="8" t="str">
        <f>VLOOKUP(A79,Customer_Dim!$A$1:$H$501,8,0)</f>
        <v>Bronze</v>
      </c>
    </row>
    <row r="80" spans="1:7" x14ac:dyDescent="0.3">
      <c r="A80" s="7" t="s">
        <v>1123</v>
      </c>
      <c r="B80" s="10">
        <v>1183.5723166666664</v>
      </c>
      <c r="C80" s="10">
        <v>7101.4338999999991</v>
      </c>
      <c r="D80" s="8">
        <v>16</v>
      </c>
      <c r="E80" s="8">
        <v>0.24</v>
      </c>
      <c r="F80" s="11">
        <v>45860</v>
      </c>
      <c r="G80" s="8" t="str">
        <f>VLOOKUP(A80,Customer_Dim!$A$1:$H$501,8,0)</f>
        <v>Bronze</v>
      </c>
    </row>
    <row r="81" spans="1:7" x14ac:dyDescent="0.3">
      <c r="A81" s="7" t="s">
        <v>379</v>
      </c>
      <c r="B81" s="10">
        <v>1412.12778</v>
      </c>
      <c r="C81" s="10">
        <v>7060.6388999999999</v>
      </c>
      <c r="D81" s="8">
        <v>15</v>
      </c>
      <c r="E81" s="8">
        <v>0.25</v>
      </c>
      <c r="F81" s="11">
        <v>45848</v>
      </c>
      <c r="G81" s="8" t="str">
        <f>VLOOKUP(A81,Customer_Dim!$A$1:$H$501,8,0)</f>
        <v>Silver</v>
      </c>
    </row>
    <row r="82" spans="1:7" x14ac:dyDescent="0.3">
      <c r="A82" s="7" t="s">
        <v>779</v>
      </c>
      <c r="B82" s="10">
        <v>1171.0379166666664</v>
      </c>
      <c r="C82" s="10">
        <v>7026.2274999999991</v>
      </c>
      <c r="D82" s="8">
        <v>18</v>
      </c>
      <c r="E82" s="8">
        <v>0.3</v>
      </c>
      <c r="F82" s="11">
        <v>45804</v>
      </c>
      <c r="G82" s="8" t="str">
        <f>VLOOKUP(A82,Customer_Dim!$A$1:$H$501,8,0)</f>
        <v>Platinum</v>
      </c>
    </row>
    <row r="83" spans="1:7" x14ac:dyDescent="0.3">
      <c r="A83" s="7" t="s">
        <v>506</v>
      </c>
      <c r="B83" s="10">
        <v>1404.76956</v>
      </c>
      <c r="C83" s="10">
        <v>7023.8477999999996</v>
      </c>
      <c r="D83" s="8">
        <v>15</v>
      </c>
      <c r="E83" s="8">
        <v>0.23</v>
      </c>
      <c r="F83" s="11">
        <v>45878</v>
      </c>
      <c r="G83" s="8" t="str">
        <f>VLOOKUP(A83,Customer_Dim!$A$1:$H$501,8,0)</f>
        <v>Platinum</v>
      </c>
    </row>
    <row r="84" spans="1:7" x14ac:dyDescent="0.3">
      <c r="A84" s="7" t="s">
        <v>121</v>
      </c>
      <c r="B84" s="10">
        <v>1402.7914799999999</v>
      </c>
      <c r="C84" s="10">
        <v>7013.9573999999993</v>
      </c>
      <c r="D84" s="8">
        <v>13</v>
      </c>
      <c r="E84" s="8">
        <v>0.19</v>
      </c>
      <c r="F84" s="11">
        <v>45555</v>
      </c>
      <c r="G84" s="8" t="str">
        <f>VLOOKUP(A84,Customer_Dim!$A$1:$H$501,8,0)</f>
        <v>Silver</v>
      </c>
    </row>
    <row r="85" spans="1:7" x14ac:dyDescent="0.3">
      <c r="A85" s="7" t="s">
        <v>576</v>
      </c>
      <c r="B85" s="10">
        <v>1396.59006</v>
      </c>
      <c r="C85" s="10">
        <v>6982.9502999999995</v>
      </c>
      <c r="D85" s="8">
        <v>11</v>
      </c>
      <c r="E85" s="8">
        <v>0.24</v>
      </c>
      <c r="F85" s="11">
        <v>45885</v>
      </c>
      <c r="G85" s="8" t="str">
        <f>VLOOKUP(A85,Customer_Dim!$A$1:$H$501,8,0)</f>
        <v>Silver</v>
      </c>
    </row>
    <row r="86" spans="1:7" x14ac:dyDescent="0.3">
      <c r="A86" s="7" t="s">
        <v>199</v>
      </c>
      <c r="B86" s="10">
        <v>871.2369625</v>
      </c>
      <c r="C86" s="10">
        <v>6969.8957</v>
      </c>
      <c r="D86" s="8">
        <v>16</v>
      </c>
      <c r="E86" s="8">
        <v>0.23</v>
      </c>
      <c r="F86" s="11">
        <v>45890</v>
      </c>
      <c r="G86" s="8" t="str">
        <f>VLOOKUP(A86,Customer_Dim!$A$1:$H$501,8,0)</f>
        <v>Gold</v>
      </c>
    </row>
    <row r="87" spans="1:7" x14ac:dyDescent="0.3">
      <c r="A87" s="7" t="s">
        <v>1361</v>
      </c>
      <c r="B87" s="10">
        <v>1393.29748</v>
      </c>
      <c r="C87" s="10">
        <v>6966.4874</v>
      </c>
      <c r="D87" s="8">
        <v>14</v>
      </c>
      <c r="E87" s="8">
        <v>0.22</v>
      </c>
      <c r="F87" s="11">
        <v>45880</v>
      </c>
      <c r="G87" s="8" t="str">
        <f>VLOOKUP(A87,Customer_Dim!$A$1:$H$501,8,0)</f>
        <v>Platinum</v>
      </c>
    </row>
    <row r="88" spans="1:7" x14ac:dyDescent="0.3">
      <c r="A88" s="7" t="s">
        <v>850</v>
      </c>
      <c r="B88" s="10">
        <v>1158.9000333333333</v>
      </c>
      <c r="C88" s="10">
        <v>6953.4002</v>
      </c>
      <c r="D88" s="8">
        <v>15</v>
      </c>
      <c r="E88" s="8">
        <v>0.18</v>
      </c>
      <c r="F88" s="11">
        <v>45936</v>
      </c>
      <c r="G88" s="8" t="str">
        <f>VLOOKUP(A88,Customer_Dim!$A$1:$H$501,8,0)</f>
        <v>Silver</v>
      </c>
    </row>
    <row r="89" spans="1:7" x14ac:dyDescent="0.3">
      <c r="A89" s="7" t="s">
        <v>1450</v>
      </c>
      <c r="B89" s="10">
        <v>982.46824285714297</v>
      </c>
      <c r="C89" s="10">
        <v>6877.2777000000006</v>
      </c>
      <c r="D89" s="8">
        <v>18</v>
      </c>
      <c r="E89" s="8">
        <v>0.3</v>
      </c>
      <c r="F89" s="11">
        <v>45824</v>
      </c>
      <c r="G89" s="8" t="str">
        <f>VLOOKUP(A89,Customer_Dim!$A$1:$H$501,8,0)</f>
        <v>Gold</v>
      </c>
    </row>
    <row r="90" spans="1:7" x14ac:dyDescent="0.3">
      <c r="A90" s="7" t="s">
        <v>316</v>
      </c>
      <c r="B90" s="10">
        <v>1718.0813499999999</v>
      </c>
      <c r="C90" s="10">
        <v>6872.3253999999997</v>
      </c>
      <c r="D90" s="8">
        <v>13</v>
      </c>
      <c r="E90" s="8">
        <v>0.3</v>
      </c>
      <c r="F90" s="11">
        <v>45760</v>
      </c>
      <c r="G90" s="8" t="str">
        <f>VLOOKUP(A90,Customer_Dim!$A$1:$H$501,8,0)</f>
        <v>Platinum</v>
      </c>
    </row>
    <row r="91" spans="1:7" x14ac:dyDescent="0.3">
      <c r="A91" s="7" t="s">
        <v>1177</v>
      </c>
      <c r="B91" s="10">
        <v>979.9969285714285</v>
      </c>
      <c r="C91" s="10">
        <v>6859.9784999999993</v>
      </c>
      <c r="D91" s="8">
        <v>16</v>
      </c>
      <c r="E91" s="8">
        <v>0.25</v>
      </c>
      <c r="F91" s="11">
        <v>45837</v>
      </c>
      <c r="G91" s="8" t="str">
        <f>VLOOKUP(A91,Customer_Dim!$A$1:$H$501,8,0)</f>
        <v>Silver</v>
      </c>
    </row>
    <row r="92" spans="1:7" x14ac:dyDescent="0.3">
      <c r="A92" s="7" t="s">
        <v>595</v>
      </c>
      <c r="B92" s="10">
        <v>1699.7535500000004</v>
      </c>
      <c r="C92" s="10">
        <v>6799.0142000000014</v>
      </c>
      <c r="D92" s="8">
        <v>11</v>
      </c>
      <c r="E92" s="8">
        <v>0.19</v>
      </c>
      <c r="F92" s="11">
        <v>45907</v>
      </c>
      <c r="G92" s="8" t="str">
        <f>VLOOKUP(A92,Customer_Dim!$A$1:$H$501,8,0)</f>
        <v>Silver</v>
      </c>
    </row>
    <row r="93" spans="1:7" x14ac:dyDescent="0.3">
      <c r="A93" s="7" t="s">
        <v>127</v>
      </c>
      <c r="B93" s="10">
        <v>971.2174142857142</v>
      </c>
      <c r="C93" s="10">
        <v>6798.5218999999997</v>
      </c>
      <c r="D93" s="8">
        <v>13</v>
      </c>
      <c r="E93" s="8">
        <v>0.28999999999999998</v>
      </c>
      <c r="F93" s="11">
        <v>45917</v>
      </c>
      <c r="G93" s="8" t="str">
        <f>VLOOKUP(A93,Customer_Dim!$A$1:$H$501,8,0)</f>
        <v>Silver</v>
      </c>
    </row>
    <row r="94" spans="1:7" x14ac:dyDescent="0.3">
      <c r="A94" s="7" t="s">
        <v>1430</v>
      </c>
      <c r="B94" s="10">
        <v>970.23899999999992</v>
      </c>
      <c r="C94" s="10">
        <v>6791.6729999999998</v>
      </c>
      <c r="D94" s="8">
        <v>15</v>
      </c>
      <c r="E94" s="8">
        <v>0.28999999999999998</v>
      </c>
      <c r="F94" s="11">
        <v>45864</v>
      </c>
      <c r="G94" s="8" t="str">
        <f>VLOOKUP(A94,Customer_Dim!$A$1:$H$501,8,0)</f>
        <v>Gold</v>
      </c>
    </row>
    <row r="95" spans="1:7" x14ac:dyDescent="0.3">
      <c r="A95" s="7" t="s">
        <v>278</v>
      </c>
      <c r="B95" s="10">
        <v>1684.547</v>
      </c>
      <c r="C95" s="10">
        <v>6738.1880000000001</v>
      </c>
      <c r="D95" s="8">
        <v>13</v>
      </c>
      <c r="E95" s="8">
        <v>0.23</v>
      </c>
      <c r="F95" s="11">
        <v>45875</v>
      </c>
      <c r="G95" s="8" t="str">
        <f>VLOOKUP(A95,Customer_Dim!$A$1:$H$501,8,0)</f>
        <v>Gold</v>
      </c>
    </row>
    <row r="96" spans="1:7" x14ac:dyDescent="0.3">
      <c r="A96" s="7" t="s">
        <v>592</v>
      </c>
      <c r="B96" s="10">
        <v>1343.6850400000001</v>
      </c>
      <c r="C96" s="10">
        <v>6718.4252000000006</v>
      </c>
      <c r="D96" s="8">
        <v>12</v>
      </c>
      <c r="E96" s="8">
        <v>0.3</v>
      </c>
      <c r="F96" s="11">
        <v>45646</v>
      </c>
      <c r="G96" s="8" t="str">
        <f>VLOOKUP(A96,Customer_Dim!$A$1:$H$501,8,0)</f>
        <v>Bronze</v>
      </c>
    </row>
    <row r="97" spans="1:7" x14ac:dyDescent="0.3">
      <c r="A97" s="7" t="s">
        <v>1186</v>
      </c>
      <c r="B97" s="10">
        <v>1118.3025</v>
      </c>
      <c r="C97" s="10">
        <v>6709.8149999999996</v>
      </c>
      <c r="D97" s="8">
        <v>18</v>
      </c>
      <c r="E97" s="8">
        <v>0.21</v>
      </c>
      <c r="F97" s="11">
        <v>45921</v>
      </c>
      <c r="G97" s="8" t="str">
        <f>VLOOKUP(A97,Customer_Dim!$A$1:$H$501,8,0)</f>
        <v>Bronze</v>
      </c>
    </row>
    <row r="98" spans="1:7" x14ac:dyDescent="0.3">
      <c r="A98" s="7" t="s">
        <v>339</v>
      </c>
      <c r="B98" s="10">
        <v>1677.2355749999999</v>
      </c>
      <c r="C98" s="10">
        <v>6708.9422999999997</v>
      </c>
      <c r="D98" s="8">
        <v>12</v>
      </c>
      <c r="E98" s="8">
        <v>0.19</v>
      </c>
      <c r="F98" s="11">
        <v>45915</v>
      </c>
      <c r="G98" s="8" t="str">
        <f>VLOOKUP(A98,Customer_Dim!$A$1:$H$501,8,0)</f>
        <v>Platinum</v>
      </c>
    </row>
    <row r="99" spans="1:7" x14ac:dyDescent="0.3">
      <c r="A99" s="7" t="s">
        <v>275</v>
      </c>
      <c r="B99" s="10">
        <v>1117.6196833333333</v>
      </c>
      <c r="C99" s="10">
        <v>6705.7181</v>
      </c>
      <c r="D99" s="8">
        <v>11</v>
      </c>
      <c r="E99" s="8">
        <v>0.3</v>
      </c>
      <c r="F99" s="11">
        <v>45916</v>
      </c>
      <c r="G99" s="8" t="str">
        <f>VLOOKUP(A99,Customer_Dim!$A$1:$H$501,8,0)</f>
        <v>Gold</v>
      </c>
    </row>
    <row r="100" spans="1:7" x14ac:dyDescent="0.3">
      <c r="A100" s="7" t="s">
        <v>227</v>
      </c>
      <c r="B100" s="10">
        <v>1326.30736</v>
      </c>
      <c r="C100" s="10">
        <v>6631.5367999999999</v>
      </c>
      <c r="D100" s="8">
        <v>11</v>
      </c>
      <c r="E100" s="8">
        <v>0.24</v>
      </c>
      <c r="F100" s="11">
        <v>45690</v>
      </c>
      <c r="G100" s="8" t="str">
        <f>VLOOKUP(A100,Customer_Dim!$A$1:$H$501,8,0)</f>
        <v>Bronze</v>
      </c>
    </row>
    <row r="101" spans="1:7" x14ac:dyDescent="0.3">
      <c r="A101" s="7" t="s">
        <v>397</v>
      </c>
      <c r="B101" s="10">
        <v>1100.1239166666667</v>
      </c>
      <c r="C101" s="10">
        <v>6600.7435000000005</v>
      </c>
      <c r="D101" s="8">
        <v>13</v>
      </c>
      <c r="E101" s="8">
        <v>0.18</v>
      </c>
      <c r="F101" s="11">
        <v>45832</v>
      </c>
      <c r="G101" s="8" t="str">
        <f>VLOOKUP(A101,Customer_Dim!$A$1:$H$501,8,0)</f>
        <v>Platinum</v>
      </c>
    </row>
    <row r="102" spans="1:7" x14ac:dyDescent="0.3">
      <c r="A102" s="7" t="s">
        <v>642</v>
      </c>
      <c r="B102" s="10">
        <v>1319.87048</v>
      </c>
      <c r="C102" s="10">
        <v>6599.3523999999998</v>
      </c>
      <c r="D102" s="8">
        <v>15</v>
      </c>
      <c r="E102" s="8">
        <v>0.26</v>
      </c>
      <c r="F102" s="11">
        <v>45917</v>
      </c>
      <c r="G102" s="8" t="str">
        <f>VLOOKUP(A102,Customer_Dim!$A$1:$H$501,8,0)</f>
        <v>Bronze</v>
      </c>
    </row>
    <row r="103" spans="1:7" x14ac:dyDescent="0.3">
      <c r="A103" s="7" t="s">
        <v>1021</v>
      </c>
      <c r="B103" s="10">
        <v>1648.9596499999998</v>
      </c>
      <c r="C103" s="10">
        <v>6595.8385999999991</v>
      </c>
      <c r="D103" s="8">
        <v>12</v>
      </c>
      <c r="E103" s="8">
        <v>0.28000000000000003</v>
      </c>
      <c r="F103" s="11">
        <v>45771</v>
      </c>
      <c r="G103" s="8" t="str">
        <f>VLOOKUP(A103,Customer_Dim!$A$1:$H$501,8,0)</f>
        <v>Platinum</v>
      </c>
    </row>
    <row r="104" spans="1:7" x14ac:dyDescent="0.3">
      <c r="A104" s="7" t="s">
        <v>752</v>
      </c>
      <c r="B104" s="10">
        <v>2180.9807333333333</v>
      </c>
      <c r="C104" s="10">
        <v>6542.9421999999995</v>
      </c>
      <c r="D104" s="8">
        <v>11</v>
      </c>
      <c r="E104" s="8">
        <v>0.08</v>
      </c>
      <c r="F104" s="11">
        <v>45763</v>
      </c>
      <c r="G104" s="8" t="str">
        <f>VLOOKUP(A104,Customer_Dim!$A$1:$H$501,8,0)</f>
        <v>Bronze</v>
      </c>
    </row>
    <row r="105" spans="1:7" x14ac:dyDescent="0.3">
      <c r="A105" s="7" t="s">
        <v>373</v>
      </c>
      <c r="B105" s="10">
        <v>1633.1776500000001</v>
      </c>
      <c r="C105" s="10">
        <v>6532.7106000000003</v>
      </c>
      <c r="D105" s="8">
        <v>12</v>
      </c>
      <c r="E105" s="8">
        <v>0.22</v>
      </c>
      <c r="F105" s="11">
        <v>45709</v>
      </c>
      <c r="G105" s="8" t="str">
        <f>VLOOKUP(A105,Customer_Dim!$A$1:$H$501,8,0)</f>
        <v>Platinum</v>
      </c>
    </row>
    <row r="106" spans="1:7" x14ac:dyDescent="0.3">
      <c r="A106" s="7" t="s">
        <v>218</v>
      </c>
      <c r="B106" s="10">
        <v>1077.7354</v>
      </c>
      <c r="C106" s="10">
        <v>6466.4124000000002</v>
      </c>
      <c r="D106" s="8">
        <v>13</v>
      </c>
      <c r="E106" s="8">
        <v>0.2</v>
      </c>
      <c r="F106" s="11">
        <v>45939</v>
      </c>
      <c r="G106" s="8" t="str">
        <f>VLOOKUP(A106,Customer_Dim!$A$1:$H$501,8,0)</f>
        <v>Platinum</v>
      </c>
    </row>
    <row r="107" spans="1:7" x14ac:dyDescent="0.3">
      <c r="A107" s="7" t="s">
        <v>1281</v>
      </c>
      <c r="B107" s="10">
        <v>1074.3538999999998</v>
      </c>
      <c r="C107" s="10">
        <v>6446.1233999999995</v>
      </c>
      <c r="D107" s="8">
        <v>14</v>
      </c>
      <c r="E107" s="8">
        <v>0.24</v>
      </c>
      <c r="F107" s="11">
        <v>45856</v>
      </c>
      <c r="G107" s="8" t="str">
        <f>VLOOKUP(A107,Customer_Dim!$A$1:$H$501,8,0)</f>
        <v>Bronze</v>
      </c>
    </row>
    <row r="108" spans="1:7" x14ac:dyDescent="0.3">
      <c r="A108" s="7" t="s">
        <v>36</v>
      </c>
      <c r="B108" s="10">
        <v>1269.6032400000001</v>
      </c>
      <c r="C108" s="10">
        <v>6348.0162000000009</v>
      </c>
      <c r="D108" s="8">
        <v>12</v>
      </c>
      <c r="E108" s="8">
        <v>0.28000000000000003</v>
      </c>
      <c r="F108" s="11">
        <v>45713</v>
      </c>
      <c r="G108" s="8" t="str">
        <f>VLOOKUP(A108,Customer_Dim!$A$1:$H$501,8,0)</f>
        <v>Platinum</v>
      </c>
    </row>
    <row r="109" spans="1:7" x14ac:dyDescent="0.3">
      <c r="A109" s="7" t="s">
        <v>430</v>
      </c>
      <c r="B109" s="10">
        <v>1577.874</v>
      </c>
      <c r="C109" s="10">
        <v>6311.4960000000001</v>
      </c>
      <c r="D109" s="8">
        <v>12</v>
      </c>
      <c r="E109" s="8">
        <v>0.12</v>
      </c>
      <c r="F109" s="11">
        <v>45939</v>
      </c>
      <c r="G109" s="8" t="str">
        <f>VLOOKUP(A109,Customer_Dim!$A$1:$H$501,8,0)</f>
        <v>Gold</v>
      </c>
    </row>
    <row r="110" spans="1:7" x14ac:dyDescent="0.3">
      <c r="A110" s="7" t="s">
        <v>613</v>
      </c>
      <c r="B110" s="10">
        <v>1572.0615</v>
      </c>
      <c r="C110" s="10">
        <v>6288.2460000000001</v>
      </c>
      <c r="D110" s="8">
        <v>12</v>
      </c>
      <c r="E110" s="8">
        <v>0.27</v>
      </c>
      <c r="F110" s="11">
        <v>45549</v>
      </c>
      <c r="G110" s="8" t="str">
        <f>VLOOKUP(A110,Customer_Dim!$A$1:$H$501,8,0)</f>
        <v>Silver</v>
      </c>
    </row>
    <row r="111" spans="1:7" x14ac:dyDescent="0.3">
      <c r="A111" s="7" t="s">
        <v>767</v>
      </c>
      <c r="B111" s="10">
        <v>1035.43895</v>
      </c>
      <c r="C111" s="10">
        <v>6212.6337000000003</v>
      </c>
      <c r="D111" s="8">
        <v>13</v>
      </c>
      <c r="E111" s="8">
        <v>0.28999999999999998</v>
      </c>
      <c r="F111" s="11">
        <v>45941</v>
      </c>
      <c r="G111" s="8" t="str">
        <f>VLOOKUP(A111,Customer_Dim!$A$1:$H$501,8,0)</f>
        <v>Platinum</v>
      </c>
    </row>
    <row r="112" spans="1:7" x14ac:dyDescent="0.3">
      <c r="A112" s="7" t="s">
        <v>761</v>
      </c>
      <c r="B112" s="10">
        <v>1031.2131666666667</v>
      </c>
      <c r="C112" s="10">
        <v>6187.2790000000005</v>
      </c>
      <c r="D112" s="8">
        <v>13</v>
      </c>
      <c r="E112" s="8">
        <v>0.27</v>
      </c>
      <c r="F112" s="11">
        <v>45908</v>
      </c>
      <c r="G112" s="8" t="str">
        <f>VLOOKUP(A112,Customer_Dim!$A$1:$H$501,8,0)</f>
        <v>Platinum</v>
      </c>
    </row>
    <row r="113" spans="1:7" x14ac:dyDescent="0.3">
      <c r="A113" s="7" t="s">
        <v>808</v>
      </c>
      <c r="B113" s="10">
        <v>880.57041428571426</v>
      </c>
      <c r="C113" s="10">
        <v>6163.9929000000002</v>
      </c>
      <c r="D113" s="8">
        <v>15</v>
      </c>
      <c r="E113" s="8">
        <v>0.26</v>
      </c>
      <c r="F113" s="11">
        <v>45914</v>
      </c>
      <c r="G113" s="8" t="str">
        <f>VLOOKUP(A113,Customer_Dim!$A$1:$H$501,8,0)</f>
        <v>Gold</v>
      </c>
    </row>
    <row r="114" spans="1:7" x14ac:dyDescent="0.3">
      <c r="A114" s="7" t="s">
        <v>465</v>
      </c>
      <c r="B114" s="10">
        <v>1535.6294499999999</v>
      </c>
      <c r="C114" s="10">
        <v>6142.5177999999996</v>
      </c>
      <c r="D114" s="8">
        <v>10</v>
      </c>
      <c r="E114" s="8">
        <v>0.12</v>
      </c>
      <c r="F114" s="11">
        <v>45882</v>
      </c>
      <c r="G114" s="8" t="str">
        <f>VLOOKUP(A114,Customer_Dim!$A$1:$H$501,8,0)</f>
        <v>Gold</v>
      </c>
    </row>
    <row r="115" spans="1:7" x14ac:dyDescent="0.3">
      <c r="A115" s="7" t="s">
        <v>1395</v>
      </c>
      <c r="B115" s="10">
        <v>1189.4315799999999</v>
      </c>
      <c r="C115" s="10">
        <v>5947.1578999999992</v>
      </c>
      <c r="D115" s="8">
        <v>11</v>
      </c>
      <c r="E115" s="8">
        <v>0.3</v>
      </c>
      <c r="F115" s="11">
        <v>45916</v>
      </c>
      <c r="G115" s="8" t="str">
        <f>VLOOKUP(A115,Customer_Dim!$A$1:$H$501,8,0)</f>
        <v>Platinum</v>
      </c>
    </row>
    <row r="116" spans="1:7" x14ac:dyDescent="0.3">
      <c r="A116" s="7" t="s">
        <v>933</v>
      </c>
      <c r="B116" s="10">
        <v>1182.45804</v>
      </c>
      <c r="C116" s="10">
        <v>5912.2902000000004</v>
      </c>
      <c r="D116" s="8">
        <v>12</v>
      </c>
      <c r="E116" s="8">
        <v>0.21</v>
      </c>
      <c r="F116" s="11">
        <v>45737</v>
      </c>
      <c r="G116" s="8" t="str">
        <f>VLOOKUP(A116,Customer_Dim!$A$1:$H$501,8,0)</f>
        <v>Platinum</v>
      </c>
    </row>
    <row r="117" spans="1:7" x14ac:dyDescent="0.3">
      <c r="A117" s="7" t="s">
        <v>876</v>
      </c>
      <c r="B117" s="10">
        <v>1180.1533199999999</v>
      </c>
      <c r="C117" s="10">
        <v>5900.7665999999999</v>
      </c>
      <c r="D117" s="8">
        <v>10</v>
      </c>
      <c r="E117" s="8">
        <v>0.12</v>
      </c>
      <c r="F117" s="11">
        <v>45861</v>
      </c>
      <c r="G117" s="8" t="str">
        <f>VLOOKUP(A117,Customer_Dim!$A$1:$H$501,8,0)</f>
        <v>Platinum</v>
      </c>
    </row>
    <row r="118" spans="1:7" x14ac:dyDescent="0.3">
      <c r="A118" s="7" t="s">
        <v>503</v>
      </c>
      <c r="B118" s="10">
        <v>1959.8162666666667</v>
      </c>
      <c r="C118" s="10">
        <v>5879.4488000000001</v>
      </c>
      <c r="D118" s="8">
        <v>10</v>
      </c>
      <c r="E118" s="8">
        <v>0.22</v>
      </c>
      <c r="F118" s="11">
        <v>45803</v>
      </c>
      <c r="G118" s="8" t="str">
        <f>VLOOKUP(A118,Customer_Dim!$A$1:$H$501,8,0)</f>
        <v>Gold</v>
      </c>
    </row>
    <row r="119" spans="1:7" x14ac:dyDescent="0.3">
      <c r="A119" s="7" t="s">
        <v>188</v>
      </c>
      <c r="B119" s="10">
        <v>1466.6458249999998</v>
      </c>
      <c r="C119" s="10">
        <v>5866.5832999999993</v>
      </c>
      <c r="D119" s="8">
        <v>8</v>
      </c>
      <c r="E119" s="8">
        <v>0.06</v>
      </c>
      <c r="F119" s="11">
        <v>45628</v>
      </c>
      <c r="G119" s="8" t="str">
        <f>VLOOKUP(A119,Customer_Dim!$A$1:$H$501,8,0)</f>
        <v>Gold</v>
      </c>
    </row>
    <row r="120" spans="1:7" x14ac:dyDescent="0.3">
      <c r="A120" s="7" t="s">
        <v>1235</v>
      </c>
      <c r="B120" s="10">
        <v>1171.0734199999999</v>
      </c>
      <c r="C120" s="10">
        <v>5855.3670999999995</v>
      </c>
      <c r="D120" s="8">
        <v>12</v>
      </c>
      <c r="E120" s="8">
        <v>0.28999999999999998</v>
      </c>
      <c r="F120" s="11">
        <v>45884</v>
      </c>
      <c r="G120" s="8" t="str">
        <f>VLOOKUP(A120,Customer_Dim!$A$1:$H$501,8,0)</f>
        <v>Platinum</v>
      </c>
    </row>
    <row r="121" spans="1:7" x14ac:dyDescent="0.3">
      <c r="A121" s="7" t="s">
        <v>27</v>
      </c>
      <c r="B121" s="10">
        <v>971.77459999999985</v>
      </c>
      <c r="C121" s="10">
        <v>5830.6475999999993</v>
      </c>
      <c r="D121" s="8">
        <v>13</v>
      </c>
      <c r="E121" s="8">
        <v>0.19</v>
      </c>
      <c r="F121" s="11">
        <v>45601</v>
      </c>
      <c r="G121" s="8" t="str">
        <f>VLOOKUP(A121,Customer_Dim!$A$1:$H$501,8,0)</f>
        <v>Silver</v>
      </c>
    </row>
    <row r="122" spans="1:7" x14ac:dyDescent="0.3">
      <c r="A122" s="7" t="s">
        <v>1406</v>
      </c>
      <c r="B122" s="10">
        <v>1162.7939799999999</v>
      </c>
      <c r="C122" s="10">
        <v>5813.9699000000001</v>
      </c>
      <c r="D122" s="8">
        <v>14</v>
      </c>
      <c r="E122" s="8">
        <v>0.28000000000000003</v>
      </c>
      <c r="F122" s="11">
        <v>45778</v>
      </c>
      <c r="G122" s="8" t="str">
        <f>VLOOKUP(A122,Customer_Dim!$A$1:$H$501,8,0)</f>
        <v>Silver</v>
      </c>
    </row>
    <row r="123" spans="1:7" x14ac:dyDescent="0.3">
      <c r="A123" s="7" t="s">
        <v>903</v>
      </c>
      <c r="B123" s="10">
        <v>1159.2744399999999</v>
      </c>
      <c r="C123" s="10">
        <v>5796.3721999999998</v>
      </c>
      <c r="D123" s="8">
        <v>15</v>
      </c>
      <c r="E123" s="8">
        <v>0.28999999999999998</v>
      </c>
      <c r="F123" s="11">
        <v>45940</v>
      </c>
      <c r="G123" s="8" t="str">
        <f>VLOOKUP(A123,Customer_Dim!$A$1:$H$501,8,0)</f>
        <v>Gold</v>
      </c>
    </row>
    <row r="124" spans="1:7" x14ac:dyDescent="0.3">
      <c r="A124" s="7" t="s">
        <v>959</v>
      </c>
      <c r="B124" s="10">
        <v>1155.6938600000001</v>
      </c>
      <c r="C124" s="10">
        <v>5778.4693000000007</v>
      </c>
      <c r="D124" s="8">
        <v>10</v>
      </c>
      <c r="E124" s="8">
        <v>0.27</v>
      </c>
      <c r="F124" s="11">
        <v>45924</v>
      </c>
      <c r="G124" s="8" t="str">
        <f>VLOOKUP(A124,Customer_Dim!$A$1:$H$501,8,0)</f>
        <v>Bronze</v>
      </c>
    </row>
    <row r="125" spans="1:7" x14ac:dyDescent="0.3">
      <c r="A125" s="7" t="s">
        <v>1078</v>
      </c>
      <c r="B125" s="10">
        <v>1154.1137999999999</v>
      </c>
      <c r="C125" s="10">
        <v>5770.5689999999995</v>
      </c>
      <c r="D125" s="8">
        <v>12</v>
      </c>
      <c r="E125" s="8">
        <v>0.21</v>
      </c>
      <c r="F125" s="11">
        <v>45633</v>
      </c>
      <c r="G125" s="8" t="str">
        <f>VLOOKUP(A125,Customer_Dim!$A$1:$H$501,8,0)</f>
        <v>Gold</v>
      </c>
    </row>
    <row r="126" spans="1:7" x14ac:dyDescent="0.3">
      <c r="A126" s="7" t="s">
        <v>1089</v>
      </c>
      <c r="B126" s="10">
        <v>1154.0883200000001</v>
      </c>
      <c r="C126" s="10">
        <v>5770.4416000000001</v>
      </c>
      <c r="D126" s="8">
        <v>14</v>
      </c>
      <c r="E126" s="8">
        <v>0.28000000000000003</v>
      </c>
      <c r="F126" s="11">
        <v>45868</v>
      </c>
      <c r="G126" s="8" t="str">
        <f>VLOOKUP(A126,Customer_Dim!$A$1:$H$501,8,0)</f>
        <v>Bronze</v>
      </c>
    </row>
    <row r="127" spans="1:7" x14ac:dyDescent="0.3">
      <c r="A127" s="7" t="s">
        <v>867</v>
      </c>
      <c r="B127" s="10">
        <v>1144.76712</v>
      </c>
      <c r="C127" s="10">
        <v>5723.8356000000003</v>
      </c>
      <c r="D127" s="8">
        <v>13</v>
      </c>
      <c r="E127" s="8">
        <v>0.28000000000000003</v>
      </c>
      <c r="F127" s="11">
        <v>45863</v>
      </c>
      <c r="G127" s="8" t="str">
        <f>VLOOKUP(A127,Customer_Dim!$A$1:$H$501,8,0)</f>
        <v>Gold</v>
      </c>
    </row>
    <row r="128" spans="1:7" x14ac:dyDescent="0.3">
      <c r="A128" s="7" t="s">
        <v>1162</v>
      </c>
      <c r="B128" s="10">
        <v>1906.2242666666668</v>
      </c>
      <c r="C128" s="10">
        <v>5718.6728000000003</v>
      </c>
      <c r="D128" s="8">
        <v>10</v>
      </c>
      <c r="E128" s="8">
        <v>0.25</v>
      </c>
      <c r="F128" s="11">
        <v>45943</v>
      </c>
      <c r="G128" s="8" t="str">
        <f>VLOOKUP(A128,Customer_Dim!$A$1:$H$501,8,0)</f>
        <v>Bronze</v>
      </c>
    </row>
    <row r="129" spans="1:7" x14ac:dyDescent="0.3">
      <c r="A129" s="7" t="s">
        <v>788</v>
      </c>
      <c r="B129" s="10">
        <v>950.99751666666668</v>
      </c>
      <c r="C129" s="10">
        <v>5705.9850999999999</v>
      </c>
      <c r="D129" s="8">
        <v>19</v>
      </c>
      <c r="E129" s="8">
        <v>0.28999999999999998</v>
      </c>
      <c r="F129" s="11">
        <v>45783</v>
      </c>
      <c r="G129" s="8" t="str">
        <f>VLOOKUP(A129,Customer_Dim!$A$1:$H$501,8,0)</f>
        <v>Gold</v>
      </c>
    </row>
    <row r="130" spans="1:7" x14ac:dyDescent="0.3">
      <c r="A130" s="7" t="s">
        <v>185</v>
      </c>
      <c r="B130" s="10">
        <v>1423.2685999999999</v>
      </c>
      <c r="C130" s="10">
        <v>5693.0743999999995</v>
      </c>
      <c r="D130" s="8">
        <v>13</v>
      </c>
      <c r="E130" s="8">
        <v>0.2</v>
      </c>
      <c r="F130" s="11">
        <v>45683</v>
      </c>
      <c r="G130" s="8" t="str">
        <f>VLOOKUP(A130,Customer_Dim!$A$1:$H$501,8,0)</f>
        <v>Gold</v>
      </c>
    </row>
    <row r="131" spans="1:7" x14ac:dyDescent="0.3">
      <c r="A131" s="7" t="s">
        <v>1243</v>
      </c>
      <c r="B131" s="10">
        <v>1421.1043249999998</v>
      </c>
      <c r="C131" s="10">
        <v>5684.4172999999992</v>
      </c>
      <c r="D131" s="8">
        <v>11</v>
      </c>
      <c r="E131" s="8">
        <v>0.23</v>
      </c>
      <c r="F131" s="11">
        <v>45633</v>
      </c>
      <c r="G131" s="8" t="str">
        <f>VLOOKUP(A131,Customer_Dim!$A$1:$H$501,8,0)</f>
        <v>Silver</v>
      </c>
    </row>
    <row r="132" spans="1:7" x14ac:dyDescent="0.3">
      <c r="A132" s="7" t="s">
        <v>1516</v>
      </c>
      <c r="B132" s="10">
        <v>1132.3689399999998</v>
      </c>
      <c r="C132" s="10">
        <v>5661.8446999999996</v>
      </c>
      <c r="D132" s="8">
        <v>11</v>
      </c>
      <c r="E132" s="8">
        <v>0.09</v>
      </c>
      <c r="F132" s="11">
        <v>45818</v>
      </c>
      <c r="G132" s="8" t="str">
        <f>VLOOKUP(A132,Customer_Dim!$A$1:$H$501,8,0)</f>
        <v>Platinum</v>
      </c>
    </row>
    <row r="133" spans="1:7" x14ac:dyDescent="0.3">
      <c r="A133" s="7" t="s">
        <v>289</v>
      </c>
      <c r="B133" s="10">
        <v>1882.359533333333</v>
      </c>
      <c r="C133" s="10">
        <v>5647.0785999999989</v>
      </c>
      <c r="D133" s="8">
        <v>7</v>
      </c>
      <c r="E133" s="8">
        <v>0.14000000000000001</v>
      </c>
      <c r="F133" s="11">
        <v>45910</v>
      </c>
      <c r="G133" s="8" t="str">
        <f>VLOOKUP(A133,Customer_Dim!$A$1:$H$501,8,0)</f>
        <v>Bronze</v>
      </c>
    </row>
    <row r="134" spans="1:7" x14ac:dyDescent="0.3">
      <c r="A134" s="7" t="s">
        <v>1232</v>
      </c>
      <c r="B134" s="10">
        <v>1879.3406333333332</v>
      </c>
      <c r="C134" s="10">
        <v>5638.0218999999997</v>
      </c>
      <c r="D134" s="8">
        <v>9</v>
      </c>
      <c r="E134" s="8">
        <v>0.3</v>
      </c>
      <c r="F134" s="11">
        <v>45930</v>
      </c>
      <c r="G134" s="8" t="str">
        <f>VLOOKUP(A134,Customer_Dim!$A$1:$H$501,8,0)</f>
        <v>Platinum</v>
      </c>
    </row>
    <row r="135" spans="1:7" x14ac:dyDescent="0.3">
      <c r="A135" s="7" t="s">
        <v>980</v>
      </c>
      <c r="B135" s="10">
        <v>1405.0153</v>
      </c>
      <c r="C135" s="10">
        <v>5620.0612000000001</v>
      </c>
      <c r="D135" s="8">
        <v>13</v>
      </c>
      <c r="E135" s="8">
        <v>0.26</v>
      </c>
      <c r="F135" s="11">
        <v>45932</v>
      </c>
      <c r="G135" s="8" t="str">
        <f>VLOOKUP(A135,Customer_Dim!$A$1:$H$501,8,0)</f>
        <v>Silver</v>
      </c>
    </row>
    <row r="136" spans="1:7" x14ac:dyDescent="0.3">
      <c r="A136" s="7" t="s">
        <v>71</v>
      </c>
      <c r="B136" s="10">
        <v>1402.5055499999999</v>
      </c>
      <c r="C136" s="10">
        <v>5610.0221999999994</v>
      </c>
      <c r="D136" s="8">
        <v>14</v>
      </c>
      <c r="E136" s="8">
        <v>0.15</v>
      </c>
      <c r="F136" s="11">
        <v>45558</v>
      </c>
      <c r="G136" s="8" t="str">
        <f>VLOOKUP(A136,Customer_Dim!$A$1:$H$501,8,0)</f>
        <v>Platinum</v>
      </c>
    </row>
    <row r="137" spans="1:7" x14ac:dyDescent="0.3">
      <c r="A137" s="7" t="s">
        <v>1063</v>
      </c>
      <c r="B137" s="10">
        <v>1399.9557500000001</v>
      </c>
      <c r="C137" s="10">
        <v>5599.8230000000003</v>
      </c>
      <c r="D137" s="8">
        <v>12</v>
      </c>
      <c r="E137" s="8">
        <v>0.28000000000000003</v>
      </c>
      <c r="F137" s="11">
        <v>45592</v>
      </c>
      <c r="G137" s="8" t="str">
        <f>VLOOKUP(A137,Customer_Dim!$A$1:$H$501,8,0)</f>
        <v>Bronze</v>
      </c>
    </row>
    <row r="138" spans="1:7" x14ac:dyDescent="0.3">
      <c r="A138" s="7" t="s">
        <v>333</v>
      </c>
      <c r="B138" s="10">
        <v>932.52343333333329</v>
      </c>
      <c r="C138" s="10">
        <v>5595.1405999999997</v>
      </c>
      <c r="D138" s="8">
        <v>11</v>
      </c>
      <c r="E138" s="8">
        <v>0.27</v>
      </c>
      <c r="F138" s="11">
        <v>45888</v>
      </c>
      <c r="G138" s="8" t="str">
        <f>VLOOKUP(A138,Customer_Dim!$A$1:$H$501,8,0)</f>
        <v>Gold</v>
      </c>
    </row>
    <row r="139" spans="1:7" x14ac:dyDescent="0.3">
      <c r="A139" s="7" t="s">
        <v>327</v>
      </c>
      <c r="B139" s="10">
        <v>1396.9513750000001</v>
      </c>
      <c r="C139" s="10">
        <v>5587.8055000000004</v>
      </c>
      <c r="D139" s="8">
        <v>12</v>
      </c>
      <c r="E139" s="8">
        <v>0.25</v>
      </c>
      <c r="F139" s="11">
        <v>45727</v>
      </c>
      <c r="G139" s="8" t="str">
        <f>VLOOKUP(A139,Customer_Dim!$A$1:$H$501,8,0)</f>
        <v>Platinum</v>
      </c>
    </row>
    <row r="140" spans="1:7" x14ac:dyDescent="0.3">
      <c r="A140" s="7" t="s">
        <v>423</v>
      </c>
      <c r="B140" s="10">
        <v>1388.2935500000001</v>
      </c>
      <c r="C140" s="10">
        <v>5553.1742000000004</v>
      </c>
      <c r="D140" s="8">
        <v>11</v>
      </c>
      <c r="E140" s="8">
        <v>0.2</v>
      </c>
      <c r="F140" s="11">
        <v>45857</v>
      </c>
      <c r="G140" s="8" t="str">
        <f>VLOOKUP(A140,Customer_Dim!$A$1:$H$501,8,0)</f>
        <v>Bronze</v>
      </c>
    </row>
    <row r="141" spans="1:7" x14ac:dyDescent="0.3">
      <c r="A141" s="7" t="s">
        <v>1112</v>
      </c>
      <c r="B141" s="10">
        <v>1388.0941499999999</v>
      </c>
      <c r="C141" s="10">
        <v>5552.3765999999996</v>
      </c>
      <c r="D141" s="8">
        <v>12</v>
      </c>
      <c r="E141" s="8">
        <v>0.23</v>
      </c>
      <c r="F141" s="11">
        <v>45873</v>
      </c>
      <c r="G141" s="8" t="str">
        <f>VLOOKUP(A141,Customer_Dim!$A$1:$H$501,8,0)</f>
        <v>Silver</v>
      </c>
    </row>
    <row r="142" spans="1:7" x14ac:dyDescent="0.3">
      <c r="A142" s="7" t="s">
        <v>406</v>
      </c>
      <c r="B142" s="10">
        <v>1379.1838250000001</v>
      </c>
      <c r="C142" s="10">
        <v>5516.7353000000003</v>
      </c>
      <c r="D142" s="8">
        <v>10</v>
      </c>
      <c r="E142" s="8">
        <v>0.26</v>
      </c>
      <c r="F142" s="11">
        <v>45903</v>
      </c>
      <c r="G142" s="8" t="str">
        <f>VLOOKUP(A142,Customer_Dim!$A$1:$H$501,8,0)</f>
        <v>Platinum</v>
      </c>
    </row>
    <row r="143" spans="1:7" x14ac:dyDescent="0.3">
      <c r="A143" s="7" t="s">
        <v>100</v>
      </c>
      <c r="B143" s="10">
        <v>782.61867142857136</v>
      </c>
      <c r="C143" s="10">
        <v>5478.3306999999995</v>
      </c>
      <c r="D143" s="8">
        <v>14</v>
      </c>
      <c r="E143" s="8">
        <v>0.28999999999999998</v>
      </c>
      <c r="F143" s="11">
        <v>45923</v>
      </c>
      <c r="G143" s="8" t="str">
        <f>VLOOKUP(A143,Customer_Dim!$A$1:$H$501,8,0)</f>
        <v>Silver</v>
      </c>
    </row>
    <row r="144" spans="1:7" x14ac:dyDescent="0.3">
      <c r="A144" s="7" t="s">
        <v>1168</v>
      </c>
      <c r="B144" s="10">
        <v>912.81203333333349</v>
      </c>
      <c r="C144" s="10">
        <v>5476.8722000000007</v>
      </c>
      <c r="D144" s="8">
        <v>15</v>
      </c>
      <c r="E144" s="8">
        <v>0.24</v>
      </c>
      <c r="F144" s="11">
        <v>45869</v>
      </c>
      <c r="G144" s="8" t="str">
        <f>VLOOKUP(A144,Customer_Dim!$A$1:$H$501,8,0)</f>
        <v>Bronze</v>
      </c>
    </row>
    <row r="145" spans="1:7" x14ac:dyDescent="0.3">
      <c r="A145" s="7" t="s">
        <v>482</v>
      </c>
      <c r="B145" s="10">
        <v>1093.0168399999998</v>
      </c>
      <c r="C145" s="10">
        <v>5465.0841999999993</v>
      </c>
      <c r="D145" s="8">
        <v>12</v>
      </c>
      <c r="E145" s="8">
        <v>0.27</v>
      </c>
      <c r="F145" s="11">
        <v>45843</v>
      </c>
      <c r="G145" s="8" t="str">
        <f>VLOOKUP(A145,Customer_Dim!$A$1:$H$501,8,0)</f>
        <v>Bronze</v>
      </c>
    </row>
    <row r="146" spans="1:7" x14ac:dyDescent="0.3">
      <c r="A146" s="7" t="s">
        <v>412</v>
      </c>
      <c r="B146" s="10">
        <v>1362.4263000000001</v>
      </c>
      <c r="C146" s="10">
        <v>5449.7052000000003</v>
      </c>
      <c r="D146" s="8">
        <v>9</v>
      </c>
      <c r="E146" s="8">
        <v>0.27</v>
      </c>
      <c r="F146" s="11">
        <v>45878</v>
      </c>
      <c r="G146" s="8" t="str">
        <f>VLOOKUP(A146,Customer_Dim!$A$1:$H$501,8,0)</f>
        <v>Platinum</v>
      </c>
    </row>
    <row r="147" spans="1:7" x14ac:dyDescent="0.3">
      <c r="A147" s="7" t="s">
        <v>648</v>
      </c>
      <c r="B147" s="10">
        <v>1355.07825</v>
      </c>
      <c r="C147" s="10">
        <v>5420.3130000000001</v>
      </c>
      <c r="D147" s="8">
        <v>11</v>
      </c>
      <c r="E147" s="8">
        <v>0.28000000000000003</v>
      </c>
      <c r="F147" s="11">
        <v>45875</v>
      </c>
      <c r="G147" s="8" t="str">
        <f>VLOOKUP(A147,Customer_Dim!$A$1:$H$501,8,0)</f>
        <v>Platinum</v>
      </c>
    </row>
    <row r="148" spans="1:7" x14ac:dyDescent="0.3">
      <c r="A148" s="7" t="s">
        <v>1051</v>
      </c>
      <c r="B148" s="10">
        <v>1082.95658</v>
      </c>
      <c r="C148" s="10">
        <v>5414.7829000000002</v>
      </c>
      <c r="D148" s="8">
        <v>11</v>
      </c>
      <c r="E148" s="8">
        <v>0.28000000000000003</v>
      </c>
      <c r="F148" s="11">
        <v>45886</v>
      </c>
      <c r="G148" s="8" t="str">
        <f>VLOOKUP(A148,Customer_Dim!$A$1:$H$501,8,0)</f>
        <v>Silver</v>
      </c>
    </row>
    <row r="149" spans="1:7" x14ac:dyDescent="0.3">
      <c r="A149" s="7" t="s">
        <v>485</v>
      </c>
      <c r="B149" s="10">
        <v>894.3680333333333</v>
      </c>
      <c r="C149" s="10">
        <v>5366.2082</v>
      </c>
      <c r="D149" s="8">
        <v>15</v>
      </c>
      <c r="E149" s="8">
        <v>0.3</v>
      </c>
      <c r="F149" s="11">
        <v>45757</v>
      </c>
      <c r="G149" s="8" t="str">
        <f>VLOOKUP(A149,Customer_Dim!$A$1:$H$501,8,0)</f>
        <v>Platinum</v>
      </c>
    </row>
    <row r="150" spans="1:7" x14ac:dyDescent="0.3">
      <c r="A150" s="7" t="s">
        <v>1132</v>
      </c>
      <c r="B150" s="10">
        <v>1777.3316000000002</v>
      </c>
      <c r="C150" s="10">
        <v>5331.9948000000004</v>
      </c>
      <c r="D150" s="8">
        <v>8</v>
      </c>
      <c r="E150" s="8">
        <v>0.18</v>
      </c>
      <c r="F150" s="11">
        <v>45565</v>
      </c>
      <c r="G150" s="8" t="str">
        <f>VLOOKUP(A150,Customer_Dim!$A$1:$H$501,8,0)</f>
        <v>Platinum</v>
      </c>
    </row>
    <row r="151" spans="1:7" x14ac:dyDescent="0.3">
      <c r="A151" s="7" t="s">
        <v>1389</v>
      </c>
      <c r="B151" s="10">
        <v>1066.1669399999998</v>
      </c>
      <c r="C151" s="10">
        <v>5330.8346999999994</v>
      </c>
      <c r="D151" s="8">
        <v>10</v>
      </c>
      <c r="E151" s="8">
        <v>0.25</v>
      </c>
      <c r="F151" s="11">
        <v>45744</v>
      </c>
      <c r="G151" s="8" t="str">
        <f>VLOOKUP(A151,Customer_Dim!$A$1:$H$501,8,0)</f>
        <v>Gold</v>
      </c>
    </row>
    <row r="152" spans="1:7" x14ac:dyDescent="0.3">
      <c r="A152" s="7" t="s">
        <v>586</v>
      </c>
      <c r="B152" s="10">
        <v>1331.5716500000001</v>
      </c>
      <c r="C152" s="10">
        <v>5326.2866000000004</v>
      </c>
      <c r="D152" s="8">
        <v>10</v>
      </c>
      <c r="E152" s="8">
        <v>0.22</v>
      </c>
      <c r="F152" s="11">
        <v>45900</v>
      </c>
      <c r="G152" s="8" t="str">
        <f>VLOOKUP(A152,Customer_Dim!$A$1:$H$501,8,0)</f>
        <v>Silver</v>
      </c>
    </row>
    <row r="153" spans="1:7" x14ac:dyDescent="0.3">
      <c r="A153" s="7" t="s">
        <v>842</v>
      </c>
      <c r="B153" s="10">
        <v>885.90830000000005</v>
      </c>
      <c r="C153" s="10">
        <v>5315.4498000000003</v>
      </c>
      <c r="D153" s="8">
        <v>11</v>
      </c>
      <c r="E153" s="8">
        <v>0.26</v>
      </c>
      <c r="F153" s="11">
        <v>45862</v>
      </c>
      <c r="G153" s="8" t="str">
        <f>VLOOKUP(A153,Customer_Dim!$A$1:$H$501,8,0)</f>
        <v>Bronze</v>
      </c>
    </row>
    <row r="154" spans="1:7" x14ac:dyDescent="0.3">
      <c r="A154" s="7" t="s">
        <v>610</v>
      </c>
      <c r="B154" s="10">
        <v>759.32765714285711</v>
      </c>
      <c r="C154" s="10">
        <v>5315.2936</v>
      </c>
      <c r="D154" s="8">
        <v>14</v>
      </c>
      <c r="E154" s="8">
        <v>0.3</v>
      </c>
      <c r="F154" s="11">
        <v>45924</v>
      </c>
      <c r="G154" s="8" t="str">
        <f>VLOOKUP(A154,Customer_Dim!$A$1:$H$501,8,0)</f>
        <v>Platinum</v>
      </c>
    </row>
    <row r="155" spans="1:7" x14ac:dyDescent="0.3">
      <c r="A155" s="7" t="s">
        <v>1222</v>
      </c>
      <c r="B155" s="10">
        <v>1322.5489749999999</v>
      </c>
      <c r="C155" s="10">
        <v>5290.1958999999997</v>
      </c>
      <c r="D155" s="8">
        <v>9</v>
      </c>
      <c r="E155" s="8">
        <v>0.22</v>
      </c>
      <c r="F155" s="11">
        <v>45753</v>
      </c>
      <c r="G155" s="8" t="str">
        <f>VLOOKUP(A155,Customer_Dim!$A$1:$H$501,8,0)</f>
        <v>Silver</v>
      </c>
    </row>
    <row r="156" spans="1:7" x14ac:dyDescent="0.3">
      <c r="A156" s="7" t="s">
        <v>509</v>
      </c>
      <c r="B156" s="10">
        <v>1030.6997999999999</v>
      </c>
      <c r="C156" s="10">
        <v>5153.4989999999998</v>
      </c>
      <c r="D156" s="8">
        <v>17</v>
      </c>
      <c r="E156" s="8">
        <v>0.26</v>
      </c>
      <c r="F156" s="11">
        <v>45854</v>
      </c>
      <c r="G156" s="8" t="str">
        <f>VLOOKUP(A156,Customer_Dim!$A$1:$H$501,8,0)</f>
        <v>Bronze</v>
      </c>
    </row>
    <row r="157" spans="1:7" x14ac:dyDescent="0.3">
      <c r="A157" s="7" t="s">
        <v>1303</v>
      </c>
      <c r="B157" s="10">
        <v>1030.4392399999999</v>
      </c>
      <c r="C157" s="10">
        <v>5152.1961999999994</v>
      </c>
      <c r="D157" s="8">
        <v>14</v>
      </c>
      <c r="E157" s="8">
        <v>0.16</v>
      </c>
      <c r="F157" s="11">
        <v>45772</v>
      </c>
      <c r="G157" s="8" t="str">
        <f>VLOOKUP(A157,Customer_Dim!$A$1:$H$501,8,0)</f>
        <v>Bronze</v>
      </c>
    </row>
    <row r="158" spans="1:7" x14ac:dyDescent="0.3">
      <c r="A158" s="7" t="s">
        <v>295</v>
      </c>
      <c r="B158" s="10">
        <v>1027.0041799999999</v>
      </c>
      <c r="C158" s="10">
        <v>5135.0208999999995</v>
      </c>
      <c r="D158" s="8">
        <v>14</v>
      </c>
      <c r="E158" s="8">
        <v>0.24</v>
      </c>
      <c r="F158" s="11">
        <v>45730</v>
      </c>
      <c r="G158" s="8" t="str">
        <f>VLOOKUP(A158,Customer_Dim!$A$1:$H$501,8,0)</f>
        <v>Bronze</v>
      </c>
    </row>
    <row r="159" spans="1:7" x14ac:dyDescent="0.3">
      <c r="A159" s="7" t="s">
        <v>124</v>
      </c>
      <c r="B159" s="10">
        <v>1024.0651399999999</v>
      </c>
      <c r="C159" s="10">
        <v>5120.3256999999994</v>
      </c>
      <c r="D159" s="8">
        <v>14</v>
      </c>
      <c r="E159" s="8">
        <v>0.25</v>
      </c>
      <c r="F159" s="11">
        <v>45905</v>
      </c>
      <c r="G159" s="8" t="str">
        <f>VLOOKUP(A159,Customer_Dim!$A$1:$H$501,8,0)</f>
        <v>Bronze</v>
      </c>
    </row>
    <row r="160" spans="1:7" x14ac:dyDescent="0.3">
      <c r="A160" s="7" t="s">
        <v>252</v>
      </c>
      <c r="B160" s="10">
        <v>1270.9274500000001</v>
      </c>
      <c r="C160" s="10">
        <v>5083.7098000000005</v>
      </c>
      <c r="D160" s="8">
        <v>10</v>
      </c>
      <c r="E160" s="8">
        <v>0.16</v>
      </c>
      <c r="F160" s="11">
        <v>45807</v>
      </c>
      <c r="G160" s="8" t="str">
        <f>VLOOKUP(A160,Customer_Dim!$A$1:$H$501,8,0)</f>
        <v>Platinum</v>
      </c>
    </row>
    <row r="161" spans="1:7" x14ac:dyDescent="0.3">
      <c r="A161" s="7" t="s">
        <v>330</v>
      </c>
      <c r="B161" s="10">
        <v>845.24569999999994</v>
      </c>
      <c r="C161" s="10">
        <v>5071.4741999999997</v>
      </c>
      <c r="D161" s="8">
        <v>14</v>
      </c>
      <c r="E161" s="8">
        <v>0.27</v>
      </c>
      <c r="F161" s="11">
        <v>45831</v>
      </c>
      <c r="G161" s="8" t="str">
        <f>VLOOKUP(A161,Customer_Dim!$A$1:$H$501,8,0)</f>
        <v>Gold</v>
      </c>
    </row>
    <row r="162" spans="1:7" x14ac:dyDescent="0.3">
      <c r="A162" s="7" t="s">
        <v>75</v>
      </c>
      <c r="B162" s="10">
        <v>845.14040000000011</v>
      </c>
      <c r="C162" s="10">
        <v>5070.8424000000005</v>
      </c>
      <c r="D162" s="8">
        <v>15</v>
      </c>
      <c r="E162" s="8">
        <v>0.28999999999999998</v>
      </c>
      <c r="F162" s="11">
        <v>45851</v>
      </c>
      <c r="G162" s="8" t="str">
        <f>VLOOKUP(A162,Customer_Dim!$A$1:$H$501,8,0)</f>
        <v>Bronze</v>
      </c>
    </row>
    <row r="163" spans="1:7" x14ac:dyDescent="0.3">
      <c r="A163" s="7" t="s">
        <v>292</v>
      </c>
      <c r="B163" s="10">
        <v>841.43934999999999</v>
      </c>
      <c r="C163" s="10">
        <v>5048.6360999999997</v>
      </c>
      <c r="D163" s="8">
        <v>15</v>
      </c>
      <c r="E163" s="8">
        <v>0.27</v>
      </c>
      <c r="F163" s="11">
        <v>45812</v>
      </c>
      <c r="G163" s="8" t="str">
        <f>VLOOKUP(A163,Customer_Dim!$A$1:$H$501,8,0)</f>
        <v>Platinum</v>
      </c>
    </row>
    <row r="164" spans="1:7" x14ac:dyDescent="0.3">
      <c r="A164" s="7" t="s">
        <v>97</v>
      </c>
      <c r="B164" s="10">
        <v>1009.10432</v>
      </c>
      <c r="C164" s="10">
        <v>5045.5216</v>
      </c>
      <c r="D164" s="8">
        <v>14</v>
      </c>
      <c r="E164" s="8">
        <v>0.27</v>
      </c>
      <c r="F164" s="11">
        <v>45639</v>
      </c>
      <c r="G164" s="8" t="str">
        <f>VLOOKUP(A164,Customer_Dim!$A$1:$H$501,8,0)</f>
        <v>Silver</v>
      </c>
    </row>
    <row r="165" spans="1:7" x14ac:dyDescent="0.3">
      <c r="A165" s="7" t="s">
        <v>891</v>
      </c>
      <c r="B165" s="10">
        <v>1005.42464</v>
      </c>
      <c r="C165" s="10">
        <v>5027.1232</v>
      </c>
      <c r="D165" s="8">
        <v>11</v>
      </c>
      <c r="E165" s="8">
        <v>0.28000000000000003</v>
      </c>
      <c r="F165" s="11">
        <v>45456</v>
      </c>
      <c r="G165" s="8" t="str">
        <f>VLOOKUP(A165,Customer_Dim!$A$1:$H$501,8,0)</f>
        <v>Silver</v>
      </c>
    </row>
    <row r="166" spans="1:7" x14ac:dyDescent="0.3">
      <c r="A166" s="7" t="s">
        <v>619</v>
      </c>
      <c r="B166" s="10">
        <v>1253.9925499999999</v>
      </c>
      <c r="C166" s="10">
        <v>5015.9701999999997</v>
      </c>
      <c r="D166" s="8">
        <v>9</v>
      </c>
      <c r="E166" s="8">
        <v>0.27</v>
      </c>
      <c r="F166" s="11">
        <v>45805</v>
      </c>
      <c r="G166" s="8" t="str">
        <f>VLOOKUP(A166,Customer_Dim!$A$1:$H$501,8,0)</f>
        <v>Bronze</v>
      </c>
    </row>
    <row r="167" spans="1:7" x14ac:dyDescent="0.3">
      <c r="A167" s="7" t="s">
        <v>684</v>
      </c>
      <c r="B167" s="10">
        <v>1252.4126999999999</v>
      </c>
      <c r="C167" s="10">
        <v>5009.6507999999994</v>
      </c>
      <c r="D167" s="8">
        <v>15</v>
      </c>
      <c r="E167" s="8">
        <v>0.18</v>
      </c>
      <c r="F167" s="11">
        <v>45785</v>
      </c>
      <c r="G167" s="8" t="str">
        <f>VLOOKUP(A167,Customer_Dim!$A$1:$H$501,8,0)</f>
        <v>Platinum</v>
      </c>
    </row>
    <row r="168" spans="1:7" x14ac:dyDescent="0.3">
      <c r="A168" s="7" t="s">
        <v>1229</v>
      </c>
      <c r="B168" s="10">
        <v>1249.2926500000001</v>
      </c>
      <c r="C168" s="10">
        <v>4997.1706000000004</v>
      </c>
      <c r="D168" s="8">
        <v>9</v>
      </c>
      <c r="E168" s="8">
        <v>0.28999999999999998</v>
      </c>
      <c r="F168" s="11">
        <v>45688</v>
      </c>
      <c r="G168" s="8" t="str">
        <f>VLOOKUP(A168,Customer_Dim!$A$1:$H$501,8,0)</f>
        <v>Bronze</v>
      </c>
    </row>
    <row r="169" spans="1:7" x14ac:dyDescent="0.3">
      <c r="A169" s="7" t="s">
        <v>361</v>
      </c>
      <c r="B169" s="10">
        <v>1249.027</v>
      </c>
      <c r="C169" s="10">
        <v>4996.1080000000002</v>
      </c>
      <c r="D169" s="8">
        <v>14</v>
      </c>
      <c r="E169" s="8">
        <v>0.28000000000000003</v>
      </c>
      <c r="F169" s="11">
        <v>45854</v>
      </c>
      <c r="G169" s="8" t="str">
        <f>VLOOKUP(A169,Customer_Dim!$A$1:$H$501,8,0)</f>
        <v>Bronze</v>
      </c>
    </row>
    <row r="170" spans="1:7" x14ac:dyDescent="0.3">
      <c r="A170" s="7" t="s">
        <v>539</v>
      </c>
      <c r="B170" s="10">
        <v>713.70865714285719</v>
      </c>
      <c r="C170" s="10">
        <v>4995.9606000000003</v>
      </c>
      <c r="D170" s="8">
        <v>16</v>
      </c>
      <c r="E170" s="8">
        <v>0.27</v>
      </c>
      <c r="F170" s="11">
        <v>45617</v>
      </c>
      <c r="G170" s="8" t="str">
        <f>VLOOKUP(A170,Customer_Dim!$A$1:$H$501,8,0)</f>
        <v>Bronze</v>
      </c>
    </row>
    <row r="171" spans="1:7" x14ac:dyDescent="0.3">
      <c r="A171" s="7" t="s">
        <v>420</v>
      </c>
      <c r="B171" s="10">
        <v>1248.5139750000001</v>
      </c>
      <c r="C171" s="10">
        <v>4994.0559000000003</v>
      </c>
      <c r="D171" s="8">
        <v>9</v>
      </c>
      <c r="E171" s="8">
        <v>0.2</v>
      </c>
      <c r="F171" s="11">
        <v>45646</v>
      </c>
      <c r="G171" s="8" t="str">
        <f>VLOOKUP(A171,Customer_Dim!$A$1:$H$501,8,0)</f>
        <v>Silver</v>
      </c>
    </row>
    <row r="172" spans="1:7" x14ac:dyDescent="0.3">
      <c r="A172" s="7" t="s">
        <v>1499</v>
      </c>
      <c r="B172" s="10">
        <v>997.56641999999988</v>
      </c>
      <c r="C172" s="10">
        <v>4987.8320999999996</v>
      </c>
      <c r="D172" s="8">
        <v>10</v>
      </c>
      <c r="E172" s="8">
        <v>0.27</v>
      </c>
      <c r="F172" s="11">
        <v>45878</v>
      </c>
      <c r="G172" s="8" t="str">
        <f>VLOOKUP(A172,Customer_Dim!$A$1:$H$501,8,0)</f>
        <v>Silver</v>
      </c>
    </row>
    <row r="173" spans="1:7" x14ac:dyDescent="0.3">
      <c r="A173" s="7" t="s">
        <v>1036</v>
      </c>
      <c r="B173" s="10">
        <v>1657.6115333333335</v>
      </c>
      <c r="C173" s="10">
        <v>4972.8346000000001</v>
      </c>
      <c r="D173" s="8">
        <v>7</v>
      </c>
      <c r="E173" s="8">
        <v>0.22</v>
      </c>
      <c r="F173" s="11">
        <v>45742</v>
      </c>
      <c r="G173" s="8" t="str">
        <f>VLOOKUP(A173,Customer_Dim!$A$1:$H$501,8,0)</f>
        <v>Gold</v>
      </c>
    </row>
    <row r="174" spans="1:7" x14ac:dyDescent="0.3">
      <c r="A174" s="7" t="s">
        <v>713</v>
      </c>
      <c r="B174" s="10">
        <v>994.3304599999999</v>
      </c>
      <c r="C174" s="10">
        <v>4971.6522999999997</v>
      </c>
      <c r="D174" s="8">
        <v>13</v>
      </c>
      <c r="E174" s="8">
        <v>0.3</v>
      </c>
      <c r="F174" s="11">
        <v>45824</v>
      </c>
      <c r="G174" s="8" t="str">
        <f>VLOOKUP(A174,Customer_Dim!$A$1:$H$501,8,0)</f>
        <v>Platinum</v>
      </c>
    </row>
    <row r="175" spans="1:7" x14ac:dyDescent="0.3">
      <c r="A175" s="7" t="s">
        <v>1048</v>
      </c>
      <c r="B175" s="10">
        <v>1238.841625</v>
      </c>
      <c r="C175" s="10">
        <v>4955.3665000000001</v>
      </c>
      <c r="D175" s="8">
        <v>9</v>
      </c>
      <c r="E175" s="8">
        <v>0.28999999999999998</v>
      </c>
      <c r="F175" s="11">
        <v>45897</v>
      </c>
      <c r="G175" s="8" t="str">
        <f>VLOOKUP(A175,Customer_Dim!$A$1:$H$501,8,0)</f>
        <v>Bronze</v>
      </c>
    </row>
    <row r="176" spans="1:7" x14ac:dyDescent="0.3">
      <c r="A176" s="7" t="s">
        <v>1240</v>
      </c>
      <c r="B176" s="10">
        <v>990.15323999999998</v>
      </c>
      <c r="C176" s="10">
        <v>4950.7662</v>
      </c>
      <c r="D176" s="8">
        <v>15</v>
      </c>
      <c r="E176" s="8">
        <v>0.19</v>
      </c>
      <c r="F176" s="11">
        <v>45902</v>
      </c>
      <c r="G176" s="8" t="str">
        <f>VLOOKUP(A176,Customer_Dim!$A$1:$H$501,8,0)</f>
        <v>Bronze</v>
      </c>
    </row>
    <row r="177" spans="1:7" x14ac:dyDescent="0.3">
      <c r="A177" s="7" t="s">
        <v>1295</v>
      </c>
      <c r="B177" s="10">
        <v>1236.2667000000001</v>
      </c>
      <c r="C177" s="10">
        <v>4945.0668000000005</v>
      </c>
      <c r="D177" s="8">
        <v>9</v>
      </c>
      <c r="E177" s="8">
        <v>0.3</v>
      </c>
      <c r="F177" s="11">
        <v>45756</v>
      </c>
      <c r="G177" s="8" t="str">
        <f>VLOOKUP(A177,Customer_Dim!$A$1:$H$501,8,0)</f>
        <v>Platinum</v>
      </c>
    </row>
    <row r="178" spans="1:7" x14ac:dyDescent="0.3">
      <c r="A178" s="7" t="s">
        <v>1141</v>
      </c>
      <c r="B178" s="10">
        <v>988.67108000000007</v>
      </c>
      <c r="C178" s="10">
        <v>4943.3554000000004</v>
      </c>
      <c r="D178" s="8">
        <v>13</v>
      </c>
      <c r="E178" s="8">
        <v>0.23</v>
      </c>
      <c r="F178" s="11">
        <v>45681</v>
      </c>
      <c r="G178" s="8" t="str">
        <f>VLOOKUP(A178,Customer_Dim!$A$1:$H$501,8,0)</f>
        <v>Platinum</v>
      </c>
    </row>
    <row r="179" spans="1:7" x14ac:dyDescent="0.3">
      <c r="A179" s="7" t="s">
        <v>724</v>
      </c>
      <c r="B179" s="10">
        <v>1642.0594666666666</v>
      </c>
      <c r="C179" s="10">
        <v>4926.1783999999998</v>
      </c>
      <c r="D179" s="8">
        <v>9</v>
      </c>
      <c r="E179" s="8">
        <v>0.17</v>
      </c>
      <c r="F179" s="11">
        <v>45676</v>
      </c>
      <c r="G179" s="8" t="str">
        <f>VLOOKUP(A179,Customer_Dim!$A$1:$H$501,8,0)</f>
        <v>Gold</v>
      </c>
    </row>
    <row r="180" spans="1:7" x14ac:dyDescent="0.3">
      <c r="A180" s="7" t="s">
        <v>716</v>
      </c>
      <c r="B180" s="10">
        <v>981.5445400000001</v>
      </c>
      <c r="C180" s="10">
        <v>4907.7227000000003</v>
      </c>
      <c r="D180" s="8">
        <v>9</v>
      </c>
      <c r="E180" s="8">
        <v>0.28000000000000003</v>
      </c>
      <c r="F180" s="11">
        <v>45872</v>
      </c>
      <c r="G180" s="8" t="str">
        <f>VLOOKUP(A180,Customer_Dim!$A$1:$H$501,8,0)</f>
        <v>Platinum</v>
      </c>
    </row>
    <row r="181" spans="1:7" x14ac:dyDescent="0.3">
      <c r="A181" s="7" t="s">
        <v>835</v>
      </c>
      <c r="B181" s="10">
        <v>817.72321666666664</v>
      </c>
      <c r="C181" s="10">
        <v>4906.3392999999996</v>
      </c>
      <c r="D181" s="8">
        <v>10</v>
      </c>
      <c r="E181" s="8">
        <v>0.28000000000000003</v>
      </c>
      <c r="F181" s="11">
        <v>45806</v>
      </c>
      <c r="G181" s="8" t="str">
        <f>VLOOKUP(A181,Customer_Dim!$A$1:$H$501,8,0)</f>
        <v>Gold</v>
      </c>
    </row>
    <row r="182" spans="1:7" x14ac:dyDescent="0.3">
      <c r="A182" s="7" t="s">
        <v>255</v>
      </c>
      <c r="B182" s="10">
        <v>979.65419999999995</v>
      </c>
      <c r="C182" s="10">
        <v>4898.2709999999997</v>
      </c>
      <c r="D182" s="8">
        <v>14</v>
      </c>
      <c r="E182" s="8">
        <v>0.24</v>
      </c>
      <c r="F182" s="11">
        <v>45786</v>
      </c>
      <c r="G182" s="8" t="str">
        <f>VLOOKUP(A182,Customer_Dim!$A$1:$H$501,8,0)</f>
        <v>Gold</v>
      </c>
    </row>
    <row r="183" spans="1:7" x14ac:dyDescent="0.3">
      <c r="A183" s="7" t="s">
        <v>1458</v>
      </c>
      <c r="B183" s="10">
        <v>1220.165825</v>
      </c>
      <c r="C183" s="10">
        <v>4880.6633000000002</v>
      </c>
      <c r="D183" s="8">
        <v>12</v>
      </c>
      <c r="E183" s="8">
        <v>7.0000000000000007E-2</v>
      </c>
      <c r="F183" s="11">
        <v>45796</v>
      </c>
      <c r="G183" s="8" t="str">
        <f>VLOOKUP(A183,Customer_Dim!$A$1:$H$501,8,0)</f>
        <v>Bronze</v>
      </c>
    </row>
    <row r="184" spans="1:7" x14ac:dyDescent="0.3">
      <c r="A184" s="7" t="s">
        <v>130</v>
      </c>
      <c r="B184" s="10">
        <v>1217.02925</v>
      </c>
      <c r="C184" s="10">
        <v>4868.1170000000002</v>
      </c>
      <c r="D184" s="8">
        <v>8</v>
      </c>
      <c r="E184" s="8">
        <v>0.26</v>
      </c>
      <c r="F184" s="11">
        <v>45708</v>
      </c>
      <c r="G184" s="8" t="str">
        <f>VLOOKUP(A184,Customer_Dim!$A$1:$H$501,8,0)</f>
        <v>Gold</v>
      </c>
    </row>
    <row r="185" spans="1:7" x14ac:dyDescent="0.3">
      <c r="A185" s="7" t="s">
        <v>1464</v>
      </c>
      <c r="B185" s="10">
        <v>1614.3438666666668</v>
      </c>
      <c r="C185" s="10">
        <v>4843.0316000000003</v>
      </c>
      <c r="D185" s="8">
        <v>8</v>
      </c>
      <c r="E185" s="8">
        <v>0.24</v>
      </c>
      <c r="F185" s="11">
        <v>45869</v>
      </c>
      <c r="G185" s="8" t="str">
        <f>VLOOKUP(A185,Customer_Dim!$A$1:$H$501,8,0)</f>
        <v>Gold</v>
      </c>
    </row>
    <row r="186" spans="1:7" x14ac:dyDescent="0.3">
      <c r="A186" s="7" t="s">
        <v>1069</v>
      </c>
      <c r="B186" s="10">
        <v>806.96396666666669</v>
      </c>
      <c r="C186" s="10">
        <v>4841.7838000000002</v>
      </c>
      <c r="D186" s="8">
        <v>10</v>
      </c>
      <c r="E186" s="8">
        <v>0.25</v>
      </c>
      <c r="F186" s="11">
        <v>45846</v>
      </c>
      <c r="G186" s="8" t="str">
        <f>VLOOKUP(A186,Customer_Dim!$A$1:$H$501,8,0)</f>
        <v>Gold</v>
      </c>
    </row>
    <row r="187" spans="1:7" x14ac:dyDescent="0.3">
      <c r="A187" s="7" t="s">
        <v>663</v>
      </c>
      <c r="B187" s="10">
        <v>1601.7428</v>
      </c>
      <c r="C187" s="10">
        <v>4805.2284</v>
      </c>
      <c r="D187" s="8">
        <v>7</v>
      </c>
      <c r="E187" s="8">
        <v>0.15</v>
      </c>
      <c r="F187" s="11">
        <v>45687</v>
      </c>
      <c r="G187" s="8" t="str">
        <f>VLOOKUP(A187,Customer_Dim!$A$1:$H$501,8,0)</f>
        <v>Gold</v>
      </c>
    </row>
    <row r="188" spans="1:7" x14ac:dyDescent="0.3">
      <c r="A188" s="7" t="s">
        <v>953</v>
      </c>
      <c r="B188" s="10">
        <v>959.51468</v>
      </c>
      <c r="C188" s="10">
        <v>4797.5734000000002</v>
      </c>
      <c r="D188" s="8">
        <v>11</v>
      </c>
      <c r="E188" s="8">
        <v>0.28000000000000003</v>
      </c>
      <c r="F188" s="11">
        <v>45803</v>
      </c>
      <c r="G188" s="8" t="str">
        <f>VLOOKUP(A188,Customer_Dim!$A$1:$H$501,8,0)</f>
        <v>Platinum</v>
      </c>
    </row>
    <row r="189" spans="1:7" x14ac:dyDescent="0.3">
      <c r="A189" s="7" t="s">
        <v>32</v>
      </c>
      <c r="B189" s="10">
        <v>959.01955999999996</v>
      </c>
      <c r="C189" s="10">
        <v>4795.0977999999996</v>
      </c>
      <c r="D189" s="8">
        <v>13</v>
      </c>
      <c r="E189" s="8">
        <v>0.24</v>
      </c>
      <c r="F189" s="11">
        <v>45893</v>
      </c>
      <c r="G189" s="8" t="str">
        <f>VLOOKUP(A189,Customer_Dim!$A$1:$H$501,8,0)</f>
        <v>Bronze</v>
      </c>
    </row>
    <row r="190" spans="1:7" x14ac:dyDescent="0.3">
      <c r="A190" s="7" t="s">
        <v>336</v>
      </c>
      <c r="B190" s="10">
        <v>594.81647500000008</v>
      </c>
      <c r="C190" s="10">
        <v>4758.5318000000007</v>
      </c>
      <c r="D190" s="8">
        <v>15</v>
      </c>
      <c r="E190" s="8">
        <v>0.22</v>
      </c>
      <c r="F190" s="11">
        <v>45839</v>
      </c>
      <c r="G190" s="8" t="str">
        <f>VLOOKUP(A190,Customer_Dim!$A$1:$H$501,8,0)</f>
        <v>Platinum</v>
      </c>
    </row>
    <row r="191" spans="1:7" x14ac:dyDescent="0.3">
      <c r="A191" s="7" t="s">
        <v>417</v>
      </c>
      <c r="B191" s="10">
        <v>1188.458975</v>
      </c>
      <c r="C191" s="10">
        <v>4753.8359</v>
      </c>
      <c r="D191" s="8">
        <v>12</v>
      </c>
      <c r="E191" s="8">
        <v>0.22</v>
      </c>
      <c r="F191" s="11">
        <v>45916</v>
      </c>
      <c r="G191" s="8" t="str">
        <f>VLOOKUP(A191,Customer_Dim!$A$1:$H$501,8,0)</f>
        <v>Platinum</v>
      </c>
    </row>
    <row r="192" spans="1:7" x14ac:dyDescent="0.3">
      <c r="A192" s="7" t="s">
        <v>1129</v>
      </c>
      <c r="B192" s="10">
        <v>791.49058333333323</v>
      </c>
      <c r="C192" s="10">
        <v>4748.9434999999994</v>
      </c>
      <c r="D192" s="8">
        <v>14</v>
      </c>
      <c r="E192" s="8">
        <v>0.19</v>
      </c>
      <c r="F192" s="11">
        <v>45810</v>
      </c>
      <c r="G192" s="8" t="str">
        <f>VLOOKUP(A192,Customer_Dim!$A$1:$H$501,8,0)</f>
        <v>Platinum</v>
      </c>
    </row>
    <row r="193" spans="1:7" x14ac:dyDescent="0.3">
      <c r="A193" s="7" t="s">
        <v>782</v>
      </c>
      <c r="B193" s="10">
        <v>1572.7723333333331</v>
      </c>
      <c r="C193" s="10">
        <v>4718.3169999999991</v>
      </c>
      <c r="D193" s="8">
        <v>8</v>
      </c>
      <c r="E193" s="8">
        <v>0.13</v>
      </c>
      <c r="F193" s="11">
        <v>45479</v>
      </c>
      <c r="G193" s="8" t="str">
        <f>VLOOKUP(A193,Customer_Dim!$A$1:$H$501,8,0)</f>
        <v>Bronze</v>
      </c>
    </row>
    <row r="194" spans="1:7" x14ac:dyDescent="0.3">
      <c r="A194" s="7" t="s">
        <v>1352</v>
      </c>
      <c r="B194" s="10">
        <v>1178.4339</v>
      </c>
      <c r="C194" s="10">
        <v>4713.7356</v>
      </c>
      <c r="D194" s="8">
        <v>13</v>
      </c>
      <c r="E194" s="8">
        <v>0.13</v>
      </c>
      <c r="F194" s="11">
        <v>45942</v>
      </c>
      <c r="G194" s="8" t="str">
        <f>VLOOKUP(A194,Customer_Dim!$A$1:$H$501,8,0)</f>
        <v>Bronze</v>
      </c>
    </row>
    <row r="195" spans="1:7" x14ac:dyDescent="0.3">
      <c r="A195" s="7" t="s">
        <v>690</v>
      </c>
      <c r="B195" s="10">
        <v>1177.9364249999999</v>
      </c>
      <c r="C195" s="10">
        <v>4711.7456999999995</v>
      </c>
      <c r="D195" s="8">
        <v>9</v>
      </c>
      <c r="E195" s="8">
        <v>0.22</v>
      </c>
      <c r="F195" s="11">
        <v>45738</v>
      </c>
      <c r="G195" s="8" t="str">
        <f>VLOOKUP(A195,Customer_Dim!$A$1:$H$501,8,0)</f>
        <v>Gold</v>
      </c>
    </row>
    <row r="196" spans="1:7" x14ac:dyDescent="0.3">
      <c r="A196" s="7" t="s">
        <v>740</v>
      </c>
      <c r="B196" s="10">
        <v>1176.1049499999999</v>
      </c>
      <c r="C196" s="10">
        <v>4704.4197999999997</v>
      </c>
      <c r="D196" s="8">
        <v>13</v>
      </c>
      <c r="E196" s="8">
        <v>0.14000000000000001</v>
      </c>
      <c r="F196" s="11">
        <v>45577</v>
      </c>
      <c r="G196" s="8" t="str">
        <f>VLOOKUP(A196,Customer_Dim!$A$1:$H$501,8,0)</f>
        <v>Platinum</v>
      </c>
    </row>
    <row r="197" spans="1:7" x14ac:dyDescent="0.3">
      <c r="A197" s="7" t="s">
        <v>974</v>
      </c>
      <c r="B197" s="10">
        <v>782.88606666666681</v>
      </c>
      <c r="C197" s="10">
        <v>4697.3164000000006</v>
      </c>
      <c r="D197" s="8">
        <v>14</v>
      </c>
      <c r="E197" s="8">
        <v>0.28000000000000003</v>
      </c>
      <c r="F197" s="11">
        <v>45860</v>
      </c>
      <c r="G197" s="8" t="str">
        <f>VLOOKUP(A197,Customer_Dim!$A$1:$H$501,8,0)</f>
        <v>Silver</v>
      </c>
    </row>
    <row r="198" spans="1:7" x14ac:dyDescent="0.3">
      <c r="A198" s="7" t="s">
        <v>1324</v>
      </c>
      <c r="B198" s="10">
        <v>1174.0327</v>
      </c>
      <c r="C198" s="10">
        <v>4696.1307999999999</v>
      </c>
      <c r="D198" s="8">
        <v>10</v>
      </c>
      <c r="E198" s="8">
        <v>0.28999999999999998</v>
      </c>
      <c r="F198" s="11">
        <v>45821</v>
      </c>
      <c r="G198" s="8" t="str">
        <f>VLOOKUP(A198,Customer_Dim!$A$1:$H$501,8,0)</f>
        <v>Bronze</v>
      </c>
    </row>
    <row r="199" spans="1:7" x14ac:dyDescent="0.3">
      <c r="A199" s="7" t="s">
        <v>1180</v>
      </c>
      <c r="B199" s="10">
        <v>938.99354000000005</v>
      </c>
      <c r="C199" s="10">
        <v>4694.9677000000001</v>
      </c>
      <c r="D199" s="8">
        <v>13</v>
      </c>
      <c r="E199" s="8">
        <v>0.14000000000000001</v>
      </c>
      <c r="F199" s="11">
        <v>45893</v>
      </c>
      <c r="G199" s="8" t="str">
        <f>VLOOKUP(A199,Customer_Dim!$A$1:$H$501,8,0)</f>
        <v>Gold</v>
      </c>
    </row>
    <row r="200" spans="1:7" x14ac:dyDescent="0.3">
      <c r="A200" s="7" t="s">
        <v>146</v>
      </c>
      <c r="B200" s="10">
        <v>780.73123333333342</v>
      </c>
      <c r="C200" s="10">
        <v>4684.3874000000005</v>
      </c>
      <c r="D200" s="8">
        <v>11</v>
      </c>
      <c r="E200" s="8">
        <v>0.28000000000000003</v>
      </c>
      <c r="F200" s="11">
        <v>45626</v>
      </c>
      <c r="G200" s="8" t="str">
        <f>VLOOKUP(A200,Customer_Dim!$A$1:$H$501,8,0)</f>
        <v>NO DATA</v>
      </c>
    </row>
    <row r="201" spans="1:7" x14ac:dyDescent="0.3">
      <c r="A201" s="7" t="s">
        <v>1501</v>
      </c>
      <c r="B201" s="10">
        <v>1158.703225</v>
      </c>
      <c r="C201" s="10">
        <v>4634.8128999999999</v>
      </c>
      <c r="D201" s="8">
        <v>10</v>
      </c>
      <c r="E201" s="8">
        <v>0.25</v>
      </c>
      <c r="F201" s="11">
        <v>45722</v>
      </c>
      <c r="G201" s="8" t="str">
        <f>VLOOKUP(A201,Customer_Dim!$A$1:$H$501,8,0)</f>
        <v>Gold</v>
      </c>
    </row>
    <row r="202" spans="1:7" x14ac:dyDescent="0.3">
      <c r="A202" s="7" t="s">
        <v>707</v>
      </c>
      <c r="B202" s="10">
        <v>1156.9635250000001</v>
      </c>
      <c r="C202" s="10">
        <v>4627.8541000000005</v>
      </c>
      <c r="D202" s="8">
        <v>9</v>
      </c>
      <c r="E202" s="8">
        <v>0.27</v>
      </c>
      <c r="F202" s="11">
        <v>45739</v>
      </c>
      <c r="G202" s="8" t="str">
        <f>VLOOKUP(A202,Customer_Dim!$A$1:$H$501,8,0)</f>
        <v>Bronze</v>
      </c>
    </row>
    <row r="203" spans="1:7" x14ac:dyDescent="0.3">
      <c r="A203" s="7" t="s">
        <v>439</v>
      </c>
      <c r="B203" s="10">
        <v>1155.2115999999999</v>
      </c>
      <c r="C203" s="10">
        <v>4620.8463999999994</v>
      </c>
      <c r="D203" s="8">
        <v>14</v>
      </c>
      <c r="E203" s="8">
        <v>0.24</v>
      </c>
      <c r="F203" s="11">
        <v>45564</v>
      </c>
      <c r="G203" s="8" t="str">
        <f>VLOOKUP(A203,Customer_Dim!$A$1:$H$501,8,0)</f>
        <v>Silver</v>
      </c>
    </row>
    <row r="204" spans="1:7" x14ac:dyDescent="0.3">
      <c r="A204" s="7" t="s">
        <v>527</v>
      </c>
      <c r="B204" s="10">
        <v>922.74941999999987</v>
      </c>
      <c r="C204" s="10">
        <v>4613.7470999999996</v>
      </c>
      <c r="D204" s="8">
        <v>12</v>
      </c>
      <c r="E204" s="8">
        <v>0.26</v>
      </c>
      <c r="F204" s="11">
        <v>45811</v>
      </c>
      <c r="G204" s="8" t="str">
        <f>VLOOKUP(A204,Customer_Dim!$A$1:$H$501,8,0)</f>
        <v>Gold</v>
      </c>
    </row>
    <row r="205" spans="1:7" x14ac:dyDescent="0.3">
      <c r="A205" s="7" t="s">
        <v>923</v>
      </c>
      <c r="B205" s="10">
        <v>1151.4083499999999</v>
      </c>
      <c r="C205" s="10">
        <v>4605.6333999999997</v>
      </c>
      <c r="D205" s="8">
        <v>9</v>
      </c>
      <c r="E205" s="8">
        <v>0.28000000000000003</v>
      </c>
      <c r="F205" s="11">
        <v>45725</v>
      </c>
      <c r="G205" s="8" t="str">
        <f>VLOOKUP(A205,Customer_Dim!$A$1:$H$501,8,0)</f>
        <v>Platinum</v>
      </c>
    </row>
    <row r="206" spans="1:7" x14ac:dyDescent="0.3">
      <c r="A206" s="7" t="s">
        <v>1472</v>
      </c>
      <c r="B206" s="10">
        <v>1534.4898999999998</v>
      </c>
      <c r="C206" s="10">
        <v>4603.4696999999996</v>
      </c>
      <c r="D206" s="8">
        <v>8</v>
      </c>
      <c r="E206" s="8">
        <v>0.17</v>
      </c>
      <c r="F206" s="11">
        <v>45661</v>
      </c>
      <c r="G206" s="8" t="str">
        <f>VLOOKUP(A206,Customer_Dim!$A$1:$H$501,8,0)</f>
        <v>Bronze</v>
      </c>
    </row>
    <row r="207" spans="1:7" x14ac:dyDescent="0.3">
      <c r="A207" s="7" t="s">
        <v>545</v>
      </c>
      <c r="B207" s="10">
        <v>920.03005999999982</v>
      </c>
      <c r="C207" s="10">
        <v>4600.1502999999993</v>
      </c>
      <c r="D207" s="8">
        <v>18</v>
      </c>
      <c r="E207" s="8">
        <v>0.26</v>
      </c>
      <c r="F207" s="11">
        <v>45783</v>
      </c>
      <c r="G207" s="8" t="str">
        <f>VLOOKUP(A207,Customer_Dim!$A$1:$H$501,8,0)</f>
        <v>Platinum</v>
      </c>
    </row>
    <row r="208" spans="1:7" x14ac:dyDescent="0.3">
      <c r="A208" s="7" t="s">
        <v>710</v>
      </c>
      <c r="B208" s="10">
        <v>573.58550000000002</v>
      </c>
      <c r="C208" s="10">
        <v>4588.6840000000002</v>
      </c>
      <c r="D208" s="8">
        <v>17</v>
      </c>
      <c r="E208" s="8">
        <v>0.27</v>
      </c>
      <c r="F208" s="11">
        <v>45704</v>
      </c>
      <c r="G208" s="8" t="str">
        <f>VLOOKUP(A208,Customer_Dim!$A$1:$H$501,8,0)</f>
        <v>Platinum</v>
      </c>
    </row>
    <row r="209" spans="1:7" x14ac:dyDescent="0.3">
      <c r="A209" s="7" t="s">
        <v>858</v>
      </c>
      <c r="B209" s="10">
        <v>1525.4072666666668</v>
      </c>
      <c r="C209" s="10">
        <v>4576.2218000000003</v>
      </c>
      <c r="D209" s="8">
        <v>10</v>
      </c>
      <c r="E209" s="8">
        <v>0.26</v>
      </c>
      <c r="F209" s="11">
        <v>45763</v>
      </c>
      <c r="G209" s="8" t="str">
        <f>VLOOKUP(A209,Customer_Dim!$A$1:$H$501,8,0)</f>
        <v>Gold</v>
      </c>
    </row>
    <row r="210" spans="1:7" x14ac:dyDescent="0.3">
      <c r="A210" s="7" t="s">
        <v>1398</v>
      </c>
      <c r="B210" s="10">
        <v>1523.7516666666668</v>
      </c>
      <c r="C210" s="10">
        <v>4571.2550000000001</v>
      </c>
      <c r="D210" s="8">
        <v>8</v>
      </c>
      <c r="E210" s="8">
        <v>0.28000000000000003</v>
      </c>
      <c r="F210" s="11">
        <v>45701</v>
      </c>
      <c r="G210" s="8" t="str">
        <f>VLOOKUP(A210,Customer_Dim!$A$1:$H$501,8,0)</f>
        <v>Silver</v>
      </c>
    </row>
    <row r="211" spans="1:7" x14ac:dyDescent="0.3">
      <c r="A211" s="7" t="s">
        <v>248</v>
      </c>
      <c r="B211" s="10">
        <v>1523.030133333333</v>
      </c>
      <c r="C211" s="10">
        <v>4569.0903999999991</v>
      </c>
      <c r="D211" s="8">
        <v>12</v>
      </c>
      <c r="E211" s="8">
        <v>0.23</v>
      </c>
      <c r="F211" s="11">
        <v>45675</v>
      </c>
      <c r="G211" s="8" t="str">
        <f>VLOOKUP(A211,Customer_Dim!$A$1:$H$501,8,0)</f>
        <v>Silver</v>
      </c>
    </row>
    <row r="212" spans="1:7" x14ac:dyDescent="0.3">
      <c r="A212" s="7" t="s">
        <v>687</v>
      </c>
      <c r="B212" s="10">
        <v>761.20425000000012</v>
      </c>
      <c r="C212" s="10">
        <v>4567.2255000000005</v>
      </c>
      <c r="D212" s="8">
        <v>16</v>
      </c>
      <c r="E212" s="8">
        <v>0.28999999999999998</v>
      </c>
      <c r="F212" s="11">
        <v>45755</v>
      </c>
      <c r="G212" s="8" t="str">
        <f>VLOOKUP(A212,Customer_Dim!$A$1:$H$501,8,0)</f>
        <v>Platinum</v>
      </c>
    </row>
    <row r="213" spans="1:7" x14ac:dyDescent="0.3">
      <c r="A213" s="7" t="s">
        <v>1027</v>
      </c>
      <c r="B213" s="10">
        <v>1520.8145333333334</v>
      </c>
      <c r="C213" s="10">
        <v>4562.4436000000005</v>
      </c>
      <c r="D213" s="8">
        <v>7</v>
      </c>
      <c r="E213" s="8">
        <v>0.18</v>
      </c>
      <c r="F213" s="11">
        <v>45783</v>
      </c>
      <c r="G213" s="8" t="str">
        <f>VLOOKUP(A213,Customer_Dim!$A$1:$H$501,8,0)</f>
        <v>Platinum</v>
      </c>
    </row>
    <row r="214" spans="1:7" x14ac:dyDescent="0.3">
      <c r="A214" s="7" t="s">
        <v>1238</v>
      </c>
      <c r="B214" s="10">
        <v>1135.8967500000001</v>
      </c>
      <c r="C214" s="10">
        <v>4543.5870000000004</v>
      </c>
      <c r="D214" s="8">
        <v>8</v>
      </c>
      <c r="E214" s="8">
        <v>0.24</v>
      </c>
      <c r="F214" s="11">
        <v>45801</v>
      </c>
      <c r="G214" s="8" t="str">
        <f>VLOOKUP(A214,Customer_Dim!$A$1:$H$501,8,0)</f>
        <v>Bronze</v>
      </c>
    </row>
    <row r="215" spans="1:7" x14ac:dyDescent="0.3">
      <c r="A215" s="7" t="s">
        <v>773</v>
      </c>
      <c r="B215" s="10">
        <v>901.98772000000008</v>
      </c>
      <c r="C215" s="10">
        <v>4509.9386000000004</v>
      </c>
      <c r="D215" s="8">
        <v>13</v>
      </c>
      <c r="E215" s="8">
        <v>0.27</v>
      </c>
      <c r="F215" s="11">
        <v>45798</v>
      </c>
      <c r="G215" s="8" t="str">
        <f>VLOOKUP(A215,Customer_Dim!$A$1:$H$501,8,0)</f>
        <v>Gold</v>
      </c>
    </row>
    <row r="216" spans="1:7" x14ac:dyDescent="0.3">
      <c r="A216" s="7" t="s">
        <v>721</v>
      </c>
      <c r="B216" s="10">
        <v>1494.6808000000001</v>
      </c>
      <c r="C216" s="10">
        <v>4484.0424000000003</v>
      </c>
      <c r="D216" s="8">
        <v>8</v>
      </c>
      <c r="E216" s="8">
        <v>0.24</v>
      </c>
      <c r="F216" s="11">
        <v>45811</v>
      </c>
      <c r="G216" s="8" t="str">
        <f>VLOOKUP(A216,Customer_Dim!$A$1:$H$501,8,0)</f>
        <v>Platinum</v>
      </c>
    </row>
    <row r="217" spans="1:7" x14ac:dyDescent="0.3">
      <c r="A217" s="7" t="s">
        <v>654</v>
      </c>
      <c r="B217" s="10">
        <v>1489.5987333333333</v>
      </c>
      <c r="C217" s="10">
        <v>4468.7961999999998</v>
      </c>
      <c r="D217" s="8">
        <v>8</v>
      </c>
      <c r="E217" s="8">
        <v>0.27</v>
      </c>
      <c r="F217" s="11">
        <v>45843</v>
      </c>
      <c r="G217" s="8" t="str">
        <f>VLOOKUP(A217,Customer_Dim!$A$1:$H$501,8,0)</f>
        <v>Platinum</v>
      </c>
    </row>
    <row r="218" spans="1:7" x14ac:dyDescent="0.3">
      <c r="A218" s="7" t="s">
        <v>829</v>
      </c>
      <c r="B218" s="10">
        <v>2221.2697499999995</v>
      </c>
      <c r="C218" s="10">
        <v>4442.539499999999</v>
      </c>
      <c r="D218" s="8">
        <v>6</v>
      </c>
      <c r="E218" s="8">
        <v>0.25</v>
      </c>
      <c r="F218" s="11">
        <v>45829</v>
      </c>
      <c r="G218" s="8" t="str">
        <f>VLOOKUP(A218,Customer_Dim!$A$1:$H$501,8,0)</f>
        <v>Silver</v>
      </c>
    </row>
    <row r="219" spans="1:7" x14ac:dyDescent="0.3">
      <c r="A219" s="7" t="s">
        <v>1100</v>
      </c>
      <c r="B219" s="10">
        <v>886.59612000000016</v>
      </c>
      <c r="C219" s="10">
        <v>4432.9806000000008</v>
      </c>
      <c r="D219" s="8">
        <v>10</v>
      </c>
      <c r="E219" s="8">
        <v>0.2</v>
      </c>
      <c r="F219" s="11">
        <v>45929</v>
      </c>
      <c r="G219" s="8" t="str">
        <f>VLOOKUP(A219,Customer_Dim!$A$1:$H$501,8,0)</f>
        <v>Gold</v>
      </c>
    </row>
    <row r="220" spans="1:7" x14ac:dyDescent="0.3">
      <c r="A220" s="7" t="s">
        <v>1309</v>
      </c>
      <c r="B220" s="10">
        <v>1472.1983666666665</v>
      </c>
      <c r="C220" s="10">
        <v>4416.5950999999995</v>
      </c>
      <c r="D220" s="8">
        <v>7</v>
      </c>
      <c r="E220" s="8">
        <v>0.22</v>
      </c>
      <c r="F220" s="11">
        <v>45544</v>
      </c>
      <c r="G220" s="8" t="str">
        <f>VLOOKUP(A220,Customer_Dim!$A$1:$H$501,8,0)</f>
        <v>Gold</v>
      </c>
    </row>
    <row r="221" spans="1:7" x14ac:dyDescent="0.3">
      <c r="A221" s="7" t="s">
        <v>820</v>
      </c>
      <c r="B221" s="10">
        <v>731.07481666666672</v>
      </c>
      <c r="C221" s="10">
        <v>4386.4489000000003</v>
      </c>
      <c r="D221" s="8">
        <v>14</v>
      </c>
      <c r="E221" s="8">
        <v>0.27</v>
      </c>
      <c r="F221" s="11">
        <v>45772</v>
      </c>
      <c r="G221" s="8" t="str">
        <f>VLOOKUP(A221,Customer_Dim!$A$1:$H$501,8,0)</f>
        <v>Silver</v>
      </c>
    </row>
    <row r="222" spans="1:7" x14ac:dyDescent="0.3">
      <c r="A222" s="7" t="s">
        <v>731</v>
      </c>
      <c r="B222" s="10">
        <v>1090.749</v>
      </c>
      <c r="C222" s="10">
        <v>4362.9960000000001</v>
      </c>
      <c r="D222" s="8">
        <v>10</v>
      </c>
      <c r="E222" s="8">
        <v>0.28000000000000003</v>
      </c>
      <c r="F222" s="11">
        <v>45796</v>
      </c>
      <c r="G222" s="8" t="str">
        <f>VLOOKUP(A222,Customer_Dim!$A$1:$H$501,8,0)</f>
        <v>Bronze</v>
      </c>
    </row>
    <row r="223" spans="1:7" x14ac:dyDescent="0.3">
      <c r="A223" s="7" t="s">
        <v>672</v>
      </c>
      <c r="B223" s="10">
        <v>721.17208333333338</v>
      </c>
      <c r="C223" s="10">
        <v>4327.0325000000003</v>
      </c>
      <c r="D223" s="8">
        <v>11</v>
      </c>
      <c r="E223" s="8">
        <v>0.27</v>
      </c>
      <c r="F223" s="11">
        <v>45822</v>
      </c>
      <c r="G223" s="8" t="str">
        <f>VLOOKUP(A223,Customer_Dim!$A$1:$H$501,8,0)</f>
        <v>Platinum</v>
      </c>
    </row>
    <row r="224" spans="1:7" x14ac:dyDescent="0.3">
      <c r="A224" s="7" t="s">
        <v>770</v>
      </c>
      <c r="B224" s="10">
        <v>2163.5025999999998</v>
      </c>
      <c r="C224" s="10">
        <v>4327.0051999999996</v>
      </c>
      <c r="D224" s="8">
        <v>5</v>
      </c>
      <c r="E224" s="8">
        <v>0.28000000000000003</v>
      </c>
      <c r="F224" s="11">
        <v>45691</v>
      </c>
      <c r="G224" s="8" t="str">
        <f>VLOOKUP(A224,Customer_Dim!$A$1:$H$501,8,0)</f>
        <v>Silver</v>
      </c>
    </row>
    <row r="225" spans="1:7" x14ac:dyDescent="0.3">
      <c r="A225" s="7" t="s">
        <v>272</v>
      </c>
      <c r="B225" s="10">
        <v>719.38900000000001</v>
      </c>
      <c r="C225" s="10">
        <v>4316.3339999999998</v>
      </c>
      <c r="D225" s="8">
        <v>14</v>
      </c>
      <c r="E225" s="8">
        <v>0.28999999999999998</v>
      </c>
      <c r="F225" s="11">
        <v>45925</v>
      </c>
      <c r="G225" s="8" t="str">
        <f>VLOOKUP(A225,Customer_Dim!$A$1:$H$501,8,0)</f>
        <v>Gold</v>
      </c>
    </row>
    <row r="226" spans="1:7" x14ac:dyDescent="0.3">
      <c r="A226" s="7" t="s">
        <v>583</v>
      </c>
      <c r="B226" s="10">
        <v>1430.0161333333333</v>
      </c>
      <c r="C226" s="10">
        <v>4290.0483999999997</v>
      </c>
      <c r="D226" s="8">
        <v>9</v>
      </c>
      <c r="E226" s="8">
        <v>0.2</v>
      </c>
      <c r="F226" s="11">
        <v>45895</v>
      </c>
      <c r="G226" s="8" t="str">
        <f>VLOOKUP(A226,Customer_Dim!$A$1:$H$501,8,0)</f>
        <v>Bronze</v>
      </c>
    </row>
    <row r="227" spans="1:7" x14ac:dyDescent="0.3">
      <c r="A227" s="7" t="s">
        <v>530</v>
      </c>
      <c r="B227" s="10">
        <v>854.96933999999999</v>
      </c>
      <c r="C227" s="10">
        <v>4274.8467000000001</v>
      </c>
      <c r="D227" s="8">
        <v>9</v>
      </c>
      <c r="E227" s="8">
        <v>0.28000000000000003</v>
      </c>
      <c r="F227" s="11">
        <v>45821</v>
      </c>
      <c r="G227" s="8" t="str">
        <f>VLOOKUP(A227,Customer_Dim!$A$1:$H$501,8,0)</f>
        <v>Platinum</v>
      </c>
    </row>
    <row r="228" spans="1:7" x14ac:dyDescent="0.3">
      <c r="A228" s="7" t="s">
        <v>888</v>
      </c>
      <c r="B228" s="10">
        <v>1420.5202666666667</v>
      </c>
      <c r="C228" s="10">
        <v>4261.5608000000002</v>
      </c>
      <c r="D228" s="8">
        <v>9</v>
      </c>
      <c r="E228" s="8">
        <v>0.27</v>
      </c>
      <c r="F228" s="11">
        <v>45826</v>
      </c>
      <c r="G228" s="8" t="str">
        <f>VLOOKUP(A228,Customer_Dim!$A$1:$H$501,8,0)</f>
        <v>Gold</v>
      </c>
    </row>
    <row r="229" spans="1:7" x14ac:dyDescent="0.3">
      <c r="A229" s="7" t="s">
        <v>657</v>
      </c>
      <c r="B229" s="10">
        <v>702.23116666666658</v>
      </c>
      <c r="C229" s="10">
        <v>4213.3869999999997</v>
      </c>
      <c r="D229" s="8">
        <v>11</v>
      </c>
      <c r="E229" s="8">
        <v>0.28000000000000003</v>
      </c>
      <c r="F229" s="11">
        <v>45767</v>
      </c>
      <c r="G229" s="8" t="str">
        <f>VLOOKUP(A229,Customer_Dim!$A$1:$H$501,8,0)</f>
        <v>Platinum</v>
      </c>
    </row>
    <row r="230" spans="1:7" x14ac:dyDescent="0.3">
      <c r="A230" s="7" t="s">
        <v>928</v>
      </c>
      <c r="B230" s="10">
        <v>1053.091175</v>
      </c>
      <c r="C230" s="10">
        <v>4212.3647000000001</v>
      </c>
      <c r="D230" s="8">
        <v>9</v>
      </c>
      <c r="E230" s="8">
        <v>0.24</v>
      </c>
      <c r="F230" s="11">
        <v>45817</v>
      </c>
      <c r="G230" s="8" t="str">
        <f>VLOOKUP(A230,Customer_Dim!$A$1:$H$501,8,0)</f>
        <v>Bronze</v>
      </c>
    </row>
    <row r="231" spans="1:7" x14ac:dyDescent="0.3">
      <c r="A231" s="7" t="s">
        <v>1278</v>
      </c>
      <c r="B231" s="10">
        <v>836.9004000000001</v>
      </c>
      <c r="C231" s="10">
        <v>4184.5020000000004</v>
      </c>
      <c r="D231" s="8">
        <v>14</v>
      </c>
      <c r="E231" s="8">
        <v>0.3</v>
      </c>
      <c r="F231" s="11">
        <v>45789</v>
      </c>
      <c r="G231" s="8" t="str">
        <f>VLOOKUP(A231,Customer_Dim!$A$1:$H$501,8,0)</f>
        <v>Platinum</v>
      </c>
    </row>
    <row r="232" spans="1:7" x14ac:dyDescent="0.3">
      <c r="A232" s="7" t="s">
        <v>1341</v>
      </c>
      <c r="B232" s="10">
        <v>1393.5611666666666</v>
      </c>
      <c r="C232" s="10">
        <v>4180.6835000000001</v>
      </c>
      <c r="D232" s="8">
        <v>8</v>
      </c>
      <c r="E232" s="8">
        <v>0.16</v>
      </c>
      <c r="F232" s="11">
        <v>45543</v>
      </c>
      <c r="G232" s="8" t="str">
        <f>VLOOKUP(A232,Customer_Dim!$A$1:$H$501,8,0)</f>
        <v>Platinum</v>
      </c>
    </row>
    <row r="233" spans="1:7" x14ac:dyDescent="0.3">
      <c r="A233" s="7" t="s">
        <v>1042</v>
      </c>
      <c r="B233" s="10">
        <v>1038.0604499999999</v>
      </c>
      <c r="C233" s="10">
        <v>4152.2417999999998</v>
      </c>
      <c r="D233" s="8">
        <v>8</v>
      </c>
      <c r="E233" s="8">
        <v>0.28999999999999998</v>
      </c>
      <c r="F233" s="11">
        <v>45889</v>
      </c>
      <c r="G233" s="8" t="str">
        <f>VLOOKUP(A233,Customer_Dim!$A$1:$H$501,8,0)</f>
        <v>Platinum</v>
      </c>
    </row>
    <row r="234" spans="1:7" x14ac:dyDescent="0.3">
      <c r="A234" s="7" t="s">
        <v>1171</v>
      </c>
      <c r="B234" s="10">
        <v>1034.6727000000001</v>
      </c>
      <c r="C234" s="10">
        <v>4138.6908000000003</v>
      </c>
      <c r="D234" s="8">
        <v>15</v>
      </c>
      <c r="E234" s="8">
        <v>0.28999999999999998</v>
      </c>
      <c r="F234" s="11">
        <v>45724</v>
      </c>
      <c r="G234" s="8" t="str">
        <f>VLOOKUP(A234,Customer_Dim!$A$1:$H$501,8,0)</f>
        <v>Gold</v>
      </c>
    </row>
    <row r="235" spans="1:7" x14ac:dyDescent="0.3">
      <c r="A235" s="7" t="s">
        <v>573</v>
      </c>
      <c r="B235" s="10">
        <v>827.59598000000005</v>
      </c>
      <c r="C235" s="10">
        <v>4137.9799000000003</v>
      </c>
      <c r="D235" s="8">
        <v>11</v>
      </c>
      <c r="E235" s="8">
        <v>0.26</v>
      </c>
      <c r="F235" s="11">
        <v>45795</v>
      </c>
      <c r="G235" s="8" t="str">
        <f>VLOOKUP(A235,Customer_Dim!$A$1:$H$501,8,0)</f>
        <v>Platinum</v>
      </c>
    </row>
    <row r="236" spans="1:7" x14ac:dyDescent="0.3">
      <c r="A236" s="7" t="s">
        <v>939</v>
      </c>
      <c r="B236" s="10">
        <v>824.77094</v>
      </c>
      <c r="C236" s="10">
        <v>4123.8546999999999</v>
      </c>
      <c r="D236" s="8">
        <v>9</v>
      </c>
      <c r="E236" s="8">
        <v>0.28000000000000003</v>
      </c>
      <c r="F236" s="11">
        <v>45938</v>
      </c>
      <c r="G236" s="8" t="str">
        <f>VLOOKUP(A236,Customer_Dim!$A$1:$H$501,8,0)</f>
        <v>Silver</v>
      </c>
    </row>
    <row r="237" spans="1:7" x14ac:dyDescent="0.3">
      <c r="A237" s="7" t="s">
        <v>436</v>
      </c>
      <c r="B237" s="10">
        <v>684.87525000000005</v>
      </c>
      <c r="C237" s="10">
        <v>4109.2515000000003</v>
      </c>
      <c r="D237" s="8">
        <v>14</v>
      </c>
      <c r="E237" s="8">
        <v>0.28000000000000003</v>
      </c>
      <c r="F237" s="11">
        <v>45730</v>
      </c>
      <c r="G237" s="8" t="str">
        <f>VLOOKUP(A237,Customer_Dim!$A$1:$H$501,8,0)</f>
        <v>Silver</v>
      </c>
    </row>
    <row r="238" spans="1:7" x14ac:dyDescent="0.3">
      <c r="A238" s="7" t="s">
        <v>989</v>
      </c>
      <c r="B238" s="10">
        <v>1026.3997749999999</v>
      </c>
      <c r="C238" s="10">
        <v>4105.5990999999995</v>
      </c>
      <c r="D238" s="8">
        <v>7</v>
      </c>
      <c r="E238" s="8">
        <v>0.28999999999999998</v>
      </c>
      <c r="F238" s="11">
        <v>45914</v>
      </c>
      <c r="G238" s="8" t="str">
        <f>VLOOKUP(A238,Customer_Dim!$A$1:$H$501,8,0)</f>
        <v>Gold</v>
      </c>
    </row>
    <row r="239" spans="1:7" x14ac:dyDescent="0.3">
      <c r="A239" s="7" t="s">
        <v>785</v>
      </c>
      <c r="B239" s="10">
        <v>1020.103575</v>
      </c>
      <c r="C239" s="10">
        <v>4080.4142999999999</v>
      </c>
      <c r="D239" s="8">
        <v>11</v>
      </c>
      <c r="E239" s="8">
        <v>0.27</v>
      </c>
      <c r="F239" s="11">
        <v>45752</v>
      </c>
      <c r="G239" s="8" t="str">
        <f>VLOOKUP(A239,Customer_Dim!$A$1:$H$501,8,0)</f>
        <v>Platinum</v>
      </c>
    </row>
    <row r="240" spans="1:7" x14ac:dyDescent="0.3">
      <c r="A240" s="7" t="s">
        <v>879</v>
      </c>
      <c r="B240" s="10">
        <v>1356.0377000000001</v>
      </c>
      <c r="C240" s="10">
        <v>4068.1131</v>
      </c>
      <c r="D240" s="8">
        <v>7</v>
      </c>
      <c r="E240" s="8">
        <v>0.27</v>
      </c>
      <c r="F240" s="11">
        <v>45772</v>
      </c>
      <c r="G240" s="8" t="str">
        <f>VLOOKUP(A240,Customer_Dim!$A$1:$H$501,8,0)</f>
        <v>Bronze</v>
      </c>
    </row>
    <row r="241" spans="1:7" x14ac:dyDescent="0.3">
      <c r="A241" s="7" t="s">
        <v>342</v>
      </c>
      <c r="B241" s="10">
        <v>811.0788</v>
      </c>
      <c r="C241" s="10">
        <v>4055.3940000000002</v>
      </c>
      <c r="D241" s="8">
        <v>9</v>
      </c>
      <c r="E241" s="8">
        <v>0.3</v>
      </c>
      <c r="F241" s="11">
        <v>45919</v>
      </c>
      <c r="G241" s="8" t="str">
        <f>VLOOKUP(A241,Customer_Dim!$A$1:$H$501,8,0)</f>
        <v>Silver</v>
      </c>
    </row>
    <row r="242" spans="1:7" x14ac:dyDescent="0.3">
      <c r="A242" s="7" t="s">
        <v>1039</v>
      </c>
      <c r="B242" s="10">
        <v>506.90368749999999</v>
      </c>
      <c r="C242" s="10">
        <v>4055.2294999999999</v>
      </c>
      <c r="D242" s="8">
        <v>17</v>
      </c>
      <c r="E242" s="8">
        <v>0.3</v>
      </c>
      <c r="F242" s="11">
        <v>45929</v>
      </c>
      <c r="G242" s="8" t="str">
        <f>VLOOKUP(A242,Customer_Dim!$A$1:$H$501,8,0)</f>
        <v>Silver</v>
      </c>
    </row>
    <row r="243" spans="1:7" x14ac:dyDescent="0.3">
      <c r="A243" s="7" t="s">
        <v>1284</v>
      </c>
      <c r="B243" s="10">
        <v>1011.7616500000001</v>
      </c>
      <c r="C243" s="10">
        <v>4047.0466000000006</v>
      </c>
      <c r="D243" s="8">
        <v>10</v>
      </c>
      <c r="E243" s="8">
        <v>0.18</v>
      </c>
      <c r="F243" s="11">
        <v>45702</v>
      </c>
      <c r="G243" s="8" t="str">
        <f>VLOOKUP(A243,Customer_Dim!$A$1:$H$501,8,0)</f>
        <v>Silver</v>
      </c>
    </row>
    <row r="244" spans="1:7" x14ac:dyDescent="0.3">
      <c r="A244" s="7" t="s">
        <v>44</v>
      </c>
      <c r="B244" s="10">
        <v>805.94169999999997</v>
      </c>
      <c r="C244" s="10">
        <v>4029.7084999999997</v>
      </c>
      <c r="D244" s="8">
        <v>6</v>
      </c>
      <c r="E244" s="8">
        <v>0.28999999999999998</v>
      </c>
      <c r="F244" s="11">
        <v>45671</v>
      </c>
      <c r="G244" s="8" t="str">
        <f>VLOOKUP(A244,Customer_Dim!$A$1:$H$501,8,0)</f>
        <v>Gold</v>
      </c>
    </row>
    <row r="245" spans="1:7" x14ac:dyDescent="0.3">
      <c r="A245" s="7" t="s">
        <v>1226</v>
      </c>
      <c r="B245" s="10">
        <v>2003.0972999999999</v>
      </c>
      <c r="C245" s="10">
        <v>4006.1945999999998</v>
      </c>
      <c r="D245" s="8">
        <v>7</v>
      </c>
      <c r="E245" s="8">
        <v>0.08</v>
      </c>
      <c r="F245" s="11">
        <v>45942</v>
      </c>
      <c r="G245" s="8" t="str">
        <f>VLOOKUP(A245,Customer_Dim!$A$1:$H$501,8,0)</f>
        <v>Bronze</v>
      </c>
    </row>
    <row r="246" spans="1:7" x14ac:dyDescent="0.3">
      <c r="A246" s="7" t="s">
        <v>143</v>
      </c>
      <c r="B246" s="10">
        <v>667.15593333333345</v>
      </c>
      <c r="C246" s="10">
        <v>4002.9356000000007</v>
      </c>
      <c r="D246" s="8">
        <v>15</v>
      </c>
      <c r="E246" s="8">
        <v>0.23</v>
      </c>
      <c r="F246" s="11">
        <v>45886</v>
      </c>
      <c r="G246" s="8" t="str">
        <f>VLOOKUP(A246,Customer_Dim!$A$1:$H$501,8,0)</f>
        <v>Gold</v>
      </c>
    </row>
    <row r="247" spans="1:7" x14ac:dyDescent="0.3">
      <c r="A247" s="7" t="s">
        <v>628</v>
      </c>
      <c r="B247" s="10">
        <v>1327.2446666666667</v>
      </c>
      <c r="C247" s="10">
        <v>3981.7339999999999</v>
      </c>
      <c r="D247" s="8">
        <v>7</v>
      </c>
      <c r="E247" s="8">
        <v>0.3</v>
      </c>
      <c r="F247" s="11">
        <v>45771</v>
      </c>
      <c r="G247" s="8" t="str">
        <f>VLOOKUP(A247,Customer_Dim!$A$1:$H$501,8,0)</f>
        <v>Gold</v>
      </c>
    </row>
    <row r="248" spans="1:7" x14ac:dyDescent="0.3">
      <c r="A248" s="7" t="s">
        <v>78</v>
      </c>
      <c r="B248" s="10">
        <v>793.79250000000002</v>
      </c>
      <c r="C248" s="10">
        <v>3968.9625000000001</v>
      </c>
      <c r="D248" s="8">
        <v>14</v>
      </c>
      <c r="E248" s="8">
        <v>0.27</v>
      </c>
      <c r="F248" s="11">
        <v>45547</v>
      </c>
      <c r="G248" s="8" t="str">
        <f>VLOOKUP(A248,Customer_Dim!$A$1:$H$501,8,0)</f>
        <v>Platinum</v>
      </c>
    </row>
    <row r="249" spans="1:7" x14ac:dyDescent="0.3">
      <c r="A249" s="7" t="s">
        <v>1086</v>
      </c>
      <c r="B249" s="10">
        <v>991.48002499999996</v>
      </c>
      <c r="C249" s="10">
        <v>3965.9200999999998</v>
      </c>
      <c r="D249" s="8">
        <v>12</v>
      </c>
      <c r="E249" s="8">
        <v>0.19</v>
      </c>
      <c r="F249" s="11">
        <v>45633</v>
      </c>
      <c r="G249" s="8" t="str">
        <f>VLOOKUP(A249,Customer_Dim!$A$1:$H$501,8,0)</f>
        <v>Silver</v>
      </c>
    </row>
    <row r="250" spans="1:7" x14ac:dyDescent="0.3">
      <c r="A250" s="7" t="s">
        <v>1015</v>
      </c>
      <c r="B250" s="10">
        <v>991.45009999999991</v>
      </c>
      <c r="C250" s="10">
        <v>3965.8003999999996</v>
      </c>
      <c r="D250" s="8">
        <v>8</v>
      </c>
      <c r="E250" s="8">
        <v>0.28999999999999998</v>
      </c>
      <c r="F250" s="11">
        <v>45915</v>
      </c>
      <c r="G250" s="8" t="str">
        <f>VLOOKUP(A250,Customer_Dim!$A$1:$H$501,8,0)</f>
        <v>Gold</v>
      </c>
    </row>
    <row r="251" spans="1:7" x14ac:dyDescent="0.3">
      <c r="A251" s="7" t="s">
        <v>450</v>
      </c>
      <c r="B251" s="10">
        <v>990.29007499999989</v>
      </c>
      <c r="C251" s="10">
        <v>3961.1602999999996</v>
      </c>
      <c r="D251" s="8">
        <v>12</v>
      </c>
      <c r="E251" s="8">
        <v>0.27</v>
      </c>
      <c r="F251" s="11">
        <v>45815</v>
      </c>
      <c r="G251" s="8" t="str">
        <f>VLOOKUP(A251,Customer_Dim!$A$1:$H$501,8,0)</f>
        <v>Bronze</v>
      </c>
    </row>
    <row r="252" spans="1:7" x14ac:dyDescent="0.3">
      <c r="A252" s="7" t="s">
        <v>1470</v>
      </c>
      <c r="B252" s="10">
        <v>789.85148000000004</v>
      </c>
      <c r="C252" s="10">
        <v>3949.2574000000004</v>
      </c>
      <c r="D252" s="8">
        <v>12</v>
      </c>
      <c r="E252" s="8">
        <v>0.28999999999999998</v>
      </c>
      <c r="F252" s="11">
        <v>45817</v>
      </c>
      <c r="G252" s="8" t="str">
        <f>VLOOKUP(A252,Customer_Dim!$A$1:$H$501,8,0)</f>
        <v>Gold</v>
      </c>
    </row>
    <row r="253" spans="1:7" x14ac:dyDescent="0.3">
      <c r="A253" s="7" t="s">
        <v>403</v>
      </c>
      <c r="B253" s="10">
        <v>1973.3378499999999</v>
      </c>
      <c r="C253" s="10">
        <v>3946.6756999999998</v>
      </c>
      <c r="D253" s="8">
        <v>7</v>
      </c>
      <c r="E253" s="8">
        <v>0.27</v>
      </c>
      <c r="F253" s="11">
        <v>45882</v>
      </c>
      <c r="G253" s="8" t="str">
        <f>VLOOKUP(A253,Customer_Dim!$A$1:$H$501,8,0)</f>
        <v>Platinum</v>
      </c>
    </row>
    <row r="254" spans="1:7" x14ac:dyDescent="0.3">
      <c r="A254" s="7" t="s">
        <v>1336</v>
      </c>
      <c r="B254" s="10">
        <v>986.63760000000002</v>
      </c>
      <c r="C254" s="10">
        <v>3946.5504000000001</v>
      </c>
      <c r="D254" s="8">
        <v>13</v>
      </c>
      <c r="E254" s="8">
        <v>0.22</v>
      </c>
      <c r="F254" s="11">
        <v>45571</v>
      </c>
      <c r="G254" s="8" t="str">
        <f>VLOOKUP(A254,Customer_Dim!$A$1:$H$501,8,0)</f>
        <v>Gold</v>
      </c>
    </row>
    <row r="255" spans="1:7" x14ac:dyDescent="0.3">
      <c r="A255" s="7" t="s">
        <v>1381</v>
      </c>
      <c r="B255" s="10">
        <v>1313.6504</v>
      </c>
      <c r="C255" s="10">
        <v>3940.9512</v>
      </c>
      <c r="D255" s="8">
        <v>8</v>
      </c>
      <c r="E255" s="8">
        <v>0.12</v>
      </c>
      <c r="F255" s="11">
        <v>45602</v>
      </c>
      <c r="G255" s="8" t="str">
        <f>VLOOKUP(A255,Customer_Dim!$A$1:$H$501,8,0)</f>
        <v>Bronze</v>
      </c>
    </row>
    <row r="256" spans="1:7" x14ac:dyDescent="0.3">
      <c r="A256" s="7" t="s">
        <v>163</v>
      </c>
      <c r="B256" s="10">
        <v>1309.3696000000002</v>
      </c>
      <c r="C256" s="10">
        <v>3928.1088000000004</v>
      </c>
      <c r="D256" s="8">
        <v>9</v>
      </c>
      <c r="E256" s="8">
        <v>0.22</v>
      </c>
      <c r="F256" s="11">
        <v>45792</v>
      </c>
      <c r="G256" s="8" t="str">
        <f>VLOOKUP(A256,Customer_Dim!$A$1:$H$501,8,0)</f>
        <v>Platinum</v>
      </c>
    </row>
    <row r="257" spans="1:7" x14ac:dyDescent="0.3">
      <c r="A257" s="7" t="s">
        <v>906</v>
      </c>
      <c r="B257" s="10">
        <v>1309.1367333333335</v>
      </c>
      <c r="C257" s="10">
        <v>3927.4102000000003</v>
      </c>
      <c r="D257" s="8">
        <v>7</v>
      </c>
      <c r="E257" s="8">
        <v>0.3</v>
      </c>
      <c r="F257" s="11">
        <v>45889</v>
      </c>
      <c r="G257" s="8" t="str">
        <f>VLOOKUP(A257,Customer_Dim!$A$1:$H$501,8,0)</f>
        <v>Gold</v>
      </c>
    </row>
    <row r="258" spans="1:7" x14ac:dyDescent="0.3">
      <c r="A258" s="7" t="s">
        <v>171</v>
      </c>
      <c r="B258" s="10">
        <v>784.54620000000011</v>
      </c>
      <c r="C258" s="10">
        <v>3922.7310000000007</v>
      </c>
      <c r="D258" s="8">
        <v>8</v>
      </c>
      <c r="E258" s="8">
        <v>0.2</v>
      </c>
      <c r="F258" s="11">
        <v>45756</v>
      </c>
      <c r="G258" s="8" t="str">
        <f>VLOOKUP(A258,Customer_Dim!$A$1:$H$501,8,0)</f>
        <v>Bronze</v>
      </c>
    </row>
    <row r="259" spans="1:7" x14ac:dyDescent="0.3">
      <c r="A259" s="7" t="s">
        <v>1159</v>
      </c>
      <c r="B259" s="10">
        <v>980.26115000000004</v>
      </c>
      <c r="C259" s="10">
        <v>3921.0446000000002</v>
      </c>
      <c r="D259" s="8">
        <v>8</v>
      </c>
      <c r="E259" s="8">
        <v>0.15</v>
      </c>
      <c r="F259" s="11">
        <v>45883</v>
      </c>
      <c r="G259" s="8" t="str">
        <f>VLOOKUP(A259,Customer_Dim!$A$1:$H$501,8,0)</f>
        <v>Platinum</v>
      </c>
    </row>
    <row r="260" spans="1:7" x14ac:dyDescent="0.3">
      <c r="A260" s="7" t="s">
        <v>48</v>
      </c>
      <c r="B260" s="10">
        <v>1301.2017333333336</v>
      </c>
      <c r="C260" s="10">
        <v>3903.6052000000004</v>
      </c>
      <c r="D260" s="8">
        <v>7</v>
      </c>
      <c r="E260" s="8">
        <v>0.3</v>
      </c>
      <c r="F260" s="11">
        <v>45880</v>
      </c>
      <c r="G260" s="8" t="str">
        <f>VLOOKUP(A260,Customer_Dim!$A$1:$H$501,8,0)</f>
        <v>Platinum</v>
      </c>
    </row>
    <row r="261" spans="1:7" x14ac:dyDescent="0.3">
      <c r="A261" s="7" t="s">
        <v>1493</v>
      </c>
      <c r="B261" s="10">
        <v>1295.1909333333333</v>
      </c>
      <c r="C261" s="10">
        <v>3885.5727999999999</v>
      </c>
      <c r="D261" s="8">
        <v>8</v>
      </c>
      <c r="E261" s="8">
        <v>0.26</v>
      </c>
      <c r="F261" s="11">
        <v>45914</v>
      </c>
      <c r="G261" s="8" t="str">
        <f>VLOOKUP(A261,Customer_Dim!$A$1:$H$501,8,0)</f>
        <v>Gold</v>
      </c>
    </row>
    <row r="262" spans="1:7" x14ac:dyDescent="0.3">
      <c r="A262" s="7" t="s">
        <v>914</v>
      </c>
      <c r="B262" s="10">
        <v>1936.8063999999999</v>
      </c>
      <c r="C262" s="10">
        <v>3873.6127999999999</v>
      </c>
      <c r="D262" s="8">
        <v>6</v>
      </c>
      <c r="E262" s="8">
        <v>0.1</v>
      </c>
      <c r="F262" s="11">
        <v>45740</v>
      </c>
      <c r="G262" s="8" t="str">
        <f>VLOOKUP(A262,Customer_Dim!$A$1:$H$501,8,0)</f>
        <v>Bronze</v>
      </c>
    </row>
    <row r="263" spans="1:7" x14ac:dyDescent="0.3">
      <c r="A263" s="7" t="s">
        <v>55</v>
      </c>
      <c r="B263" s="10">
        <v>967.09757500000001</v>
      </c>
      <c r="C263" s="10">
        <v>3868.3903</v>
      </c>
      <c r="D263" s="8">
        <v>10</v>
      </c>
      <c r="E263" s="8">
        <v>0.18</v>
      </c>
      <c r="F263" s="11">
        <v>45911</v>
      </c>
      <c r="G263" s="8" t="str">
        <f>VLOOKUP(A263,Customer_Dim!$A$1:$H$501,8,0)</f>
        <v>Gold</v>
      </c>
    </row>
    <row r="264" spans="1:7" x14ac:dyDescent="0.3">
      <c r="A264" s="7" t="s">
        <v>568</v>
      </c>
      <c r="B264" s="10">
        <v>1289.4002666666663</v>
      </c>
      <c r="C264" s="10">
        <v>3868.2007999999992</v>
      </c>
      <c r="D264" s="8">
        <v>7</v>
      </c>
      <c r="E264" s="8">
        <v>0.19</v>
      </c>
      <c r="F264" s="11">
        <v>45891</v>
      </c>
      <c r="G264" s="8" t="str">
        <f>VLOOKUP(A264,Customer_Dim!$A$1:$H$501,8,0)</f>
        <v>Platinum</v>
      </c>
    </row>
    <row r="265" spans="1:7" x14ac:dyDescent="0.3">
      <c r="A265" s="7" t="s">
        <v>625</v>
      </c>
      <c r="B265" s="10">
        <v>1279.8808000000001</v>
      </c>
      <c r="C265" s="10">
        <v>3839.6424000000002</v>
      </c>
      <c r="D265" s="8">
        <v>8</v>
      </c>
      <c r="E265" s="8">
        <v>0.24</v>
      </c>
      <c r="F265" s="11">
        <v>45907</v>
      </c>
      <c r="G265" s="8" t="str">
        <f>VLOOKUP(A265,Customer_Dim!$A$1:$H$501,8,0)</f>
        <v>Gold</v>
      </c>
    </row>
    <row r="266" spans="1:7" x14ac:dyDescent="0.3">
      <c r="A266" s="7" t="s">
        <v>400</v>
      </c>
      <c r="B266" s="10">
        <v>958.99222500000008</v>
      </c>
      <c r="C266" s="10">
        <v>3835.9689000000003</v>
      </c>
      <c r="D266" s="8">
        <v>10</v>
      </c>
      <c r="E266" s="8">
        <v>0.23</v>
      </c>
      <c r="F266" s="11">
        <v>45499</v>
      </c>
      <c r="G266" s="8" t="str">
        <f>VLOOKUP(A266,Customer_Dim!$A$1:$H$501,8,0)</f>
        <v>Platinum</v>
      </c>
    </row>
    <row r="267" spans="1:7" x14ac:dyDescent="0.3">
      <c r="A267" s="7" t="s">
        <v>936</v>
      </c>
      <c r="B267" s="10">
        <v>1271.2628000000002</v>
      </c>
      <c r="C267" s="10">
        <v>3813.7884000000004</v>
      </c>
      <c r="D267" s="8">
        <v>9</v>
      </c>
      <c r="E267" s="8">
        <v>0.26</v>
      </c>
      <c r="F267" s="11">
        <v>45914</v>
      </c>
      <c r="G267" s="8" t="str">
        <f>VLOOKUP(A267,Customer_Dim!$A$1:$H$501,8,0)</f>
        <v>Platinum</v>
      </c>
    </row>
    <row r="268" spans="1:7" x14ac:dyDescent="0.3">
      <c r="A268" s="7" t="s">
        <v>560</v>
      </c>
      <c r="B268" s="10">
        <v>948.95965000000001</v>
      </c>
      <c r="C268" s="10">
        <v>3795.8386</v>
      </c>
      <c r="D268" s="8">
        <v>9</v>
      </c>
      <c r="E268" s="8">
        <v>0.26</v>
      </c>
      <c r="F268" s="11">
        <v>45890</v>
      </c>
      <c r="G268" s="8" t="str">
        <f>VLOOKUP(A268,Customer_Dim!$A$1:$H$501,8,0)</f>
        <v>Gold</v>
      </c>
    </row>
    <row r="269" spans="1:7" x14ac:dyDescent="0.3">
      <c r="A269" s="7" t="s">
        <v>1333</v>
      </c>
      <c r="B269" s="10">
        <v>1262.3219666666666</v>
      </c>
      <c r="C269" s="10">
        <v>3786.9659000000001</v>
      </c>
      <c r="D269" s="8">
        <v>7</v>
      </c>
      <c r="E269" s="8">
        <v>0.24</v>
      </c>
      <c r="F269" s="11">
        <v>45729</v>
      </c>
      <c r="G269" s="8" t="str">
        <f>VLOOKUP(A269,Customer_Dim!$A$1:$H$501,8,0)</f>
        <v>Silver</v>
      </c>
    </row>
    <row r="270" spans="1:7" x14ac:dyDescent="0.3">
      <c r="A270" s="7" t="s">
        <v>1490</v>
      </c>
      <c r="B270" s="10">
        <v>1251.4618666666668</v>
      </c>
      <c r="C270" s="10">
        <v>3754.3856000000001</v>
      </c>
      <c r="D270" s="8">
        <v>8</v>
      </c>
      <c r="E270" s="8">
        <v>0.2</v>
      </c>
      <c r="F270" s="11">
        <v>45475</v>
      </c>
      <c r="G270" s="8" t="str">
        <f>VLOOKUP(A270,Customer_Dim!$A$1:$H$501,8,0)</f>
        <v>Platinum</v>
      </c>
    </row>
    <row r="271" spans="1:7" x14ac:dyDescent="0.3">
      <c r="A271" s="7" t="s">
        <v>85</v>
      </c>
      <c r="B271" s="10">
        <v>750.34294000000011</v>
      </c>
      <c r="C271" s="10">
        <v>3751.7147000000004</v>
      </c>
      <c r="D271" s="8">
        <v>10</v>
      </c>
      <c r="E271" s="8">
        <v>0.25</v>
      </c>
      <c r="F271" s="11">
        <v>45932</v>
      </c>
      <c r="G271" s="8" t="str">
        <f>VLOOKUP(A271,Customer_Dim!$A$1:$H$501,8,0)</f>
        <v>Platinum</v>
      </c>
    </row>
    <row r="272" spans="1:7" x14ac:dyDescent="0.3">
      <c r="A272" s="7" t="s">
        <v>345</v>
      </c>
      <c r="B272" s="10">
        <v>1249.2732666666668</v>
      </c>
      <c r="C272" s="10">
        <v>3747.8198000000002</v>
      </c>
      <c r="D272" s="8">
        <v>7</v>
      </c>
      <c r="E272" s="8">
        <v>0.27</v>
      </c>
      <c r="F272" s="11">
        <v>45922</v>
      </c>
      <c r="G272" s="8" t="str">
        <f>VLOOKUP(A272,Customer_Dim!$A$1:$H$501,8,0)</f>
        <v>Gold</v>
      </c>
    </row>
    <row r="273" spans="1:7" x14ac:dyDescent="0.3">
      <c r="A273" s="7" t="s">
        <v>758</v>
      </c>
      <c r="B273" s="10">
        <v>3745.8047999999999</v>
      </c>
      <c r="C273" s="10">
        <v>3745.8047999999999</v>
      </c>
      <c r="D273" s="8">
        <v>4</v>
      </c>
      <c r="E273" s="8">
        <v>0.04</v>
      </c>
      <c r="F273" s="11">
        <v>45943</v>
      </c>
      <c r="G273" s="8" t="str">
        <f>VLOOKUP(A273,Customer_Dim!$A$1:$H$501,8,0)</f>
        <v>Platinum</v>
      </c>
    </row>
    <row r="274" spans="1:7" x14ac:dyDescent="0.3">
      <c r="A274" s="7" t="s">
        <v>1033</v>
      </c>
      <c r="B274" s="10">
        <v>1235.2889333333335</v>
      </c>
      <c r="C274" s="10">
        <v>3705.8668000000002</v>
      </c>
      <c r="D274" s="8">
        <v>10</v>
      </c>
      <c r="E274" s="8">
        <v>0.2</v>
      </c>
      <c r="F274" s="11">
        <v>45840</v>
      </c>
      <c r="G274" s="8" t="str">
        <f>VLOOKUP(A274,Customer_Dim!$A$1:$H$501,8,0)</f>
        <v>Bronze</v>
      </c>
    </row>
    <row r="275" spans="1:7" x14ac:dyDescent="0.3">
      <c r="A275" s="7" t="s">
        <v>601</v>
      </c>
      <c r="B275" s="10">
        <v>1849.492</v>
      </c>
      <c r="C275" s="10">
        <v>3698.9839999999999</v>
      </c>
      <c r="D275" s="8">
        <v>6</v>
      </c>
      <c r="E275" s="8">
        <v>0.14000000000000001</v>
      </c>
      <c r="F275" s="11">
        <v>45784</v>
      </c>
      <c r="G275" s="8" t="str">
        <f>VLOOKUP(A275,Customer_Dim!$A$1:$H$501,8,0)</f>
        <v>Silver</v>
      </c>
    </row>
    <row r="276" spans="1:7" x14ac:dyDescent="0.3">
      <c r="A276" s="7" t="s">
        <v>920</v>
      </c>
      <c r="B276" s="10">
        <v>1231.5420000000001</v>
      </c>
      <c r="C276" s="10">
        <v>3694.6260000000002</v>
      </c>
      <c r="D276" s="8">
        <v>9</v>
      </c>
      <c r="E276" s="8">
        <v>0.24</v>
      </c>
      <c r="F276" s="11">
        <v>45556</v>
      </c>
      <c r="G276" s="8" t="str">
        <f>VLOOKUP(A276,Customer_Dim!$A$1:$H$501,8,0)</f>
        <v>Platinum</v>
      </c>
    </row>
    <row r="277" spans="1:7" x14ac:dyDescent="0.3">
      <c r="A277" s="7" t="s">
        <v>1075</v>
      </c>
      <c r="B277" s="10">
        <v>615.53090000000009</v>
      </c>
      <c r="C277" s="10">
        <v>3693.1854000000003</v>
      </c>
      <c r="D277" s="8">
        <v>11</v>
      </c>
      <c r="E277" s="8">
        <v>0.28000000000000003</v>
      </c>
      <c r="F277" s="11">
        <v>45881</v>
      </c>
      <c r="G277" s="8" t="str">
        <f>VLOOKUP(A277,Customer_Dim!$A$1:$H$501,8,0)</f>
        <v>Platinum</v>
      </c>
    </row>
    <row r="278" spans="1:7" x14ac:dyDescent="0.3">
      <c r="A278" s="7" t="s">
        <v>1287</v>
      </c>
      <c r="B278" s="10">
        <v>1845.6812</v>
      </c>
      <c r="C278" s="10">
        <v>3691.3624</v>
      </c>
      <c r="D278" s="8">
        <v>6</v>
      </c>
      <c r="E278" s="8">
        <v>0.22</v>
      </c>
      <c r="F278" s="11">
        <v>45851</v>
      </c>
      <c r="G278" s="8" t="str">
        <f>VLOOKUP(A278,Customer_Dim!$A$1:$H$501,8,0)</f>
        <v>Gold</v>
      </c>
    </row>
    <row r="279" spans="1:7" x14ac:dyDescent="0.3">
      <c r="A279" s="7" t="s">
        <v>1461</v>
      </c>
      <c r="B279" s="10">
        <v>1845.3000000000002</v>
      </c>
      <c r="C279" s="10">
        <v>3690.6000000000004</v>
      </c>
      <c r="D279" s="8">
        <v>7</v>
      </c>
      <c r="E279" s="8">
        <v>0.25</v>
      </c>
      <c r="F279" s="11">
        <v>45924</v>
      </c>
      <c r="G279" s="8" t="str">
        <f>VLOOKUP(A279,Customer_Dim!$A$1:$H$501,8,0)</f>
        <v>Bronze</v>
      </c>
    </row>
    <row r="280" spans="1:7" x14ac:dyDescent="0.3">
      <c r="A280" s="7" t="s">
        <v>453</v>
      </c>
      <c r="B280" s="10">
        <v>613.30636666666658</v>
      </c>
      <c r="C280" s="10">
        <v>3679.8381999999997</v>
      </c>
      <c r="D280" s="8">
        <v>13</v>
      </c>
      <c r="E280" s="8">
        <v>0.28999999999999998</v>
      </c>
      <c r="F280" s="11">
        <v>45912</v>
      </c>
      <c r="G280" s="8" t="str">
        <f>VLOOKUP(A280,Customer_Dim!$A$1:$H$501,8,0)</f>
        <v>Gold</v>
      </c>
    </row>
    <row r="281" spans="1:7" x14ac:dyDescent="0.3">
      <c r="A281" s="7" t="s">
        <v>351</v>
      </c>
      <c r="B281" s="10">
        <v>910.04369999999994</v>
      </c>
      <c r="C281" s="10">
        <v>3640.1747999999998</v>
      </c>
      <c r="D281" s="8">
        <v>10</v>
      </c>
      <c r="E281" s="8">
        <v>0.23</v>
      </c>
      <c r="F281" s="11">
        <v>45844</v>
      </c>
      <c r="G281" s="8" t="str">
        <f>VLOOKUP(A281,Customer_Dim!$A$1:$H$501,8,0)</f>
        <v>Platinum</v>
      </c>
    </row>
    <row r="282" spans="1:7" x14ac:dyDescent="0.3">
      <c r="A282" s="7" t="s">
        <v>224</v>
      </c>
      <c r="B282" s="10">
        <v>1212.6282666666666</v>
      </c>
      <c r="C282" s="10">
        <v>3637.8847999999998</v>
      </c>
      <c r="D282" s="8">
        <v>8</v>
      </c>
      <c r="E282" s="8">
        <v>0.22</v>
      </c>
      <c r="F282" s="11">
        <v>45915</v>
      </c>
      <c r="G282" s="8" t="str">
        <f>VLOOKUP(A282,Customer_Dim!$A$1:$H$501,8,0)</f>
        <v>Silver</v>
      </c>
    </row>
    <row r="283" spans="1:7" x14ac:dyDescent="0.3">
      <c r="A283" s="7" t="s">
        <v>1001</v>
      </c>
      <c r="B283" s="10">
        <v>1207.9828666666665</v>
      </c>
      <c r="C283" s="10">
        <v>3623.9485999999997</v>
      </c>
      <c r="D283" s="8">
        <v>7</v>
      </c>
      <c r="E283" s="8">
        <v>0.19</v>
      </c>
      <c r="F283" s="11">
        <v>45876</v>
      </c>
      <c r="G283" s="8" t="str">
        <f>VLOOKUP(A283,Customer_Dim!$A$1:$H$501,8,0)</f>
        <v>Bronze</v>
      </c>
    </row>
    <row r="284" spans="1:7" x14ac:dyDescent="0.3">
      <c r="A284" s="7" t="s">
        <v>897</v>
      </c>
      <c r="B284" s="10">
        <v>1203.8448000000001</v>
      </c>
      <c r="C284" s="10">
        <v>3611.5344</v>
      </c>
      <c r="D284" s="8">
        <v>11</v>
      </c>
      <c r="E284" s="8">
        <v>0.25</v>
      </c>
      <c r="F284" s="11">
        <v>45567</v>
      </c>
      <c r="G284" s="8" t="str">
        <f>VLOOKUP(A284,Customer_Dim!$A$1:$H$501,8,0)</f>
        <v>Silver</v>
      </c>
    </row>
    <row r="285" spans="1:7" x14ac:dyDescent="0.3">
      <c r="A285" s="7" t="s">
        <v>622</v>
      </c>
      <c r="B285" s="10">
        <v>901.47784999999999</v>
      </c>
      <c r="C285" s="10">
        <v>3605.9114</v>
      </c>
      <c r="D285" s="8">
        <v>10</v>
      </c>
      <c r="E285" s="8">
        <v>0.22</v>
      </c>
      <c r="F285" s="11">
        <v>45871</v>
      </c>
      <c r="G285" s="8" t="str">
        <f>VLOOKUP(A285,Customer_Dim!$A$1:$H$501,8,0)</f>
        <v>Bronze</v>
      </c>
    </row>
    <row r="286" spans="1:7" x14ac:dyDescent="0.3">
      <c r="A286" s="7" t="s">
        <v>1392</v>
      </c>
      <c r="B286" s="10">
        <v>1789.7483999999999</v>
      </c>
      <c r="C286" s="10">
        <v>3579.4967999999999</v>
      </c>
      <c r="D286" s="8">
        <v>7</v>
      </c>
      <c r="E286" s="8">
        <v>0.18</v>
      </c>
      <c r="F286" s="11">
        <v>45806</v>
      </c>
      <c r="G286" s="8" t="str">
        <f>VLOOKUP(A286,Customer_Dim!$A$1:$H$501,8,0)</f>
        <v>Gold</v>
      </c>
    </row>
    <row r="287" spans="1:7" x14ac:dyDescent="0.3">
      <c r="A287" s="7" t="s">
        <v>764</v>
      </c>
      <c r="B287" s="10">
        <v>878.12072499999999</v>
      </c>
      <c r="C287" s="10">
        <v>3512.4829</v>
      </c>
      <c r="D287" s="8">
        <v>8</v>
      </c>
      <c r="E287" s="8">
        <v>0.3</v>
      </c>
      <c r="F287" s="11">
        <v>45876</v>
      </c>
      <c r="G287" s="8" t="str">
        <f>VLOOKUP(A287,Customer_Dim!$A$1:$H$501,8,0)</f>
        <v>Platinum</v>
      </c>
    </row>
    <row r="288" spans="1:7" x14ac:dyDescent="0.3">
      <c r="A288" s="7" t="s">
        <v>870</v>
      </c>
      <c r="B288" s="10">
        <v>877.17034999999987</v>
      </c>
      <c r="C288" s="10">
        <v>3508.6813999999995</v>
      </c>
      <c r="D288" s="8">
        <v>12</v>
      </c>
      <c r="E288" s="8">
        <v>0.26</v>
      </c>
      <c r="F288" s="11">
        <v>45913</v>
      </c>
      <c r="G288" s="8" t="str">
        <f>VLOOKUP(A288,Customer_Dim!$A$1:$H$501,8,0)</f>
        <v>Gold</v>
      </c>
    </row>
    <row r="289" spans="1:7" x14ac:dyDescent="0.3">
      <c r="A289" s="7" t="s">
        <v>364</v>
      </c>
      <c r="B289" s="10">
        <v>500.80839999999995</v>
      </c>
      <c r="C289" s="10">
        <v>3505.6587999999997</v>
      </c>
      <c r="D289" s="8">
        <v>19</v>
      </c>
      <c r="E289" s="8">
        <v>0.28999999999999998</v>
      </c>
      <c r="F289" s="11">
        <v>45902</v>
      </c>
      <c r="G289" s="8" t="str">
        <f>VLOOKUP(A289,Customer_Dim!$A$1:$H$501,8,0)</f>
        <v>Silver</v>
      </c>
    </row>
    <row r="290" spans="1:7" x14ac:dyDescent="0.3">
      <c r="A290" s="7" t="s">
        <v>640</v>
      </c>
      <c r="B290" s="10">
        <v>700.75674000000015</v>
      </c>
      <c r="C290" s="10">
        <v>3503.7837000000009</v>
      </c>
      <c r="D290" s="8">
        <v>13</v>
      </c>
      <c r="E290" s="8">
        <v>0.15</v>
      </c>
      <c r="F290" s="11">
        <v>45653</v>
      </c>
      <c r="G290" s="8" t="str">
        <f>VLOOKUP(A290,Customer_Dim!$A$1:$H$501,8,0)</f>
        <v>Platinum</v>
      </c>
    </row>
    <row r="291" spans="1:7" x14ac:dyDescent="0.3">
      <c r="A291" s="7" t="s">
        <v>1095</v>
      </c>
      <c r="B291" s="10">
        <v>1167.9038333333335</v>
      </c>
      <c r="C291" s="10">
        <v>3503.7115000000003</v>
      </c>
      <c r="D291" s="8">
        <v>7</v>
      </c>
      <c r="E291" s="8">
        <v>0.2</v>
      </c>
      <c r="F291" s="11">
        <v>45923</v>
      </c>
      <c r="G291" s="8" t="str">
        <f>VLOOKUP(A291,Customer_Dim!$A$1:$H$501,8,0)</f>
        <v>Platinum</v>
      </c>
    </row>
    <row r="292" spans="1:7" x14ac:dyDescent="0.3">
      <c r="A292" s="7" t="s">
        <v>1213</v>
      </c>
      <c r="B292" s="10">
        <v>3502.9688000000001</v>
      </c>
      <c r="C292" s="10">
        <v>3502.9688000000001</v>
      </c>
      <c r="D292" s="8">
        <v>4</v>
      </c>
      <c r="E292" s="8">
        <v>0.11</v>
      </c>
      <c r="F292" s="11">
        <v>45916</v>
      </c>
      <c r="G292" s="8" t="str">
        <f>VLOOKUP(A292,Customer_Dim!$A$1:$H$501,8,0)</f>
        <v>Bronze</v>
      </c>
    </row>
    <row r="293" spans="1:7" x14ac:dyDescent="0.3">
      <c r="A293" s="7" t="s">
        <v>693</v>
      </c>
      <c r="B293" s="10">
        <v>1747.1609999999998</v>
      </c>
      <c r="C293" s="10">
        <v>3494.3219999999997</v>
      </c>
      <c r="D293" s="8">
        <v>7</v>
      </c>
      <c r="E293" s="8">
        <v>0.19</v>
      </c>
      <c r="F293" s="11">
        <v>45527</v>
      </c>
      <c r="G293" s="8" t="str">
        <f>VLOOKUP(A293,Customer_Dim!$A$1:$H$501,8,0)</f>
        <v>Gold</v>
      </c>
    </row>
    <row r="294" spans="1:7" x14ac:dyDescent="0.3">
      <c r="A294" s="7" t="s">
        <v>885</v>
      </c>
      <c r="B294" s="10">
        <v>697.49648000000002</v>
      </c>
      <c r="C294" s="10">
        <v>3487.4823999999999</v>
      </c>
      <c r="D294" s="8">
        <v>17</v>
      </c>
      <c r="E294" s="8">
        <v>0.28999999999999998</v>
      </c>
      <c r="F294" s="11">
        <v>45883</v>
      </c>
      <c r="G294" s="8" t="str">
        <f>VLOOKUP(A294,Customer_Dim!$A$1:$H$501,8,0)</f>
        <v>Platinum</v>
      </c>
    </row>
    <row r="295" spans="1:7" x14ac:dyDescent="0.3">
      <c r="A295" s="7" t="s">
        <v>755</v>
      </c>
      <c r="B295" s="10">
        <v>1735.7308</v>
      </c>
      <c r="C295" s="10">
        <v>3471.4616000000001</v>
      </c>
      <c r="D295" s="8">
        <v>8</v>
      </c>
      <c r="E295" s="8">
        <v>0.18</v>
      </c>
      <c r="F295" s="11">
        <v>45528</v>
      </c>
      <c r="G295" s="8" t="str">
        <f>VLOOKUP(A295,Customer_Dim!$A$1:$H$501,8,0)</f>
        <v>Gold</v>
      </c>
    </row>
    <row r="296" spans="1:7" x14ac:dyDescent="0.3">
      <c r="A296" s="7" t="s">
        <v>968</v>
      </c>
      <c r="B296" s="10">
        <v>694.24212</v>
      </c>
      <c r="C296" s="10">
        <v>3471.2105999999999</v>
      </c>
      <c r="D296" s="8">
        <v>9</v>
      </c>
      <c r="E296" s="8">
        <v>0.28000000000000003</v>
      </c>
      <c r="F296" s="11">
        <v>45787</v>
      </c>
      <c r="G296" s="8" t="str">
        <f>VLOOKUP(A296,Customer_Dim!$A$1:$H$501,8,0)</f>
        <v>Silver</v>
      </c>
    </row>
    <row r="297" spans="1:7" x14ac:dyDescent="0.3">
      <c r="A297" s="7" t="s">
        <v>304</v>
      </c>
      <c r="B297" s="10">
        <v>1725.4431</v>
      </c>
      <c r="C297" s="10">
        <v>3450.8861999999999</v>
      </c>
      <c r="D297" s="8">
        <v>6</v>
      </c>
      <c r="E297" s="8">
        <v>0.26</v>
      </c>
      <c r="F297" s="11">
        <v>45891</v>
      </c>
      <c r="G297" s="8" t="str">
        <f>VLOOKUP(A297,Customer_Dim!$A$1:$H$501,8,0)</f>
        <v>Silver</v>
      </c>
    </row>
    <row r="298" spans="1:7" x14ac:dyDescent="0.3">
      <c r="A298" s="7" t="s">
        <v>1439</v>
      </c>
      <c r="B298" s="10">
        <v>855.45314999999994</v>
      </c>
      <c r="C298" s="10">
        <v>3421.8125999999997</v>
      </c>
      <c r="D298" s="8">
        <v>9</v>
      </c>
      <c r="E298" s="8">
        <v>0.28000000000000003</v>
      </c>
      <c r="F298" s="11">
        <v>45628</v>
      </c>
      <c r="G298" s="8" t="str">
        <f>VLOOKUP(A298,Customer_Dim!$A$1:$H$501,8,0)</f>
        <v>Silver</v>
      </c>
    </row>
    <row r="299" spans="1:7" x14ac:dyDescent="0.3">
      <c r="A299" s="7" t="s">
        <v>1364</v>
      </c>
      <c r="B299" s="10">
        <v>1708.3542</v>
      </c>
      <c r="C299" s="10">
        <v>3416.7084</v>
      </c>
      <c r="D299" s="8">
        <v>5</v>
      </c>
      <c r="E299" s="8">
        <v>0.26</v>
      </c>
      <c r="F299" s="11">
        <v>45572</v>
      </c>
      <c r="G299" s="8" t="str">
        <f>VLOOKUP(A299,Customer_Dim!$A$1:$H$501,8,0)</f>
        <v>Silver</v>
      </c>
    </row>
    <row r="300" spans="1:7" x14ac:dyDescent="0.3">
      <c r="A300" s="7" t="s">
        <v>791</v>
      </c>
      <c r="B300" s="10">
        <v>847.66392500000006</v>
      </c>
      <c r="C300" s="10">
        <v>3390.6557000000003</v>
      </c>
      <c r="D300" s="8">
        <v>9</v>
      </c>
      <c r="E300" s="8">
        <v>0.28999999999999998</v>
      </c>
      <c r="F300" s="11">
        <v>45809</v>
      </c>
      <c r="G300" s="8" t="str">
        <f>VLOOKUP(A300,Customer_Dim!$A$1:$H$501,8,0)</f>
        <v>Gold</v>
      </c>
    </row>
    <row r="301" spans="1:7" x14ac:dyDescent="0.3">
      <c r="A301" s="7" t="s">
        <v>1330</v>
      </c>
      <c r="B301" s="10">
        <v>1694.76115</v>
      </c>
      <c r="C301" s="10">
        <v>3389.5223000000001</v>
      </c>
      <c r="D301" s="8">
        <v>5</v>
      </c>
      <c r="E301" s="8">
        <v>0.28999999999999998</v>
      </c>
      <c r="F301" s="11">
        <v>45849</v>
      </c>
      <c r="G301" s="8" t="str">
        <f>VLOOKUP(A301,Customer_Dim!$A$1:$H$501,8,0)</f>
        <v>Gold</v>
      </c>
    </row>
    <row r="302" spans="1:7" x14ac:dyDescent="0.3">
      <c r="A302" s="7" t="s">
        <v>215</v>
      </c>
      <c r="B302" s="10">
        <v>844.35905000000002</v>
      </c>
      <c r="C302" s="10">
        <v>3377.4362000000001</v>
      </c>
      <c r="D302" s="8">
        <v>9</v>
      </c>
      <c r="E302" s="8">
        <v>0.28000000000000003</v>
      </c>
      <c r="F302" s="11">
        <v>45849</v>
      </c>
      <c r="G302" s="8" t="str">
        <f>VLOOKUP(A302,Customer_Dim!$A$1:$H$501,8,0)</f>
        <v>Platinum</v>
      </c>
    </row>
    <row r="303" spans="1:7" x14ac:dyDescent="0.3">
      <c r="A303" s="7" t="s">
        <v>110</v>
      </c>
      <c r="B303" s="10">
        <v>841.94872499999997</v>
      </c>
      <c r="C303" s="10">
        <v>3367.7948999999999</v>
      </c>
      <c r="D303" s="8">
        <v>13</v>
      </c>
      <c r="E303" s="8">
        <v>0.17</v>
      </c>
      <c r="F303" s="11">
        <v>45907</v>
      </c>
      <c r="G303" s="8" t="str">
        <f>VLOOKUP(A303,Customer_Dim!$A$1:$H$501,8,0)</f>
        <v>Gold</v>
      </c>
    </row>
    <row r="304" spans="1:7" x14ac:dyDescent="0.3">
      <c r="A304" s="7" t="s">
        <v>140</v>
      </c>
      <c r="B304" s="10">
        <v>837.62897499999997</v>
      </c>
      <c r="C304" s="10">
        <v>3350.5158999999999</v>
      </c>
      <c r="D304" s="8">
        <v>11</v>
      </c>
      <c r="E304" s="8">
        <v>0.23</v>
      </c>
      <c r="F304" s="11">
        <v>45500</v>
      </c>
      <c r="G304" s="8" t="str">
        <f>VLOOKUP(A304,Customer_Dim!$A$1:$H$501,8,0)</f>
        <v>Silver</v>
      </c>
    </row>
    <row r="305" spans="1:7" x14ac:dyDescent="0.3">
      <c r="A305" s="7" t="s">
        <v>942</v>
      </c>
      <c r="B305" s="10">
        <v>1114.4878333333334</v>
      </c>
      <c r="C305" s="10">
        <v>3343.4635000000003</v>
      </c>
      <c r="D305" s="8">
        <v>9</v>
      </c>
      <c r="E305" s="8">
        <v>0.28000000000000003</v>
      </c>
      <c r="F305" s="11">
        <v>45871</v>
      </c>
      <c r="G305" s="8" t="str">
        <f>VLOOKUP(A305,Customer_Dim!$A$1:$H$501,8,0)</f>
        <v>Gold</v>
      </c>
    </row>
    <row r="306" spans="1:7" x14ac:dyDescent="0.3">
      <c r="A306" s="7" t="s">
        <v>551</v>
      </c>
      <c r="B306" s="10">
        <v>1665.2673</v>
      </c>
      <c r="C306" s="10">
        <v>3330.5346</v>
      </c>
      <c r="D306" s="8">
        <v>6</v>
      </c>
      <c r="E306" s="8">
        <v>0.22</v>
      </c>
      <c r="F306" s="11">
        <v>45943</v>
      </c>
      <c r="G306" s="8" t="str">
        <f>VLOOKUP(A306,Customer_Dim!$A$1:$H$501,8,0)</f>
        <v>Gold</v>
      </c>
    </row>
    <row r="307" spans="1:7" x14ac:dyDescent="0.3">
      <c r="A307" s="7" t="s">
        <v>1010</v>
      </c>
      <c r="B307" s="10">
        <v>1107.4348333333332</v>
      </c>
      <c r="C307" s="10">
        <v>3322.3044999999997</v>
      </c>
      <c r="D307" s="8">
        <v>7</v>
      </c>
      <c r="E307" s="8">
        <v>0.3</v>
      </c>
      <c r="F307" s="11">
        <v>45677</v>
      </c>
      <c r="G307" s="8" t="str">
        <f>VLOOKUP(A307,Customer_Dim!$A$1:$H$501,8,0)</f>
        <v>Bronze</v>
      </c>
    </row>
    <row r="308" spans="1:7" x14ac:dyDescent="0.3">
      <c r="A308" s="7" t="s">
        <v>488</v>
      </c>
      <c r="B308" s="10">
        <v>1657.1894</v>
      </c>
      <c r="C308" s="10">
        <v>3314.3788</v>
      </c>
      <c r="D308" s="8">
        <v>5</v>
      </c>
      <c r="E308" s="8">
        <v>0.2</v>
      </c>
      <c r="F308" s="11">
        <v>45711</v>
      </c>
      <c r="G308" s="8" t="str">
        <f>VLOOKUP(A308,Customer_Dim!$A$1:$H$501,8,0)</f>
        <v>Gold</v>
      </c>
    </row>
    <row r="309" spans="1:7" x14ac:dyDescent="0.3">
      <c r="A309" s="7" t="s">
        <v>734</v>
      </c>
      <c r="B309" s="10">
        <v>821.92652499999997</v>
      </c>
      <c r="C309" s="10">
        <v>3287.7060999999999</v>
      </c>
      <c r="D309" s="8">
        <v>6</v>
      </c>
      <c r="E309" s="8">
        <v>0.28999999999999998</v>
      </c>
      <c r="F309" s="11">
        <v>45898</v>
      </c>
      <c r="G309" s="8" t="str">
        <f>VLOOKUP(A309,Customer_Dim!$A$1:$H$501,8,0)</f>
        <v>Bronze</v>
      </c>
    </row>
    <row r="310" spans="1:7" x14ac:dyDescent="0.3">
      <c r="A310" s="7" t="s">
        <v>1412</v>
      </c>
      <c r="B310" s="10">
        <v>1094.5780999999999</v>
      </c>
      <c r="C310" s="10">
        <v>3283.7343000000001</v>
      </c>
      <c r="D310" s="8">
        <v>7</v>
      </c>
      <c r="E310" s="8">
        <v>0.2</v>
      </c>
      <c r="F310" s="11">
        <v>45744</v>
      </c>
      <c r="G310" s="8" t="str">
        <f>VLOOKUP(A310,Customer_Dim!$A$1:$H$501,8,0)</f>
        <v>Bronze</v>
      </c>
    </row>
    <row r="311" spans="1:7" x14ac:dyDescent="0.3">
      <c r="A311" s="7" t="s">
        <v>1118</v>
      </c>
      <c r="B311" s="10">
        <v>1088.5492666666667</v>
      </c>
      <c r="C311" s="10">
        <v>3265.6477999999997</v>
      </c>
      <c r="D311" s="8">
        <v>10</v>
      </c>
      <c r="E311" s="8">
        <v>0.3</v>
      </c>
      <c r="F311" s="11">
        <v>45738</v>
      </c>
      <c r="G311" s="8" t="str">
        <f>VLOOKUP(A311,Customer_Dim!$A$1:$H$501,8,0)</f>
        <v>Platinum</v>
      </c>
    </row>
    <row r="312" spans="1:7" x14ac:dyDescent="0.3">
      <c r="A312" s="7" t="s">
        <v>1249</v>
      </c>
      <c r="B312" s="10">
        <v>815.41482499999995</v>
      </c>
      <c r="C312" s="10">
        <v>3261.6592999999998</v>
      </c>
      <c r="D312" s="8">
        <v>11</v>
      </c>
      <c r="E312" s="8">
        <v>0.19</v>
      </c>
      <c r="F312" s="11">
        <v>45740</v>
      </c>
      <c r="G312" s="8" t="str">
        <f>VLOOKUP(A312,Customer_Dim!$A$1:$H$501,8,0)</f>
        <v>Gold</v>
      </c>
    </row>
    <row r="313" spans="1:7" x14ac:dyDescent="0.3">
      <c r="A313" s="7" t="s">
        <v>794</v>
      </c>
      <c r="B313" s="10">
        <v>1629.7389999999998</v>
      </c>
      <c r="C313" s="10">
        <v>3259.4779999999996</v>
      </c>
      <c r="D313" s="8">
        <v>5</v>
      </c>
      <c r="E313" s="8">
        <v>0.13</v>
      </c>
      <c r="F313" s="11">
        <v>45742</v>
      </c>
      <c r="G313" s="8" t="str">
        <f>VLOOKUP(A313,Customer_Dim!$A$1:$H$501,8,0)</f>
        <v>Platinum</v>
      </c>
    </row>
    <row r="314" spans="1:7" x14ac:dyDescent="0.3">
      <c r="A314" s="7" t="s">
        <v>965</v>
      </c>
      <c r="B314" s="10">
        <v>813.24555000000009</v>
      </c>
      <c r="C314" s="10">
        <v>3252.9822000000004</v>
      </c>
      <c r="D314" s="8">
        <v>12</v>
      </c>
      <c r="E314" s="8">
        <v>0.27</v>
      </c>
      <c r="F314" s="11">
        <v>45746</v>
      </c>
      <c r="G314" s="8" t="str">
        <f>VLOOKUP(A314,Customer_Dim!$A$1:$H$501,8,0)</f>
        <v>Bronze</v>
      </c>
    </row>
    <row r="315" spans="1:7" x14ac:dyDescent="0.3">
      <c r="A315" s="7" t="s">
        <v>1358</v>
      </c>
      <c r="B315" s="10">
        <v>1071.2106999999999</v>
      </c>
      <c r="C315" s="10">
        <v>3213.6320999999998</v>
      </c>
      <c r="D315" s="8">
        <v>8</v>
      </c>
      <c r="E315" s="8">
        <v>0.25</v>
      </c>
      <c r="F315" s="11">
        <v>45788</v>
      </c>
      <c r="G315" s="8" t="str">
        <f>VLOOKUP(A315,Customer_Dim!$A$1:$H$501,8,0)</f>
        <v>Gold</v>
      </c>
    </row>
    <row r="316" spans="1:7" x14ac:dyDescent="0.3">
      <c r="A316" s="7" t="s">
        <v>1045</v>
      </c>
      <c r="B316" s="10">
        <v>1062.5977333333333</v>
      </c>
      <c r="C316" s="10">
        <v>3187.7932000000001</v>
      </c>
      <c r="D316" s="8">
        <v>10</v>
      </c>
      <c r="E316" s="8">
        <v>0.22</v>
      </c>
      <c r="F316" s="11">
        <v>45895</v>
      </c>
      <c r="G316" s="8" t="str">
        <f>VLOOKUP(A316,Customer_Dim!$A$1:$H$501,8,0)</f>
        <v>Silver</v>
      </c>
    </row>
    <row r="317" spans="1:7" x14ac:dyDescent="0.3">
      <c r="A317" s="7" t="s">
        <v>900</v>
      </c>
      <c r="B317" s="10">
        <v>3178.2564000000002</v>
      </c>
      <c r="C317" s="10">
        <v>3178.2564000000002</v>
      </c>
      <c r="D317" s="8">
        <v>4</v>
      </c>
      <c r="E317" s="8">
        <v>7.0000000000000007E-2</v>
      </c>
      <c r="F317" s="11">
        <v>45639</v>
      </c>
      <c r="G317" s="8" t="str">
        <f>VLOOKUP(A317,Customer_Dim!$A$1:$H$501,8,0)</f>
        <v>Silver</v>
      </c>
    </row>
    <row r="318" spans="1:7" x14ac:dyDescent="0.3">
      <c r="A318" s="7" t="s">
        <v>856</v>
      </c>
      <c r="B318" s="10">
        <v>1056.6366666666665</v>
      </c>
      <c r="C318" s="10">
        <v>3169.91</v>
      </c>
      <c r="D318" s="8">
        <v>7</v>
      </c>
      <c r="E318" s="8">
        <v>0.27</v>
      </c>
      <c r="F318" s="11">
        <v>45578</v>
      </c>
      <c r="G318" s="8" t="str">
        <f>VLOOKUP(A318,Customer_Dim!$A$1:$H$501,8,0)</f>
        <v>Platinum</v>
      </c>
    </row>
    <row r="319" spans="1:7" x14ac:dyDescent="0.3">
      <c r="A319" s="7" t="s">
        <v>476</v>
      </c>
      <c r="B319" s="10">
        <v>614.62272000000007</v>
      </c>
      <c r="C319" s="10">
        <v>3073.1136000000001</v>
      </c>
      <c r="D319" s="8">
        <v>13</v>
      </c>
      <c r="E319" s="8">
        <v>0.26</v>
      </c>
      <c r="F319" s="11">
        <v>45810</v>
      </c>
      <c r="G319" s="8" t="str">
        <f>VLOOKUP(A319,Customer_Dim!$A$1:$H$501,8,0)</f>
        <v>Bronze</v>
      </c>
    </row>
    <row r="320" spans="1:7" x14ac:dyDescent="0.3">
      <c r="A320" s="7" t="s">
        <v>1258</v>
      </c>
      <c r="B320" s="10">
        <v>614.45440000000008</v>
      </c>
      <c r="C320" s="10">
        <v>3072.2720000000004</v>
      </c>
      <c r="D320" s="8">
        <v>8</v>
      </c>
      <c r="E320" s="8">
        <v>0.25</v>
      </c>
      <c r="F320" s="11">
        <v>45568</v>
      </c>
      <c r="G320" s="8" t="str">
        <f>VLOOKUP(A320,Customer_Dim!$A$1:$H$501,8,0)</f>
        <v>Gold</v>
      </c>
    </row>
    <row r="321" spans="1:7" x14ac:dyDescent="0.3">
      <c r="A321" s="7" t="s">
        <v>1312</v>
      </c>
      <c r="B321" s="10">
        <v>614.25319999999999</v>
      </c>
      <c r="C321" s="10">
        <v>3071.2660000000001</v>
      </c>
      <c r="D321" s="8">
        <v>10</v>
      </c>
      <c r="E321" s="8">
        <v>0.28000000000000003</v>
      </c>
      <c r="F321" s="11">
        <v>45877</v>
      </c>
      <c r="G321" s="8" t="str">
        <f>VLOOKUP(A321,Customer_Dim!$A$1:$H$501,8,0)</f>
        <v>Bronze</v>
      </c>
    </row>
    <row r="322" spans="1:7" x14ac:dyDescent="0.3">
      <c r="A322" s="7" t="s">
        <v>604</v>
      </c>
      <c r="B322" s="10">
        <v>1023.4909666666667</v>
      </c>
      <c r="C322" s="10">
        <v>3070.4729000000002</v>
      </c>
      <c r="D322" s="8">
        <v>6</v>
      </c>
      <c r="E322" s="8">
        <v>0.23</v>
      </c>
      <c r="F322" s="11">
        <v>45863</v>
      </c>
      <c r="G322" s="8" t="str">
        <f>VLOOKUP(A322,Customer_Dim!$A$1:$H$501,8,0)</f>
        <v>Platinum</v>
      </c>
    </row>
    <row r="323" spans="1:7" x14ac:dyDescent="0.3">
      <c r="A323" s="7" t="s">
        <v>103</v>
      </c>
      <c r="B323" s="10">
        <v>1022.3649333333333</v>
      </c>
      <c r="C323" s="10">
        <v>3067.0947999999999</v>
      </c>
      <c r="D323" s="8">
        <v>5</v>
      </c>
      <c r="E323" s="8">
        <v>0.1</v>
      </c>
      <c r="F323" s="11">
        <v>45940</v>
      </c>
      <c r="G323" s="8" t="str">
        <f>VLOOKUP(A323,Customer_Dim!$A$1:$H$501,8,0)</f>
        <v>Platinum</v>
      </c>
    </row>
    <row r="324" spans="1:7" x14ac:dyDescent="0.3">
      <c r="A324" s="7" t="s">
        <v>470</v>
      </c>
      <c r="B324" s="10">
        <v>760.39812500000005</v>
      </c>
      <c r="C324" s="10">
        <v>3041.5925000000002</v>
      </c>
      <c r="D324" s="8">
        <v>11</v>
      </c>
      <c r="E324" s="8">
        <v>0.15</v>
      </c>
      <c r="F324" s="11">
        <v>45615</v>
      </c>
      <c r="G324" s="8" t="str">
        <f>VLOOKUP(A324,Customer_Dim!$A$1:$H$501,8,0)</f>
        <v>Gold</v>
      </c>
    </row>
    <row r="325" spans="1:7" x14ac:dyDescent="0.3">
      <c r="A325" s="7" t="s">
        <v>729</v>
      </c>
      <c r="B325" s="10">
        <v>1518.4215999999999</v>
      </c>
      <c r="C325" s="10">
        <v>3036.8431999999998</v>
      </c>
      <c r="D325" s="8">
        <v>5</v>
      </c>
      <c r="E325" s="8">
        <v>0.28000000000000003</v>
      </c>
      <c r="F325" s="11">
        <v>45856</v>
      </c>
      <c r="G325" s="8" t="str">
        <f>VLOOKUP(A325,Customer_Dim!$A$1:$H$501,8,0)</f>
        <v>Gold</v>
      </c>
    </row>
    <row r="326" spans="1:7" x14ac:dyDescent="0.3">
      <c r="A326" s="7" t="s">
        <v>1126</v>
      </c>
      <c r="B326" s="10">
        <v>755.22877500000004</v>
      </c>
      <c r="C326" s="10">
        <v>3020.9151000000002</v>
      </c>
      <c r="D326" s="8">
        <v>10</v>
      </c>
      <c r="E326" s="8">
        <v>0.28999999999999998</v>
      </c>
      <c r="F326" s="11">
        <v>45657</v>
      </c>
      <c r="G326" s="8" t="str">
        <f>VLOOKUP(A326,Customer_Dim!$A$1:$H$501,8,0)</f>
        <v>Bronze</v>
      </c>
    </row>
    <row r="327" spans="1:7" x14ac:dyDescent="0.3">
      <c r="A327" s="7" t="s">
        <v>1424</v>
      </c>
      <c r="B327" s="10">
        <v>602.36113999999998</v>
      </c>
      <c r="C327" s="10">
        <v>3011.8056999999999</v>
      </c>
      <c r="D327" s="8">
        <v>9</v>
      </c>
      <c r="E327" s="8">
        <v>0.28000000000000003</v>
      </c>
      <c r="F327" s="11">
        <v>45462</v>
      </c>
      <c r="G327" s="8" t="str">
        <f>VLOOKUP(A327,Customer_Dim!$A$1:$H$501,8,0)</f>
        <v>Gold</v>
      </c>
    </row>
    <row r="328" spans="1:7" x14ac:dyDescent="0.3">
      <c r="A328" s="7" t="s">
        <v>962</v>
      </c>
      <c r="B328" s="10">
        <v>1477.3471999999999</v>
      </c>
      <c r="C328" s="10">
        <v>2954.6943999999999</v>
      </c>
      <c r="D328" s="8">
        <v>6</v>
      </c>
      <c r="E328" s="8">
        <v>0.23</v>
      </c>
      <c r="F328" s="11">
        <v>45349</v>
      </c>
      <c r="G328" s="8" t="str">
        <f>VLOOKUP(A328,Customer_Dim!$A$1:$H$501,8,0)</f>
        <v>Gold</v>
      </c>
    </row>
    <row r="329" spans="1:7" x14ac:dyDescent="0.3">
      <c r="A329" s="7" t="s">
        <v>1318</v>
      </c>
      <c r="B329" s="10">
        <v>1475.5369499999999</v>
      </c>
      <c r="C329" s="10">
        <v>2951.0738999999999</v>
      </c>
      <c r="D329" s="8">
        <v>6</v>
      </c>
      <c r="E329" s="8">
        <v>0.18</v>
      </c>
      <c r="F329" s="11">
        <v>45639</v>
      </c>
      <c r="G329" s="8" t="str">
        <f>VLOOKUP(A329,Customer_Dim!$A$1:$H$501,8,0)</f>
        <v>Gold</v>
      </c>
    </row>
    <row r="330" spans="1:7" x14ac:dyDescent="0.3">
      <c r="A330" s="7" t="s">
        <v>853</v>
      </c>
      <c r="B330" s="10">
        <v>1472.3733</v>
      </c>
      <c r="C330" s="10">
        <v>2944.7465999999999</v>
      </c>
      <c r="D330" s="8">
        <v>7</v>
      </c>
      <c r="E330" s="8">
        <v>0.28000000000000003</v>
      </c>
      <c r="F330" s="11">
        <v>45752</v>
      </c>
      <c r="G330" s="8" t="str">
        <f>VLOOKUP(A330,Customer_Dim!$A$1:$H$501,8,0)</f>
        <v>Gold</v>
      </c>
    </row>
    <row r="331" spans="1:7" x14ac:dyDescent="0.3">
      <c r="A331" s="7" t="s">
        <v>515</v>
      </c>
      <c r="B331" s="10">
        <v>728.25040000000001</v>
      </c>
      <c r="C331" s="10">
        <v>2913.0016000000001</v>
      </c>
      <c r="D331" s="8">
        <v>10</v>
      </c>
      <c r="E331" s="8">
        <v>0.26</v>
      </c>
      <c r="F331" s="11">
        <v>45928</v>
      </c>
      <c r="G331" s="8" t="str">
        <f>VLOOKUP(A331,Customer_Dim!$A$1:$H$501,8,0)</f>
        <v>Gold</v>
      </c>
    </row>
    <row r="332" spans="1:7" x14ac:dyDescent="0.3">
      <c r="A332" s="7" t="s">
        <v>1261</v>
      </c>
      <c r="B332" s="10">
        <v>1451.4753000000001</v>
      </c>
      <c r="C332" s="10">
        <v>2902.9506000000001</v>
      </c>
      <c r="D332" s="8">
        <v>7</v>
      </c>
      <c r="E332" s="8">
        <v>0.11</v>
      </c>
      <c r="F332" s="11">
        <v>45749</v>
      </c>
      <c r="G332" s="8" t="str">
        <f>VLOOKUP(A332,Customer_Dim!$A$1:$H$501,8,0)</f>
        <v>Bronze</v>
      </c>
    </row>
    <row r="333" spans="1:7" x14ac:dyDescent="0.3">
      <c r="A333" s="7" t="s">
        <v>917</v>
      </c>
      <c r="B333" s="10">
        <v>725.52369999999996</v>
      </c>
      <c r="C333" s="10">
        <v>2902.0947999999999</v>
      </c>
      <c r="D333" s="8">
        <v>10</v>
      </c>
      <c r="E333" s="8">
        <v>0.23</v>
      </c>
      <c r="F333" s="11">
        <v>45602</v>
      </c>
      <c r="G333" s="8" t="str">
        <f>VLOOKUP(A333,Customer_Dim!$A$1:$H$501,8,0)</f>
        <v>Silver</v>
      </c>
    </row>
    <row r="334" spans="1:7" x14ac:dyDescent="0.3">
      <c r="A334" s="7" t="s">
        <v>1376</v>
      </c>
      <c r="B334" s="10">
        <v>1437.2406999999998</v>
      </c>
      <c r="C334" s="10">
        <v>2874.4813999999997</v>
      </c>
      <c r="D334" s="8">
        <v>5</v>
      </c>
      <c r="E334" s="8">
        <v>0.21</v>
      </c>
      <c r="F334" s="11">
        <v>45671</v>
      </c>
      <c r="G334" s="8" t="str">
        <f>VLOOKUP(A334,Customer_Dim!$A$1:$H$501,8,0)</f>
        <v>Bronze</v>
      </c>
    </row>
    <row r="335" spans="1:7" x14ac:dyDescent="0.3">
      <c r="A335" s="7" t="s">
        <v>948</v>
      </c>
      <c r="B335" s="10">
        <v>956.52483333333328</v>
      </c>
      <c r="C335" s="10">
        <v>2869.5744999999997</v>
      </c>
      <c r="D335" s="8">
        <v>8</v>
      </c>
      <c r="E335" s="8">
        <v>0.28000000000000003</v>
      </c>
      <c r="F335" s="11">
        <v>45545</v>
      </c>
      <c r="G335" s="8" t="str">
        <f>VLOOKUP(A335,Customer_Dim!$A$1:$H$501,8,0)</f>
        <v>Platinum</v>
      </c>
    </row>
    <row r="336" spans="1:7" x14ac:dyDescent="0.3">
      <c r="A336" s="7" t="s">
        <v>998</v>
      </c>
      <c r="B336" s="10">
        <v>1432.7672</v>
      </c>
      <c r="C336" s="10">
        <v>2865.5344</v>
      </c>
      <c r="D336" s="8">
        <v>8</v>
      </c>
      <c r="E336" s="8">
        <v>0.2</v>
      </c>
      <c r="F336" s="11">
        <v>45801</v>
      </c>
      <c r="G336" s="8" t="str">
        <f>VLOOKUP(A336,Customer_Dim!$A$1:$H$501,8,0)</f>
        <v>Bronze</v>
      </c>
    </row>
    <row r="337" spans="1:7" x14ac:dyDescent="0.3">
      <c r="A337" s="7" t="s">
        <v>1379</v>
      </c>
      <c r="B337" s="10">
        <v>705.44854999999995</v>
      </c>
      <c r="C337" s="10">
        <v>2821.7941999999998</v>
      </c>
      <c r="D337" s="8">
        <v>10</v>
      </c>
      <c r="E337" s="8">
        <v>0.27</v>
      </c>
      <c r="F337" s="11">
        <v>45921</v>
      </c>
      <c r="G337" s="8" t="str">
        <f>VLOOKUP(A337,Customer_Dim!$A$1:$H$501,8,0)</f>
        <v>Gold</v>
      </c>
    </row>
    <row r="338" spans="1:7" x14ac:dyDescent="0.3">
      <c r="A338" s="7" t="s">
        <v>174</v>
      </c>
      <c r="B338" s="10">
        <v>1404.9567</v>
      </c>
      <c r="C338" s="10">
        <v>2809.9133999999999</v>
      </c>
      <c r="D338" s="8">
        <v>5</v>
      </c>
      <c r="E338" s="8">
        <v>0.13</v>
      </c>
      <c r="F338" s="11">
        <v>45695</v>
      </c>
      <c r="G338" s="8" t="str">
        <f>VLOOKUP(A338,Customer_Dim!$A$1:$H$501,8,0)</f>
        <v>Gold</v>
      </c>
    </row>
    <row r="339" spans="1:7" x14ac:dyDescent="0.3">
      <c r="A339" s="7" t="s">
        <v>1207</v>
      </c>
      <c r="B339" s="10">
        <v>925.86380000000008</v>
      </c>
      <c r="C339" s="10">
        <v>2777.5914000000002</v>
      </c>
      <c r="D339" s="8">
        <v>7</v>
      </c>
      <c r="E339" s="8">
        <v>0.11</v>
      </c>
      <c r="F339" s="11">
        <v>45717</v>
      </c>
      <c r="G339" s="8" t="str">
        <f>VLOOKUP(A339,Customer_Dim!$A$1:$H$501,8,0)</f>
        <v>Bronze</v>
      </c>
    </row>
    <row r="340" spans="1:7" x14ac:dyDescent="0.3">
      <c r="A340" s="7" t="s">
        <v>616</v>
      </c>
      <c r="B340" s="10">
        <v>2764.8031999999998</v>
      </c>
      <c r="C340" s="10">
        <v>2764.8031999999998</v>
      </c>
      <c r="D340" s="8">
        <v>4</v>
      </c>
      <c r="E340" s="8">
        <v>0.06</v>
      </c>
      <c r="F340" s="11">
        <v>45378</v>
      </c>
      <c r="G340" s="8" t="str">
        <f>VLOOKUP(A340,Customer_Dim!$A$1:$H$501,8,0)</f>
        <v>Gold</v>
      </c>
    </row>
    <row r="341" spans="1:7" x14ac:dyDescent="0.3">
      <c r="A341" s="7" t="s">
        <v>382</v>
      </c>
      <c r="B341" s="10">
        <v>452.64186666666666</v>
      </c>
      <c r="C341" s="10">
        <v>2715.8512000000001</v>
      </c>
      <c r="D341" s="8">
        <v>17</v>
      </c>
      <c r="E341" s="8">
        <v>0.24</v>
      </c>
      <c r="F341" s="11">
        <v>45847</v>
      </c>
      <c r="G341" s="8" t="str">
        <f>VLOOKUP(A341,Customer_Dim!$A$1:$H$501,8,0)</f>
        <v>Gold</v>
      </c>
    </row>
    <row r="342" spans="1:7" x14ac:dyDescent="0.3">
      <c r="A342" s="7" t="s">
        <v>1373</v>
      </c>
      <c r="B342" s="10">
        <v>541.36177999999995</v>
      </c>
      <c r="C342" s="10">
        <v>2706.8089</v>
      </c>
      <c r="D342" s="8">
        <v>7</v>
      </c>
      <c r="E342" s="8">
        <v>0.28000000000000003</v>
      </c>
      <c r="F342" s="11">
        <v>45925</v>
      </c>
      <c r="G342" s="8" t="str">
        <f>VLOOKUP(A342,Customer_Dim!$A$1:$H$501,8,0)</f>
        <v>Bronze</v>
      </c>
    </row>
    <row r="343" spans="1:7" x14ac:dyDescent="0.3">
      <c r="A343" s="7" t="s">
        <v>660</v>
      </c>
      <c r="B343" s="10">
        <v>531.24766</v>
      </c>
      <c r="C343" s="10">
        <v>2656.2383</v>
      </c>
      <c r="D343" s="8">
        <v>10</v>
      </c>
      <c r="E343" s="8">
        <v>0.27</v>
      </c>
      <c r="F343" s="11">
        <v>45877</v>
      </c>
      <c r="G343" s="8" t="str">
        <f>VLOOKUP(A343,Customer_Dim!$A$1:$H$501,8,0)</f>
        <v>Platinum</v>
      </c>
    </row>
    <row r="344" spans="1:7" x14ac:dyDescent="0.3">
      <c r="A344" s="7" t="s">
        <v>1487</v>
      </c>
      <c r="B344" s="10">
        <v>881.99166666666667</v>
      </c>
      <c r="C344" s="10">
        <v>2645.9749999999999</v>
      </c>
      <c r="D344" s="8">
        <v>7</v>
      </c>
      <c r="E344" s="8">
        <v>0.17</v>
      </c>
      <c r="F344" s="11">
        <v>45686</v>
      </c>
      <c r="G344" s="8" t="str">
        <f>VLOOKUP(A344,Customer_Dim!$A$1:$H$501,8,0)</f>
        <v>Silver</v>
      </c>
    </row>
    <row r="345" spans="1:7" x14ac:dyDescent="0.3">
      <c r="A345" s="7" t="s">
        <v>832</v>
      </c>
      <c r="B345" s="10">
        <v>1311.0965999999999</v>
      </c>
      <c r="C345" s="10">
        <v>2622.1931999999997</v>
      </c>
      <c r="D345" s="8">
        <v>5</v>
      </c>
      <c r="E345" s="8">
        <v>0.24</v>
      </c>
      <c r="F345" s="11">
        <v>45438</v>
      </c>
      <c r="G345" s="8" t="str">
        <f>VLOOKUP(A345,Customer_Dim!$A$1:$H$501,8,0)</f>
        <v>Bronze</v>
      </c>
    </row>
    <row r="346" spans="1:7" x14ac:dyDescent="0.3">
      <c r="A346" s="7" t="s">
        <v>1504</v>
      </c>
      <c r="B346" s="10">
        <v>872.92466666666678</v>
      </c>
      <c r="C346" s="10">
        <v>2618.7740000000003</v>
      </c>
      <c r="D346" s="8">
        <v>9</v>
      </c>
      <c r="E346" s="8">
        <v>0.24</v>
      </c>
      <c r="F346" s="11">
        <v>45466</v>
      </c>
      <c r="G346" s="8" t="str">
        <f>VLOOKUP(A346,Customer_Dim!$A$1:$H$501,8,0)</f>
        <v>Bronze</v>
      </c>
    </row>
    <row r="347" spans="1:7" x14ac:dyDescent="0.3">
      <c r="A347" s="7" t="s">
        <v>1436</v>
      </c>
      <c r="B347" s="10">
        <v>435.50533333333334</v>
      </c>
      <c r="C347" s="10">
        <v>2613.0320000000002</v>
      </c>
      <c r="D347" s="8">
        <v>11</v>
      </c>
      <c r="E347" s="8">
        <v>0.3</v>
      </c>
      <c r="F347" s="11">
        <v>45936</v>
      </c>
      <c r="G347" s="8" t="str">
        <f>VLOOKUP(A347,Customer_Dim!$A$1:$H$501,8,0)</f>
        <v>Platinum</v>
      </c>
    </row>
    <row r="348" spans="1:7" x14ac:dyDescent="0.3">
      <c r="A348" s="7" t="s">
        <v>1092</v>
      </c>
      <c r="B348" s="10">
        <v>868.05533333333335</v>
      </c>
      <c r="C348" s="10">
        <v>2604.1660000000002</v>
      </c>
      <c r="D348" s="8">
        <v>8</v>
      </c>
      <c r="E348" s="8">
        <v>0.26</v>
      </c>
      <c r="F348" s="11">
        <v>45797</v>
      </c>
      <c r="G348" s="8" t="str">
        <f>VLOOKUP(A348,Customer_Dim!$A$1:$H$501,8,0)</f>
        <v>Silver</v>
      </c>
    </row>
    <row r="349" spans="1:7" x14ac:dyDescent="0.3">
      <c r="A349" s="7" t="s">
        <v>281</v>
      </c>
      <c r="B349" s="10">
        <v>1295.1076499999999</v>
      </c>
      <c r="C349" s="10">
        <v>2590.2152999999998</v>
      </c>
      <c r="D349" s="8">
        <v>6</v>
      </c>
      <c r="E349" s="8">
        <v>0.28999999999999998</v>
      </c>
      <c r="F349" s="11">
        <v>45823</v>
      </c>
      <c r="G349" s="8" t="str">
        <f>VLOOKUP(A349,Customer_Dim!$A$1:$H$501,8,0)</f>
        <v>Gold</v>
      </c>
    </row>
    <row r="350" spans="1:7" x14ac:dyDescent="0.3">
      <c r="A350" s="7" t="s">
        <v>1138</v>
      </c>
      <c r="B350" s="10">
        <v>643.80709999999999</v>
      </c>
      <c r="C350" s="10">
        <v>2575.2284</v>
      </c>
      <c r="D350" s="8">
        <v>5</v>
      </c>
      <c r="E350" s="8">
        <v>0.27</v>
      </c>
      <c r="F350" s="11">
        <v>45656</v>
      </c>
      <c r="G350" s="8" t="str">
        <f>VLOOKUP(A350,Customer_Dim!$A$1:$H$501,8,0)</f>
        <v>Platinum</v>
      </c>
    </row>
    <row r="351" spans="1:7" x14ac:dyDescent="0.3">
      <c r="A351" s="7" t="s">
        <v>1201</v>
      </c>
      <c r="B351" s="10">
        <v>858.39159999999993</v>
      </c>
      <c r="C351" s="10">
        <v>2575.1747999999998</v>
      </c>
      <c r="D351" s="8">
        <v>5</v>
      </c>
      <c r="E351" s="8">
        <v>0.25</v>
      </c>
      <c r="F351" s="11">
        <v>45936</v>
      </c>
      <c r="G351" s="8" t="str">
        <f>VLOOKUP(A351,Customer_Dim!$A$1:$H$501,8,0)</f>
        <v>Platinum</v>
      </c>
    </row>
    <row r="352" spans="1:7" x14ac:dyDescent="0.3">
      <c r="A352" s="7" t="s">
        <v>956</v>
      </c>
      <c r="B352" s="10">
        <v>857.73300000000006</v>
      </c>
      <c r="C352" s="10">
        <v>2573.1990000000001</v>
      </c>
      <c r="D352" s="8">
        <v>5</v>
      </c>
      <c r="E352" s="8">
        <v>0.28999999999999998</v>
      </c>
      <c r="F352" s="11">
        <v>45778</v>
      </c>
      <c r="G352" s="8" t="str">
        <f>VLOOKUP(A352,Customer_Dim!$A$1:$H$501,8,0)</f>
        <v>Platinum</v>
      </c>
    </row>
    <row r="353" spans="1:7" x14ac:dyDescent="0.3">
      <c r="A353" s="7" t="s">
        <v>986</v>
      </c>
      <c r="B353" s="10">
        <v>637.85327500000005</v>
      </c>
      <c r="C353" s="10">
        <v>2551.4131000000002</v>
      </c>
      <c r="D353" s="8">
        <v>9</v>
      </c>
      <c r="E353" s="8">
        <v>0.23</v>
      </c>
      <c r="F353" s="11">
        <v>45887</v>
      </c>
      <c r="G353" s="8" t="str">
        <f>VLOOKUP(A353,Customer_Dim!$A$1:$H$501,8,0)</f>
        <v>Gold</v>
      </c>
    </row>
    <row r="354" spans="1:7" x14ac:dyDescent="0.3">
      <c r="A354" s="7" t="s">
        <v>699</v>
      </c>
      <c r="B354" s="10">
        <v>1267.3168499999999</v>
      </c>
      <c r="C354" s="10">
        <v>2534.6336999999999</v>
      </c>
      <c r="D354" s="8">
        <v>3</v>
      </c>
      <c r="E354" s="8">
        <v>0.04</v>
      </c>
      <c r="F354" s="11">
        <v>45434</v>
      </c>
      <c r="G354" s="8" t="str">
        <f>VLOOKUP(A354,Customer_Dim!$A$1:$H$501,8,0)</f>
        <v>Silver</v>
      </c>
    </row>
    <row r="355" spans="1:7" x14ac:dyDescent="0.3">
      <c r="A355" s="7" t="s">
        <v>1106</v>
      </c>
      <c r="B355" s="10">
        <v>843.43350000000009</v>
      </c>
      <c r="C355" s="10">
        <v>2530.3005000000003</v>
      </c>
      <c r="D355" s="8">
        <v>8</v>
      </c>
      <c r="E355" s="8">
        <v>0.15</v>
      </c>
      <c r="F355" s="11">
        <v>45486</v>
      </c>
      <c r="G355" s="8" t="str">
        <f>VLOOKUP(A355,Customer_Dim!$A$1:$H$501,8,0)</f>
        <v>Gold</v>
      </c>
    </row>
    <row r="356" spans="1:7" x14ac:dyDescent="0.3">
      <c r="A356" s="7" t="s">
        <v>776</v>
      </c>
      <c r="B356" s="10">
        <v>833.20186666666666</v>
      </c>
      <c r="C356" s="10">
        <v>2499.6055999999999</v>
      </c>
      <c r="D356" s="8">
        <v>7</v>
      </c>
      <c r="E356" s="8">
        <v>0.22</v>
      </c>
      <c r="F356" s="11">
        <v>45880</v>
      </c>
      <c r="G356" s="8" t="str">
        <f>VLOOKUP(A356,Customer_Dim!$A$1:$H$501,8,0)</f>
        <v>Bronze</v>
      </c>
    </row>
    <row r="357" spans="1:7" x14ac:dyDescent="0.3">
      <c r="A357" s="7" t="s">
        <v>1150</v>
      </c>
      <c r="B357" s="10">
        <v>624.23135000000002</v>
      </c>
      <c r="C357" s="10">
        <v>2496.9254000000001</v>
      </c>
      <c r="D357" s="8">
        <v>10</v>
      </c>
      <c r="E357" s="8">
        <v>0.18</v>
      </c>
      <c r="F357" s="11">
        <v>45932</v>
      </c>
      <c r="G357" s="8" t="str">
        <f>VLOOKUP(A357,Customer_Dim!$A$1:$H$501,8,0)</f>
        <v>Bronze</v>
      </c>
    </row>
    <row r="358" spans="1:7" x14ac:dyDescent="0.3">
      <c r="A358" s="7" t="s">
        <v>414</v>
      </c>
      <c r="B358" s="10">
        <v>828.72059999999999</v>
      </c>
      <c r="C358" s="10">
        <v>2486.1617999999999</v>
      </c>
      <c r="D358" s="8">
        <v>5</v>
      </c>
      <c r="E358" s="8">
        <v>0.28999999999999998</v>
      </c>
      <c r="F358" s="11">
        <v>45700</v>
      </c>
      <c r="G358" s="8" t="str">
        <f>VLOOKUP(A358,Customer_Dim!$A$1:$H$501,8,0)</f>
        <v>Platinum</v>
      </c>
    </row>
    <row r="359" spans="1:7" x14ac:dyDescent="0.3">
      <c r="A359" s="7" t="s">
        <v>1255</v>
      </c>
      <c r="B359" s="10">
        <v>821.9471666666667</v>
      </c>
      <c r="C359" s="10">
        <v>2465.8415</v>
      </c>
      <c r="D359" s="8">
        <v>6</v>
      </c>
      <c r="E359" s="8">
        <v>0.18</v>
      </c>
      <c r="F359" s="11">
        <v>45854</v>
      </c>
      <c r="G359" s="8" t="str">
        <f>VLOOKUP(A359,Customer_Dim!$A$1:$H$501,8,0)</f>
        <v>Gold</v>
      </c>
    </row>
    <row r="360" spans="1:7" x14ac:dyDescent="0.3">
      <c r="A360" s="7" t="s">
        <v>1297</v>
      </c>
      <c r="B360" s="10">
        <v>1220.5305499999999</v>
      </c>
      <c r="C360" s="10">
        <v>2441.0610999999999</v>
      </c>
      <c r="D360" s="8">
        <v>5</v>
      </c>
      <c r="E360" s="8">
        <v>0.24</v>
      </c>
      <c r="F360" s="11">
        <v>45897</v>
      </c>
      <c r="G360" s="8" t="str">
        <f>VLOOKUP(A360,Customer_Dim!$A$1:$H$501,8,0)</f>
        <v>Silver</v>
      </c>
    </row>
    <row r="361" spans="1:7" x14ac:dyDescent="0.3">
      <c r="A361" s="7" t="s">
        <v>1401</v>
      </c>
      <c r="B361" s="10">
        <v>609.8145750000001</v>
      </c>
      <c r="C361" s="10">
        <v>2439.2583000000004</v>
      </c>
      <c r="D361" s="8">
        <v>9</v>
      </c>
      <c r="E361" s="8">
        <v>0.28999999999999998</v>
      </c>
      <c r="F361" s="11">
        <v>45729</v>
      </c>
      <c r="G361" s="8" t="str">
        <f>VLOOKUP(A361,Customer_Dim!$A$1:$H$501,8,0)</f>
        <v>Gold</v>
      </c>
    </row>
    <row r="362" spans="1:7" x14ac:dyDescent="0.3">
      <c r="A362" s="7" t="s">
        <v>1216</v>
      </c>
      <c r="B362" s="10">
        <v>609.79134999999997</v>
      </c>
      <c r="C362" s="10">
        <v>2439.1653999999999</v>
      </c>
      <c r="D362" s="8">
        <v>8</v>
      </c>
      <c r="E362" s="8">
        <v>0.21</v>
      </c>
      <c r="F362" s="11">
        <v>45479</v>
      </c>
      <c r="G362" s="8" t="str">
        <f>VLOOKUP(A362,Customer_Dim!$A$1:$H$501,8,0)</f>
        <v>Bronze</v>
      </c>
    </row>
    <row r="363" spans="1:7" x14ac:dyDescent="0.3">
      <c r="A363" s="7" t="s">
        <v>8</v>
      </c>
      <c r="B363" s="10">
        <v>812.55740000000003</v>
      </c>
      <c r="C363" s="10">
        <v>2437.6722</v>
      </c>
      <c r="D363" s="8">
        <v>6</v>
      </c>
      <c r="E363" s="8">
        <v>0.26</v>
      </c>
      <c r="F363" s="11">
        <v>45812</v>
      </c>
      <c r="G363" s="8" t="str">
        <f>VLOOKUP(A363,Customer_Dim!$A$1:$H$501,8,0)</f>
        <v>NO DATA</v>
      </c>
    </row>
    <row r="364" spans="1:7" x14ac:dyDescent="0.3">
      <c r="A364" s="7" t="s">
        <v>118</v>
      </c>
      <c r="B364" s="10">
        <v>810.20949999999993</v>
      </c>
      <c r="C364" s="10">
        <v>2430.6284999999998</v>
      </c>
      <c r="D364" s="8">
        <v>7</v>
      </c>
      <c r="E364" s="8">
        <v>0.19</v>
      </c>
      <c r="F364" s="11">
        <v>45651</v>
      </c>
      <c r="G364" s="8" t="str">
        <f>VLOOKUP(A364,Customer_Dim!$A$1:$H$501,8,0)</f>
        <v>Platinum</v>
      </c>
    </row>
    <row r="365" spans="1:7" x14ac:dyDescent="0.3">
      <c r="A365" s="7" t="s">
        <v>634</v>
      </c>
      <c r="B365" s="10">
        <v>807.34649999999999</v>
      </c>
      <c r="C365" s="10">
        <v>2422.0394999999999</v>
      </c>
      <c r="D365" s="8">
        <v>7</v>
      </c>
      <c r="E365" s="8">
        <v>0.15</v>
      </c>
      <c r="F365" s="11">
        <v>45753</v>
      </c>
      <c r="G365" s="8" t="str">
        <f>VLOOKUP(A365,Customer_Dim!$A$1:$H$501,8,0)</f>
        <v>Silver</v>
      </c>
    </row>
    <row r="366" spans="1:7" x14ac:dyDescent="0.3">
      <c r="A366" s="7" t="s">
        <v>1448</v>
      </c>
      <c r="B366" s="10">
        <v>1204.837</v>
      </c>
      <c r="C366" s="10">
        <v>2409.674</v>
      </c>
      <c r="D366" s="8">
        <v>5</v>
      </c>
      <c r="E366" s="8">
        <v>0.28000000000000003</v>
      </c>
      <c r="F366" s="11">
        <v>45778</v>
      </c>
      <c r="G366" s="8" t="str">
        <f>VLOOKUP(A366,Customer_Dim!$A$1:$H$501,8,0)</f>
        <v>Platinum</v>
      </c>
    </row>
    <row r="367" spans="1:7" x14ac:dyDescent="0.3">
      <c r="A367" s="7" t="s">
        <v>1442</v>
      </c>
      <c r="B367" s="10">
        <v>594.77330000000006</v>
      </c>
      <c r="C367" s="10">
        <v>2379.0932000000003</v>
      </c>
      <c r="D367" s="8">
        <v>7</v>
      </c>
      <c r="E367" s="8">
        <v>0.27</v>
      </c>
      <c r="F367" s="11">
        <v>45844</v>
      </c>
      <c r="G367" s="8" t="str">
        <f>VLOOKUP(A367,Customer_Dim!$A$1:$H$501,8,0)</f>
        <v>Bronze</v>
      </c>
    </row>
    <row r="368" spans="1:7" x14ac:dyDescent="0.3">
      <c r="A368" s="7" t="s">
        <v>473</v>
      </c>
      <c r="B368" s="10">
        <v>593.12540000000001</v>
      </c>
      <c r="C368" s="10">
        <v>2372.5016000000001</v>
      </c>
      <c r="D368" s="8">
        <v>9</v>
      </c>
      <c r="E368" s="8">
        <v>0.27</v>
      </c>
      <c r="F368" s="11">
        <v>45910</v>
      </c>
      <c r="G368" s="8" t="str">
        <f>VLOOKUP(A368,Customer_Dim!$A$1:$H$501,8,0)</f>
        <v>Bronze</v>
      </c>
    </row>
    <row r="369" spans="1:7" x14ac:dyDescent="0.3">
      <c r="A369" s="7" t="s">
        <v>67</v>
      </c>
      <c r="B369" s="10">
        <v>1182.60015</v>
      </c>
      <c r="C369" s="10">
        <v>2365.2003</v>
      </c>
      <c r="D369" s="8">
        <v>4</v>
      </c>
      <c r="E369" s="8">
        <v>0.27</v>
      </c>
      <c r="F369" s="11">
        <v>45633</v>
      </c>
      <c r="G369" s="8" t="str">
        <f>VLOOKUP(A369,Customer_Dim!$A$1:$H$501,8,0)</f>
        <v>Silver</v>
      </c>
    </row>
    <row r="370" spans="1:7" x14ac:dyDescent="0.3">
      <c r="A370" s="7" t="s">
        <v>817</v>
      </c>
      <c r="B370" s="10">
        <v>1182.1622</v>
      </c>
      <c r="C370" s="10">
        <v>2364.3244</v>
      </c>
      <c r="D370" s="8">
        <v>6</v>
      </c>
      <c r="E370" s="8">
        <v>0.09</v>
      </c>
      <c r="F370" s="11">
        <v>45539</v>
      </c>
      <c r="G370" s="8" t="str">
        <f>VLOOKUP(A370,Customer_Dim!$A$1:$H$501,8,0)</f>
        <v>Platinum</v>
      </c>
    </row>
    <row r="371" spans="1:7" x14ac:dyDescent="0.3">
      <c r="A371" s="7" t="s">
        <v>1189</v>
      </c>
      <c r="B371" s="10">
        <v>786.3456666666666</v>
      </c>
      <c r="C371" s="10">
        <v>2359.0369999999998</v>
      </c>
      <c r="D371" s="8">
        <v>6</v>
      </c>
      <c r="E371" s="8">
        <v>0.28999999999999998</v>
      </c>
      <c r="F371" s="11">
        <v>45669</v>
      </c>
      <c r="G371" s="8" t="str">
        <f>VLOOKUP(A371,Customer_Dim!$A$1:$H$501,8,0)</f>
        <v>Gold</v>
      </c>
    </row>
    <row r="372" spans="1:7" x14ac:dyDescent="0.3">
      <c r="A372" s="7" t="s">
        <v>221</v>
      </c>
      <c r="B372" s="10">
        <v>782.67299999999989</v>
      </c>
      <c r="C372" s="10">
        <v>2348.0189999999998</v>
      </c>
      <c r="D372" s="8">
        <v>5</v>
      </c>
      <c r="E372" s="8">
        <v>0.16</v>
      </c>
      <c r="F372" s="11">
        <v>45720</v>
      </c>
      <c r="G372" s="8" t="str">
        <f>VLOOKUP(A372,Customer_Dim!$A$1:$H$501,8,0)</f>
        <v>Silver</v>
      </c>
    </row>
    <row r="373" spans="1:7" x14ac:dyDescent="0.3">
      <c r="A373" s="7" t="s">
        <v>925</v>
      </c>
      <c r="B373" s="10">
        <v>2343.4616000000001</v>
      </c>
      <c r="C373" s="10">
        <v>2343.4616000000001</v>
      </c>
      <c r="D373" s="8">
        <v>4</v>
      </c>
      <c r="E373" s="8">
        <v>0.18</v>
      </c>
      <c r="F373" s="11">
        <v>45269</v>
      </c>
      <c r="G373" s="8" t="str">
        <f>VLOOKUP(A373,Customer_Dim!$A$1:$H$501,8,0)</f>
        <v>Bronze</v>
      </c>
    </row>
    <row r="374" spans="1:7" x14ac:dyDescent="0.3">
      <c r="A374" s="7" t="s">
        <v>536</v>
      </c>
      <c r="B374" s="10">
        <v>778.21253333333334</v>
      </c>
      <c r="C374" s="10">
        <v>2334.6376</v>
      </c>
      <c r="D374" s="8">
        <v>6</v>
      </c>
      <c r="E374" s="8">
        <v>0.24</v>
      </c>
      <c r="F374" s="11">
        <v>45764</v>
      </c>
      <c r="G374" s="8" t="str">
        <f>VLOOKUP(A374,Customer_Dim!$A$1:$H$501,8,0)</f>
        <v>Silver</v>
      </c>
    </row>
    <row r="375" spans="1:7" x14ac:dyDescent="0.3">
      <c r="A375" s="7" t="s">
        <v>23</v>
      </c>
      <c r="B375" s="10">
        <v>466.17340000000002</v>
      </c>
      <c r="C375" s="10">
        <v>2330.8670000000002</v>
      </c>
      <c r="D375" s="8">
        <v>9</v>
      </c>
      <c r="E375" s="8">
        <v>0.28000000000000003</v>
      </c>
      <c r="F375" s="11">
        <v>45862</v>
      </c>
      <c r="G375" s="8" t="str">
        <f>VLOOKUP(A375,Customer_Dim!$A$1:$H$501,8,0)</f>
        <v>Bronze</v>
      </c>
    </row>
    <row r="376" spans="1:7" x14ac:dyDescent="0.3">
      <c r="A376" s="7" t="s">
        <v>385</v>
      </c>
      <c r="B376" s="10">
        <v>2319.4512</v>
      </c>
      <c r="C376" s="10">
        <v>2319.4512</v>
      </c>
      <c r="D376" s="8">
        <v>4</v>
      </c>
      <c r="E376" s="8">
        <v>0.19</v>
      </c>
      <c r="F376" s="11">
        <v>45364</v>
      </c>
      <c r="G376" s="8" t="str">
        <f>VLOOKUP(A376,Customer_Dim!$A$1:$H$501,8,0)</f>
        <v>Platinum</v>
      </c>
    </row>
    <row r="377" spans="1:7" x14ac:dyDescent="0.3">
      <c r="A377" s="7" t="s">
        <v>1346</v>
      </c>
      <c r="B377" s="10">
        <v>1154.0278000000001</v>
      </c>
      <c r="C377" s="10">
        <v>2308.0556000000001</v>
      </c>
      <c r="D377" s="8">
        <v>4</v>
      </c>
      <c r="E377" s="8">
        <v>0.26</v>
      </c>
      <c r="F377" s="11">
        <v>45667</v>
      </c>
      <c r="G377" s="8" t="str">
        <f>VLOOKUP(A377,Customer_Dim!$A$1:$H$501,8,0)</f>
        <v>Silver</v>
      </c>
    </row>
    <row r="378" spans="1:7" x14ac:dyDescent="0.3">
      <c r="A378" s="7" t="s">
        <v>324</v>
      </c>
      <c r="B378" s="10">
        <v>766.45319999999992</v>
      </c>
      <c r="C378" s="10">
        <v>2299.3595999999998</v>
      </c>
      <c r="D378" s="8">
        <v>5</v>
      </c>
      <c r="E378" s="8">
        <v>0.22</v>
      </c>
      <c r="F378" s="11">
        <v>45936</v>
      </c>
      <c r="G378" s="8" t="str">
        <f>VLOOKUP(A378,Customer_Dim!$A$1:$H$501,8,0)</f>
        <v>Silver</v>
      </c>
    </row>
    <row r="379" spans="1:7" x14ac:dyDescent="0.3">
      <c r="A379" s="7" t="s">
        <v>1275</v>
      </c>
      <c r="B379" s="10">
        <v>1144.0155</v>
      </c>
      <c r="C379" s="10">
        <v>2288.0309999999999</v>
      </c>
      <c r="D379" s="8">
        <v>5</v>
      </c>
      <c r="E379" s="8">
        <v>0.27</v>
      </c>
      <c r="F379" s="11">
        <v>45874</v>
      </c>
      <c r="G379" s="8" t="str">
        <f>VLOOKUP(A379,Customer_Dim!$A$1:$H$501,8,0)</f>
        <v>Silver</v>
      </c>
    </row>
    <row r="380" spans="1:7" x14ac:dyDescent="0.3">
      <c r="A380" s="7" t="s">
        <v>52</v>
      </c>
      <c r="B380" s="10">
        <v>745.18196666666654</v>
      </c>
      <c r="C380" s="10">
        <v>2235.5458999999996</v>
      </c>
      <c r="D380" s="8">
        <v>5</v>
      </c>
      <c r="E380" s="8">
        <v>0.23</v>
      </c>
      <c r="F380" s="11">
        <v>45880</v>
      </c>
      <c r="G380" s="8" t="str">
        <f>VLOOKUP(A380,Customer_Dim!$A$1:$H$501,8,0)</f>
        <v>Bronze</v>
      </c>
    </row>
    <row r="381" spans="1:7" x14ac:dyDescent="0.3">
      <c r="A381" s="7" t="s">
        <v>1097</v>
      </c>
      <c r="B381" s="10">
        <v>740.95446666666658</v>
      </c>
      <c r="C381" s="10">
        <v>2222.8633999999997</v>
      </c>
      <c r="D381" s="8">
        <v>6</v>
      </c>
      <c r="E381" s="8">
        <v>0.2</v>
      </c>
      <c r="F381" s="11">
        <v>45829</v>
      </c>
      <c r="G381" s="8" t="str">
        <f>VLOOKUP(A381,Customer_Dim!$A$1:$H$501,8,0)</f>
        <v>Silver</v>
      </c>
    </row>
    <row r="382" spans="1:7" x14ac:dyDescent="0.3">
      <c r="A382" s="7" t="s">
        <v>743</v>
      </c>
      <c r="B382" s="10">
        <v>725.31893333333335</v>
      </c>
      <c r="C382" s="10">
        <v>2175.9567999999999</v>
      </c>
      <c r="D382" s="8">
        <v>10</v>
      </c>
      <c r="E382" s="8">
        <v>0.27</v>
      </c>
      <c r="F382" s="11">
        <v>45495</v>
      </c>
      <c r="G382" s="8" t="str">
        <f>VLOOKUP(A382,Customer_Dim!$A$1:$H$501,8,0)</f>
        <v>Silver</v>
      </c>
    </row>
    <row r="383" spans="1:7" x14ac:dyDescent="0.3">
      <c r="A383" s="7" t="s">
        <v>861</v>
      </c>
      <c r="B383" s="10">
        <v>714.95699999999999</v>
      </c>
      <c r="C383" s="10">
        <v>2144.8710000000001</v>
      </c>
      <c r="D383" s="8">
        <v>4</v>
      </c>
      <c r="E383" s="8">
        <v>0.12</v>
      </c>
      <c r="F383" s="11">
        <v>45942</v>
      </c>
      <c r="G383" s="8" t="str">
        <f>VLOOKUP(A383,Customer_Dim!$A$1:$H$501,8,0)</f>
        <v>Bronze</v>
      </c>
    </row>
    <row r="384" spans="1:7" x14ac:dyDescent="0.3">
      <c r="A384" s="7" t="s">
        <v>805</v>
      </c>
      <c r="B384" s="10">
        <v>1057.7532999999999</v>
      </c>
      <c r="C384" s="10">
        <v>2115.5065999999997</v>
      </c>
      <c r="D384" s="8">
        <v>4</v>
      </c>
      <c r="E384" s="8">
        <v>0.16</v>
      </c>
      <c r="F384" s="11">
        <v>45272</v>
      </c>
      <c r="G384" s="8" t="str">
        <f>VLOOKUP(A384,Customer_Dim!$A$1:$H$501,8,0)</f>
        <v>Silver</v>
      </c>
    </row>
    <row r="385" spans="1:7" x14ac:dyDescent="0.3">
      <c r="A385" s="7" t="s">
        <v>1269</v>
      </c>
      <c r="B385" s="10">
        <v>1053.73425</v>
      </c>
      <c r="C385" s="10">
        <v>2107.4684999999999</v>
      </c>
      <c r="D385" s="8">
        <v>5</v>
      </c>
      <c r="E385" s="8">
        <v>0.27</v>
      </c>
      <c r="F385" s="11">
        <v>45399</v>
      </c>
      <c r="G385" s="8" t="str">
        <f>VLOOKUP(A385,Customer_Dim!$A$1:$H$501,8,0)</f>
        <v>Bronze</v>
      </c>
    </row>
    <row r="386" spans="1:7" x14ac:dyDescent="0.3">
      <c r="A386" s="7" t="s">
        <v>1115</v>
      </c>
      <c r="B386" s="10">
        <v>701.53716666666662</v>
      </c>
      <c r="C386" s="10">
        <v>2104.6115</v>
      </c>
      <c r="D386" s="8">
        <v>7</v>
      </c>
      <c r="E386" s="8">
        <v>0.3</v>
      </c>
      <c r="F386" s="11">
        <v>45880</v>
      </c>
      <c r="G386" s="8" t="str">
        <f>VLOOKUP(A386,Customer_Dim!$A$1:$H$501,8,0)</f>
        <v>Platinum</v>
      </c>
    </row>
    <row r="387" spans="1:7" x14ac:dyDescent="0.3">
      <c r="A387" s="7" t="s">
        <v>394</v>
      </c>
      <c r="B387" s="10">
        <v>524.74945000000002</v>
      </c>
      <c r="C387" s="10">
        <v>2098.9978000000001</v>
      </c>
      <c r="D387" s="8">
        <v>7</v>
      </c>
      <c r="E387" s="8">
        <v>0.28999999999999998</v>
      </c>
      <c r="F387" s="11">
        <v>45733</v>
      </c>
      <c r="G387" s="8" t="str">
        <f>VLOOKUP(A387,Customer_Dim!$A$1:$H$501,8,0)</f>
        <v>Bronze</v>
      </c>
    </row>
    <row r="388" spans="1:7" x14ac:dyDescent="0.3">
      <c r="A388" s="7" t="s">
        <v>370</v>
      </c>
      <c r="B388" s="10">
        <v>694.33500000000004</v>
      </c>
      <c r="C388" s="10">
        <v>2083.0050000000001</v>
      </c>
      <c r="D388" s="8">
        <v>6</v>
      </c>
      <c r="E388" s="8">
        <v>0.16</v>
      </c>
      <c r="F388" s="11">
        <v>45936</v>
      </c>
      <c r="G388" s="8" t="str">
        <f>VLOOKUP(A388,Customer_Dim!$A$1:$H$501,8,0)</f>
        <v>Bronze</v>
      </c>
    </row>
    <row r="389" spans="1:7" x14ac:dyDescent="0.3">
      <c r="A389" s="7" t="s">
        <v>839</v>
      </c>
      <c r="B389" s="10">
        <v>1039.6950000000002</v>
      </c>
      <c r="C389" s="10">
        <v>2079.3900000000003</v>
      </c>
      <c r="D389" s="8">
        <v>6</v>
      </c>
      <c r="E389" s="8">
        <v>0.25</v>
      </c>
      <c r="F389" s="11">
        <v>45942</v>
      </c>
      <c r="G389" s="8" t="str">
        <f>VLOOKUP(A389,Customer_Dim!$A$1:$H$501,8,0)</f>
        <v>Silver</v>
      </c>
    </row>
    <row r="390" spans="1:7" x14ac:dyDescent="0.3">
      <c r="A390" s="7" t="s">
        <v>20</v>
      </c>
      <c r="B390" s="10">
        <v>519.60457500000007</v>
      </c>
      <c r="C390" s="10">
        <v>2078.4183000000003</v>
      </c>
      <c r="D390" s="8">
        <v>7</v>
      </c>
      <c r="E390" s="8">
        <v>0.28000000000000003</v>
      </c>
      <c r="F390" s="11">
        <v>45876</v>
      </c>
      <c r="G390" s="8" t="str">
        <f>VLOOKUP(A390,Customer_Dim!$A$1:$H$501,8,0)</f>
        <v>Platinum</v>
      </c>
    </row>
    <row r="391" spans="1:7" x14ac:dyDescent="0.3">
      <c r="A391" s="7" t="s">
        <v>1165</v>
      </c>
      <c r="B391" s="10">
        <v>690.5573333333333</v>
      </c>
      <c r="C391" s="10">
        <v>2071.672</v>
      </c>
      <c r="D391" s="8">
        <v>4</v>
      </c>
      <c r="E391" s="8">
        <v>0.14000000000000001</v>
      </c>
      <c r="F391" s="11">
        <v>45764</v>
      </c>
      <c r="G391" s="8" t="str">
        <f>VLOOKUP(A391,Customer_Dim!$A$1:$H$501,8,0)</f>
        <v>Gold</v>
      </c>
    </row>
    <row r="392" spans="1:7" x14ac:dyDescent="0.3">
      <c r="A392" s="7" t="s">
        <v>702</v>
      </c>
      <c r="B392" s="10">
        <v>681.58479999999997</v>
      </c>
      <c r="C392" s="10">
        <v>2044.7543999999998</v>
      </c>
      <c r="D392" s="8">
        <v>7</v>
      </c>
      <c r="E392" s="8">
        <v>0.19</v>
      </c>
      <c r="F392" s="11">
        <v>45933</v>
      </c>
      <c r="G392" s="8" t="str">
        <f>VLOOKUP(A392,Customer_Dim!$A$1:$H$501,8,0)</f>
        <v>Platinum</v>
      </c>
    </row>
    <row r="393" spans="1:7" x14ac:dyDescent="0.3">
      <c r="A393" s="7" t="s">
        <v>459</v>
      </c>
      <c r="B393" s="10">
        <v>677.77419999999995</v>
      </c>
      <c r="C393" s="10">
        <v>2033.3226</v>
      </c>
      <c r="D393" s="8">
        <v>6</v>
      </c>
      <c r="E393" s="8">
        <v>0.19</v>
      </c>
      <c r="F393" s="11">
        <v>45709</v>
      </c>
      <c r="G393" s="8" t="str">
        <f>VLOOKUP(A393,Customer_Dim!$A$1:$H$501,8,0)</f>
        <v>Silver</v>
      </c>
    </row>
    <row r="394" spans="1:7" x14ac:dyDescent="0.3">
      <c r="A394" s="7" t="s">
        <v>1225</v>
      </c>
      <c r="B394" s="10">
        <v>1009.173</v>
      </c>
      <c r="C394" s="10">
        <v>2018.346</v>
      </c>
      <c r="D394" s="8">
        <v>4</v>
      </c>
      <c r="E394" s="8">
        <v>0.13</v>
      </c>
      <c r="F394" s="11">
        <v>45807</v>
      </c>
      <c r="G394" s="8" t="str">
        <f>VLOOKUP(A394,Customer_Dim!$A$1:$H$501,8,0)</f>
        <v>Platinum</v>
      </c>
    </row>
    <row r="395" spans="1:7" x14ac:dyDescent="0.3">
      <c r="A395" s="7" t="s">
        <v>1252</v>
      </c>
      <c r="B395" s="10">
        <v>1008.1467</v>
      </c>
      <c r="C395" s="10">
        <v>2016.2934</v>
      </c>
      <c r="D395" s="8">
        <v>6</v>
      </c>
      <c r="E395" s="8">
        <v>0.04</v>
      </c>
      <c r="F395" s="11">
        <v>45873</v>
      </c>
      <c r="G395" s="8" t="str">
        <f>VLOOKUP(A395,Customer_Dim!$A$1:$H$501,8,0)</f>
        <v>Gold</v>
      </c>
    </row>
    <row r="396" spans="1:7" x14ac:dyDescent="0.3">
      <c r="A396" s="7" t="s">
        <v>1030</v>
      </c>
      <c r="B396" s="10">
        <v>2010.6432</v>
      </c>
      <c r="C396" s="10">
        <v>2010.6432</v>
      </c>
      <c r="D396" s="8">
        <v>3</v>
      </c>
      <c r="E396" s="8">
        <v>0.04</v>
      </c>
      <c r="F396" s="11">
        <v>45385</v>
      </c>
      <c r="G396" s="8" t="str">
        <f>VLOOKUP(A396,Customer_Dim!$A$1:$H$501,8,0)</f>
        <v>Bronze</v>
      </c>
    </row>
    <row r="397" spans="1:7" x14ac:dyDescent="0.3">
      <c r="A397" s="7" t="s">
        <v>696</v>
      </c>
      <c r="B397" s="10">
        <v>499.65095000000002</v>
      </c>
      <c r="C397" s="10">
        <v>1998.6038000000001</v>
      </c>
      <c r="D397" s="8">
        <v>7</v>
      </c>
      <c r="E397" s="8">
        <v>0.28000000000000003</v>
      </c>
      <c r="F397" s="11">
        <v>45861</v>
      </c>
      <c r="G397" s="8" t="str">
        <f>VLOOKUP(A397,Customer_Dim!$A$1:$H$501,8,0)</f>
        <v>Platinum</v>
      </c>
    </row>
    <row r="398" spans="1:7" x14ac:dyDescent="0.3">
      <c r="A398" s="7" t="s">
        <v>565</v>
      </c>
      <c r="B398" s="10">
        <v>498.8698</v>
      </c>
      <c r="C398" s="10">
        <v>1995.4792</v>
      </c>
      <c r="D398" s="8">
        <v>7</v>
      </c>
      <c r="E398" s="8">
        <v>0.26</v>
      </c>
      <c r="F398" s="11">
        <v>45803</v>
      </c>
      <c r="G398" s="8" t="str">
        <f>VLOOKUP(A398,Customer_Dim!$A$1:$H$501,8,0)</f>
        <v>Bronze</v>
      </c>
    </row>
    <row r="399" spans="1:7" x14ac:dyDescent="0.3">
      <c r="A399" s="7" t="s">
        <v>737</v>
      </c>
      <c r="B399" s="10">
        <v>664.62386666666669</v>
      </c>
      <c r="C399" s="10">
        <v>1993.8715999999999</v>
      </c>
      <c r="D399" s="8">
        <v>4</v>
      </c>
      <c r="E399" s="8">
        <v>0.28999999999999998</v>
      </c>
      <c r="F399" s="11">
        <v>45520</v>
      </c>
      <c r="G399" s="8" t="str">
        <f>VLOOKUP(A399,Customer_Dim!$A$1:$H$501,8,0)</f>
        <v>Bronze</v>
      </c>
    </row>
    <row r="400" spans="1:7" x14ac:dyDescent="0.3">
      <c r="A400" s="7" t="s">
        <v>82</v>
      </c>
      <c r="B400" s="10">
        <v>981.98630000000003</v>
      </c>
      <c r="C400" s="10">
        <v>1963.9726000000001</v>
      </c>
      <c r="D400" s="8">
        <v>5</v>
      </c>
      <c r="E400" s="8">
        <v>0.08</v>
      </c>
      <c r="F400" s="11">
        <v>45790</v>
      </c>
      <c r="G400" s="8" t="str">
        <f>VLOOKUP(A400,Customer_Dim!$A$1:$H$501,8,0)</f>
        <v>NO DATA</v>
      </c>
    </row>
    <row r="401" spans="1:7" x14ac:dyDescent="0.3">
      <c r="A401" s="7" t="s">
        <v>1024</v>
      </c>
      <c r="B401" s="10">
        <v>490.51174999999995</v>
      </c>
      <c r="C401" s="10">
        <v>1962.0469999999998</v>
      </c>
      <c r="D401" s="8">
        <v>9</v>
      </c>
      <c r="E401" s="8">
        <v>0.13</v>
      </c>
      <c r="F401" s="11">
        <v>45926</v>
      </c>
      <c r="G401" s="8" t="str">
        <f>VLOOKUP(A401,Customer_Dim!$A$1:$H$501,8,0)</f>
        <v>Bronze</v>
      </c>
    </row>
    <row r="402" spans="1:7" x14ac:dyDescent="0.3">
      <c r="A402" s="7" t="s">
        <v>1321</v>
      </c>
      <c r="B402" s="10">
        <v>653.93786666666665</v>
      </c>
      <c r="C402" s="10">
        <v>1961.8136</v>
      </c>
      <c r="D402" s="8">
        <v>4</v>
      </c>
      <c r="E402" s="8">
        <v>0.27</v>
      </c>
      <c r="F402" s="11">
        <v>45294</v>
      </c>
      <c r="G402" s="8" t="str">
        <f>VLOOKUP(A402,Customer_Dim!$A$1:$H$501,8,0)</f>
        <v>Platinum</v>
      </c>
    </row>
    <row r="403" spans="1:7" x14ac:dyDescent="0.3">
      <c r="A403" s="7" t="s">
        <v>258</v>
      </c>
      <c r="B403" s="10">
        <v>650.22339999999997</v>
      </c>
      <c r="C403" s="10">
        <v>1950.6702</v>
      </c>
      <c r="D403" s="8">
        <v>7</v>
      </c>
      <c r="E403" s="8">
        <v>0.21</v>
      </c>
      <c r="F403" s="11">
        <v>45829</v>
      </c>
      <c r="G403" s="8" t="str">
        <f>VLOOKUP(A403,Customer_Dim!$A$1:$H$501,8,0)</f>
        <v>Gold</v>
      </c>
    </row>
    <row r="404" spans="1:7" x14ac:dyDescent="0.3">
      <c r="A404" s="7" t="s">
        <v>14</v>
      </c>
      <c r="B404" s="10">
        <v>647.06256666666661</v>
      </c>
      <c r="C404" s="10">
        <v>1941.1876999999999</v>
      </c>
      <c r="D404" s="8">
        <v>5</v>
      </c>
      <c r="E404" s="8">
        <v>0.11</v>
      </c>
      <c r="F404" s="11">
        <v>45520</v>
      </c>
      <c r="G404" s="8" t="str">
        <f>VLOOKUP(A404,Customer_Dim!$A$1:$H$501,8,0)</f>
        <v>Platinum</v>
      </c>
    </row>
    <row r="405" spans="1:7" x14ac:dyDescent="0.3">
      <c r="A405" s="7" t="s">
        <v>176</v>
      </c>
      <c r="B405" s="10">
        <v>966.71449999999993</v>
      </c>
      <c r="C405" s="10">
        <v>1933.4289999999999</v>
      </c>
      <c r="D405" s="8">
        <v>5</v>
      </c>
      <c r="E405" s="8">
        <v>0.28000000000000003</v>
      </c>
      <c r="F405" s="11">
        <v>45548</v>
      </c>
      <c r="G405" s="8" t="str">
        <f>VLOOKUP(A405,Customer_Dim!$A$1:$H$501,8,0)</f>
        <v>Platinum</v>
      </c>
    </row>
    <row r="406" spans="1:7" x14ac:dyDescent="0.3">
      <c r="A406" s="7" t="s">
        <v>579</v>
      </c>
      <c r="B406" s="10">
        <v>381.65958000000001</v>
      </c>
      <c r="C406" s="10">
        <v>1908.2979</v>
      </c>
      <c r="D406" s="8">
        <v>13</v>
      </c>
      <c r="E406" s="8">
        <v>0.19</v>
      </c>
      <c r="F406" s="11">
        <v>45842</v>
      </c>
      <c r="G406" s="8" t="str">
        <f>VLOOKUP(A406,Customer_Dim!$A$1:$H$501,8,0)</f>
        <v>Platinum</v>
      </c>
    </row>
    <row r="407" spans="1:7" x14ac:dyDescent="0.3">
      <c r="A407" s="7" t="s">
        <v>313</v>
      </c>
      <c r="B407" s="10">
        <v>945.17460000000005</v>
      </c>
      <c r="C407" s="10">
        <v>1890.3492000000001</v>
      </c>
      <c r="D407" s="8">
        <v>4</v>
      </c>
      <c r="E407" s="8">
        <v>0.19</v>
      </c>
      <c r="F407" s="11">
        <v>45663</v>
      </c>
      <c r="G407" s="8" t="str">
        <f>VLOOKUP(A407,Customer_Dim!$A$1:$H$501,8,0)</f>
        <v>Silver</v>
      </c>
    </row>
    <row r="408" spans="1:7" x14ac:dyDescent="0.3">
      <c r="A408" s="7" t="s">
        <v>631</v>
      </c>
      <c r="B408" s="10">
        <v>940.42660000000001</v>
      </c>
      <c r="C408" s="10">
        <v>1880.8532</v>
      </c>
      <c r="D408" s="8">
        <v>5</v>
      </c>
      <c r="E408" s="8">
        <v>0.27</v>
      </c>
      <c r="F408" s="11">
        <v>45797</v>
      </c>
      <c r="G408" s="8" t="str">
        <f>VLOOKUP(A408,Customer_Dim!$A$1:$H$501,8,0)</f>
        <v>Gold</v>
      </c>
    </row>
    <row r="409" spans="1:7" x14ac:dyDescent="0.3">
      <c r="A409" s="7" t="s">
        <v>1344</v>
      </c>
      <c r="B409" s="10">
        <v>1867.9205999999999</v>
      </c>
      <c r="C409" s="10">
        <v>1867.9205999999999</v>
      </c>
      <c r="D409" s="8">
        <v>3</v>
      </c>
      <c r="E409" s="8">
        <v>0.09</v>
      </c>
      <c r="F409" s="11">
        <v>45855</v>
      </c>
      <c r="G409" s="8" t="str">
        <f>VLOOKUP(A409,Customer_Dim!$A$1:$H$501,8,0)</f>
        <v>Silver</v>
      </c>
    </row>
    <row r="410" spans="1:7" x14ac:dyDescent="0.3">
      <c r="A410" s="7" t="s">
        <v>1054</v>
      </c>
      <c r="B410" s="10">
        <v>921.91879999999992</v>
      </c>
      <c r="C410" s="10">
        <v>1843.8375999999998</v>
      </c>
      <c r="D410" s="8">
        <v>4</v>
      </c>
      <c r="E410" s="8">
        <v>0.26</v>
      </c>
      <c r="F410" s="11">
        <v>45806</v>
      </c>
      <c r="G410" s="8" t="str">
        <f>VLOOKUP(A410,Customer_Dim!$A$1:$H$501,8,0)</f>
        <v>Platinum</v>
      </c>
    </row>
    <row r="411" spans="1:7" x14ac:dyDescent="0.3">
      <c r="A411" s="7" t="s">
        <v>1210</v>
      </c>
      <c r="B411" s="10">
        <v>920.25445000000002</v>
      </c>
      <c r="C411" s="10">
        <v>1840.5089</v>
      </c>
      <c r="D411" s="8">
        <v>5</v>
      </c>
      <c r="E411" s="8">
        <v>0.17</v>
      </c>
      <c r="F411" s="11">
        <v>45799</v>
      </c>
      <c r="G411" s="8" t="str">
        <f>VLOOKUP(A411,Customer_Dim!$A$1:$H$501,8,0)</f>
        <v>Gold</v>
      </c>
    </row>
    <row r="412" spans="1:7" x14ac:dyDescent="0.3">
      <c r="A412" s="7" t="s">
        <v>512</v>
      </c>
      <c r="B412" s="10">
        <v>612.77779999999996</v>
      </c>
      <c r="C412" s="10">
        <v>1838.3334</v>
      </c>
      <c r="D412" s="8">
        <v>7</v>
      </c>
      <c r="E412" s="8">
        <v>0.28000000000000003</v>
      </c>
      <c r="F412" s="11">
        <v>45699</v>
      </c>
      <c r="G412" s="8" t="str">
        <f>VLOOKUP(A412,Customer_Dim!$A$1:$H$501,8,0)</f>
        <v>Gold</v>
      </c>
    </row>
    <row r="413" spans="1:7" x14ac:dyDescent="0.3">
      <c r="A413" s="7" t="s">
        <v>1103</v>
      </c>
      <c r="B413" s="10">
        <v>610.79110000000003</v>
      </c>
      <c r="C413" s="10">
        <v>1832.3733000000002</v>
      </c>
      <c r="D413" s="8">
        <v>3</v>
      </c>
      <c r="E413" s="8">
        <v>0.14000000000000001</v>
      </c>
      <c r="F413" s="11">
        <v>45809</v>
      </c>
      <c r="G413" s="8" t="str">
        <f>VLOOKUP(A413,Customer_Dim!$A$1:$H$501,8,0)</f>
        <v>Bronze</v>
      </c>
    </row>
    <row r="414" spans="1:7" x14ac:dyDescent="0.3">
      <c r="A414" s="7" t="s">
        <v>598</v>
      </c>
      <c r="B414" s="10">
        <v>452.42375000000004</v>
      </c>
      <c r="C414" s="10">
        <v>1809.6950000000002</v>
      </c>
      <c r="D414" s="8">
        <v>10</v>
      </c>
      <c r="E414" s="8">
        <v>0.25</v>
      </c>
      <c r="F414" s="11">
        <v>45745</v>
      </c>
      <c r="G414" s="8" t="str">
        <f>VLOOKUP(A414,Customer_Dim!$A$1:$H$501,8,0)</f>
        <v>Platinum</v>
      </c>
    </row>
    <row r="415" spans="1:7" x14ac:dyDescent="0.3">
      <c r="A415" s="7" t="s">
        <v>479</v>
      </c>
      <c r="B415" s="10">
        <v>598.84103333333326</v>
      </c>
      <c r="C415" s="10">
        <v>1796.5230999999999</v>
      </c>
      <c r="D415" s="8">
        <v>8</v>
      </c>
      <c r="E415" s="8">
        <v>0.17</v>
      </c>
      <c r="F415" s="11">
        <v>45848</v>
      </c>
      <c r="G415" s="8" t="str">
        <f>VLOOKUP(A415,Customer_Dim!$A$1:$H$501,8,0)</f>
        <v>Bronze</v>
      </c>
    </row>
    <row r="416" spans="1:7" x14ac:dyDescent="0.3">
      <c r="A416" s="7" t="s">
        <v>497</v>
      </c>
      <c r="B416" s="10">
        <v>448.21100000000001</v>
      </c>
      <c r="C416" s="10">
        <v>1792.8440000000001</v>
      </c>
      <c r="D416" s="8">
        <v>6</v>
      </c>
      <c r="E416" s="8">
        <v>0.27</v>
      </c>
      <c r="F416" s="11">
        <v>45843</v>
      </c>
      <c r="G416" s="8" t="str">
        <f>VLOOKUP(A416,Customer_Dim!$A$1:$H$501,8,0)</f>
        <v>Platinum</v>
      </c>
    </row>
    <row r="417" spans="1:7" x14ac:dyDescent="0.3">
      <c r="A417" s="7" t="s">
        <v>1467</v>
      </c>
      <c r="B417" s="10">
        <v>595.22726666666665</v>
      </c>
      <c r="C417" s="10">
        <v>1785.6817999999998</v>
      </c>
      <c r="D417" s="8">
        <v>8</v>
      </c>
      <c r="E417" s="8">
        <v>0.22</v>
      </c>
      <c r="F417" s="11">
        <v>45428</v>
      </c>
      <c r="G417" s="8" t="str">
        <f>VLOOKUP(A417,Customer_Dim!$A$1:$H$501,8,0)</f>
        <v>Platinum</v>
      </c>
    </row>
    <row r="418" spans="1:7" x14ac:dyDescent="0.3">
      <c r="A418" s="7" t="s">
        <v>265</v>
      </c>
      <c r="B418" s="10">
        <v>1741.557</v>
      </c>
      <c r="C418" s="10">
        <v>1741.557</v>
      </c>
      <c r="D418" s="8">
        <v>3</v>
      </c>
      <c r="E418" s="8">
        <v>0.18</v>
      </c>
      <c r="F418" s="11">
        <v>45508</v>
      </c>
      <c r="G418" s="8" t="str">
        <f>VLOOKUP(A418,Customer_Dim!$A$1:$H$501,8,0)</f>
        <v>Silver</v>
      </c>
    </row>
    <row r="419" spans="1:7" x14ac:dyDescent="0.3">
      <c r="A419" s="7" t="s">
        <v>1445</v>
      </c>
      <c r="B419" s="10">
        <v>869.42829999999992</v>
      </c>
      <c r="C419" s="10">
        <v>1738.8565999999998</v>
      </c>
      <c r="D419" s="8">
        <v>5</v>
      </c>
      <c r="E419" s="8">
        <v>0.2</v>
      </c>
      <c r="F419" s="11">
        <v>45794</v>
      </c>
      <c r="G419" s="8" t="str">
        <f>VLOOKUP(A419,Customer_Dim!$A$1:$H$501,8,0)</f>
        <v>Platinum</v>
      </c>
    </row>
    <row r="420" spans="1:7" x14ac:dyDescent="0.3">
      <c r="A420" s="7" t="s">
        <v>1418</v>
      </c>
      <c r="B420" s="10">
        <v>1731.4914000000001</v>
      </c>
      <c r="C420" s="10">
        <v>1731.4914000000001</v>
      </c>
      <c r="D420" s="8">
        <v>2</v>
      </c>
      <c r="E420" s="8">
        <v>0.13</v>
      </c>
      <c r="F420" s="11">
        <v>45801</v>
      </c>
      <c r="G420" s="8" t="str">
        <f>VLOOKUP(A420,Customer_Dim!$A$1:$H$501,8,0)</f>
        <v>Silver</v>
      </c>
    </row>
    <row r="421" spans="1:7" x14ac:dyDescent="0.3">
      <c r="A421" s="7" t="s">
        <v>666</v>
      </c>
      <c r="B421" s="10">
        <v>430.42227500000001</v>
      </c>
      <c r="C421" s="10">
        <v>1721.6891000000001</v>
      </c>
      <c r="D421" s="8">
        <v>6</v>
      </c>
      <c r="E421" s="8">
        <v>0.28999999999999998</v>
      </c>
      <c r="F421" s="11">
        <v>45844</v>
      </c>
      <c r="G421" s="8" t="str">
        <f>VLOOKUP(A421,Customer_Dim!$A$1:$H$501,8,0)</f>
        <v>Silver</v>
      </c>
    </row>
    <row r="422" spans="1:7" x14ac:dyDescent="0.3">
      <c r="A422" s="7" t="s">
        <v>557</v>
      </c>
      <c r="B422" s="10">
        <v>856.82159999999999</v>
      </c>
      <c r="C422" s="10">
        <v>1713.6432</v>
      </c>
      <c r="D422" s="8">
        <v>7</v>
      </c>
      <c r="E422" s="8">
        <v>0.2</v>
      </c>
      <c r="F422" s="11">
        <v>45809</v>
      </c>
      <c r="G422" s="8" t="str">
        <f>VLOOKUP(A422,Customer_Dim!$A$1:$H$501,8,0)</f>
        <v>Bronze</v>
      </c>
    </row>
    <row r="423" spans="1:7" x14ac:dyDescent="0.3">
      <c r="A423" s="7" t="s">
        <v>1135</v>
      </c>
      <c r="B423" s="10">
        <v>856.15004999999996</v>
      </c>
      <c r="C423" s="10">
        <v>1712.3000999999999</v>
      </c>
      <c r="D423" s="8">
        <v>3</v>
      </c>
      <c r="E423" s="8">
        <v>0.23</v>
      </c>
      <c r="F423" s="11">
        <v>45257</v>
      </c>
      <c r="G423" s="8" t="str">
        <f>VLOOKUP(A423,Customer_Dim!$A$1:$H$501,8,0)</f>
        <v>Bronze</v>
      </c>
    </row>
    <row r="424" spans="1:7" x14ac:dyDescent="0.3">
      <c r="A424" s="7" t="s">
        <v>726</v>
      </c>
      <c r="B424" s="10">
        <v>853.48</v>
      </c>
      <c r="C424" s="10">
        <v>1706.96</v>
      </c>
      <c r="D424" s="8">
        <v>5</v>
      </c>
      <c r="E424" s="8">
        <v>0.2</v>
      </c>
      <c r="F424" s="11">
        <v>45447</v>
      </c>
      <c r="G424" s="8" t="str">
        <f>VLOOKUP(A424,Customer_Dim!$A$1:$H$501,8,0)</f>
        <v>Gold</v>
      </c>
    </row>
    <row r="425" spans="1:7" x14ac:dyDescent="0.3">
      <c r="A425" s="7" t="s">
        <v>462</v>
      </c>
      <c r="B425" s="10">
        <v>554.16819999999996</v>
      </c>
      <c r="C425" s="10">
        <v>1662.5046</v>
      </c>
      <c r="D425" s="8">
        <v>8</v>
      </c>
      <c r="E425" s="8">
        <v>0.13</v>
      </c>
      <c r="F425" s="11">
        <v>45814</v>
      </c>
      <c r="G425" s="8" t="str">
        <f>VLOOKUP(A425,Customer_Dim!$A$1:$H$501,8,0)</f>
        <v>Platinum</v>
      </c>
    </row>
    <row r="426" spans="1:7" x14ac:dyDescent="0.3">
      <c r="A426" s="7" t="s">
        <v>1349</v>
      </c>
      <c r="B426" s="10">
        <v>1643.4792</v>
      </c>
      <c r="C426" s="10">
        <v>1643.4792</v>
      </c>
      <c r="D426" s="8">
        <v>4</v>
      </c>
      <c r="E426" s="8">
        <v>0.01</v>
      </c>
      <c r="F426" s="11">
        <v>45933</v>
      </c>
      <c r="G426" s="8" t="str">
        <f>VLOOKUP(A426,Customer_Dim!$A$1:$H$501,8,0)</f>
        <v>Silver</v>
      </c>
    </row>
    <row r="427" spans="1:7" x14ac:dyDescent="0.3">
      <c r="A427" s="7" t="s">
        <v>433</v>
      </c>
      <c r="B427" s="10">
        <v>1640.0519999999999</v>
      </c>
      <c r="C427" s="10">
        <v>1640.0519999999999</v>
      </c>
      <c r="D427" s="8">
        <v>2</v>
      </c>
      <c r="E427" s="8">
        <v>0.1</v>
      </c>
      <c r="F427" s="11">
        <v>45311</v>
      </c>
      <c r="G427" s="8" t="str">
        <f>VLOOKUP(A427,Customer_Dim!$A$1:$H$501,8,0)</f>
        <v>Platinum</v>
      </c>
    </row>
    <row r="428" spans="1:7" x14ac:dyDescent="0.3">
      <c r="A428" s="7" t="s">
        <v>521</v>
      </c>
      <c r="B428" s="10">
        <v>814.86590000000001</v>
      </c>
      <c r="C428" s="10">
        <v>1629.7318</v>
      </c>
      <c r="D428" s="8">
        <v>3</v>
      </c>
      <c r="E428" s="8">
        <v>0.12</v>
      </c>
      <c r="F428" s="11">
        <v>45638</v>
      </c>
      <c r="G428" s="8" t="str">
        <f>VLOOKUP(A428,Customer_Dim!$A$1:$H$501,8,0)</f>
        <v>Platinum</v>
      </c>
    </row>
    <row r="429" spans="1:7" x14ac:dyDescent="0.3">
      <c r="A429" s="7" t="s">
        <v>800</v>
      </c>
      <c r="B429" s="10">
        <v>541.34446666666656</v>
      </c>
      <c r="C429" s="10">
        <v>1624.0333999999998</v>
      </c>
      <c r="D429" s="8">
        <v>5</v>
      </c>
      <c r="E429" s="8">
        <v>0.3</v>
      </c>
      <c r="F429" s="11">
        <v>45639</v>
      </c>
      <c r="G429" s="8" t="str">
        <f>VLOOKUP(A429,Customer_Dim!$A$1:$H$501,8,0)</f>
        <v>Silver</v>
      </c>
    </row>
    <row r="430" spans="1:7" x14ac:dyDescent="0.3">
      <c r="A430" s="7" t="s">
        <v>823</v>
      </c>
      <c r="B430" s="10">
        <v>766.16285000000005</v>
      </c>
      <c r="C430" s="10">
        <v>1532.3257000000001</v>
      </c>
      <c r="D430" s="8">
        <v>5</v>
      </c>
      <c r="E430" s="8">
        <v>0.15</v>
      </c>
      <c r="F430" s="11">
        <v>45518</v>
      </c>
      <c r="G430" s="8" t="str">
        <f>VLOOKUP(A430,Customer_Dim!$A$1:$H$501,8,0)</f>
        <v>Platinum</v>
      </c>
    </row>
    <row r="431" spans="1:7" x14ac:dyDescent="0.3">
      <c r="A431" s="7" t="s">
        <v>826</v>
      </c>
      <c r="B431" s="10">
        <v>370.94864999999999</v>
      </c>
      <c r="C431" s="10">
        <v>1483.7945999999999</v>
      </c>
      <c r="D431" s="8">
        <v>11</v>
      </c>
      <c r="E431" s="8">
        <v>0.25</v>
      </c>
      <c r="F431" s="11">
        <v>45766</v>
      </c>
      <c r="G431" s="8" t="str">
        <f>VLOOKUP(A431,Customer_Dim!$A$1:$H$501,8,0)</f>
        <v>Silver</v>
      </c>
    </row>
    <row r="432" spans="1:7" x14ac:dyDescent="0.3">
      <c r="A432" s="7" t="s">
        <v>298</v>
      </c>
      <c r="B432" s="10">
        <v>737.32139999999993</v>
      </c>
      <c r="C432" s="10">
        <v>1474.6427999999999</v>
      </c>
      <c r="D432" s="8">
        <v>4</v>
      </c>
      <c r="E432" s="8">
        <v>0.22</v>
      </c>
      <c r="F432" s="11">
        <v>45850</v>
      </c>
      <c r="G432" s="8" t="str">
        <f>VLOOKUP(A432,Customer_Dim!$A$1:$H$501,8,0)</f>
        <v>Bronze</v>
      </c>
    </row>
    <row r="433" spans="1:7" x14ac:dyDescent="0.3">
      <c r="A433" s="7" t="s">
        <v>1060</v>
      </c>
      <c r="B433" s="10">
        <v>719.74619999999993</v>
      </c>
      <c r="C433" s="10">
        <v>1439.4923999999999</v>
      </c>
      <c r="D433" s="8">
        <v>4</v>
      </c>
      <c r="E433" s="8">
        <v>0.14000000000000001</v>
      </c>
      <c r="F433" s="11">
        <v>45909</v>
      </c>
      <c r="G433" s="8" t="str">
        <f>VLOOKUP(A433,Customer_Dim!$A$1:$H$501,8,0)</f>
        <v>Bronze</v>
      </c>
    </row>
    <row r="434" spans="1:7" x14ac:dyDescent="0.3">
      <c r="A434" s="7" t="s">
        <v>235</v>
      </c>
      <c r="B434" s="10">
        <v>718.10564999999997</v>
      </c>
      <c r="C434" s="10">
        <v>1436.2112999999999</v>
      </c>
      <c r="D434" s="8">
        <v>5</v>
      </c>
      <c r="E434" s="8">
        <v>0.24</v>
      </c>
      <c r="F434" s="11">
        <v>45656</v>
      </c>
      <c r="G434" s="8" t="str">
        <f>VLOOKUP(A434,Customer_Dim!$A$1:$H$501,8,0)</f>
        <v>Gold</v>
      </c>
    </row>
    <row r="435" spans="1:7" x14ac:dyDescent="0.3">
      <c r="A435" s="7" t="s">
        <v>388</v>
      </c>
      <c r="B435" s="10">
        <v>477.53413333333327</v>
      </c>
      <c r="C435" s="10">
        <v>1432.6023999999998</v>
      </c>
      <c r="D435" s="8">
        <v>3</v>
      </c>
      <c r="E435" s="8">
        <v>0.16</v>
      </c>
      <c r="F435" s="11">
        <v>45618</v>
      </c>
      <c r="G435" s="8" t="str">
        <f>VLOOKUP(A435,Customer_Dim!$A$1:$H$501,8,0)</f>
        <v>Silver</v>
      </c>
    </row>
    <row r="436" spans="1:7" x14ac:dyDescent="0.3">
      <c r="A436" s="7" t="s">
        <v>182</v>
      </c>
      <c r="B436" s="10">
        <v>709.96480000000008</v>
      </c>
      <c r="C436" s="10">
        <v>1419.9296000000002</v>
      </c>
      <c r="D436" s="8">
        <v>8</v>
      </c>
      <c r="E436" s="8">
        <v>0.27</v>
      </c>
      <c r="F436" s="11">
        <v>45912</v>
      </c>
      <c r="G436" s="8" t="str">
        <f>VLOOKUP(A436,Customer_Dim!$A$1:$H$501,8,0)</f>
        <v>Platinum</v>
      </c>
    </row>
    <row r="437" spans="1:7" x14ac:dyDescent="0.3">
      <c r="A437" s="7" t="s">
        <v>307</v>
      </c>
      <c r="B437" s="10">
        <v>1409.9903999999999</v>
      </c>
      <c r="C437" s="10">
        <v>1409.9903999999999</v>
      </c>
      <c r="D437" s="8">
        <v>3</v>
      </c>
      <c r="E437" s="8">
        <v>0.16</v>
      </c>
      <c r="F437" s="11">
        <v>45635</v>
      </c>
      <c r="G437" s="8" t="str">
        <f>VLOOKUP(A437,Customer_Dim!$A$1:$H$501,8,0)</f>
        <v>Gold</v>
      </c>
    </row>
    <row r="438" spans="1:7" x14ac:dyDescent="0.3">
      <c r="A438" s="7" t="s">
        <v>467</v>
      </c>
      <c r="B438" s="10">
        <v>693.74829999999997</v>
      </c>
      <c r="C438" s="10">
        <v>1387.4965999999999</v>
      </c>
      <c r="D438" s="8">
        <v>4</v>
      </c>
      <c r="E438" s="8">
        <v>0.27</v>
      </c>
      <c r="F438" s="11">
        <v>45832</v>
      </c>
      <c r="G438" s="8" t="str">
        <f>VLOOKUP(A438,Customer_Dim!$A$1:$H$501,8,0)</f>
        <v>Bronze</v>
      </c>
    </row>
    <row r="439" spans="1:7" x14ac:dyDescent="0.3">
      <c r="A439" s="7" t="s">
        <v>1370</v>
      </c>
      <c r="B439" s="10">
        <v>692.2296</v>
      </c>
      <c r="C439" s="10">
        <v>1384.4592</v>
      </c>
      <c r="D439" s="8">
        <v>5</v>
      </c>
      <c r="E439" s="8">
        <v>0.16</v>
      </c>
      <c r="F439" s="11">
        <v>45600</v>
      </c>
      <c r="G439" s="8" t="str">
        <f>VLOOKUP(A439,Customer_Dim!$A$1:$H$501,8,0)</f>
        <v>Bronze</v>
      </c>
    </row>
    <row r="440" spans="1:7" x14ac:dyDescent="0.3">
      <c r="A440" s="7" t="s">
        <v>977</v>
      </c>
      <c r="B440" s="10">
        <v>1370.5232000000001</v>
      </c>
      <c r="C440" s="10">
        <v>1370.5232000000001</v>
      </c>
      <c r="D440" s="8">
        <v>4</v>
      </c>
      <c r="E440" s="8">
        <v>0.24</v>
      </c>
      <c r="F440" s="11">
        <v>45531</v>
      </c>
      <c r="G440" s="8" t="str">
        <f>VLOOKUP(A440,Customer_Dim!$A$1:$H$501,8,0)</f>
        <v>Platinum</v>
      </c>
    </row>
    <row r="441" spans="1:7" x14ac:dyDescent="0.3">
      <c r="A441" s="7" t="s">
        <v>1195</v>
      </c>
      <c r="B441" s="10">
        <v>680.89445000000001</v>
      </c>
      <c r="C441" s="10">
        <v>1361.7889</v>
      </c>
      <c r="D441" s="8">
        <v>3</v>
      </c>
      <c r="E441" s="8">
        <v>0.25</v>
      </c>
      <c r="F441" s="11">
        <v>45286</v>
      </c>
      <c r="G441" s="8" t="str">
        <f>VLOOKUP(A441,Customer_Dim!$A$1:$H$501,8,0)</f>
        <v>Silver</v>
      </c>
    </row>
    <row r="442" spans="1:7" x14ac:dyDescent="0.3">
      <c r="A442" s="7" t="s">
        <v>811</v>
      </c>
      <c r="B442" s="10">
        <v>453.43256666666662</v>
      </c>
      <c r="C442" s="10">
        <v>1360.2976999999998</v>
      </c>
      <c r="D442" s="8">
        <v>4</v>
      </c>
      <c r="E442" s="8">
        <v>0.28000000000000003</v>
      </c>
      <c r="F442" s="11">
        <v>45838</v>
      </c>
      <c r="G442" s="8" t="str">
        <f>VLOOKUP(A442,Customer_Dim!$A$1:$H$501,8,0)</f>
        <v>Platinum</v>
      </c>
    </row>
    <row r="443" spans="1:7" x14ac:dyDescent="0.3">
      <c r="A443" s="7" t="s">
        <v>268</v>
      </c>
      <c r="B443" s="10">
        <v>1348.2149999999999</v>
      </c>
      <c r="C443" s="10">
        <v>1348.2149999999999</v>
      </c>
      <c r="D443" s="8">
        <v>2</v>
      </c>
      <c r="E443" s="8">
        <v>0.25</v>
      </c>
      <c r="F443" s="11">
        <v>45546</v>
      </c>
      <c r="G443" s="8" t="str">
        <f>VLOOKUP(A443,Customer_Dim!$A$1:$H$501,8,0)</f>
        <v>Bronze</v>
      </c>
    </row>
    <row r="444" spans="1:7" x14ac:dyDescent="0.3">
      <c r="A444" s="7" t="s">
        <v>1484</v>
      </c>
      <c r="B444" s="10">
        <v>442.94456666666662</v>
      </c>
      <c r="C444" s="10">
        <v>1328.8336999999999</v>
      </c>
      <c r="D444" s="8">
        <v>6</v>
      </c>
      <c r="E444" s="8">
        <v>0.27</v>
      </c>
      <c r="F444" s="11">
        <v>45899</v>
      </c>
      <c r="G444" s="8" t="str">
        <f>VLOOKUP(A444,Customer_Dim!$A$1:$H$501,8,0)</f>
        <v>Platinum</v>
      </c>
    </row>
    <row r="445" spans="1:7" x14ac:dyDescent="0.3">
      <c r="A445" s="7" t="s">
        <v>1292</v>
      </c>
      <c r="B445" s="10">
        <v>316.42637500000001</v>
      </c>
      <c r="C445" s="10">
        <v>1265.7055</v>
      </c>
      <c r="D445" s="8">
        <v>8</v>
      </c>
      <c r="E445" s="8">
        <v>0.28999999999999998</v>
      </c>
      <c r="F445" s="11">
        <v>45608</v>
      </c>
      <c r="G445" s="8" t="str">
        <f>VLOOKUP(A445,Customer_Dim!$A$1:$H$501,8,0)</f>
        <v>Platinum</v>
      </c>
    </row>
    <row r="446" spans="1:7" x14ac:dyDescent="0.3">
      <c r="A446" s="7" t="s">
        <v>89</v>
      </c>
      <c r="B446" s="10">
        <v>419.27189999999996</v>
      </c>
      <c r="C446" s="10">
        <v>1257.8156999999999</v>
      </c>
      <c r="D446" s="8">
        <v>9</v>
      </c>
      <c r="E446" s="8">
        <v>0.18</v>
      </c>
      <c r="F446" s="11">
        <v>45918</v>
      </c>
      <c r="G446" s="8" t="str">
        <f>VLOOKUP(A446,Customer_Dim!$A$1:$H$501,8,0)</f>
        <v>Silver</v>
      </c>
    </row>
    <row r="447" spans="1:7" x14ac:dyDescent="0.3">
      <c r="A447" s="7" t="s">
        <v>637</v>
      </c>
      <c r="B447" s="10">
        <v>612.22859999999991</v>
      </c>
      <c r="C447" s="10">
        <v>1224.4571999999998</v>
      </c>
      <c r="D447" s="8">
        <v>4</v>
      </c>
      <c r="E447" s="8">
        <v>0.25</v>
      </c>
      <c r="F447" s="11">
        <v>45591</v>
      </c>
      <c r="G447" s="8" t="str">
        <f>VLOOKUP(A447,Customer_Dim!$A$1:$H$501,8,0)</f>
        <v>Platinum</v>
      </c>
    </row>
    <row r="448" spans="1:7" x14ac:dyDescent="0.3">
      <c r="A448" s="7" t="s">
        <v>589</v>
      </c>
      <c r="B448" s="10">
        <v>577.29269999999997</v>
      </c>
      <c r="C448" s="10">
        <v>1154.5853999999999</v>
      </c>
      <c r="D448" s="8">
        <v>4</v>
      </c>
      <c r="E448" s="8">
        <v>0.27</v>
      </c>
      <c r="F448" s="11">
        <v>45914</v>
      </c>
      <c r="G448" s="8" t="str">
        <f>VLOOKUP(A448,Customer_Dim!$A$1:$H$501,8,0)</f>
        <v>Bronze</v>
      </c>
    </row>
    <row r="449" spans="1:7" x14ac:dyDescent="0.3">
      <c r="A449" s="7" t="s">
        <v>645</v>
      </c>
      <c r="B449" s="10">
        <v>383.25623333333334</v>
      </c>
      <c r="C449" s="10">
        <v>1149.7687000000001</v>
      </c>
      <c r="D449" s="8">
        <v>4</v>
      </c>
      <c r="E449" s="8">
        <v>0.26</v>
      </c>
      <c r="F449" s="11">
        <v>45943</v>
      </c>
      <c r="G449" s="8" t="str">
        <f>VLOOKUP(A449,Customer_Dim!$A$1:$H$501,8,0)</f>
        <v>Bronze</v>
      </c>
    </row>
    <row r="450" spans="1:7" x14ac:dyDescent="0.3">
      <c r="A450" s="7" t="s">
        <v>864</v>
      </c>
      <c r="B450" s="10">
        <v>374.10699999999997</v>
      </c>
      <c r="C450" s="10">
        <v>1122.3209999999999</v>
      </c>
      <c r="D450" s="8">
        <v>5</v>
      </c>
      <c r="E450" s="8">
        <v>0.09</v>
      </c>
      <c r="F450" s="11">
        <v>45795</v>
      </c>
      <c r="G450" s="8" t="str">
        <f>VLOOKUP(A450,Customer_Dim!$A$1:$H$501,8,0)</f>
        <v>Silver</v>
      </c>
    </row>
    <row r="451" spans="1:7" x14ac:dyDescent="0.3">
      <c r="A451" s="7" t="s">
        <v>749</v>
      </c>
      <c r="B451" s="10">
        <v>372.69993333333332</v>
      </c>
      <c r="C451" s="10">
        <v>1118.0998</v>
      </c>
      <c r="D451" s="8">
        <v>8</v>
      </c>
      <c r="E451" s="8">
        <v>0.15</v>
      </c>
      <c r="F451" s="11">
        <v>45567</v>
      </c>
      <c r="G451" s="8" t="str">
        <f>VLOOKUP(A451,Customer_Dim!$A$1:$H$501,8,0)</f>
        <v>Bronze</v>
      </c>
    </row>
    <row r="452" spans="1:7" x14ac:dyDescent="0.3">
      <c r="A452" s="7" t="s">
        <v>1267</v>
      </c>
      <c r="B452" s="10">
        <v>544.85559999999998</v>
      </c>
      <c r="C452" s="10">
        <v>1089.7112</v>
      </c>
      <c r="D452" s="8">
        <v>5</v>
      </c>
      <c r="E452" s="8">
        <v>0.14000000000000001</v>
      </c>
      <c r="F452" s="11">
        <v>45876</v>
      </c>
      <c r="G452" s="8" t="str">
        <f>VLOOKUP(A452,Customer_Dim!$A$1:$H$501,8,0)</f>
        <v>Gold</v>
      </c>
    </row>
    <row r="453" spans="1:7" x14ac:dyDescent="0.3">
      <c r="A453" s="7" t="s">
        <v>1300</v>
      </c>
      <c r="B453" s="10">
        <v>528.58214999999996</v>
      </c>
      <c r="C453" s="10">
        <v>1057.1642999999999</v>
      </c>
      <c r="D453" s="8">
        <v>6</v>
      </c>
      <c r="E453" s="8">
        <v>0.28999999999999998</v>
      </c>
      <c r="F453" s="11">
        <v>45825</v>
      </c>
      <c r="G453" s="8" t="str">
        <f>VLOOKUP(A453,Customer_Dim!$A$1:$H$501,8,0)</f>
        <v>Bronze</v>
      </c>
    </row>
    <row r="454" spans="1:7" x14ac:dyDescent="0.3">
      <c r="A454" s="7" t="s">
        <v>951</v>
      </c>
      <c r="B454" s="10">
        <v>344.12779999999998</v>
      </c>
      <c r="C454" s="10">
        <v>1032.3833999999999</v>
      </c>
      <c r="D454" s="8">
        <v>5</v>
      </c>
      <c r="E454" s="8">
        <v>0.3</v>
      </c>
      <c r="F454" s="11">
        <v>45868</v>
      </c>
      <c r="G454" s="8" t="str">
        <f>VLOOKUP(A454,Customer_Dim!$A$1:$H$501,8,0)</f>
        <v>Silver</v>
      </c>
    </row>
    <row r="455" spans="1:7" x14ac:dyDescent="0.3">
      <c r="A455" s="7" t="s">
        <v>669</v>
      </c>
      <c r="B455" s="10">
        <v>513.98779999999999</v>
      </c>
      <c r="C455" s="10">
        <v>1027.9756</v>
      </c>
      <c r="D455" s="8">
        <v>4</v>
      </c>
      <c r="E455" s="8">
        <v>0.24</v>
      </c>
      <c r="F455" s="11">
        <v>45926</v>
      </c>
      <c r="G455" s="8" t="str">
        <f>VLOOKUP(A455,Customer_Dim!$A$1:$H$501,8,0)</f>
        <v>Bronze</v>
      </c>
    </row>
    <row r="456" spans="1:7" x14ac:dyDescent="0.3">
      <c r="A456" s="7" t="s">
        <v>1403</v>
      </c>
      <c r="B456" s="10">
        <v>1017.7704</v>
      </c>
      <c r="C456" s="10">
        <v>1017.7704</v>
      </c>
      <c r="D456" s="8">
        <v>3</v>
      </c>
      <c r="E456" s="8">
        <v>0.28000000000000003</v>
      </c>
      <c r="F456" s="11">
        <v>45735</v>
      </c>
      <c r="G456" s="8" t="str">
        <f>VLOOKUP(A456,Customer_Dim!$A$1:$H$501,8,0)</f>
        <v>Gold</v>
      </c>
    </row>
    <row r="457" spans="1:7" x14ac:dyDescent="0.3">
      <c r="A457" s="7" t="s">
        <v>320</v>
      </c>
      <c r="B457" s="10">
        <v>1005.3944</v>
      </c>
      <c r="C457" s="10">
        <v>1005.3944</v>
      </c>
      <c r="D457" s="8">
        <v>2</v>
      </c>
      <c r="E457" s="8">
        <v>0.08</v>
      </c>
      <c r="F457" s="11">
        <v>45549</v>
      </c>
      <c r="G457" s="8" t="str">
        <f>VLOOKUP(A457,Customer_Dim!$A$1:$H$501,8,0)</f>
        <v>Platinum</v>
      </c>
    </row>
    <row r="458" spans="1:7" x14ac:dyDescent="0.3">
      <c r="A458" s="7" t="s">
        <v>93</v>
      </c>
      <c r="B458" s="10">
        <v>248.99260000000001</v>
      </c>
      <c r="C458" s="10">
        <v>995.97040000000004</v>
      </c>
      <c r="D458" s="8">
        <v>7</v>
      </c>
      <c r="E458" s="8">
        <v>0.23</v>
      </c>
      <c r="F458" s="11">
        <v>45934</v>
      </c>
      <c r="G458" s="8" t="str">
        <f>VLOOKUP(A458,Customer_Dim!$A$1:$H$501,8,0)</f>
        <v>Gold</v>
      </c>
    </row>
    <row r="459" spans="1:7" x14ac:dyDescent="0.3">
      <c r="A459" s="7" t="s">
        <v>167</v>
      </c>
      <c r="B459" s="10">
        <v>321.62079999999997</v>
      </c>
      <c r="C459" s="10">
        <v>964.86239999999998</v>
      </c>
      <c r="D459" s="8">
        <v>6</v>
      </c>
      <c r="E459" s="8">
        <v>0.23</v>
      </c>
      <c r="F459" s="11">
        <v>45823</v>
      </c>
      <c r="G459" s="8" t="str">
        <f>VLOOKUP(A459,Customer_Dim!$A$1:$H$501,8,0)</f>
        <v>Gold</v>
      </c>
    </row>
    <row r="460" spans="1:7" x14ac:dyDescent="0.3">
      <c r="A460" s="7" t="s">
        <v>894</v>
      </c>
      <c r="B460" s="10">
        <v>964.77480000000003</v>
      </c>
      <c r="C460" s="10">
        <v>964.77480000000003</v>
      </c>
      <c r="D460" s="8">
        <v>1</v>
      </c>
      <c r="E460" s="8">
        <v>0.01</v>
      </c>
      <c r="F460" s="11">
        <v>45688</v>
      </c>
      <c r="G460" s="8" t="str">
        <f>VLOOKUP(A460,Customer_Dim!$A$1:$H$501,8,0)</f>
        <v>Gold</v>
      </c>
    </row>
    <row r="461" spans="1:7" x14ac:dyDescent="0.3">
      <c r="A461" s="7" t="s">
        <v>971</v>
      </c>
      <c r="B461" s="10">
        <v>962.47320000000002</v>
      </c>
      <c r="C461" s="10">
        <v>962.47320000000002</v>
      </c>
      <c r="D461" s="8">
        <v>2</v>
      </c>
      <c r="E461" s="8">
        <v>0.22</v>
      </c>
      <c r="F461" s="11">
        <v>45762</v>
      </c>
      <c r="G461" s="8" t="str">
        <f>VLOOKUP(A461,Customer_Dim!$A$1:$H$501,8,0)</f>
        <v>Platinum</v>
      </c>
    </row>
    <row r="462" spans="1:7" x14ac:dyDescent="0.3">
      <c r="A462" s="7" t="s">
        <v>570</v>
      </c>
      <c r="B462" s="10">
        <v>953.55000000000007</v>
      </c>
      <c r="C462" s="10">
        <v>953.55000000000007</v>
      </c>
      <c r="D462" s="8">
        <v>2</v>
      </c>
      <c r="E462" s="8">
        <v>0.22</v>
      </c>
      <c r="F462" s="11">
        <v>45830</v>
      </c>
      <c r="G462" s="8" t="str">
        <f>VLOOKUP(A462,Customer_Dim!$A$1:$H$501,8,0)</f>
        <v>Gold</v>
      </c>
    </row>
    <row r="463" spans="1:7" x14ac:dyDescent="0.3">
      <c r="A463" s="7" t="s">
        <v>1387</v>
      </c>
      <c r="B463" s="10">
        <v>953.38679999999999</v>
      </c>
      <c r="C463" s="10">
        <v>953.38679999999999</v>
      </c>
      <c r="D463" s="8">
        <v>3</v>
      </c>
      <c r="E463" s="8">
        <v>0.08</v>
      </c>
      <c r="F463" s="11">
        <v>45229</v>
      </c>
      <c r="G463" s="8" t="str">
        <f>VLOOKUP(A463,Customer_Dim!$A$1:$H$501,8,0)</f>
        <v>Gold</v>
      </c>
    </row>
    <row r="464" spans="1:7" x14ac:dyDescent="0.3">
      <c r="A464" s="7" t="s">
        <v>945</v>
      </c>
      <c r="B464" s="10">
        <v>945.21720000000016</v>
      </c>
      <c r="C464" s="10">
        <v>945.21720000000016</v>
      </c>
      <c r="D464" s="8">
        <v>3</v>
      </c>
      <c r="E464" s="8">
        <v>0.08</v>
      </c>
      <c r="F464" s="11">
        <v>45241</v>
      </c>
      <c r="G464" s="8" t="str">
        <f>VLOOKUP(A464,Customer_Dim!$A$1:$H$501,8,0)</f>
        <v>Gold</v>
      </c>
    </row>
    <row r="465" spans="1:7" x14ac:dyDescent="0.3">
      <c r="A465" s="7" t="s">
        <v>1072</v>
      </c>
      <c r="B465" s="10">
        <v>470.55070000000001</v>
      </c>
      <c r="C465" s="10">
        <v>941.10140000000001</v>
      </c>
      <c r="D465" s="8">
        <v>6</v>
      </c>
      <c r="E465" s="8">
        <v>0.09</v>
      </c>
      <c r="F465" s="11">
        <v>45709</v>
      </c>
      <c r="G465" s="8" t="str">
        <f>VLOOKUP(A465,Customer_Dim!$A$1:$H$501,8,0)</f>
        <v>Bronze</v>
      </c>
    </row>
    <row r="466" spans="1:7" x14ac:dyDescent="0.3">
      <c r="A466" s="7" t="s">
        <v>909</v>
      </c>
      <c r="B466" s="10">
        <v>922.9692</v>
      </c>
      <c r="C466" s="10">
        <v>922.9692</v>
      </c>
      <c r="D466" s="8">
        <v>2</v>
      </c>
      <c r="E466" s="8">
        <v>0.14000000000000001</v>
      </c>
      <c r="F466" s="11">
        <v>45736</v>
      </c>
      <c r="G466" s="8" t="str">
        <f>VLOOKUP(A466,Customer_Dim!$A$1:$H$501,8,0)</f>
        <v>Bronze</v>
      </c>
    </row>
    <row r="467" spans="1:7" x14ac:dyDescent="0.3">
      <c r="A467" s="7" t="s">
        <v>156</v>
      </c>
      <c r="B467" s="10">
        <v>456.79475000000002</v>
      </c>
      <c r="C467" s="10">
        <v>913.58950000000004</v>
      </c>
      <c r="D467" s="8">
        <v>4</v>
      </c>
      <c r="E467" s="8">
        <v>0.26</v>
      </c>
      <c r="F467" s="11">
        <v>45527</v>
      </c>
      <c r="G467" s="8" t="str">
        <f>VLOOKUP(A467,Customer_Dim!$A$1:$H$501,8,0)</f>
        <v>Gold</v>
      </c>
    </row>
    <row r="468" spans="1:7" x14ac:dyDescent="0.3">
      <c r="A468" s="7" t="s">
        <v>718</v>
      </c>
      <c r="B468" s="10">
        <v>452.04160000000002</v>
      </c>
      <c r="C468" s="10">
        <v>904.08320000000003</v>
      </c>
      <c r="D468" s="8">
        <v>5</v>
      </c>
      <c r="E468" s="8">
        <v>0.24</v>
      </c>
      <c r="F468" s="11">
        <v>45826</v>
      </c>
      <c r="G468" s="8" t="str">
        <f>VLOOKUP(A468,Customer_Dim!$A$1:$H$501,8,0)</f>
        <v>Silver</v>
      </c>
    </row>
    <row r="469" spans="1:7" x14ac:dyDescent="0.3">
      <c r="A469" s="7" t="s">
        <v>1109</v>
      </c>
      <c r="B469" s="10">
        <v>440.04050000000001</v>
      </c>
      <c r="C469" s="10">
        <v>880.08100000000002</v>
      </c>
      <c r="D469" s="8">
        <v>2</v>
      </c>
      <c r="E469" s="8">
        <v>0.1</v>
      </c>
      <c r="F469" s="11">
        <v>45879</v>
      </c>
      <c r="G469" s="8" t="str">
        <f>VLOOKUP(A469,Customer_Dim!$A$1:$H$501,8,0)</f>
        <v>Gold</v>
      </c>
    </row>
    <row r="470" spans="1:7" x14ac:dyDescent="0.3">
      <c r="A470" s="7" t="s">
        <v>1513</v>
      </c>
      <c r="B470" s="10">
        <v>434.06004999999993</v>
      </c>
      <c r="C470" s="10">
        <v>868.12009999999987</v>
      </c>
      <c r="D470" s="8">
        <v>4</v>
      </c>
      <c r="E470" s="8">
        <v>0.12</v>
      </c>
      <c r="F470" s="11">
        <v>45598</v>
      </c>
      <c r="G470" s="8" t="str">
        <f>VLOOKUP(A470,Customer_Dim!$A$1:$H$501,8,0)</f>
        <v>Silver</v>
      </c>
    </row>
    <row r="471" spans="1:7" x14ac:dyDescent="0.3">
      <c r="A471" s="7" t="s">
        <v>847</v>
      </c>
      <c r="B471" s="10">
        <v>867.5</v>
      </c>
      <c r="C471" s="10">
        <v>867.5</v>
      </c>
      <c r="D471" s="8">
        <v>2</v>
      </c>
      <c r="E471" s="8">
        <v>0</v>
      </c>
      <c r="F471" s="11">
        <v>45918</v>
      </c>
      <c r="G471" s="8" t="str">
        <f>VLOOKUP(A471,Customer_Dim!$A$1:$H$501,8,0)</f>
        <v>Bronze</v>
      </c>
    </row>
    <row r="472" spans="1:7" x14ac:dyDescent="0.3">
      <c r="A472" s="7" t="s">
        <v>1121</v>
      </c>
      <c r="B472" s="10">
        <v>433.45569999999998</v>
      </c>
      <c r="C472" s="10">
        <v>866.91139999999996</v>
      </c>
      <c r="D472" s="8">
        <v>4</v>
      </c>
      <c r="E472" s="8">
        <v>0.26</v>
      </c>
      <c r="F472" s="11">
        <v>45792</v>
      </c>
      <c r="G472" s="8" t="str">
        <f>VLOOKUP(A472,Customer_Dim!$A$1:$H$501,8,0)</f>
        <v>Gold</v>
      </c>
    </row>
    <row r="473" spans="1:7" x14ac:dyDescent="0.3">
      <c r="A473" s="7" t="s">
        <v>1306</v>
      </c>
      <c r="B473" s="10">
        <v>406.81510000000003</v>
      </c>
      <c r="C473" s="10">
        <v>813.63020000000006</v>
      </c>
      <c r="D473" s="8">
        <v>4</v>
      </c>
      <c r="E473" s="8">
        <v>0.24</v>
      </c>
      <c r="F473" s="11">
        <v>45532</v>
      </c>
      <c r="G473" s="8" t="str">
        <f>VLOOKUP(A473,Customer_Dim!$A$1:$H$501,8,0)</f>
        <v>Platinum</v>
      </c>
    </row>
    <row r="474" spans="1:7" x14ac:dyDescent="0.3">
      <c r="A474" s="7" t="s">
        <v>285</v>
      </c>
      <c r="B474" s="10">
        <v>774.14260000000002</v>
      </c>
      <c r="C474" s="10">
        <v>774.14260000000002</v>
      </c>
      <c r="D474" s="8">
        <v>2</v>
      </c>
      <c r="E474" s="8">
        <v>0.23</v>
      </c>
      <c r="F474" s="11">
        <v>45637</v>
      </c>
      <c r="G474" s="8" t="str">
        <f>VLOOKUP(A474,Customer_Dim!$A$1:$H$501,8,0)</f>
        <v>Platinum</v>
      </c>
    </row>
    <row r="475" spans="1:7" x14ac:dyDescent="0.3">
      <c r="A475" s="7" t="s">
        <v>992</v>
      </c>
      <c r="B475" s="10">
        <v>758.03660000000002</v>
      </c>
      <c r="C475" s="10">
        <v>758.03660000000002</v>
      </c>
      <c r="D475" s="8">
        <v>2</v>
      </c>
      <c r="E475" s="8">
        <v>0.21</v>
      </c>
      <c r="F475" s="11">
        <v>45902</v>
      </c>
      <c r="G475" s="8" t="str">
        <f>VLOOKUP(A475,Customer_Dim!$A$1:$H$501,8,0)</f>
        <v>Platinum</v>
      </c>
    </row>
    <row r="476" spans="1:7" x14ac:dyDescent="0.3">
      <c r="A476" s="7" t="s">
        <v>107</v>
      </c>
      <c r="B476" s="10">
        <v>727.28659999999991</v>
      </c>
      <c r="C476" s="10">
        <v>727.28659999999991</v>
      </c>
      <c r="D476" s="8">
        <v>1</v>
      </c>
      <c r="E476" s="8">
        <v>0.03</v>
      </c>
      <c r="F476" s="11">
        <v>45807</v>
      </c>
      <c r="G476" s="8" t="str">
        <f>VLOOKUP(A476,Customer_Dim!$A$1:$H$501,8,0)</f>
        <v>Bronze</v>
      </c>
    </row>
    <row r="477" spans="1:7" x14ac:dyDescent="0.3">
      <c r="A477" s="7" t="s">
        <v>548</v>
      </c>
      <c r="B477" s="10">
        <v>344.89109999999999</v>
      </c>
      <c r="C477" s="10">
        <v>689.78219999999999</v>
      </c>
      <c r="D477" s="8">
        <v>5</v>
      </c>
      <c r="E477" s="8">
        <v>0.19</v>
      </c>
      <c r="F477" s="11">
        <v>45842</v>
      </c>
      <c r="G477" s="8" t="str">
        <f>VLOOKUP(A477,Customer_Dim!$A$1:$H$501,8,0)</f>
        <v>Silver</v>
      </c>
    </row>
    <row r="478" spans="1:7" x14ac:dyDescent="0.3">
      <c r="A478" s="7" t="s">
        <v>426</v>
      </c>
      <c r="B478" s="10">
        <v>685.34879999999998</v>
      </c>
      <c r="C478" s="10">
        <v>685.34879999999998</v>
      </c>
      <c r="D478" s="8">
        <v>4</v>
      </c>
      <c r="E478" s="8">
        <v>0.28999999999999998</v>
      </c>
      <c r="F478" s="11">
        <v>45535</v>
      </c>
      <c r="G478" s="8" t="str">
        <f>VLOOKUP(A478,Customer_Dim!$A$1:$H$501,8,0)</f>
        <v>Platinum</v>
      </c>
    </row>
    <row r="479" spans="1:7" x14ac:dyDescent="0.3">
      <c r="A479" s="7" t="s">
        <v>1272</v>
      </c>
      <c r="B479" s="10">
        <v>646.29599999999994</v>
      </c>
      <c r="C479" s="10">
        <v>646.29599999999994</v>
      </c>
      <c r="D479" s="8">
        <v>1</v>
      </c>
      <c r="E479" s="8">
        <v>0.16</v>
      </c>
      <c r="F479" s="11">
        <v>45878</v>
      </c>
      <c r="G479" s="8" t="str">
        <f>VLOOKUP(A479,Customer_Dim!$A$1:$H$501,8,0)</f>
        <v>Gold</v>
      </c>
    </row>
    <row r="480" spans="1:7" x14ac:dyDescent="0.3">
      <c r="A480" s="7" t="s">
        <v>1204</v>
      </c>
      <c r="B480" s="10">
        <v>303.9307</v>
      </c>
      <c r="C480" s="10">
        <v>607.8614</v>
      </c>
      <c r="D480" s="8">
        <v>4</v>
      </c>
      <c r="E480" s="8">
        <v>0.27</v>
      </c>
      <c r="F480" s="11">
        <v>45529</v>
      </c>
      <c r="G480" s="8" t="str">
        <f>VLOOKUP(A480,Customer_Dim!$A$1:$H$501,8,0)</f>
        <v>Silver</v>
      </c>
    </row>
    <row r="481" spans="1:7" x14ac:dyDescent="0.3">
      <c r="A481" s="7" t="s">
        <v>358</v>
      </c>
      <c r="B481" s="10">
        <v>294.39929999999998</v>
      </c>
      <c r="C481" s="10">
        <v>588.79859999999996</v>
      </c>
      <c r="D481" s="8">
        <v>3</v>
      </c>
      <c r="E481" s="8">
        <v>0.28999999999999998</v>
      </c>
      <c r="F481" s="11">
        <v>45763</v>
      </c>
      <c r="G481" s="8" t="str">
        <f>VLOOKUP(A481,Customer_Dim!$A$1:$H$501,8,0)</f>
        <v>Bronze</v>
      </c>
    </row>
    <row r="482" spans="1:7" x14ac:dyDescent="0.3">
      <c r="A482" s="7" t="s">
        <v>149</v>
      </c>
      <c r="B482" s="10">
        <v>588.49239999999998</v>
      </c>
      <c r="C482" s="10">
        <v>588.49239999999998</v>
      </c>
      <c r="D482" s="8">
        <v>2</v>
      </c>
      <c r="E482" s="8">
        <v>0.26</v>
      </c>
      <c r="F482" s="11">
        <v>45646</v>
      </c>
      <c r="G482" s="8" t="str">
        <f>VLOOKUP(A482,Customer_Dim!$A$1:$H$501,8,0)</f>
        <v>Bronze</v>
      </c>
    </row>
    <row r="483" spans="1:7" x14ac:dyDescent="0.3">
      <c r="A483" s="7" t="s">
        <v>442</v>
      </c>
      <c r="B483" s="10">
        <v>293.65410000000003</v>
      </c>
      <c r="C483" s="10">
        <v>587.30820000000006</v>
      </c>
      <c r="D483" s="8">
        <v>6</v>
      </c>
      <c r="E483" s="8">
        <v>0.22</v>
      </c>
      <c r="F483" s="11">
        <v>45640</v>
      </c>
      <c r="G483" s="8" t="str">
        <f>VLOOKUP(A483,Customer_Dim!$A$1:$H$501,8,0)</f>
        <v>Platinum</v>
      </c>
    </row>
    <row r="484" spans="1:7" x14ac:dyDescent="0.3">
      <c r="A484" s="7" t="s">
        <v>983</v>
      </c>
      <c r="B484" s="10">
        <v>548.27499999999998</v>
      </c>
      <c r="C484" s="10">
        <v>548.27499999999998</v>
      </c>
      <c r="D484" s="8">
        <v>1</v>
      </c>
      <c r="E484" s="8">
        <v>0.3</v>
      </c>
      <c r="F484" s="11">
        <v>45723</v>
      </c>
      <c r="G484" s="8" t="str">
        <f>VLOOKUP(A484,Customer_Dim!$A$1:$H$501,8,0)</f>
        <v>Silver</v>
      </c>
    </row>
    <row r="485" spans="1:7" x14ac:dyDescent="0.3">
      <c r="A485" s="7" t="s">
        <v>930</v>
      </c>
      <c r="B485" s="10">
        <v>547.17700000000002</v>
      </c>
      <c r="C485" s="10">
        <v>547.17700000000002</v>
      </c>
      <c r="D485" s="8">
        <v>1</v>
      </c>
      <c r="E485" s="8">
        <v>0.03</v>
      </c>
      <c r="F485" s="11">
        <v>45380</v>
      </c>
      <c r="G485" s="8" t="str">
        <f>VLOOKUP(A485,Customer_Dim!$A$1:$H$501,8,0)</f>
        <v>Silver</v>
      </c>
    </row>
    <row r="486" spans="1:7" x14ac:dyDescent="0.3">
      <c r="A486" s="7" t="s">
        <v>607</v>
      </c>
      <c r="B486" s="10">
        <v>245.26754999999997</v>
      </c>
      <c r="C486" s="10">
        <v>490.53509999999994</v>
      </c>
      <c r="D486" s="8">
        <v>6</v>
      </c>
      <c r="E486" s="8">
        <v>0.19</v>
      </c>
      <c r="F486" s="11">
        <v>45908</v>
      </c>
      <c r="G486" s="8" t="str">
        <f>VLOOKUP(A486,Customer_Dim!$A$1:$H$501,8,0)</f>
        <v>Silver</v>
      </c>
    </row>
    <row r="487" spans="1:7" x14ac:dyDescent="0.3">
      <c r="A487" s="7" t="s">
        <v>1367</v>
      </c>
      <c r="B487" s="10">
        <v>339.42459999999988</v>
      </c>
      <c r="C487" s="10">
        <v>339.42459999999988</v>
      </c>
      <c r="D487" s="8">
        <v>1</v>
      </c>
      <c r="E487" s="8">
        <v>0.06</v>
      </c>
      <c r="F487" s="11">
        <v>45906</v>
      </c>
      <c r="G487" s="8" t="str">
        <f>VLOOKUP(A487,Customer_Dim!$A$1:$H$501,8,0)</f>
        <v>Gold</v>
      </c>
    </row>
    <row r="488" spans="1:7" x14ac:dyDescent="0.3">
      <c r="A488" s="7" t="s">
        <v>500</v>
      </c>
      <c r="B488" s="10">
        <v>339.37560000000002</v>
      </c>
      <c r="C488" s="10">
        <v>339.37560000000002</v>
      </c>
      <c r="D488" s="8">
        <v>3</v>
      </c>
      <c r="E488" s="8">
        <v>7.0000000000000007E-2</v>
      </c>
      <c r="F488" s="11">
        <v>45727</v>
      </c>
      <c r="G488" s="8" t="str">
        <f>VLOOKUP(A488,Customer_Dim!$A$1:$H$501,8,0)</f>
        <v>Gold</v>
      </c>
    </row>
    <row r="489" spans="1:7" x14ac:dyDescent="0.3">
      <c r="A489" s="7" t="s">
        <v>447</v>
      </c>
      <c r="B489" s="10">
        <v>313.99</v>
      </c>
      <c r="C489" s="10">
        <v>313.99</v>
      </c>
      <c r="D489" s="8">
        <v>4</v>
      </c>
      <c r="E489" s="8">
        <v>0.15</v>
      </c>
      <c r="F489" s="11">
        <v>45669</v>
      </c>
      <c r="G489" s="8" t="str">
        <f>VLOOKUP(A489,Customer_Dim!$A$1:$H$501,8,0)</f>
        <v>Gold</v>
      </c>
    </row>
    <row r="490" spans="1:7" x14ac:dyDescent="0.3">
      <c r="A490" s="7" t="s">
        <v>524</v>
      </c>
      <c r="B490" s="10">
        <v>215.14420000000001</v>
      </c>
      <c r="C490" s="10">
        <v>215.14420000000001</v>
      </c>
      <c r="D490" s="8">
        <v>2</v>
      </c>
      <c r="E490" s="8">
        <v>0.28999999999999998</v>
      </c>
      <c r="F490" s="11">
        <v>45503</v>
      </c>
      <c r="G490" s="8" t="str">
        <f>VLOOKUP(A490,Customer_Dim!$A$1:$H$501,8,0)</f>
        <v>Bronze</v>
      </c>
    </row>
    <row r="491" spans="1:7" x14ac:dyDescent="0.3">
      <c r="A491" s="7" t="s">
        <v>1004</v>
      </c>
      <c r="B491" s="10">
        <v>105.95679999999999</v>
      </c>
      <c r="C491" s="10">
        <v>211.91359999999997</v>
      </c>
      <c r="D491" s="8">
        <v>5</v>
      </c>
      <c r="E491" s="8">
        <v>0.28000000000000003</v>
      </c>
      <c r="F491" s="11">
        <v>45756</v>
      </c>
      <c r="G491" s="8" t="str">
        <f>VLOOKUP(A491,Customer_Dim!$A$1:$H$501,8,0)</f>
        <v>Bronze</v>
      </c>
    </row>
    <row r="492" spans="1:7" x14ac:dyDescent="0.3">
      <c r="A492" s="7" t="s">
        <v>1264</v>
      </c>
      <c r="B492" s="10">
        <v>116.23139999999999</v>
      </c>
      <c r="C492" s="10">
        <v>116.23139999999999</v>
      </c>
      <c r="D492" s="8">
        <v>1</v>
      </c>
      <c r="E492" s="8">
        <v>7.0000000000000007E-2</v>
      </c>
      <c r="F492" s="11">
        <v>45693</v>
      </c>
      <c r="G492" s="8" t="str">
        <f>VLOOKUP(A492,Customer_Dim!$A$1:$H$501,8,0)</f>
        <v>Silver</v>
      </c>
    </row>
    <row r="493" spans="1:7" x14ac:dyDescent="0.3">
      <c r="A493" s="7" t="s">
        <v>1057</v>
      </c>
      <c r="B493" s="10">
        <v>36.027200000000001</v>
      </c>
      <c r="C493" s="10">
        <v>36.027200000000001</v>
      </c>
      <c r="D493" s="8">
        <v>2</v>
      </c>
      <c r="E493" s="8">
        <v>0.12</v>
      </c>
      <c r="F493" s="11">
        <v>45556</v>
      </c>
      <c r="G493" s="8" t="str">
        <f>VLOOKUP(A493,Customer_Dim!$A$1:$H$501,8,0)</f>
        <v>Bronze</v>
      </c>
    </row>
    <row r="494" spans="1:7" x14ac:dyDescent="0.3">
      <c r="A494" s="7" t="s">
        <v>3960</v>
      </c>
      <c r="B494" s="10">
        <v>1087.1973491499971</v>
      </c>
      <c r="C494" s="10">
        <v>2174394.6982999942</v>
      </c>
      <c r="D494" s="8">
        <v>4964</v>
      </c>
      <c r="E494" s="8">
        <v>0.3</v>
      </c>
      <c r="F494" s="11">
        <v>45943</v>
      </c>
      <c r="G494" s="8"/>
    </row>
  </sheetData>
  <autoFilter ref="G1:G495" xr:uid="{2869313E-93B1-4421-B4C0-B6957E8B5879}"/>
  <sortState xmlns:xlrd2="http://schemas.microsoft.com/office/spreadsheetml/2017/richdata2" ref="A1:F494">
    <sortCondition ref="F1"/>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618AF-A1E5-4424-B2B5-F3AA6454DC3B}">
  <dimension ref="A1:G2001"/>
  <sheetViews>
    <sheetView workbookViewId="0">
      <selection activeCell="C1" sqref="C1:C1048576"/>
    </sheetView>
  </sheetViews>
  <sheetFormatPr defaultRowHeight="14.4" x14ac:dyDescent="0.3"/>
  <cols>
    <col min="1" max="1" width="14.88671875" bestFit="1" customWidth="1"/>
    <col min="2" max="2" width="12.6640625" bestFit="1" customWidth="1"/>
    <col min="3" max="3" width="12.77734375" bestFit="1" customWidth="1"/>
    <col min="4" max="4" width="14.109375" bestFit="1" customWidth="1"/>
    <col min="5" max="5" width="12.77734375" bestFit="1" customWidth="1"/>
    <col min="6" max="6" width="18.21875" bestFit="1" customWidth="1"/>
    <col min="7" max="7" width="25.44140625" bestFit="1" customWidth="1"/>
  </cols>
  <sheetData>
    <row r="1" spans="1:7" x14ac:dyDescent="0.3">
      <c r="A1" s="9" t="s">
        <v>1519</v>
      </c>
      <c r="B1" s="9" t="s">
        <v>1730</v>
      </c>
      <c r="C1" s="9" t="s">
        <v>1800</v>
      </c>
      <c r="D1" s="9" t="s">
        <v>1801</v>
      </c>
      <c r="E1" s="9" t="s">
        <v>1802</v>
      </c>
      <c r="F1" s="9" t="s">
        <v>1803</v>
      </c>
      <c r="G1" s="9" t="s">
        <v>3981</v>
      </c>
    </row>
    <row r="2" spans="1:7" x14ac:dyDescent="0.3">
      <c r="A2" t="s">
        <v>1724</v>
      </c>
      <c r="B2" t="s">
        <v>1748</v>
      </c>
      <c r="C2">
        <v>1</v>
      </c>
      <c r="D2">
        <v>218.04</v>
      </c>
      <c r="E2">
        <v>0.09</v>
      </c>
      <c r="F2" t="s">
        <v>1805</v>
      </c>
      <c r="G2">
        <v>198.41640000000001</v>
      </c>
    </row>
    <row r="3" spans="1:7" x14ac:dyDescent="0.3">
      <c r="A3" t="s">
        <v>1678</v>
      </c>
      <c r="B3" t="s">
        <v>1789</v>
      </c>
      <c r="C3">
        <v>3</v>
      </c>
      <c r="D3">
        <v>104.47</v>
      </c>
      <c r="E3">
        <v>0.27</v>
      </c>
      <c r="F3" t="s">
        <v>1807</v>
      </c>
      <c r="G3">
        <v>228.7893</v>
      </c>
    </row>
    <row r="4" spans="1:7" x14ac:dyDescent="0.3">
      <c r="A4" t="s">
        <v>1628</v>
      </c>
      <c r="B4" t="s">
        <v>1764</v>
      </c>
      <c r="C4">
        <v>4</v>
      </c>
      <c r="D4">
        <v>914.05</v>
      </c>
      <c r="E4">
        <v>0.25</v>
      </c>
      <c r="F4" t="s">
        <v>1805</v>
      </c>
      <c r="G4">
        <v>2742.15</v>
      </c>
    </row>
    <row r="5" spans="1:7" x14ac:dyDescent="0.3">
      <c r="A5" t="s">
        <v>1682</v>
      </c>
      <c r="B5" t="s">
        <v>1764</v>
      </c>
      <c r="C5">
        <v>1</v>
      </c>
      <c r="D5">
        <v>921.51</v>
      </c>
      <c r="E5">
        <v>0.16</v>
      </c>
      <c r="F5" t="s">
        <v>1810</v>
      </c>
      <c r="G5">
        <v>774.0684</v>
      </c>
    </row>
    <row r="6" spans="1:7" x14ac:dyDescent="0.3">
      <c r="A6" t="s">
        <v>1648</v>
      </c>
      <c r="B6" t="s">
        <v>1755</v>
      </c>
      <c r="C6">
        <v>3</v>
      </c>
      <c r="D6">
        <v>745.3</v>
      </c>
      <c r="E6">
        <v>0.18</v>
      </c>
      <c r="F6" t="s">
        <v>1805</v>
      </c>
      <c r="G6">
        <v>1833.4380000000001</v>
      </c>
    </row>
    <row r="7" spans="1:7" x14ac:dyDescent="0.3">
      <c r="A7" t="s">
        <v>1560</v>
      </c>
      <c r="B7" t="s">
        <v>1761</v>
      </c>
      <c r="C7">
        <v>3</v>
      </c>
      <c r="D7">
        <v>147.01</v>
      </c>
      <c r="E7">
        <v>0.19</v>
      </c>
      <c r="F7" t="s">
        <v>1810</v>
      </c>
      <c r="G7">
        <v>357.23430000000002</v>
      </c>
    </row>
    <row r="8" spans="1:7" x14ac:dyDescent="0.3">
      <c r="A8" t="s">
        <v>1642</v>
      </c>
      <c r="B8" t="s">
        <v>1751</v>
      </c>
      <c r="C8">
        <v>2</v>
      </c>
      <c r="D8">
        <v>785.31</v>
      </c>
      <c r="E8">
        <v>0.15</v>
      </c>
      <c r="F8" t="s">
        <v>1807</v>
      </c>
      <c r="G8">
        <v>1335.027</v>
      </c>
    </row>
    <row r="9" spans="1:7" x14ac:dyDescent="0.3">
      <c r="A9" t="s">
        <v>1670</v>
      </c>
      <c r="B9" t="s">
        <v>1764</v>
      </c>
      <c r="C9">
        <v>4</v>
      </c>
      <c r="D9">
        <v>342.39</v>
      </c>
      <c r="E9">
        <v>0.23</v>
      </c>
      <c r="F9" t="s">
        <v>1807</v>
      </c>
      <c r="G9">
        <v>1054.5612000000001</v>
      </c>
    </row>
    <row r="10" spans="1:7" x14ac:dyDescent="0.3">
      <c r="A10" t="s">
        <v>1728</v>
      </c>
      <c r="B10" t="s">
        <v>1755</v>
      </c>
      <c r="C10">
        <v>3.0000000000000004</v>
      </c>
      <c r="D10">
        <v>448.25</v>
      </c>
      <c r="E10">
        <v>7.0000000000000007E-2</v>
      </c>
      <c r="F10" t="s">
        <v>1807</v>
      </c>
      <c r="G10">
        <v>1250.6175000000001</v>
      </c>
    </row>
    <row r="11" spans="1:7" x14ac:dyDescent="0.3">
      <c r="A11" t="s">
        <v>1596</v>
      </c>
      <c r="B11" t="s">
        <v>1734</v>
      </c>
      <c r="C11">
        <v>2</v>
      </c>
      <c r="D11">
        <v>873.17</v>
      </c>
      <c r="E11">
        <v>0.23</v>
      </c>
      <c r="F11" t="s">
        <v>1807</v>
      </c>
      <c r="G11">
        <v>1344.6818000000001</v>
      </c>
    </row>
    <row r="12" spans="1:7" x14ac:dyDescent="0.3">
      <c r="A12" t="s">
        <v>1578</v>
      </c>
      <c r="B12" t="s">
        <v>1781</v>
      </c>
      <c r="C12">
        <v>1</v>
      </c>
      <c r="D12">
        <v>278.63</v>
      </c>
      <c r="E12">
        <v>7.0000000000000007E-2</v>
      </c>
      <c r="F12" t="s">
        <v>1805</v>
      </c>
      <c r="G12">
        <v>259.1259</v>
      </c>
    </row>
    <row r="13" spans="1:7" x14ac:dyDescent="0.3">
      <c r="A13" t="s">
        <v>1608</v>
      </c>
      <c r="B13" t="s">
        <v>1739</v>
      </c>
      <c r="C13">
        <v>4</v>
      </c>
      <c r="D13">
        <v>286.92</v>
      </c>
      <c r="E13">
        <v>0.17</v>
      </c>
      <c r="F13" t="s">
        <v>1805</v>
      </c>
      <c r="G13">
        <v>952.57439999999997</v>
      </c>
    </row>
    <row r="14" spans="1:7" x14ac:dyDescent="0.3">
      <c r="A14" t="s">
        <v>1706</v>
      </c>
      <c r="B14" t="s">
        <v>1751</v>
      </c>
      <c r="C14">
        <v>4</v>
      </c>
      <c r="D14">
        <v>644.58000000000004</v>
      </c>
      <c r="E14">
        <v>0.01</v>
      </c>
      <c r="F14" t="s">
        <v>1805</v>
      </c>
      <c r="G14">
        <v>2552.5367999999999</v>
      </c>
    </row>
    <row r="15" spans="1:7" x14ac:dyDescent="0.3">
      <c r="A15" t="s">
        <v>1598</v>
      </c>
      <c r="B15" t="s">
        <v>1786</v>
      </c>
      <c r="C15">
        <v>2</v>
      </c>
      <c r="D15">
        <v>316.89999999999998</v>
      </c>
      <c r="E15">
        <v>0.3</v>
      </c>
      <c r="F15" t="s">
        <v>1807</v>
      </c>
      <c r="G15">
        <v>443.66</v>
      </c>
    </row>
    <row r="16" spans="1:7" x14ac:dyDescent="0.3">
      <c r="A16" t="s">
        <v>1578</v>
      </c>
      <c r="B16" t="s">
        <v>1783</v>
      </c>
      <c r="C16">
        <v>4</v>
      </c>
      <c r="D16">
        <v>403.47</v>
      </c>
      <c r="E16">
        <v>0.28999999999999998</v>
      </c>
      <c r="F16" t="s">
        <v>1807</v>
      </c>
      <c r="G16">
        <v>1145.8548000000001</v>
      </c>
    </row>
    <row r="17" spans="1:7" x14ac:dyDescent="0.3">
      <c r="A17" t="s">
        <v>1602</v>
      </c>
      <c r="B17" t="s">
        <v>1768</v>
      </c>
      <c r="C17">
        <v>2.9999999999999996</v>
      </c>
      <c r="D17">
        <v>871.34</v>
      </c>
      <c r="E17">
        <v>0.04</v>
      </c>
      <c r="F17" t="s">
        <v>1810</v>
      </c>
      <c r="G17">
        <v>2509.4591999999998</v>
      </c>
    </row>
    <row r="18" spans="1:7" x14ac:dyDescent="0.3">
      <c r="A18" t="s">
        <v>1660</v>
      </c>
      <c r="B18" t="s">
        <v>1795</v>
      </c>
      <c r="C18">
        <v>2</v>
      </c>
      <c r="D18">
        <v>451.98</v>
      </c>
      <c r="E18">
        <v>0.25</v>
      </c>
      <c r="F18" t="s">
        <v>1805</v>
      </c>
      <c r="G18">
        <v>677.97</v>
      </c>
    </row>
    <row r="19" spans="1:7" x14ac:dyDescent="0.3">
      <c r="A19" t="s">
        <v>1584</v>
      </c>
      <c r="B19" t="s">
        <v>1751</v>
      </c>
      <c r="C19">
        <v>2</v>
      </c>
      <c r="D19">
        <v>502.69</v>
      </c>
      <c r="E19">
        <v>0.23</v>
      </c>
      <c r="F19" t="s">
        <v>1805</v>
      </c>
      <c r="G19">
        <v>774.14260000000002</v>
      </c>
    </row>
    <row r="20" spans="1:7" x14ac:dyDescent="0.3">
      <c r="A20" t="s">
        <v>1608</v>
      </c>
      <c r="B20" t="s">
        <v>1751</v>
      </c>
      <c r="C20">
        <v>2</v>
      </c>
      <c r="D20">
        <v>559.23</v>
      </c>
      <c r="E20">
        <v>0.25</v>
      </c>
      <c r="F20" t="s">
        <v>1810</v>
      </c>
      <c r="G20">
        <v>838.84500000000003</v>
      </c>
    </row>
    <row r="21" spans="1:7" x14ac:dyDescent="0.3">
      <c r="A21" t="s">
        <v>1650</v>
      </c>
      <c r="B21" t="s">
        <v>1779</v>
      </c>
      <c r="C21">
        <v>4</v>
      </c>
      <c r="E21">
        <v>0.04</v>
      </c>
      <c r="F21" t="s">
        <v>1810</v>
      </c>
      <c r="G21">
        <v>1782.4512</v>
      </c>
    </row>
    <row r="22" spans="1:7" x14ac:dyDescent="0.3">
      <c r="A22" t="s">
        <v>1674</v>
      </c>
      <c r="B22" t="s">
        <v>1789</v>
      </c>
      <c r="C22">
        <v>3</v>
      </c>
      <c r="D22">
        <v>986.04</v>
      </c>
      <c r="E22">
        <v>0.27</v>
      </c>
      <c r="F22" t="s">
        <v>1810</v>
      </c>
      <c r="G22">
        <v>2159.4276</v>
      </c>
    </row>
    <row r="23" spans="1:7" x14ac:dyDescent="0.3">
      <c r="A23" t="s">
        <v>1616</v>
      </c>
      <c r="B23" t="s">
        <v>1792</v>
      </c>
      <c r="C23">
        <v>1</v>
      </c>
      <c r="D23">
        <v>589.55999999999995</v>
      </c>
      <c r="E23">
        <v>0.22</v>
      </c>
      <c r="F23" t="s">
        <v>1805</v>
      </c>
      <c r="G23">
        <v>459.85680000000002</v>
      </c>
    </row>
    <row r="24" spans="1:7" x14ac:dyDescent="0.3">
      <c r="A24" t="s">
        <v>1668</v>
      </c>
      <c r="B24" t="s">
        <v>1771</v>
      </c>
      <c r="C24">
        <v>3</v>
      </c>
      <c r="D24">
        <v>979.42</v>
      </c>
      <c r="E24">
        <v>0.03</v>
      </c>
      <c r="F24" t="s">
        <v>1807</v>
      </c>
      <c r="G24">
        <v>2850.1122</v>
      </c>
    </row>
    <row r="25" spans="1:7" x14ac:dyDescent="0.3">
      <c r="A25" t="s">
        <v>1554</v>
      </c>
      <c r="B25" t="s">
        <v>1764</v>
      </c>
      <c r="C25">
        <v>1</v>
      </c>
      <c r="D25">
        <v>719.28</v>
      </c>
      <c r="E25">
        <v>0.08</v>
      </c>
      <c r="F25" t="s">
        <v>1805</v>
      </c>
      <c r="G25">
        <v>661.73760000000004</v>
      </c>
    </row>
    <row r="26" spans="1:7" x14ac:dyDescent="0.3">
      <c r="A26" t="s">
        <v>1664</v>
      </c>
      <c r="B26" t="s">
        <v>1758</v>
      </c>
      <c r="C26">
        <v>3</v>
      </c>
      <c r="D26">
        <v>77.599999999999994</v>
      </c>
      <c r="E26">
        <v>7.0000000000000007E-2</v>
      </c>
      <c r="F26" t="s">
        <v>1805</v>
      </c>
      <c r="G26">
        <v>216.50399999999999</v>
      </c>
    </row>
    <row r="27" spans="1:7" x14ac:dyDescent="0.3">
      <c r="A27" t="s">
        <v>1537</v>
      </c>
      <c r="B27" t="s">
        <v>1748</v>
      </c>
      <c r="C27">
        <v>4</v>
      </c>
      <c r="D27">
        <v>852.71</v>
      </c>
      <c r="E27">
        <v>0.14000000000000001</v>
      </c>
      <c r="F27" t="s">
        <v>1807</v>
      </c>
      <c r="G27">
        <v>2933.3224</v>
      </c>
    </row>
    <row r="28" spans="1:7" x14ac:dyDescent="0.3">
      <c r="A28" t="s">
        <v>1726</v>
      </c>
      <c r="B28" t="s">
        <v>1764</v>
      </c>
      <c r="C28">
        <v>4</v>
      </c>
      <c r="D28">
        <v>156.16</v>
      </c>
      <c r="F28" t="s">
        <v>1805</v>
      </c>
      <c r="G28">
        <v>599.65440000000001</v>
      </c>
    </row>
    <row r="29" spans="1:7" x14ac:dyDescent="0.3">
      <c r="A29" t="s">
        <v>1684</v>
      </c>
      <c r="B29" t="s">
        <v>1764</v>
      </c>
      <c r="C29">
        <v>3</v>
      </c>
      <c r="D29">
        <v>815.49</v>
      </c>
      <c r="E29">
        <v>0.17</v>
      </c>
      <c r="F29" t="s">
        <v>1805</v>
      </c>
      <c r="G29">
        <v>2030.5700999999999</v>
      </c>
    </row>
    <row r="30" spans="1:7" x14ac:dyDescent="0.3">
      <c r="A30" t="s">
        <v>1556</v>
      </c>
      <c r="B30" t="s">
        <v>1743</v>
      </c>
      <c r="C30">
        <v>2</v>
      </c>
      <c r="D30">
        <v>74.209999999999994</v>
      </c>
      <c r="E30">
        <v>0.11</v>
      </c>
      <c r="F30" t="s">
        <v>1807</v>
      </c>
      <c r="G30">
        <v>132.09379999999999</v>
      </c>
    </row>
    <row r="31" spans="1:7" x14ac:dyDescent="0.3">
      <c r="A31" t="s">
        <v>1728</v>
      </c>
      <c r="B31" t="s">
        <v>1748</v>
      </c>
      <c r="C31">
        <v>4</v>
      </c>
      <c r="D31">
        <v>451.67</v>
      </c>
      <c r="E31">
        <v>0.15</v>
      </c>
      <c r="F31" t="s">
        <v>1805</v>
      </c>
      <c r="G31">
        <v>1535.6780000000001</v>
      </c>
    </row>
    <row r="32" spans="1:7" x14ac:dyDescent="0.3">
      <c r="A32" t="s">
        <v>1537</v>
      </c>
      <c r="B32" t="s">
        <v>1795</v>
      </c>
      <c r="C32">
        <v>1</v>
      </c>
      <c r="D32">
        <v>429.38</v>
      </c>
      <c r="E32">
        <v>0.13</v>
      </c>
      <c r="F32" t="s">
        <v>1807</v>
      </c>
      <c r="G32">
        <v>373.56060000000002</v>
      </c>
    </row>
    <row r="33" spans="1:7" x14ac:dyDescent="0.3">
      <c r="A33" t="s">
        <v>1636</v>
      </c>
      <c r="B33" t="s">
        <v>1776</v>
      </c>
      <c r="C33">
        <v>2</v>
      </c>
      <c r="D33">
        <v>148.96</v>
      </c>
      <c r="E33">
        <v>0.03</v>
      </c>
      <c r="F33" t="s">
        <v>1810</v>
      </c>
      <c r="G33">
        <v>288.98239999999998</v>
      </c>
    </row>
    <row r="34" spans="1:7" x14ac:dyDescent="0.3">
      <c r="A34" t="s">
        <v>1680</v>
      </c>
      <c r="B34" t="s">
        <v>1764</v>
      </c>
      <c r="C34">
        <v>4</v>
      </c>
      <c r="D34">
        <v>313.83</v>
      </c>
      <c r="E34">
        <v>0.08</v>
      </c>
      <c r="F34" t="s">
        <v>1805</v>
      </c>
      <c r="G34">
        <v>1154.8943999999999</v>
      </c>
    </row>
    <row r="35" spans="1:7" x14ac:dyDescent="0.3">
      <c r="A35" t="s">
        <v>1554</v>
      </c>
      <c r="B35" t="s">
        <v>1758</v>
      </c>
      <c r="C35">
        <v>2</v>
      </c>
      <c r="D35">
        <v>717.31</v>
      </c>
      <c r="E35">
        <v>0.15</v>
      </c>
      <c r="F35" t="s">
        <v>1805</v>
      </c>
      <c r="G35">
        <v>1219.4269999999999</v>
      </c>
    </row>
    <row r="36" spans="1:7" x14ac:dyDescent="0.3">
      <c r="A36" t="s">
        <v>1688</v>
      </c>
      <c r="B36" t="s">
        <v>1739</v>
      </c>
      <c r="C36">
        <v>2.9999999999999996</v>
      </c>
      <c r="D36">
        <v>873.22</v>
      </c>
      <c r="E36">
        <v>0.18</v>
      </c>
      <c r="F36" t="s">
        <v>1805</v>
      </c>
      <c r="G36">
        <v>2148.1212</v>
      </c>
    </row>
    <row r="37" spans="1:7" x14ac:dyDescent="0.3">
      <c r="A37" t="s">
        <v>1562</v>
      </c>
      <c r="B37" t="s">
        <v>1748</v>
      </c>
      <c r="C37">
        <v>4</v>
      </c>
      <c r="D37">
        <v>109.36</v>
      </c>
      <c r="E37">
        <v>0.19</v>
      </c>
      <c r="F37" t="s">
        <v>1810</v>
      </c>
      <c r="G37">
        <v>354.32639999999998</v>
      </c>
    </row>
    <row r="38" spans="1:7" x14ac:dyDescent="0.3">
      <c r="A38" t="s">
        <v>1537</v>
      </c>
      <c r="B38" t="s">
        <v>1761</v>
      </c>
      <c r="C38">
        <v>3</v>
      </c>
      <c r="D38">
        <v>559.52</v>
      </c>
      <c r="E38">
        <v>0.16</v>
      </c>
      <c r="F38" t="s">
        <v>1807</v>
      </c>
      <c r="G38">
        <v>1409.9903999999999</v>
      </c>
    </row>
    <row r="39" spans="1:7" x14ac:dyDescent="0.3">
      <c r="A39" t="s">
        <v>1550</v>
      </c>
      <c r="B39" t="s">
        <v>1789</v>
      </c>
      <c r="C39">
        <v>3</v>
      </c>
      <c r="D39">
        <v>121.76</v>
      </c>
      <c r="E39">
        <v>0.27</v>
      </c>
      <c r="F39" t="s">
        <v>1807</v>
      </c>
      <c r="G39">
        <v>266.65440000000001</v>
      </c>
    </row>
    <row r="40" spans="1:7" x14ac:dyDescent="0.3">
      <c r="A40" t="s">
        <v>1596</v>
      </c>
      <c r="B40" t="s">
        <v>1779</v>
      </c>
      <c r="C40">
        <v>4</v>
      </c>
      <c r="D40">
        <v>735.32</v>
      </c>
      <c r="E40">
        <v>0.06</v>
      </c>
      <c r="F40" t="s">
        <v>1810</v>
      </c>
      <c r="G40">
        <v>2764.8031999999998</v>
      </c>
    </row>
    <row r="41" spans="1:7" x14ac:dyDescent="0.3">
      <c r="A41" t="s">
        <v>1718</v>
      </c>
      <c r="B41" t="s">
        <v>1748</v>
      </c>
      <c r="C41">
        <v>2</v>
      </c>
      <c r="D41">
        <v>600.73</v>
      </c>
      <c r="E41">
        <v>0.08</v>
      </c>
      <c r="F41" t="s">
        <v>1805</v>
      </c>
      <c r="G41">
        <v>1105.3432</v>
      </c>
    </row>
    <row r="42" spans="1:7" x14ac:dyDescent="0.3">
      <c r="A42" t="s">
        <v>1582</v>
      </c>
      <c r="B42" t="s">
        <v>1795</v>
      </c>
      <c r="C42">
        <v>2</v>
      </c>
      <c r="D42">
        <v>873.86</v>
      </c>
      <c r="E42">
        <v>7.0000000000000007E-2</v>
      </c>
      <c r="F42" t="s">
        <v>1810</v>
      </c>
      <c r="G42">
        <v>1625.3796</v>
      </c>
    </row>
    <row r="43" spans="1:7" x14ac:dyDescent="0.3">
      <c r="A43" t="s">
        <v>1576</v>
      </c>
      <c r="B43" t="s">
        <v>1764</v>
      </c>
      <c r="C43">
        <v>3</v>
      </c>
      <c r="D43">
        <v>342.47</v>
      </c>
      <c r="E43">
        <v>0.08</v>
      </c>
      <c r="F43" t="s">
        <v>1807</v>
      </c>
      <c r="G43">
        <v>945.21720000000016</v>
      </c>
    </row>
    <row r="44" spans="1:7" x14ac:dyDescent="0.3">
      <c r="A44" t="s">
        <v>1588</v>
      </c>
      <c r="B44" t="s">
        <v>1768</v>
      </c>
      <c r="C44">
        <v>2</v>
      </c>
      <c r="D44">
        <v>915.15</v>
      </c>
      <c r="E44">
        <v>0.16</v>
      </c>
      <c r="F44" t="s">
        <v>1807</v>
      </c>
      <c r="G44">
        <v>1537.452</v>
      </c>
    </row>
    <row r="45" spans="1:7" x14ac:dyDescent="0.3">
      <c r="A45" t="s">
        <v>1596</v>
      </c>
      <c r="B45" t="s">
        <v>1789</v>
      </c>
      <c r="C45">
        <v>3</v>
      </c>
      <c r="D45">
        <v>863.11</v>
      </c>
      <c r="E45">
        <v>0.28000000000000003</v>
      </c>
      <c r="F45" t="s">
        <v>1807</v>
      </c>
      <c r="G45">
        <v>1864.3176000000001</v>
      </c>
    </row>
    <row r="46" spans="1:7" x14ac:dyDescent="0.3">
      <c r="A46" t="s">
        <v>1616</v>
      </c>
      <c r="B46" t="s">
        <v>1776</v>
      </c>
      <c r="C46">
        <v>2</v>
      </c>
      <c r="D46">
        <v>209.32</v>
      </c>
      <c r="E46">
        <v>0.23</v>
      </c>
      <c r="F46" t="s">
        <v>1810</v>
      </c>
      <c r="G46">
        <v>322.3528</v>
      </c>
    </row>
    <row r="47" spans="1:7" x14ac:dyDescent="0.3">
      <c r="A47" t="s">
        <v>1648</v>
      </c>
      <c r="B47" t="s">
        <v>1764</v>
      </c>
      <c r="C47">
        <v>4</v>
      </c>
      <c r="D47">
        <v>288.60000000000002</v>
      </c>
      <c r="E47">
        <v>0.09</v>
      </c>
      <c r="F47" t="s">
        <v>1807</v>
      </c>
      <c r="G47">
        <v>1050.5039999999999</v>
      </c>
    </row>
    <row r="48" spans="1:7" x14ac:dyDescent="0.3">
      <c r="A48" t="s">
        <v>1686</v>
      </c>
      <c r="B48" t="s">
        <v>1786</v>
      </c>
      <c r="C48">
        <v>1</v>
      </c>
      <c r="D48">
        <v>418.69</v>
      </c>
      <c r="E48">
        <v>0.06</v>
      </c>
      <c r="F48" t="s">
        <v>1807</v>
      </c>
      <c r="G48">
        <v>393.5686</v>
      </c>
    </row>
    <row r="49" spans="1:7" x14ac:dyDescent="0.3">
      <c r="A49" t="s">
        <v>1590</v>
      </c>
      <c r="B49" t="s">
        <v>1774</v>
      </c>
      <c r="C49">
        <v>1</v>
      </c>
      <c r="D49">
        <v>135.78</v>
      </c>
      <c r="E49">
        <v>0.14000000000000001</v>
      </c>
      <c r="F49" t="s">
        <v>1807</v>
      </c>
      <c r="G49">
        <v>116.77079999999999</v>
      </c>
    </row>
    <row r="50" spans="1:7" x14ac:dyDescent="0.3">
      <c r="A50" t="s">
        <v>1618</v>
      </c>
      <c r="B50" t="s">
        <v>1789</v>
      </c>
      <c r="C50">
        <v>1</v>
      </c>
      <c r="D50">
        <v>517.13</v>
      </c>
      <c r="E50">
        <v>0.28000000000000003</v>
      </c>
      <c r="F50" t="s">
        <v>1805</v>
      </c>
      <c r="G50">
        <v>372.33359999999999</v>
      </c>
    </row>
    <row r="51" spans="1:7" x14ac:dyDescent="0.3">
      <c r="A51" t="s">
        <v>1572</v>
      </c>
      <c r="B51" t="s">
        <v>1786</v>
      </c>
      <c r="C51">
        <v>2</v>
      </c>
      <c r="D51">
        <v>384.66</v>
      </c>
      <c r="E51">
        <v>0.08</v>
      </c>
      <c r="F51" t="s">
        <v>1810</v>
      </c>
      <c r="G51">
        <v>707.77440000000013</v>
      </c>
    </row>
    <row r="52" spans="1:7" x14ac:dyDescent="0.3">
      <c r="A52" t="s">
        <v>1634</v>
      </c>
      <c r="B52" t="s">
        <v>1768</v>
      </c>
      <c r="C52">
        <v>3</v>
      </c>
      <c r="D52">
        <v>83.7</v>
      </c>
      <c r="E52">
        <v>0.24</v>
      </c>
      <c r="F52" t="s">
        <v>1807</v>
      </c>
      <c r="G52">
        <v>190.83600000000001</v>
      </c>
    </row>
    <row r="53" spans="1:7" x14ac:dyDescent="0.3">
      <c r="A53" t="s">
        <v>1668</v>
      </c>
      <c r="B53" t="s">
        <v>1761</v>
      </c>
      <c r="C53">
        <v>3</v>
      </c>
      <c r="D53">
        <v>76.569999999999993</v>
      </c>
      <c r="E53">
        <v>0.26</v>
      </c>
      <c r="F53" t="s">
        <v>1805</v>
      </c>
      <c r="G53">
        <v>169.9854</v>
      </c>
    </row>
    <row r="54" spans="1:7" x14ac:dyDescent="0.3">
      <c r="A54" t="s">
        <v>1708</v>
      </c>
      <c r="B54" t="s">
        <v>1758</v>
      </c>
      <c r="C54">
        <v>3</v>
      </c>
      <c r="F54" t="s">
        <v>1805</v>
      </c>
      <c r="G54">
        <v>486.06330000000003</v>
      </c>
    </row>
    <row r="55" spans="1:7" x14ac:dyDescent="0.3">
      <c r="A55" t="s">
        <v>1570</v>
      </c>
      <c r="B55" t="s">
        <v>1764</v>
      </c>
      <c r="C55">
        <v>1</v>
      </c>
      <c r="D55">
        <v>900.35</v>
      </c>
      <c r="E55">
        <v>0.13</v>
      </c>
      <c r="F55" t="s">
        <v>1810</v>
      </c>
      <c r="G55">
        <v>783.30449999999996</v>
      </c>
    </row>
    <row r="56" spans="1:7" x14ac:dyDescent="0.3">
      <c r="A56" t="s">
        <v>1610</v>
      </c>
      <c r="B56" t="s">
        <v>1771</v>
      </c>
      <c r="C56">
        <v>4</v>
      </c>
      <c r="D56">
        <v>428.09</v>
      </c>
      <c r="E56">
        <v>7.0000000000000007E-2</v>
      </c>
      <c r="F56" t="s">
        <v>1805</v>
      </c>
      <c r="G56">
        <v>1592.4947999999999</v>
      </c>
    </row>
    <row r="57" spans="1:7" x14ac:dyDescent="0.3">
      <c r="A57" t="s">
        <v>1628</v>
      </c>
      <c r="B57" t="s">
        <v>1774</v>
      </c>
      <c r="C57">
        <v>2</v>
      </c>
      <c r="D57">
        <v>559.71</v>
      </c>
      <c r="E57">
        <v>0.3</v>
      </c>
      <c r="F57" t="s">
        <v>1810</v>
      </c>
      <c r="G57">
        <v>783.59400000000005</v>
      </c>
    </row>
    <row r="58" spans="1:7" x14ac:dyDescent="0.3">
      <c r="A58" t="s">
        <v>1598</v>
      </c>
      <c r="B58" t="s">
        <v>1758</v>
      </c>
      <c r="C58">
        <v>2</v>
      </c>
      <c r="D58">
        <v>833.7</v>
      </c>
      <c r="E58">
        <v>0.06</v>
      </c>
      <c r="F58" t="s">
        <v>1807</v>
      </c>
      <c r="G58">
        <v>1567.356</v>
      </c>
    </row>
    <row r="59" spans="1:7" x14ac:dyDescent="0.3">
      <c r="A59" t="s">
        <v>1624</v>
      </c>
      <c r="B59" t="s">
        <v>1781</v>
      </c>
      <c r="C59">
        <v>2</v>
      </c>
      <c r="D59">
        <v>680.16</v>
      </c>
      <c r="E59">
        <v>0.28000000000000003</v>
      </c>
      <c r="F59" t="s">
        <v>1805</v>
      </c>
      <c r="G59">
        <v>979.43039999999996</v>
      </c>
    </row>
    <row r="60" spans="1:7" x14ac:dyDescent="0.3">
      <c r="A60" t="s">
        <v>1560</v>
      </c>
      <c r="B60" t="s">
        <v>1761</v>
      </c>
      <c r="C60">
        <v>4</v>
      </c>
      <c r="D60">
        <v>733.42</v>
      </c>
      <c r="F60" t="s">
        <v>1807</v>
      </c>
      <c r="G60">
        <v>2552.3015999999998</v>
      </c>
    </row>
    <row r="61" spans="1:7" x14ac:dyDescent="0.3">
      <c r="A61" t="s">
        <v>1708</v>
      </c>
      <c r="B61" t="s">
        <v>1774</v>
      </c>
      <c r="C61">
        <v>1</v>
      </c>
      <c r="D61">
        <v>996.33</v>
      </c>
      <c r="E61">
        <v>0.23</v>
      </c>
      <c r="F61" t="s">
        <v>1807</v>
      </c>
      <c r="G61">
        <v>767.17410000000007</v>
      </c>
    </row>
    <row r="62" spans="1:7" x14ac:dyDescent="0.3">
      <c r="A62" t="s">
        <v>1592</v>
      </c>
      <c r="B62" t="s">
        <v>1771</v>
      </c>
      <c r="C62">
        <v>1</v>
      </c>
      <c r="D62">
        <v>198.83</v>
      </c>
      <c r="E62">
        <v>0.09</v>
      </c>
      <c r="F62" t="s">
        <v>1810</v>
      </c>
      <c r="G62">
        <v>180.93530000000001</v>
      </c>
    </row>
    <row r="63" spans="1:7" x14ac:dyDescent="0.3">
      <c r="A63" t="s">
        <v>1568</v>
      </c>
      <c r="B63" t="s">
        <v>1761</v>
      </c>
      <c r="C63">
        <v>1</v>
      </c>
      <c r="D63">
        <v>374.92</v>
      </c>
      <c r="E63">
        <v>0.18</v>
      </c>
      <c r="F63" t="s">
        <v>1807</v>
      </c>
      <c r="G63">
        <v>307.43439999999998</v>
      </c>
    </row>
    <row r="64" spans="1:7" x14ac:dyDescent="0.3">
      <c r="A64" t="s">
        <v>1716</v>
      </c>
      <c r="B64" t="s">
        <v>1786</v>
      </c>
      <c r="C64">
        <v>1</v>
      </c>
      <c r="D64">
        <v>468.94</v>
      </c>
      <c r="E64">
        <v>0.12</v>
      </c>
      <c r="F64" t="s">
        <v>1805</v>
      </c>
      <c r="G64">
        <v>412.66719999999998</v>
      </c>
    </row>
    <row r="65" spans="1:7" x14ac:dyDescent="0.3">
      <c r="A65" t="s">
        <v>1708</v>
      </c>
      <c r="B65" t="s">
        <v>1776</v>
      </c>
      <c r="C65">
        <v>2</v>
      </c>
      <c r="D65">
        <v>121.37</v>
      </c>
      <c r="E65">
        <v>0.05</v>
      </c>
      <c r="F65" t="s">
        <v>1805</v>
      </c>
      <c r="G65">
        <v>230.60300000000001</v>
      </c>
    </row>
    <row r="66" spans="1:7" x14ac:dyDescent="0.3">
      <c r="A66" t="s">
        <v>1636</v>
      </c>
      <c r="B66" t="s">
        <v>1771</v>
      </c>
      <c r="C66">
        <v>3</v>
      </c>
      <c r="D66">
        <v>480.06</v>
      </c>
      <c r="E66">
        <v>0.01</v>
      </c>
      <c r="F66" t="s">
        <v>1805</v>
      </c>
      <c r="G66">
        <v>1425.7782</v>
      </c>
    </row>
    <row r="67" spans="1:7" x14ac:dyDescent="0.3">
      <c r="A67" t="s">
        <v>1728</v>
      </c>
      <c r="B67" t="s">
        <v>1789</v>
      </c>
      <c r="C67">
        <v>2</v>
      </c>
      <c r="D67">
        <v>856.57</v>
      </c>
      <c r="E67">
        <v>0.24</v>
      </c>
      <c r="F67" t="s">
        <v>1805</v>
      </c>
      <c r="G67">
        <v>1301.9864</v>
      </c>
    </row>
    <row r="68" spans="1:7" x14ac:dyDescent="0.3">
      <c r="A68" t="s">
        <v>1684</v>
      </c>
      <c r="B68" t="s">
        <v>1743</v>
      </c>
      <c r="C68">
        <v>4</v>
      </c>
      <c r="D68">
        <v>814.25</v>
      </c>
      <c r="E68">
        <v>0.18</v>
      </c>
      <c r="F68" t="s">
        <v>1805</v>
      </c>
      <c r="G68">
        <v>2670.74</v>
      </c>
    </row>
    <row r="69" spans="1:7" x14ac:dyDescent="0.3">
      <c r="A69" t="s">
        <v>1554</v>
      </c>
      <c r="B69" t="s">
        <v>1743</v>
      </c>
      <c r="C69">
        <v>1</v>
      </c>
      <c r="D69">
        <v>989.17</v>
      </c>
      <c r="E69">
        <v>0.2</v>
      </c>
      <c r="F69" t="s">
        <v>1807</v>
      </c>
      <c r="G69">
        <v>791.33600000000001</v>
      </c>
    </row>
    <row r="70" spans="1:7" x14ac:dyDescent="0.3">
      <c r="A70" t="s">
        <v>1674</v>
      </c>
      <c r="B70" t="s">
        <v>1771</v>
      </c>
      <c r="C70">
        <v>4</v>
      </c>
      <c r="D70">
        <v>62.48</v>
      </c>
      <c r="E70">
        <v>0.18</v>
      </c>
      <c r="F70" t="s">
        <v>1805</v>
      </c>
      <c r="G70">
        <v>204.93440000000001</v>
      </c>
    </row>
    <row r="71" spans="1:7" x14ac:dyDescent="0.3">
      <c r="A71" t="s">
        <v>1556</v>
      </c>
      <c r="B71" t="s">
        <v>1786</v>
      </c>
      <c r="C71">
        <v>4</v>
      </c>
      <c r="D71">
        <v>561.24</v>
      </c>
      <c r="E71">
        <v>0.24</v>
      </c>
      <c r="F71" t="s">
        <v>1805</v>
      </c>
      <c r="G71">
        <v>1706.1695999999999</v>
      </c>
    </row>
    <row r="72" spans="1:7" x14ac:dyDescent="0.3">
      <c r="A72" t="s">
        <v>1650</v>
      </c>
      <c r="B72" t="s">
        <v>1755</v>
      </c>
      <c r="C72">
        <v>3</v>
      </c>
      <c r="D72">
        <v>92.24</v>
      </c>
      <c r="E72">
        <v>0.28000000000000003</v>
      </c>
      <c r="F72" t="s">
        <v>1810</v>
      </c>
      <c r="G72">
        <v>199.23839999999998</v>
      </c>
    </row>
    <row r="73" spans="1:7" x14ac:dyDescent="0.3">
      <c r="A73" t="s">
        <v>1674</v>
      </c>
      <c r="B73" t="s">
        <v>1739</v>
      </c>
      <c r="C73">
        <v>2</v>
      </c>
      <c r="D73">
        <v>668.3</v>
      </c>
      <c r="E73">
        <v>7.0000000000000007E-2</v>
      </c>
      <c r="F73" t="s">
        <v>1805</v>
      </c>
      <c r="G73">
        <v>1243.038</v>
      </c>
    </row>
    <row r="74" spans="1:7" x14ac:dyDescent="0.3">
      <c r="A74" t="s">
        <v>1606</v>
      </c>
      <c r="B74" t="s">
        <v>1755</v>
      </c>
      <c r="C74">
        <v>1</v>
      </c>
      <c r="D74">
        <v>553.82000000000005</v>
      </c>
      <c r="E74">
        <v>0.09</v>
      </c>
      <c r="F74" t="s">
        <v>1805</v>
      </c>
      <c r="G74">
        <v>503.97620000000012</v>
      </c>
    </row>
    <row r="75" spans="1:7" x14ac:dyDescent="0.3">
      <c r="A75" t="s">
        <v>1620</v>
      </c>
      <c r="B75" t="s">
        <v>1774</v>
      </c>
      <c r="C75">
        <v>2</v>
      </c>
      <c r="D75">
        <v>556.42999999999995</v>
      </c>
      <c r="E75">
        <v>0.13</v>
      </c>
      <c r="F75" t="s">
        <v>1805</v>
      </c>
      <c r="G75">
        <v>968.18819999999994</v>
      </c>
    </row>
    <row r="76" spans="1:7" x14ac:dyDescent="0.3">
      <c r="A76" t="s">
        <v>1570</v>
      </c>
      <c r="B76" t="s">
        <v>1764</v>
      </c>
      <c r="C76">
        <v>1</v>
      </c>
      <c r="D76">
        <v>184.98</v>
      </c>
      <c r="E76">
        <v>0.1</v>
      </c>
      <c r="F76" t="s">
        <v>1810</v>
      </c>
      <c r="G76">
        <v>166.482</v>
      </c>
    </row>
    <row r="77" spans="1:7" x14ac:dyDescent="0.3">
      <c r="A77" t="s">
        <v>1724</v>
      </c>
      <c r="B77" t="s">
        <v>1776</v>
      </c>
      <c r="C77">
        <v>4</v>
      </c>
      <c r="D77">
        <v>700.18</v>
      </c>
      <c r="E77">
        <v>0.23</v>
      </c>
      <c r="F77" t="s">
        <v>1805</v>
      </c>
      <c r="G77">
        <v>2156.5544</v>
      </c>
    </row>
    <row r="78" spans="1:7" x14ac:dyDescent="0.3">
      <c r="A78" t="s">
        <v>1682</v>
      </c>
      <c r="B78" t="s">
        <v>1771</v>
      </c>
      <c r="C78">
        <v>2</v>
      </c>
      <c r="D78">
        <v>686.31</v>
      </c>
      <c r="E78">
        <v>0.25</v>
      </c>
      <c r="F78" t="s">
        <v>1805</v>
      </c>
      <c r="G78">
        <v>1029.4649999999999</v>
      </c>
    </row>
    <row r="79" spans="1:7" x14ac:dyDescent="0.3">
      <c r="A79" t="s">
        <v>1664</v>
      </c>
      <c r="B79" t="s">
        <v>1783</v>
      </c>
      <c r="C79">
        <v>1</v>
      </c>
      <c r="D79">
        <v>687.82</v>
      </c>
      <c r="E79">
        <v>0.27</v>
      </c>
      <c r="F79" t="s">
        <v>1810</v>
      </c>
      <c r="G79">
        <v>502.10860000000002</v>
      </c>
    </row>
    <row r="80" spans="1:7" x14ac:dyDescent="0.3">
      <c r="A80" t="s">
        <v>1696</v>
      </c>
      <c r="B80" t="s">
        <v>1764</v>
      </c>
      <c r="C80">
        <v>2</v>
      </c>
      <c r="D80">
        <v>900.55</v>
      </c>
      <c r="E80">
        <v>0.16</v>
      </c>
      <c r="F80" t="s">
        <v>1805</v>
      </c>
      <c r="G80">
        <v>1512.924</v>
      </c>
    </row>
    <row r="81" spans="1:7" x14ac:dyDescent="0.3">
      <c r="A81" t="s">
        <v>1572</v>
      </c>
      <c r="B81" t="s">
        <v>1743</v>
      </c>
      <c r="C81">
        <v>1</v>
      </c>
      <c r="D81">
        <v>341.17</v>
      </c>
      <c r="E81">
        <v>0.15</v>
      </c>
      <c r="F81" t="s">
        <v>1805</v>
      </c>
      <c r="G81">
        <v>289.99450000000002</v>
      </c>
    </row>
    <row r="82" spans="1:7" x14ac:dyDescent="0.3">
      <c r="A82" t="s">
        <v>1634</v>
      </c>
      <c r="B82" t="s">
        <v>1764</v>
      </c>
      <c r="C82">
        <v>1</v>
      </c>
      <c r="D82">
        <v>442.27</v>
      </c>
      <c r="E82">
        <v>0.06</v>
      </c>
      <c r="F82" t="s">
        <v>1810</v>
      </c>
      <c r="G82">
        <v>415.73379999999997</v>
      </c>
    </row>
    <row r="83" spans="1:7" x14ac:dyDescent="0.3">
      <c r="A83" t="s">
        <v>1672</v>
      </c>
      <c r="B83" t="s">
        <v>1768</v>
      </c>
      <c r="C83">
        <v>1</v>
      </c>
      <c r="D83">
        <v>363.73</v>
      </c>
      <c r="E83">
        <v>0.25</v>
      </c>
      <c r="F83" t="s">
        <v>1807</v>
      </c>
      <c r="G83">
        <v>272.79750000000001</v>
      </c>
    </row>
    <row r="84" spans="1:7" x14ac:dyDescent="0.3">
      <c r="A84" t="s">
        <v>1712</v>
      </c>
      <c r="B84" t="s">
        <v>1789</v>
      </c>
      <c r="C84">
        <v>2</v>
      </c>
      <c r="D84">
        <v>601.33000000000004</v>
      </c>
      <c r="E84">
        <v>0.16</v>
      </c>
      <c r="F84" t="s">
        <v>1807</v>
      </c>
      <c r="G84">
        <v>1010.2344000000001</v>
      </c>
    </row>
    <row r="85" spans="1:7" x14ac:dyDescent="0.3">
      <c r="A85" t="s">
        <v>1564</v>
      </c>
      <c r="B85" t="s">
        <v>1792</v>
      </c>
      <c r="C85">
        <v>4</v>
      </c>
      <c r="D85">
        <v>34.39</v>
      </c>
      <c r="E85">
        <v>0.03</v>
      </c>
      <c r="F85" t="s">
        <v>1807</v>
      </c>
      <c r="G85">
        <v>133.4332</v>
      </c>
    </row>
    <row r="86" spans="1:7" x14ac:dyDescent="0.3">
      <c r="A86" t="s">
        <v>1622</v>
      </c>
      <c r="B86" t="s">
        <v>1789</v>
      </c>
      <c r="C86">
        <v>1</v>
      </c>
      <c r="D86">
        <v>773.57</v>
      </c>
      <c r="E86">
        <v>0.05</v>
      </c>
      <c r="F86" t="s">
        <v>1810</v>
      </c>
      <c r="G86">
        <v>734.89150000000006</v>
      </c>
    </row>
    <row r="87" spans="1:7" x14ac:dyDescent="0.3">
      <c r="A87" t="s">
        <v>1706</v>
      </c>
      <c r="B87" t="s">
        <v>1761</v>
      </c>
      <c r="C87">
        <v>4</v>
      </c>
      <c r="D87">
        <v>127.1</v>
      </c>
      <c r="E87">
        <v>0.24</v>
      </c>
      <c r="F87" t="s">
        <v>1810</v>
      </c>
      <c r="G87">
        <v>386.38400000000001</v>
      </c>
    </row>
    <row r="88" spans="1:7" x14ac:dyDescent="0.3">
      <c r="A88" t="s">
        <v>1570</v>
      </c>
      <c r="B88" t="s">
        <v>1748</v>
      </c>
      <c r="C88">
        <v>3</v>
      </c>
      <c r="D88">
        <v>899.58</v>
      </c>
      <c r="E88">
        <v>0.28000000000000003</v>
      </c>
      <c r="F88" t="s">
        <v>1807</v>
      </c>
      <c r="G88">
        <v>1943.0927999999999</v>
      </c>
    </row>
    <row r="89" spans="1:7" x14ac:dyDescent="0.3">
      <c r="A89" t="s">
        <v>1528</v>
      </c>
      <c r="B89" t="s">
        <v>1771</v>
      </c>
      <c r="C89">
        <v>3</v>
      </c>
      <c r="D89">
        <v>964.39</v>
      </c>
      <c r="E89">
        <v>0.04</v>
      </c>
      <c r="F89" t="s">
        <v>1805</v>
      </c>
      <c r="G89">
        <v>2777.4432000000002</v>
      </c>
    </row>
    <row r="90" spans="1:7" x14ac:dyDescent="0.3">
      <c r="A90" t="s">
        <v>1606</v>
      </c>
      <c r="B90" t="s">
        <v>1734</v>
      </c>
      <c r="C90">
        <v>2</v>
      </c>
      <c r="D90">
        <v>217.83</v>
      </c>
      <c r="E90">
        <v>0.14000000000000001</v>
      </c>
      <c r="F90" t="s">
        <v>1807</v>
      </c>
      <c r="G90">
        <v>374.66759999999999</v>
      </c>
    </row>
    <row r="91" spans="1:7" x14ac:dyDescent="0.3">
      <c r="A91" t="s">
        <v>1564</v>
      </c>
      <c r="B91" t="s">
        <v>1739</v>
      </c>
      <c r="C91">
        <v>4</v>
      </c>
      <c r="D91">
        <v>187.71</v>
      </c>
      <c r="E91">
        <v>0.06</v>
      </c>
      <c r="F91" t="s">
        <v>1810</v>
      </c>
      <c r="G91">
        <v>705.78959999999995</v>
      </c>
    </row>
    <row r="92" spans="1:7" x14ac:dyDescent="0.3">
      <c r="A92" t="s">
        <v>1596</v>
      </c>
      <c r="B92" t="s">
        <v>1792</v>
      </c>
      <c r="C92">
        <v>2</v>
      </c>
      <c r="D92">
        <v>350.12</v>
      </c>
      <c r="E92">
        <v>0.12</v>
      </c>
      <c r="F92" t="s">
        <v>1810</v>
      </c>
      <c r="G92">
        <v>616.21119999999996</v>
      </c>
    </row>
    <row r="93" spans="1:7" x14ac:dyDescent="0.3">
      <c r="A93" t="s">
        <v>1562</v>
      </c>
      <c r="B93" t="s">
        <v>1739</v>
      </c>
      <c r="C93">
        <v>4</v>
      </c>
      <c r="D93">
        <v>102.19</v>
      </c>
      <c r="E93">
        <v>0.17</v>
      </c>
      <c r="F93" t="s">
        <v>1807</v>
      </c>
      <c r="G93">
        <v>339.27080000000001</v>
      </c>
    </row>
    <row r="94" spans="1:7" x14ac:dyDescent="0.3">
      <c r="A94" t="s">
        <v>1702</v>
      </c>
      <c r="B94" t="s">
        <v>1751</v>
      </c>
      <c r="C94">
        <v>1</v>
      </c>
      <c r="D94">
        <v>696.53</v>
      </c>
      <c r="E94">
        <v>0.17</v>
      </c>
      <c r="F94" t="s">
        <v>1805</v>
      </c>
      <c r="G94">
        <v>578.11989999999992</v>
      </c>
    </row>
    <row r="95" spans="1:7" x14ac:dyDescent="0.3">
      <c r="A95" t="s">
        <v>1568</v>
      </c>
      <c r="B95" t="s">
        <v>1751</v>
      </c>
      <c r="C95">
        <v>2</v>
      </c>
      <c r="D95">
        <v>327.52</v>
      </c>
      <c r="E95">
        <v>0.15</v>
      </c>
      <c r="F95" t="s">
        <v>1807</v>
      </c>
      <c r="G95">
        <v>556.78399999999999</v>
      </c>
    </row>
    <row r="96" spans="1:7" x14ac:dyDescent="0.3">
      <c r="A96" t="s">
        <v>1724</v>
      </c>
      <c r="B96" t="s">
        <v>1795</v>
      </c>
      <c r="C96">
        <v>2</v>
      </c>
      <c r="D96">
        <v>569.36</v>
      </c>
      <c r="E96">
        <v>0.01</v>
      </c>
      <c r="F96" t="s">
        <v>1807</v>
      </c>
      <c r="G96">
        <v>1127.3327999999999</v>
      </c>
    </row>
    <row r="97" spans="1:7" x14ac:dyDescent="0.3">
      <c r="A97" t="s">
        <v>1728</v>
      </c>
      <c r="B97" t="s">
        <v>1758</v>
      </c>
      <c r="C97">
        <v>2</v>
      </c>
      <c r="D97">
        <v>68.290000000000006</v>
      </c>
      <c r="E97">
        <v>0.14000000000000001</v>
      </c>
      <c r="F97" t="s">
        <v>1810</v>
      </c>
      <c r="G97">
        <v>117.4588</v>
      </c>
    </row>
    <row r="98" spans="1:7" x14ac:dyDescent="0.3">
      <c r="A98" t="s">
        <v>1630</v>
      </c>
      <c r="B98" t="s">
        <v>1771</v>
      </c>
      <c r="C98">
        <v>1</v>
      </c>
      <c r="D98">
        <v>842.9</v>
      </c>
      <c r="E98">
        <v>0.06</v>
      </c>
      <c r="F98" t="s">
        <v>1810</v>
      </c>
      <c r="G98">
        <v>792.32599999999991</v>
      </c>
    </row>
    <row r="99" spans="1:7" x14ac:dyDescent="0.3">
      <c r="A99" t="s">
        <v>1533</v>
      </c>
      <c r="B99" t="s">
        <v>1748</v>
      </c>
      <c r="C99">
        <v>3</v>
      </c>
      <c r="D99">
        <v>751.94</v>
      </c>
      <c r="E99">
        <v>0.26</v>
      </c>
      <c r="F99" t="s">
        <v>1807</v>
      </c>
      <c r="G99">
        <v>1669.3068000000001</v>
      </c>
    </row>
    <row r="100" spans="1:7" x14ac:dyDescent="0.3">
      <c r="A100" t="s">
        <v>1642</v>
      </c>
      <c r="B100" t="s">
        <v>1761</v>
      </c>
      <c r="C100">
        <v>4</v>
      </c>
      <c r="D100">
        <v>476.28</v>
      </c>
      <c r="E100">
        <v>0.17</v>
      </c>
      <c r="F100" t="s">
        <v>1805</v>
      </c>
      <c r="G100">
        <v>1581.2496000000001</v>
      </c>
    </row>
    <row r="101" spans="1:7" x14ac:dyDescent="0.3">
      <c r="A101" t="s">
        <v>1638</v>
      </c>
      <c r="B101" t="s">
        <v>1748</v>
      </c>
      <c r="C101">
        <v>3</v>
      </c>
      <c r="D101">
        <v>541.99</v>
      </c>
      <c r="E101">
        <v>0.24</v>
      </c>
      <c r="F101" t="s">
        <v>1810</v>
      </c>
      <c r="G101">
        <v>1235.7372</v>
      </c>
    </row>
    <row r="102" spans="1:7" x14ac:dyDescent="0.3">
      <c r="A102" t="s">
        <v>1596</v>
      </c>
      <c r="B102" t="s">
        <v>1755</v>
      </c>
      <c r="C102">
        <v>2</v>
      </c>
      <c r="D102">
        <v>401.5</v>
      </c>
      <c r="E102">
        <v>0.18</v>
      </c>
      <c r="F102" t="s">
        <v>1805</v>
      </c>
      <c r="G102">
        <v>658.46</v>
      </c>
    </row>
    <row r="103" spans="1:7" x14ac:dyDescent="0.3">
      <c r="A103" t="s">
        <v>1580</v>
      </c>
      <c r="B103" t="s">
        <v>1779</v>
      </c>
      <c r="C103">
        <v>3</v>
      </c>
      <c r="D103">
        <v>359.56</v>
      </c>
      <c r="E103">
        <v>0.17</v>
      </c>
      <c r="F103" t="s">
        <v>1807</v>
      </c>
      <c r="G103">
        <v>895.30439999999999</v>
      </c>
    </row>
    <row r="104" spans="1:7" x14ac:dyDescent="0.3">
      <c r="A104" t="s">
        <v>1690</v>
      </c>
      <c r="B104" t="s">
        <v>1776</v>
      </c>
      <c r="C104">
        <v>2</v>
      </c>
      <c r="D104">
        <v>471.88</v>
      </c>
      <c r="E104">
        <v>0.24</v>
      </c>
      <c r="F104" t="s">
        <v>1807</v>
      </c>
      <c r="G104">
        <v>717.25760000000002</v>
      </c>
    </row>
    <row r="105" spans="1:7" x14ac:dyDescent="0.3">
      <c r="A105" t="s">
        <v>1598</v>
      </c>
      <c r="B105" t="s">
        <v>1751</v>
      </c>
      <c r="C105">
        <v>4</v>
      </c>
      <c r="D105">
        <v>925.19</v>
      </c>
      <c r="E105">
        <v>0.19</v>
      </c>
      <c r="F105" t="s">
        <v>1807</v>
      </c>
      <c r="G105">
        <v>2997.615600000001</v>
      </c>
    </row>
    <row r="106" spans="1:7" x14ac:dyDescent="0.3">
      <c r="A106" t="s">
        <v>1702</v>
      </c>
      <c r="B106" t="s">
        <v>1774</v>
      </c>
      <c r="C106">
        <v>2</v>
      </c>
      <c r="D106">
        <v>879.63</v>
      </c>
      <c r="E106">
        <v>7.0000000000000007E-2</v>
      </c>
      <c r="F106" t="s">
        <v>1810</v>
      </c>
      <c r="G106">
        <v>1636.1117999999999</v>
      </c>
    </row>
    <row r="107" spans="1:7" x14ac:dyDescent="0.3">
      <c r="A107" t="s">
        <v>1688</v>
      </c>
      <c r="B107" t="s">
        <v>1789</v>
      </c>
      <c r="C107">
        <v>2</v>
      </c>
      <c r="D107">
        <v>418.23</v>
      </c>
      <c r="E107">
        <v>0.28000000000000003</v>
      </c>
      <c r="F107" t="s">
        <v>1805</v>
      </c>
      <c r="G107">
        <v>602.25120000000004</v>
      </c>
    </row>
    <row r="108" spans="1:7" x14ac:dyDescent="0.3">
      <c r="A108" t="s">
        <v>1568</v>
      </c>
      <c r="B108" t="s">
        <v>1792</v>
      </c>
      <c r="C108">
        <v>3</v>
      </c>
      <c r="D108">
        <v>551.72</v>
      </c>
      <c r="E108">
        <v>0.03</v>
      </c>
      <c r="F108" t="s">
        <v>1810</v>
      </c>
      <c r="G108">
        <v>1605.5052000000001</v>
      </c>
    </row>
    <row r="109" spans="1:7" x14ac:dyDescent="0.3">
      <c r="A109" t="s">
        <v>1702</v>
      </c>
      <c r="B109" t="s">
        <v>1761</v>
      </c>
      <c r="C109">
        <v>4</v>
      </c>
      <c r="D109">
        <v>525.61</v>
      </c>
      <c r="E109">
        <v>0.02</v>
      </c>
      <c r="F109" t="s">
        <v>1807</v>
      </c>
      <c r="G109">
        <v>2060.3912</v>
      </c>
    </row>
    <row r="110" spans="1:7" x14ac:dyDescent="0.3">
      <c r="A110" t="s">
        <v>1574</v>
      </c>
      <c r="B110" t="s">
        <v>1779</v>
      </c>
      <c r="C110">
        <v>3</v>
      </c>
      <c r="D110">
        <v>815.3</v>
      </c>
      <c r="E110">
        <v>0.03</v>
      </c>
      <c r="F110" t="s">
        <v>1805</v>
      </c>
      <c r="G110">
        <v>2372.5230000000001</v>
      </c>
    </row>
    <row r="111" spans="1:7" x14ac:dyDescent="0.3">
      <c r="A111" t="s">
        <v>1712</v>
      </c>
      <c r="B111" t="s">
        <v>1734</v>
      </c>
      <c r="C111">
        <v>3</v>
      </c>
      <c r="D111">
        <v>376.46</v>
      </c>
      <c r="E111">
        <v>0.09</v>
      </c>
      <c r="F111" t="s">
        <v>1810</v>
      </c>
      <c r="G111">
        <v>1027.7357999999999</v>
      </c>
    </row>
    <row r="112" spans="1:7" x14ac:dyDescent="0.3">
      <c r="A112" t="s">
        <v>1614</v>
      </c>
      <c r="B112" t="s">
        <v>1764</v>
      </c>
      <c r="C112">
        <v>4</v>
      </c>
      <c r="D112">
        <v>239.83</v>
      </c>
      <c r="E112">
        <v>0.08</v>
      </c>
      <c r="F112" t="s">
        <v>1805</v>
      </c>
      <c r="G112">
        <v>882.57440000000008</v>
      </c>
    </row>
    <row r="113" spans="1:7" x14ac:dyDescent="0.3">
      <c r="A113" t="s">
        <v>1710</v>
      </c>
      <c r="B113" t="s">
        <v>1748</v>
      </c>
      <c r="C113">
        <v>2</v>
      </c>
      <c r="D113">
        <v>845.71</v>
      </c>
      <c r="E113">
        <v>0.01</v>
      </c>
      <c r="F113" t="s">
        <v>1807</v>
      </c>
      <c r="G113">
        <v>1674.5057999999999</v>
      </c>
    </row>
    <row r="114" spans="1:7" x14ac:dyDescent="0.3">
      <c r="A114" t="s">
        <v>1682</v>
      </c>
      <c r="B114" t="s">
        <v>1779</v>
      </c>
      <c r="C114">
        <v>3</v>
      </c>
      <c r="D114">
        <v>948.69</v>
      </c>
      <c r="E114">
        <v>0.28999999999999998</v>
      </c>
      <c r="F114" t="s">
        <v>1805</v>
      </c>
      <c r="G114">
        <v>2020.7097000000001</v>
      </c>
    </row>
    <row r="115" spans="1:7" x14ac:dyDescent="0.3">
      <c r="A115" t="s">
        <v>1584</v>
      </c>
      <c r="B115" t="s">
        <v>1771</v>
      </c>
      <c r="C115">
        <v>1</v>
      </c>
      <c r="D115">
        <v>281.97000000000003</v>
      </c>
      <c r="E115">
        <v>0.2</v>
      </c>
      <c r="F115" t="s">
        <v>1807</v>
      </c>
      <c r="G115">
        <v>225.57599999999999</v>
      </c>
    </row>
    <row r="116" spans="1:7" x14ac:dyDescent="0.3">
      <c r="A116" t="s">
        <v>1712</v>
      </c>
      <c r="B116" t="s">
        <v>1751</v>
      </c>
      <c r="C116">
        <v>2</v>
      </c>
      <c r="D116">
        <v>731.01</v>
      </c>
      <c r="E116">
        <v>0.05</v>
      </c>
      <c r="F116" t="s">
        <v>1807</v>
      </c>
      <c r="G116">
        <v>1388.9190000000001</v>
      </c>
    </row>
    <row r="117" spans="1:7" x14ac:dyDescent="0.3">
      <c r="A117" t="s">
        <v>1700</v>
      </c>
      <c r="B117" t="s">
        <v>1761</v>
      </c>
      <c r="C117">
        <v>4</v>
      </c>
      <c r="D117">
        <v>930.85</v>
      </c>
      <c r="E117">
        <v>0.13</v>
      </c>
      <c r="F117" t="s">
        <v>1807</v>
      </c>
      <c r="G117">
        <v>3239.3580000000002</v>
      </c>
    </row>
    <row r="118" spans="1:7" x14ac:dyDescent="0.3">
      <c r="A118" t="s">
        <v>1533</v>
      </c>
      <c r="B118" t="s">
        <v>1764</v>
      </c>
      <c r="C118">
        <v>4</v>
      </c>
      <c r="D118">
        <v>770.77</v>
      </c>
      <c r="E118">
        <v>0.22</v>
      </c>
      <c r="F118" t="s">
        <v>1805</v>
      </c>
      <c r="G118">
        <v>2404.8024</v>
      </c>
    </row>
    <row r="119" spans="1:7" x14ac:dyDescent="0.3">
      <c r="A119" t="s">
        <v>1622</v>
      </c>
      <c r="B119" t="s">
        <v>1751</v>
      </c>
      <c r="C119">
        <v>3</v>
      </c>
      <c r="D119">
        <v>479.63</v>
      </c>
      <c r="E119">
        <v>0.3</v>
      </c>
      <c r="F119" t="s">
        <v>1807</v>
      </c>
      <c r="G119">
        <v>1007.223</v>
      </c>
    </row>
    <row r="120" spans="1:7" x14ac:dyDescent="0.3">
      <c r="A120" t="s">
        <v>1608</v>
      </c>
      <c r="B120" t="s">
        <v>1774</v>
      </c>
      <c r="C120">
        <v>1</v>
      </c>
      <c r="D120">
        <v>165</v>
      </c>
      <c r="E120">
        <v>0.3</v>
      </c>
      <c r="F120" t="s">
        <v>1810</v>
      </c>
      <c r="G120">
        <v>115.5</v>
      </c>
    </row>
    <row r="121" spans="1:7" x14ac:dyDescent="0.3">
      <c r="A121" t="s">
        <v>1568</v>
      </c>
      <c r="B121" t="s">
        <v>1764</v>
      </c>
      <c r="C121">
        <v>2</v>
      </c>
      <c r="D121">
        <v>151.51</v>
      </c>
      <c r="E121">
        <v>0.28999999999999998</v>
      </c>
      <c r="F121" t="s">
        <v>1810</v>
      </c>
      <c r="G121">
        <v>215.14420000000001</v>
      </c>
    </row>
    <row r="122" spans="1:7" x14ac:dyDescent="0.3">
      <c r="A122" t="s">
        <v>1592</v>
      </c>
      <c r="B122" t="s">
        <v>1789</v>
      </c>
      <c r="C122">
        <v>2</v>
      </c>
      <c r="D122">
        <v>872.93</v>
      </c>
      <c r="E122">
        <v>0.28999999999999998</v>
      </c>
      <c r="F122" t="s">
        <v>1810</v>
      </c>
      <c r="G122">
        <v>1239.5606</v>
      </c>
    </row>
    <row r="123" spans="1:7" x14ac:dyDescent="0.3">
      <c r="A123" t="s">
        <v>1574</v>
      </c>
      <c r="B123" t="s">
        <v>1771</v>
      </c>
      <c r="C123">
        <v>3</v>
      </c>
      <c r="D123">
        <v>432.4</v>
      </c>
      <c r="E123">
        <v>0.04</v>
      </c>
      <c r="F123" t="s">
        <v>1805</v>
      </c>
      <c r="G123">
        <v>1245.3119999999999</v>
      </c>
    </row>
    <row r="124" spans="1:7" x14ac:dyDescent="0.3">
      <c r="A124" t="s">
        <v>1630</v>
      </c>
      <c r="B124" t="s">
        <v>1761</v>
      </c>
      <c r="C124">
        <v>2</v>
      </c>
      <c r="D124">
        <v>197.76</v>
      </c>
      <c r="E124">
        <v>0.04</v>
      </c>
      <c r="F124" t="s">
        <v>1805</v>
      </c>
      <c r="G124">
        <v>379.69920000000002</v>
      </c>
    </row>
    <row r="125" spans="1:7" x14ac:dyDescent="0.3">
      <c r="A125" t="s">
        <v>1610</v>
      </c>
      <c r="B125" t="s">
        <v>1743</v>
      </c>
      <c r="C125">
        <v>3</v>
      </c>
      <c r="D125">
        <v>334.6</v>
      </c>
      <c r="E125">
        <v>0.11</v>
      </c>
      <c r="F125" t="s">
        <v>1807</v>
      </c>
      <c r="G125">
        <v>893.38200000000006</v>
      </c>
    </row>
    <row r="126" spans="1:7" x14ac:dyDescent="0.3">
      <c r="A126" t="s">
        <v>1558</v>
      </c>
      <c r="B126" t="s">
        <v>1748</v>
      </c>
      <c r="C126">
        <v>2</v>
      </c>
      <c r="D126">
        <v>44.35</v>
      </c>
      <c r="E126">
        <v>0.2</v>
      </c>
      <c r="F126" t="s">
        <v>1810</v>
      </c>
      <c r="G126">
        <v>70.960000000000008</v>
      </c>
    </row>
    <row r="127" spans="1:7" x14ac:dyDescent="0.3">
      <c r="A127" t="s">
        <v>1544</v>
      </c>
      <c r="B127" t="s">
        <v>1758</v>
      </c>
      <c r="C127">
        <v>1</v>
      </c>
      <c r="D127">
        <v>846.31</v>
      </c>
      <c r="E127">
        <v>0.05</v>
      </c>
      <c r="F127" t="s">
        <v>1807</v>
      </c>
      <c r="G127">
        <v>803.9944999999999</v>
      </c>
    </row>
    <row r="128" spans="1:7" x14ac:dyDescent="0.3">
      <c r="A128" t="s">
        <v>1600</v>
      </c>
      <c r="B128" t="s">
        <v>1776</v>
      </c>
      <c r="C128">
        <v>1</v>
      </c>
      <c r="D128">
        <v>996.48</v>
      </c>
      <c r="E128">
        <v>7.0000000000000007E-2</v>
      </c>
      <c r="F128" t="s">
        <v>1810</v>
      </c>
      <c r="G128">
        <v>926.7263999999999</v>
      </c>
    </row>
    <row r="129" spans="1:7" x14ac:dyDescent="0.3">
      <c r="A129" t="s">
        <v>1716</v>
      </c>
      <c r="B129" t="s">
        <v>1758</v>
      </c>
      <c r="C129">
        <v>3</v>
      </c>
      <c r="D129">
        <v>949.19</v>
      </c>
      <c r="E129">
        <v>0.03</v>
      </c>
      <c r="F129" t="s">
        <v>1810</v>
      </c>
      <c r="G129">
        <v>2762.1428999999998</v>
      </c>
    </row>
    <row r="130" spans="1:7" x14ac:dyDescent="0.3">
      <c r="A130" t="s">
        <v>1718</v>
      </c>
      <c r="B130" t="s">
        <v>1768</v>
      </c>
      <c r="C130">
        <v>2</v>
      </c>
      <c r="D130">
        <v>724.97</v>
      </c>
      <c r="E130">
        <v>0.1</v>
      </c>
      <c r="F130" t="s">
        <v>1805</v>
      </c>
      <c r="G130">
        <v>1304.9459999999999</v>
      </c>
    </row>
    <row r="131" spans="1:7" x14ac:dyDescent="0.3">
      <c r="A131" t="s">
        <v>1528</v>
      </c>
      <c r="B131" t="s">
        <v>1786</v>
      </c>
      <c r="C131">
        <v>1</v>
      </c>
      <c r="D131">
        <v>783.25</v>
      </c>
      <c r="E131">
        <v>0.3</v>
      </c>
      <c r="F131" t="s">
        <v>1805</v>
      </c>
      <c r="G131">
        <v>548.27499999999998</v>
      </c>
    </row>
    <row r="132" spans="1:7" x14ac:dyDescent="0.3">
      <c r="A132" t="s">
        <v>1564</v>
      </c>
      <c r="B132" t="s">
        <v>1748</v>
      </c>
      <c r="C132">
        <v>1</v>
      </c>
      <c r="D132">
        <v>942.38</v>
      </c>
      <c r="E132">
        <v>0.17</v>
      </c>
      <c r="F132" t="s">
        <v>1805</v>
      </c>
      <c r="G132">
        <v>782.17539999999997</v>
      </c>
    </row>
    <row r="133" spans="1:7" x14ac:dyDescent="0.3">
      <c r="A133" t="s">
        <v>1632</v>
      </c>
      <c r="B133" t="s">
        <v>1774</v>
      </c>
      <c r="C133">
        <v>3</v>
      </c>
      <c r="D133">
        <v>298.35000000000002</v>
      </c>
      <c r="E133">
        <v>0.05</v>
      </c>
      <c r="F133" t="s">
        <v>1810</v>
      </c>
      <c r="G133">
        <v>850.29750000000001</v>
      </c>
    </row>
    <row r="134" spans="1:7" x14ac:dyDescent="0.3">
      <c r="A134" t="s">
        <v>1626</v>
      </c>
      <c r="B134" t="s">
        <v>1776</v>
      </c>
      <c r="C134">
        <v>4</v>
      </c>
      <c r="D134">
        <v>950.04</v>
      </c>
      <c r="E134">
        <v>0.13</v>
      </c>
      <c r="F134" t="s">
        <v>1807</v>
      </c>
      <c r="G134">
        <v>3306.1392000000001</v>
      </c>
    </row>
    <row r="135" spans="1:7" x14ac:dyDescent="0.3">
      <c r="A135" t="s">
        <v>1644</v>
      </c>
      <c r="B135" t="s">
        <v>1751</v>
      </c>
      <c r="C135">
        <v>2</v>
      </c>
      <c r="D135">
        <v>267.19</v>
      </c>
      <c r="E135">
        <v>7.0000000000000007E-2</v>
      </c>
      <c r="F135" t="s">
        <v>1805</v>
      </c>
      <c r="G135">
        <v>496.97340000000003</v>
      </c>
    </row>
    <row r="136" spans="1:7" x14ac:dyDescent="0.3">
      <c r="A136" t="s">
        <v>1704</v>
      </c>
      <c r="B136" t="s">
        <v>1783</v>
      </c>
      <c r="C136">
        <v>4</v>
      </c>
      <c r="D136">
        <v>72.63</v>
      </c>
      <c r="E136">
        <v>0.06</v>
      </c>
      <c r="F136" t="s">
        <v>1807</v>
      </c>
      <c r="G136">
        <v>273.08879999999999</v>
      </c>
    </row>
    <row r="137" spans="1:7" x14ac:dyDescent="0.3">
      <c r="A137" t="s">
        <v>1636</v>
      </c>
      <c r="B137" t="s">
        <v>1755</v>
      </c>
      <c r="C137">
        <v>3</v>
      </c>
      <c r="D137">
        <v>576.52</v>
      </c>
      <c r="E137">
        <v>0.22</v>
      </c>
      <c r="F137" t="s">
        <v>1810</v>
      </c>
      <c r="G137">
        <v>1349.0568000000001</v>
      </c>
    </row>
    <row r="138" spans="1:7" x14ac:dyDescent="0.3">
      <c r="A138" t="s">
        <v>1672</v>
      </c>
      <c r="B138" t="s">
        <v>1768</v>
      </c>
      <c r="C138">
        <v>3</v>
      </c>
      <c r="D138">
        <v>849.36</v>
      </c>
      <c r="E138">
        <v>0.03</v>
      </c>
      <c r="F138" t="s">
        <v>1805</v>
      </c>
      <c r="G138">
        <v>2471.6376</v>
      </c>
    </row>
    <row r="139" spans="1:7" x14ac:dyDescent="0.3">
      <c r="A139" t="s">
        <v>1630</v>
      </c>
      <c r="B139" t="s">
        <v>1758</v>
      </c>
      <c r="C139">
        <v>1</v>
      </c>
      <c r="D139">
        <v>245.85</v>
      </c>
      <c r="E139">
        <v>0.18</v>
      </c>
      <c r="F139" t="s">
        <v>1810</v>
      </c>
      <c r="G139">
        <v>201.59700000000001</v>
      </c>
    </row>
    <row r="140" spans="1:7" x14ac:dyDescent="0.3">
      <c r="A140" t="s">
        <v>1724</v>
      </c>
      <c r="B140" t="s">
        <v>1771</v>
      </c>
      <c r="C140">
        <v>3</v>
      </c>
      <c r="D140">
        <v>237.68</v>
      </c>
      <c r="E140">
        <v>0.1</v>
      </c>
      <c r="F140" t="s">
        <v>1810</v>
      </c>
      <c r="G140">
        <v>641.73599999999999</v>
      </c>
    </row>
    <row r="141" spans="1:7" x14ac:dyDescent="0.3">
      <c r="A141" t="s">
        <v>1672</v>
      </c>
      <c r="B141" t="s">
        <v>1781</v>
      </c>
      <c r="C141">
        <v>4</v>
      </c>
      <c r="D141">
        <v>715.85</v>
      </c>
      <c r="E141">
        <v>0.25</v>
      </c>
      <c r="F141" t="s">
        <v>1807</v>
      </c>
      <c r="G141">
        <v>2147.5500000000002</v>
      </c>
    </row>
    <row r="142" spans="1:7" x14ac:dyDescent="0.3">
      <c r="A142" t="s">
        <v>1710</v>
      </c>
      <c r="B142" t="s">
        <v>1755</v>
      </c>
      <c r="C142">
        <v>2</v>
      </c>
      <c r="D142">
        <v>478.85</v>
      </c>
      <c r="E142">
        <v>0.01</v>
      </c>
      <c r="F142" t="s">
        <v>1810</v>
      </c>
      <c r="G142">
        <v>948.12300000000005</v>
      </c>
    </row>
    <row r="143" spans="1:7" x14ac:dyDescent="0.3">
      <c r="A143" t="s">
        <v>1624</v>
      </c>
      <c r="B143" t="s">
        <v>1734</v>
      </c>
      <c r="C143">
        <v>1</v>
      </c>
      <c r="D143">
        <v>503.95</v>
      </c>
      <c r="E143">
        <v>0.26</v>
      </c>
      <c r="F143" t="s">
        <v>1810</v>
      </c>
      <c r="G143">
        <v>372.923</v>
      </c>
    </row>
    <row r="144" spans="1:7" x14ac:dyDescent="0.3">
      <c r="A144" t="s">
        <v>1662</v>
      </c>
      <c r="B144" t="s">
        <v>1776</v>
      </c>
      <c r="C144">
        <v>2</v>
      </c>
      <c r="D144">
        <v>975.48</v>
      </c>
      <c r="E144">
        <v>0.26</v>
      </c>
      <c r="F144" t="s">
        <v>1810</v>
      </c>
      <c r="G144">
        <v>1443.7103999999999</v>
      </c>
    </row>
    <row r="145" spans="1:7" x14ac:dyDescent="0.3">
      <c r="A145" t="s">
        <v>1598</v>
      </c>
      <c r="B145" t="s">
        <v>1786</v>
      </c>
      <c r="C145">
        <v>4</v>
      </c>
      <c r="D145">
        <v>450.12</v>
      </c>
      <c r="E145">
        <v>0.28999999999999998</v>
      </c>
      <c r="F145" t="s">
        <v>1810</v>
      </c>
      <c r="G145">
        <v>1278.3407999999999</v>
      </c>
    </row>
    <row r="146" spans="1:7" x14ac:dyDescent="0.3">
      <c r="A146" t="s">
        <v>1602</v>
      </c>
      <c r="B146" t="s">
        <v>1764</v>
      </c>
      <c r="C146">
        <v>3</v>
      </c>
      <c r="D146">
        <v>237.24</v>
      </c>
      <c r="E146">
        <v>0.24</v>
      </c>
      <c r="F146" t="s">
        <v>1807</v>
      </c>
      <c r="G146">
        <v>540.90719999999999</v>
      </c>
    </row>
    <row r="147" spans="1:7" x14ac:dyDescent="0.3">
      <c r="A147" t="s">
        <v>1638</v>
      </c>
      <c r="B147" t="s">
        <v>1783</v>
      </c>
      <c r="C147">
        <v>2</v>
      </c>
      <c r="D147">
        <v>536.84</v>
      </c>
      <c r="E147">
        <v>0.09</v>
      </c>
      <c r="F147" t="s">
        <v>1810</v>
      </c>
      <c r="G147">
        <v>977.04880000000014</v>
      </c>
    </row>
    <row r="148" spans="1:7" x14ac:dyDescent="0.3">
      <c r="A148" t="s">
        <v>1602</v>
      </c>
      <c r="B148" t="s">
        <v>1795</v>
      </c>
      <c r="C148">
        <v>3</v>
      </c>
      <c r="D148">
        <v>584.41</v>
      </c>
      <c r="E148">
        <v>0</v>
      </c>
      <c r="F148" t="s">
        <v>1810</v>
      </c>
      <c r="G148">
        <v>1753.23</v>
      </c>
    </row>
    <row r="149" spans="1:7" x14ac:dyDescent="0.3">
      <c r="A149" t="s">
        <v>1694</v>
      </c>
      <c r="B149" t="s">
        <v>1795</v>
      </c>
      <c r="C149">
        <v>1</v>
      </c>
      <c r="D149">
        <v>653.87</v>
      </c>
      <c r="E149">
        <v>0.14000000000000001</v>
      </c>
      <c r="F149" t="s">
        <v>1807</v>
      </c>
      <c r="G149">
        <v>562.32820000000004</v>
      </c>
    </row>
    <row r="150" spans="1:7" x14ac:dyDescent="0.3">
      <c r="A150" t="s">
        <v>1704</v>
      </c>
      <c r="B150" t="s">
        <v>1734</v>
      </c>
      <c r="C150">
        <v>1</v>
      </c>
      <c r="D150">
        <v>652.03</v>
      </c>
      <c r="E150">
        <v>0.27</v>
      </c>
      <c r="F150" t="s">
        <v>1805</v>
      </c>
      <c r="G150">
        <v>475.9819</v>
      </c>
    </row>
    <row r="151" spans="1:7" x14ac:dyDescent="0.3">
      <c r="A151" t="s">
        <v>1537</v>
      </c>
      <c r="B151" t="s">
        <v>1776</v>
      </c>
      <c r="C151">
        <v>3</v>
      </c>
      <c r="D151">
        <v>513.36</v>
      </c>
      <c r="E151">
        <v>7.0000000000000007E-2</v>
      </c>
      <c r="F151" t="s">
        <v>1810</v>
      </c>
      <c r="G151">
        <v>1432.2744</v>
      </c>
    </row>
    <row r="152" spans="1:7" x14ac:dyDescent="0.3">
      <c r="A152" t="s">
        <v>1634</v>
      </c>
      <c r="B152" t="s">
        <v>1755</v>
      </c>
      <c r="C152">
        <v>4</v>
      </c>
      <c r="D152">
        <v>355.64</v>
      </c>
      <c r="E152">
        <v>0.16</v>
      </c>
      <c r="F152" t="s">
        <v>1810</v>
      </c>
      <c r="G152">
        <v>1194.9503999999999</v>
      </c>
    </row>
    <row r="153" spans="1:7" x14ac:dyDescent="0.3">
      <c r="A153" t="s">
        <v>1556</v>
      </c>
      <c r="B153" t="s">
        <v>1764</v>
      </c>
      <c r="C153">
        <v>4</v>
      </c>
      <c r="D153">
        <v>535.4</v>
      </c>
      <c r="E153">
        <v>0.26</v>
      </c>
      <c r="F153" t="s">
        <v>1807</v>
      </c>
      <c r="G153">
        <v>1584.7840000000001</v>
      </c>
    </row>
    <row r="154" spans="1:7" x14ac:dyDescent="0.3">
      <c r="A154" t="s">
        <v>1668</v>
      </c>
      <c r="B154" t="s">
        <v>1795</v>
      </c>
      <c r="C154">
        <v>2</v>
      </c>
      <c r="D154">
        <v>108.74</v>
      </c>
      <c r="E154">
        <v>0.11</v>
      </c>
      <c r="F154" t="s">
        <v>1807</v>
      </c>
      <c r="G154">
        <v>193.55719999999999</v>
      </c>
    </row>
    <row r="155" spans="1:7" x14ac:dyDescent="0.3">
      <c r="A155" t="s">
        <v>1552</v>
      </c>
      <c r="B155" t="s">
        <v>1795</v>
      </c>
      <c r="C155">
        <v>3</v>
      </c>
      <c r="D155">
        <v>591.98</v>
      </c>
      <c r="E155">
        <v>0.16</v>
      </c>
      <c r="F155" t="s">
        <v>1805</v>
      </c>
      <c r="G155">
        <v>1491.7896000000001</v>
      </c>
    </row>
    <row r="156" spans="1:7" x14ac:dyDescent="0.3">
      <c r="A156" t="s">
        <v>1626</v>
      </c>
      <c r="B156" t="s">
        <v>1743</v>
      </c>
      <c r="C156">
        <v>1</v>
      </c>
      <c r="D156">
        <v>345.06</v>
      </c>
      <c r="E156">
        <v>0.13</v>
      </c>
      <c r="F156" t="s">
        <v>1810</v>
      </c>
      <c r="G156">
        <v>300.2022</v>
      </c>
    </row>
    <row r="157" spans="1:7" x14ac:dyDescent="0.3">
      <c r="A157" t="s">
        <v>1716</v>
      </c>
      <c r="B157" t="s">
        <v>1776</v>
      </c>
      <c r="C157">
        <v>4</v>
      </c>
      <c r="D157">
        <v>986.41</v>
      </c>
      <c r="E157">
        <v>0.22</v>
      </c>
      <c r="F157" t="s">
        <v>1805</v>
      </c>
      <c r="G157">
        <v>3077.5992000000001</v>
      </c>
    </row>
    <row r="158" spans="1:7" x14ac:dyDescent="0.3">
      <c r="A158" t="s">
        <v>1628</v>
      </c>
      <c r="B158" t="s">
        <v>1734</v>
      </c>
      <c r="C158">
        <v>2</v>
      </c>
      <c r="D158">
        <v>921.52</v>
      </c>
      <c r="E158">
        <v>0</v>
      </c>
      <c r="F158" t="s">
        <v>1807</v>
      </c>
      <c r="G158">
        <v>1843.04</v>
      </c>
    </row>
    <row r="159" spans="1:7" x14ac:dyDescent="0.3">
      <c r="A159" t="s">
        <v>1640</v>
      </c>
      <c r="B159" t="s">
        <v>1755</v>
      </c>
      <c r="C159">
        <v>1</v>
      </c>
      <c r="D159">
        <v>83.1</v>
      </c>
      <c r="E159">
        <v>0.04</v>
      </c>
      <c r="F159" t="s">
        <v>1807</v>
      </c>
      <c r="G159">
        <v>79.775999999999996</v>
      </c>
    </row>
    <row r="160" spans="1:7" x14ac:dyDescent="0.3">
      <c r="A160" t="s">
        <v>1586</v>
      </c>
      <c r="B160" t="s">
        <v>1774</v>
      </c>
      <c r="C160">
        <v>2</v>
      </c>
      <c r="D160">
        <v>60.98</v>
      </c>
      <c r="E160">
        <v>0.23</v>
      </c>
      <c r="F160" t="s">
        <v>1807</v>
      </c>
      <c r="G160">
        <v>93.909199999999998</v>
      </c>
    </row>
    <row r="161" spans="1:7" x14ac:dyDescent="0.3">
      <c r="A161" t="s">
        <v>1708</v>
      </c>
      <c r="B161" t="s">
        <v>1786</v>
      </c>
      <c r="C161">
        <v>2</v>
      </c>
      <c r="D161">
        <v>122.23</v>
      </c>
      <c r="E161">
        <v>0.21</v>
      </c>
      <c r="F161" t="s">
        <v>1810</v>
      </c>
      <c r="G161">
        <v>193.1234</v>
      </c>
    </row>
    <row r="162" spans="1:7" x14ac:dyDescent="0.3">
      <c r="A162" t="s">
        <v>1670</v>
      </c>
      <c r="B162" t="s">
        <v>1792</v>
      </c>
      <c r="C162">
        <v>2</v>
      </c>
      <c r="D162">
        <v>623.38</v>
      </c>
      <c r="E162">
        <v>0.13</v>
      </c>
      <c r="F162" t="s">
        <v>1805</v>
      </c>
      <c r="G162">
        <v>1084.6812</v>
      </c>
    </row>
    <row r="163" spans="1:7" x14ac:dyDescent="0.3">
      <c r="A163" t="s">
        <v>1670</v>
      </c>
      <c r="B163" t="s">
        <v>1734</v>
      </c>
      <c r="C163">
        <v>1</v>
      </c>
      <c r="D163">
        <v>479.58</v>
      </c>
      <c r="E163">
        <v>0.05</v>
      </c>
      <c r="F163" t="s">
        <v>1807</v>
      </c>
      <c r="G163">
        <v>455.60099999999989</v>
      </c>
    </row>
    <row r="164" spans="1:7" x14ac:dyDescent="0.3">
      <c r="A164" t="s">
        <v>1676</v>
      </c>
      <c r="B164" t="s">
        <v>1758</v>
      </c>
      <c r="C164">
        <v>3</v>
      </c>
      <c r="D164">
        <v>369.32</v>
      </c>
      <c r="E164">
        <v>0.14000000000000001</v>
      </c>
      <c r="F164" t="s">
        <v>1807</v>
      </c>
      <c r="G164">
        <v>952.84559999999999</v>
      </c>
    </row>
    <row r="165" spans="1:7" x14ac:dyDescent="0.3">
      <c r="A165" t="s">
        <v>1594</v>
      </c>
      <c r="B165" t="s">
        <v>1739</v>
      </c>
      <c r="C165">
        <v>1</v>
      </c>
      <c r="D165">
        <v>488.31</v>
      </c>
      <c r="E165">
        <v>0.03</v>
      </c>
      <c r="F165" t="s">
        <v>1807</v>
      </c>
      <c r="G165">
        <v>473.66070000000002</v>
      </c>
    </row>
    <row r="166" spans="1:7" x14ac:dyDescent="0.3">
      <c r="A166" t="s">
        <v>1638</v>
      </c>
      <c r="B166" t="s">
        <v>1776</v>
      </c>
      <c r="C166">
        <v>4</v>
      </c>
      <c r="D166">
        <v>164.04</v>
      </c>
      <c r="E166">
        <v>0.26</v>
      </c>
      <c r="F166" t="s">
        <v>1805</v>
      </c>
      <c r="G166">
        <v>485.55839999999989</v>
      </c>
    </row>
    <row r="167" spans="1:7" x14ac:dyDescent="0.3">
      <c r="A167" t="s">
        <v>1550</v>
      </c>
      <c r="B167" t="s">
        <v>1789</v>
      </c>
      <c r="C167">
        <v>3</v>
      </c>
      <c r="D167">
        <v>707.95</v>
      </c>
      <c r="E167">
        <v>0.18</v>
      </c>
      <c r="F167" t="s">
        <v>1807</v>
      </c>
      <c r="G167">
        <v>1741.557</v>
      </c>
    </row>
    <row r="168" spans="1:7" x14ac:dyDescent="0.3">
      <c r="A168" t="s">
        <v>1668</v>
      </c>
      <c r="B168" t="s">
        <v>1764</v>
      </c>
      <c r="C168">
        <v>4</v>
      </c>
      <c r="D168">
        <v>714.47</v>
      </c>
      <c r="E168">
        <v>0.18</v>
      </c>
      <c r="F168" t="s">
        <v>1810</v>
      </c>
      <c r="G168">
        <v>2343.4616000000001</v>
      </c>
    </row>
    <row r="169" spans="1:7" x14ac:dyDescent="0.3">
      <c r="A169" t="s">
        <v>1688</v>
      </c>
      <c r="B169" t="s">
        <v>1761</v>
      </c>
      <c r="C169">
        <v>4</v>
      </c>
      <c r="D169">
        <v>422.09</v>
      </c>
      <c r="E169">
        <v>0.04</v>
      </c>
      <c r="F169" t="s">
        <v>1805</v>
      </c>
      <c r="G169">
        <v>1620.8255999999999</v>
      </c>
    </row>
    <row r="170" spans="1:7" x14ac:dyDescent="0.3">
      <c r="A170" t="s">
        <v>1590</v>
      </c>
      <c r="B170" t="s">
        <v>1768</v>
      </c>
      <c r="C170">
        <v>1</v>
      </c>
      <c r="D170">
        <v>998.19</v>
      </c>
      <c r="E170">
        <v>0.2</v>
      </c>
      <c r="F170" t="s">
        <v>1805</v>
      </c>
      <c r="G170">
        <v>798.55200000000013</v>
      </c>
    </row>
    <row r="171" spans="1:7" x14ac:dyDescent="0.3">
      <c r="A171" t="s">
        <v>1674</v>
      </c>
      <c r="B171" t="s">
        <v>1761</v>
      </c>
      <c r="C171">
        <v>2</v>
      </c>
      <c r="D171">
        <v>343.42</v>
      </c>
      <c r="E171">
        <v>0.12</v>
      </c>
      <c r="F171" t="s">
        <v>1810</v>
      </c>
      <c r="G171">
        <v>604.41920000000005</v>
      </c>
    </row>
    <row r="172" spans="1:7" x14ac:dyDescent="0.3">
      <c r="A172" t="s">
        <v>1598</v>
      </c>
      <c r="B172" t="s">
        <v>1758</v>
      </c>
      <c r="C172">
        <v>1</v>
      </c>
      <c r="D172">
        <v>152.16999999999999</v>
      </c>
      <c r="E172">
        <v>0.28000000000000003</v>
      </c>
      <c r="F172" t="s">
        <v>1810</v>
      </c>
      <c r="G172">
        <v>109.5624</v>
      </c>
    </row>
    <row r="173" spans="1:7" x14ac:dyDescent="0.3">
      <c r="A173" t="s">
        <v>1628</v>
      </c>
      <c r="B173" t="s">
        <v>1774</v>
      </c>
      <c r="C173">
        <v>1</v>
      </c>
      <c r="D173">
        <v>325.08</v>
      </c>
      <c r="E173">
        <v>0.26</v>
      </c>
      <c r="F173" t="s">
        <v>1807</v>
      </c>
      <c r="G173">
        <v>240.5592</v>
      </c>
    </row>
    <row r="174" spans="1:7" x14ac:dyDescent="0.3">
      <c r="A174" t="s">
        <v>1708</v>
      </c>
      <c r="B174" t="s">
        <v>1771</v>
      </c>
      <c r="C174">
        <v>2</v>
      </c>
      <c r="D174">
        <v>827.92</v>
      </c>
      <c r="E174">
        <v>0.25</v>
      </c>
      <c r="F174" t="s">
        <v>1810</v>
      </c>
      <c r="G174">
        <v>1241.8800000000001</v>
      </c>
    </row>
    <row r="175" spans="1:7" x14ac:dyDescent="0.3">
      <c r="A175" t="s">
        <v>1582</v>
      </c>
      <c r="B175" t="s">
        <v>1743</v>
      </c>
      <c r="C175">
        <v>2</v>
      </c>
      <c r="D175">
        <v>593.47</v>
      </c>
      <c r="E175">
        <v>0.1</v>
      </c>
      <c r="F175" t="s">
        <v>1810</v>
      </c>
      <c r="G175">
        <v>1068.2460000000001</v>
      </c>
    </row>
    <row r="176" spans="1:7" x14ac:dyDescent="0.3">
      <c r="A176" t="s">
        <v>1570</v>
      </c>
      <c r="B176" t="s">
        <v>1761</v>
      </c>
      <c r="C176">
        <v>4</v>
      </c>
      <c r="D176">
        <v>756.28</v>
      </c>
      <c r="E176">
        <v>0.05</v>
      </c>
      <c r="F176" t="s">
        <v>1810</v>
      </c>
      <c r="G176">
        <v>2873.864</v>
      </c>
    </row>
    <row r="177" spans="1:7" x14ac:dyDescent="0.3">
      <c r="A177" t="s">
        <v>1714</v>
      </c>
      <c r="B177" t="s">
        <v>1739</v>
      </c>
      <c r="C177">
        <v>2</v>
      </c>
      <c r="D177">
        <v>707.65</v>
      </c>
      <c r="E177">
        <v>0.14000000000000001</v>
      </c>
      <c r="F177" t="s">
        <v>1805</v>
      </c>
      <c r="G177">
        <v>1217.1579999999999</v>
      </c>
    </row>
    <row r="178" spans="1:7" x14ac:dyDescent="0.3">
      <c r="A178" t="s">
        <v>1580</v>
      </c>
      <c r="B178" t="s">
        <v>1783</v>
      </c>
      <c r="C178">
        <v>1</v>
      </c>
      <c r="D178">
        <v>857.35</v>
      </c>
      <c r="E178">
        <v>0.28000000000000003</v>
      </c>
      <c r="F178" t="s">
        <v>1807</v>
      </c>
      <c r="G178">
        <v>617.29200000000003</v>
      </c>
    </row>
    <row r="179" spans="1:7" x14ac:dyDescent="0.3">
      <c r="A179" t="s">
        <v>1640</v>
      </c>
      <c r="B179" t="s">
        <v>1764</v>
      </c>
      <c r="C179">
        <v>1</v>
      </c>
      <c r="D179">
        <v>79</v>
      </c>
      <c r="E179">
        <v>0.04</v>
      </c>
      <c r="F179" t="s">
        <v>1807</v>
      </c>
      <c r="G179">
        <v>75.84</v>
      </c>
    </row>
    <row r="180" spans="1:7" x14ac:dyDescent="0.3">
      <c r="A180" t="s">
        <v>1718</v>
      </c>
      <c r="B180" t="s">
        <v>1755</v>
      </c>
      <c r="C180">
        <v>4</v>
      </c>
      <c r="D180">
        <v>638.91</v>
      </c>
      <c r="E180">
        <v>0</v>
      </c>
      <c r="F180" t="s">
        <v>1810</v>
      </c>
      <c r="G180">
        <v>2555.64</v>
      </c>
    </row>
    <row r="181" spans="1:7" x14ac:dyDescent="0.3">
      <c r="A181" t="s">
        <v>1620</v>
      </c>
      <c r="B181" t="s">
        <v>1734</v>
      </c>
      <c r="C181">
        <v>2</v>
      </c>
      <c r="D181">
        <v>522.16999999999996</v>
      </c>
      <c r="E181">
        <v>0.27</v>
      </c>
      <c r="F181" t="s">
        <v>1805</v>
      </c>
      <c r="G181">
        <v>762.36819999999989</v>
      </c>
    </row>
    <row r="182" spans="1:7" x14ac:dyDescent="0.3">
      <c r="A182" t="s">
        <v>1608</v>
      </c>
      <c r="B182" t="s">
        <v>1776</v>
      </c>
      <c r="C182">
        <v>3</v>
      </c>
      <c r="D182">
        <v>954.29</v>
      </c>
      <c r="E182">
        <v>0.27</v>
      </c>
      <c r="F182" t="s">
        <v>1805</v>
      </c>
      <c r="G182">
        <v>2089.8951000000002</v>
      </c>
    </row>
    <row r="183" spans="1:7" x14ac:dyDescent="0.3">
      <c r="A183" t="s">
        <v>1596</v>
      </c>
      <c r="B183" t="s">
        <v>1779</v>
      </c>
      <c r="C183">
        <v>3</v>
      </c>
      <c r="D183">
        <v>53.92</v>
      </c>
      <c r="E183">
        <v>0.15</v>
      </c>
      <c r="F183" t="s">
        <v>1807</v>
      </c>
      <c r="G183">
        <v>137.49600000000001</v>
      </c>
    </row>
    <row r="184" spans="1:7" x14ac:dyDescent="0.3">
      <c r="A184" t="s">
        <v>1598</v>
      </c>
      <c r="B184" t="s">
        <v>1734</v>
      </c>
      <c r="C184">
        <v>4</v>
      </c>
      <c r="D184">
        <v>741.88</v>
      </c>
      <c r="E184">
        <v>0.02</v>
      </c>
      <c r="F184" t="s">
        <v>1810</v>
      </c>
      <c r="G184">
        <v>2908.1696000000002</v>
      </c>
    </row>
    <row r="185" spans="1:7" x14ac:dyDescent="0.3">
      <c r="A185" t="s">
        <v>1622</v>
      </c>
      <c r="B185" t="s">
        <v>1748</v>
      </c>
      <c r="C185">
        <v>1</v>
      </c>
      <c r="D185">
        <v>547.09</v>
      </c>
      <c r="E185">
        <v>0.01</v>
      </c>
      <c r="F185" t="s">
        <v>1807</v>
      </c>
      <c r="G185">
        <v>541.6191</v>
      </c>
    </row>
    <row r="186" spans="1:7" x14ac:dyDescent="0.3">
      <c r="A186" t="s">
        <v>1708</v>
      </c>
      <c r="B186" t="s">
        <v>1748</v>
      </c>
      <c r="C186">
        <v>1</v>
      </c>
      <c r="D186">
        <v>789.35</v>
      </c>
      <c r="E186">
        <v>0.14000000000000001</v>
      </c>
      <c r="F186" t="s">
        <v>1807</v>
      </c>
      <c r="G186">
        <v>678.84100000000001</v>
      </c>
    </row>
    <row r="187" spans="1:7" x14ac:dyDescent="0.3">
      <c r="A187" t="s">
        <v>1656</v>
      </c>
      <c r="B187" t="s">
        <v>1748</v>
      </c>
      <c r="C187">
        <v>3</v>
      </c>
      <c r="D187">
        <v>476.78</v>
      </c>
      <c r="E187">
        <v>0.09</v>
      </c>
      <c r="F187" t="s">
        <v>1810</v>
      </c>
      <c r="G187">
        <v>1301.6094000000001</v>
      </c>
    </row>
    <row r="188" spans="1:7" x14ac:dyDescent="0.3">
      <c r="A188" t="s">
        <v>1688</v>
      </c>
      <c r="B188" t="s">
        <v>1792</v>
      </c>
      <c r="C188">
        <v>2</v>
      </c>
      <c r="D188">
        <v>504.26</v>
      </c>
      <c r="E188">
        <v>0.04</v>
      </c>
      <c r="F188" t="s">
        <v>1807</v>
      </c>
      <c r="G188">
        <v>968.17919999999992</v>
      </c>
    </row>
    <row r="189" spans="1:7" x14ac:dyDescent="0.3">
      <c r="A189" t="s">
        <v>1692</v>
      </c>
      <c r="B189" t="s">
        <v>1758</v>
      </c>
      <c r="C189">
        <v>2</v>
      </c>
      <c r="D189">
        <v>549.33000000000004</v>
      </c>
      <c r="E189">
        <v>0.01</v>
      </c>
      <c r="F189" t="s">
        <v>1810</v>
      </c>
      <c r="G189">
        <v>1087.6733999999999</v>
      </c>
    </row>
    <row r="190" spans="1:7" x14ac:dyDescent="0.3">
      <c r="A190" t="s">
        <v>1535</v>
      </c>
      <c r="B190" t="s">
        <v>1748</v>
      </c>
      <c r="C190">
        <v>3</v>
      </c>
      <c r="D190">
        <v>620.22</v>
      </c>
      <c r="E190">
        <v>0.04</v>
      </c>
      <c r="F190" t="s">
        <v>1805</v>
      </c>
      <c r="G190">
        <v>1786.2336</v>
      </c>
    </row>
    <row r="191" spans="1:7" x14ac:dyDescent="0.3">
      <c r="A191" t="s">
        <v>1622</v>
      </c>
      <c r="B191" t="s">
        <v>1748</v>
      </c>
      <c r="C191">
        <v>1</v>
      </c>
      <c r="D191">
        <v>580.76</v>
      </c>
      <c r="E191">
        <v>0.1</v>
      </c>
      <c r="F191" t="s">
        <v>1810</v>
      </c>
      <c r="G191">
        <v>522.68399999999997</v>
      </c>
    </row>
    <row r="192" spans="1:7" x14ac:dyDescent="0.3">
      <c r="A192" t="s">
        <v>1672</v>
      </c>
      <c r="B192" t="s">
        <v>1768</v>
      </c>
      <c r="C192">
        <v>3</v>
      </c>
      <c r="D192">
        <v>444.55</v>
      </c>
      <c r="E192">
        <v>0.14000000000000001</v>
      </c>
      <c r="F192" t="s">
        <v>1807</v>
      </c>
      <c r="G192">
        <v>1146.9390000000001</v>
      </c>
    </row>
    <row r="193" spans="1:7" x14ac:dyDescent="0.3">
      <c r="A193" t="s">
        <v>1622</v>
      </c>
      <c r="B193" t="s">
        <v>1792</v>
      </c>
      <c r="C193">
        <v>1</v>
      </c>
      <c r="D193">
        <v>804.9</v>
      </c>
      <c r="E193">
        <v>0.03</v>
      </c>
      <c r="F193" t="s">
        <v>1807</v>
      </c>
      <c r="G193">
        <v>780.75299999999993</v>
      </c>
    </row>
    <row r="194" spans="1:7" x14ac:dyDescent="0.3">
      <c r="A194" t="s">
        <v>1714</v>
      </c>
      <c r="B194" t="s">
        <v>1781</v>
      </c>
      <c r="C194">
        <v>3</v>
      </c>
      <c r="D194">
        <v>361.65</v>
      </c>
      <c r="E194">
        <v>0.15</v>
      </c>
      <c r="F194" t="s">
        <v>1810</v>
      </c>
      <c r="G194">
        <v>922.20749999999987</v>
      </c>
    </row>
    <row r="195" spans="1:7" x14ac:dyDescent="0.3">
      <c r="A195" t="s">
        <v>1542</v>
      </c>
      <c r="B195" t="s">
        <v>1751</v>
      </c>
      <c r="C195">
        <v>1</v>
      </c>
      <c r="D195">
        <v>271.76</v>
      </c>
      <c r="E195">
        <v>0.03</v>
      </c>
      <c r="F195" t="s">
        <v>1805</v>
      </c>
      <c r="G195">
        <v>263.60719999999998</v>
      </c>
    </row>
    <row r="196" spans="1:7" x14ac:dyDescent="0.3">
      <c r="A196" t="s">
        <v>1628</v>
      </c>
      <c r="B196" t="s">
        <v>1771</v>
      </c>
      <c r="C196">
        <v>3</v>
      </c>
      <c r="D196">
        <v>958.15</v>
      </c>
      <c r="E196">
        <v>0.24</v>
      </c>
      <c r="F196" t="s">
        <v>1810</v>
      </c>
      <c r="G196">
        <v>2184.5819999999999</v>
      </c>
    </row>
    <row r="197" spans="1:7" x14ac:dyDescent="0.3">
      <c r="A197" t="s">
        <v>1650</v>
      </c>
      <c r="B197" t="s">
        <v>1789</v>
      </c>
      <c r="C197">
        <v>1</v>
      </c>
      <c r="D197">
        <v>889.19</v>
      </c>
      <c r="E197">
        <v>0.03</v>
      </c>
      <c r="F197" t="s">
        <v>1805</v>
      </c>
      <c r="G197">
        <v>862.51430000000005</v>
      </c>
    </row>
    <row r="198" spans="1:7" x14ac:dyDescent="0.3">
      <c r="A198" t="s">
        <v>1644</v>
      </c>
      <c r="B198" t="s">
        <v>1786</v>
      </c>
      <c r="C198">
        <v>4</v>
      </c>
      <c r="D198">
        <v>689.67</v>
      </c>
      <c r="E198">
        <v>0.05</v>
      </c>
      <c r="F198" t="s">
        <v>1810</v>
      </c>
      <c r="G198">
        <v>2620.7460000000001</v>
      </c>
    </row>
    <row r="199" spans="1:7" x14ac:dyDescent="0.3">
      <c r="A199" t="s">
        <v>1618</v>
      </c>
      <c r="B199" t="s">
        <v>1774</v>
      </c>
      <c r="C199">
        <v>1</v>
      </c>
      <c r="D199">
        <v>541.24</v>
      </c>
      <c r="E199">
        <v>0.03</v>
      </c>
      <c r="F199" t="s">
        <v>1807</v>
      </c>
      <c r="G199">
        <v>525.00279999999998</v>
      </c>
    </row>
    <row r="200" spans="1:7" x14ac:dyDescent="0.3">
      <c r="A200" t="s">
        <v>1692</v>
      </c>
      <c r="B200" t="s">
        <v>1758</v>
      </c>
      <c r="C200">
        <v>1</v>
      </c>
      <c r="D200">
        <v>454.71</v>
      </c>
      <c r="E200">
        <v>0.16</v>
      </c>
      <c r="F200" t="s">
        <v>1807</v>
      </c>
      <c r="G200">
        <v>381.95639999999997</v>
      </c>
    </row>
    <row r="201" spans="1:7" x14ac:dyDescent="0.3">
      <c r="A201" t="s">
        <v>1662</v>
      </c>
      <c r="B201" t="s">
        <v>1755</v>
      </c>
      <c r="C201">
        <v>2</v>
      </c>
      <c r="D201">
        <v>397.63</v>
      </c>
      <c r="E201">
        <v>0.26</v>
      </c>
      <c r="F201" t="s">
        <v>1805</v>
      </c>
      <c r="G201">
        <v>588.49239999999998</v>
      </c>
    </row>
    <row r="202" spans="1:7" x14ac:dyDescent="0.3">
      <c r="A202" t="s">
        <v>1696</v>
      </c>
      <c r="B202" t="s">
        <v>1758</v>
      </c>
      <c r="C202">
        <v>3</v>
      </c>
      <c r="D202">
        <v>748.56</v>
      </c>
      <c r="E202">
        <v>0.26</v>
      </c>
      <c r="F202" t="s">
        <v>1807</v>
      </c>
      <c r="G202">
        <v>1661.8032000000001</v>
      </c>
    </row>
    <row r="203" spans="1:7" x14ac:dyDescent="0.3">
      <c r="A203" t="s">
        <v>1596</v>
      </c>
      <c r="B203" t="s">
        <v>1751</v>
      </c>
      <c r="C203">
        <v>1</v>
      </c>
      <c r="D203">
        <v>885.72</v>
      </c>
      <c r="E203">
        <v>0.15</v>
      </c>
      <c r="F203" t="s">
        <v>1805</v>
      </c>
      <c r="G203">
        <v>752.86199999999997</v>
      </c>
    </row>
    <row r="204" spans="1:7" x14ac:dyDescent="0.3">
      <c r="A204" t="s">
        <v>1654</v>
      </c>
      <c r="B204" t="s">
        <v>1739</v>
      </c>
      <c r="C204">
        <v>4</v>
      </c>
      <c r="D204">
        <v>408.07</v>
      </c>
      <c r="E204">
        <v>0.28000000000000003</v>
      </c>
      <c r="F204" t="s">
        <v>1810</v>
      </c>
      <c r="G204">
        <v>1175.2416000000001</v>
      </c>
    </row>
    <row r="205" spans="1:7" x14ac:dyDescent="0.3">
      <c r="A205" t="s">
        <v>1598</v>
      </c>
      <c r="B205" t="s">
        <v>1768</v>
      </c>
      <c r="C205">
        <v>2</v>
      </c>
      <c r="D205">
        <v>597.07000000000005</v>
      </c>
      <c r="E205">
        <v>0.28000000000000003</v>
      </c>
      <c r="F205" t="s">
        <v>1807</v>
      </c>
      <c r="G205">
        <v>859.7808</v>
      </c>
    </row>
    <row r="206" spans="1:7" x14ac:dyDescent="0.3">
      <c r="A206" t="s">
        <v>1664</v>
      </c>
      <c r="B206" t="s">
        <v>1768</v>
      </c>
      <c r="C206">
        <v>3</v>
      </c>
      <c r="D206">
        <v>723.47</v>
      </c>
      <c r="E206">
        <v>0.12</v>
      </c>
      <c r="F206" t="s">
        <v>1810</v>
      </c>
      <c r="G206">
        <v>1909.9608000000001</v>
      </c>
    </row>
    <row r="207" spans="1:7" x14ac:dyDescent="0.3">
      <c r="A207" t="s">
        <v>1706</v>
      </c>
      <c r="B207" t="s">
        <v>1755</v>
      </c>
      <c r="C207">
        <v>1</v>
      </c>
      <c r="D207">
        <v>479.93</v>
      </c>
      <c r="E207">
        <v>0.22</v>
      </c>
      <c r="F207" t="s">
        <v>1805</v>
      </c>
      <c r="G207">
        <v>374.34539999999998</v>
      </c>
    </row>
    <row r="208" spans="1:7" x14ac:dyDescent="0.3">
      <c r="A208" t="s">
        <v>1598</v>
      </c>
      <c r="B208" t="s">
        <v>1786</v>
      </c>
      <c r="C208">
        <v>4</v>
      </c>
      <c r="D208">
        <v>362.81</v>
      </c>
      <c r="E208">
        <v>0.21</v>
      </c>
      <c r="F208" t="s">
        <v>1810</v>
      </c>
      <c r="G208">
        <v>1146.4795999999999</v>
      </c>
    </row>
    <row r="209" spans="1:7" x14ac:dyDescent="0.3">
      <c r="A209" t="s">
        <v>1688</v>
      </c>
      <c r="B209" t="s">
        <v>1748</v>
      </c>
      <c r="C209">
        <v>1</v>
      </c>
      <c r="D209">
        <v>127.11</v>
      </c>
      <c r="E209">
        <v>0.01</v>
      </c>
      <c r="F209" t="s">
        <v>1807</v>
      </c>
      <c r="G209">
        <v>125.8389</v>
      </c>
    </row>
    <row r="210" spans="1:7" x14ac:dyDescent="0.3">
      <c r="A210" t="s">
        <v>1598</v>
      </c>
      <c r="B210" t="s">
        <v>1789</v>
      </c>
      <c r="C210">
        <v>4</v>
      </c>
      <c r="D210">
        <v>931.26</v>
      </c>
      <c r="E210">
        <v>0.04</v>
      </c>
      <c r="F210" t="s">
        <v>1805</v>
      </c>
      <c r="G210">
        <v>3576.0383999999999</v>
      </c>
    </row>
    <row r="211" spans="1:7" x14ac:dyDescent="0.3">
      <c r="A211" t="s">
        <v>1664</v>
      </c>
      <c r="B211" t="s">
        <v>1764</v>
      </c>
      <c r="C211">
        <v>1</v>
      </c>
      <c r="D211">
        <v>620.80999999999995</v>
      </c>
      <c r="E211">
        <v>0.04</v>
      </c>
      <c r="F211" t="s">
        <v>1807</v>
      </c>
      <c r="G211">
        <v>595.97759999999994</v>
      </c>
    </row>
    <row r="212" spans="1:7" x14ac:dyDescent="0.3">
      <c r="A212" t="s">
        <v>1630</v>
      </c>
      <c r="B212" t="s">
        <v>1743</v>
      </c>
      <c r="C212">
        <v>1</v>
      </c>
      <c r="D212">
        <v>823.26</v>
      </c>
      <c r="E212">
        <v>0.27</v>
      </c>
      <c r="F212" t="s">
        <v>1810</v>
      </c>
      <c r="G212">
        <v>600.97979999999995</v>
      </c>
    </row>
    <row r="213" spans="1:7" x14ac:dyDescent="0.3">
      <c r="A213" t="s">
        <v>1584</v>
      </c>
      <c r="B213" t="s">
        <v>1764</v>
      </c>
      <c r="C213">
        <v>3</v>
      </c>
      <c r="D213">
        <v>681.01</v>
      </c>
      <c r="E213">
        <v>0.27</v>
      </c>
      <c r="F213" t="s">
        <v>1810</v>
      </c>
      <c r="G213">
        <v>1491.4119000000001</v>
      </c>
    </row>
    <row r="214" spans="1:7" x14ac:dyDescent="0.3">
      <c r="A214" t="s">
        <v>1642</v>
      </c>
      <c r="B214" t="s">
        <v>1795</v>
      </c>
      <c r="C214">
        <v>4</v>
      </c>
      <c r="D214">
        <v>119.83</v>
      </c>
      <c r="E214">
        <v>0.13</v>
      </c>
      <c r="F214" t="s">
        <v>1805</v>
      </c>
      <c r="G214">
        <v>417.00839999999999</v>
      </c>
    </row>
    <row r="215" spans="1:7" x14ac:dyDescent="0.3">
      <c r="A215" t="s">
        <v>1686</v>
      </c>
      <c r="B215" t="s">
        <v>1743</v>
      </c>
      <c r="C215">
        <v>1</v>
      </c>
      <c r="D215">
        <v>575.66</v>
      </c>
      <c r="E215">
        <v>0.03</v>
      </c>
      <c r="F215" t="s">
        <v>1807</v>
      </c>
      <c r="G215">
        <v>558.39019999999994</v>
      </c>
    </row>
    <row r="216" spans="1:7" x14ac:dyDescent="0.3">
      <c r="A216" t="s">
        <v>1626</v>
      </c>
      <c r="B216" t="s">
        <v>1786</v>
      </c>
      <c r="C216">
        <v>1</v>
      </c>
      <c r="D216">
        <v>775.84</v>
      </c>
      <c r="E216">
        <v>0.26</v>
      </c>
      <c r="F216" t="s">
        <v>1805</v>
      </c>
      <c r="G216">
        <v>574.12160000000006</v>
      </c>
    </row>
    <row r="217" spans="1:7" x14ac:dyDescent="0.3">
      <c r="A217" t="s">
        <v>1558</v>
      </c>
      <c r="B217" t="s">
        <v>1768</v>
      </c>
      <c r="C217">
        <v>3</v>
      </c>
      <c r="D217">
        <v>318.43</v>
      </c>
      <c r="E217">
        <v>0.05</v>
      </c>
      <c r="F217" t="s">
        <v>1805</v>
      </c>
      <c r="G217">
        <v>907.52549999999997</v>
      </c>
    </row>
    <row r="218" spans="1:7" x14ac:dyDescent="0.3">
      <c r="A218" t="s">
        <v>1674</v>
      </c>
      <c r="B218" t="s">
        <v>1764</v>
      </c>
      <c r="C218">
        <v>3</v>
      </c>
      <c r="D218">
        <v>141.6</v>
      </c>
      <c r="E218">
        <v>0.08</v>
      </c>
      <c r="F218" t="s">
        <v>1810</v>
      </c>
      <c r="G218">
        <v>390.81599999999997</v>
      </c>
    </row>
    <row r="219" spans="1:7" x14ac:dyDescent="0.3">
      <c r="A219" t="s">
        <v>1560</v>
      </c>
      <c r="B219" t="s">
        <v>1795</v>
      </c>
      <c r="C219">
        <v>1</v>
      </c>
      <c r="D219">
        <v>332.82</v>
      </c>
      <c r="E219">
        <v>0.14000000000000001</v>
      </c>
      <c r="F219" t="s">
        <v>1807</v>
      </c>
      <c r="G219">
        <v>286.22519999999997</v>
      </c>
    </row>
    <row r="220" spans="1:7" x14ac:dyDescent="0.3">
      <c r="A220" t="s">
        <v>1674</v>
      </c>
      <c r="B220" t="s">
        <v>1739</v>
      </c>
      <c r="C220">
        <v>4</v>
      </c>
      <c r="D220">
        <v>640.97</v>
      </c>
      <c r="E220">
        <v>0.11</v>
      </c>
      <c r="F220" t="s">
        <v>1810</v>
      </c>
      <c r="G220">
        <v>2281.8532</v>
      </c>
    </row>
    <row r="221" spans="1:7" x14ac:dyDescent="0.3">
      <c r="A221" t="s">
        <v>1710</v>
      </c>
      <c r="B221" t="s">
        <v>1783</v>
      </c>
      <c r="C221">
        <v>4</v>
      </c>
      <c r="D221">
        <v>75.37</v>
      </c>
      <c r="E221">
        <v>0.02</v>
      </c>
      <c r="F221" t="s">
        <v>1810</v>
      </c>
      <c r="G221">
        <v>295.4504</v>
      </c>
    </row>
    <row r="222" spans="1:7" x14ac:dyDescent="0.3">
      <c r="A222" t="s">
        <v>1562</v>
      </c>
      <c r="B222" t="s">
        <v>1792</v>
      </c>
      <c r="C222">
        <v>3</v>
      </c>
      <c r="D222">
        <v>434.55</v>
      </c>
      <c r="E222">
        <v>0.08</v>
      </c>
      <c r="F222" t="s">
        <v>1810</v>
      </c>
      <c r="G222">
        <v>1199.3579999999999</v>
      </c>
    </row>
    <row r="223" spans="1:7" x14ac:dyDescent="0.3">
      <c r="A223" t="s">
        <v>1582</v>
      </c>
      <c r="B223" t="s">
        <v>1781</v>
      </c>
      <c r="C223">
        <v>4</v>
      </c>
      <c r="D223">
        <v>652.28</v>
      </c>
      <c r="E223">
        <v>0.15</v>
      </c>
      <c r="F223" t="s">
        <v>1805</v>
      </c>
      <c r="G223">
        <v>2217.752</v>
      </c>
    </row>
    <row r="224" spans="1:7" x14ac:dyDescent="0.3">
      <c r="A224" t="s">
        <v>1682</v>
      </c>
      <c r="B224" t="s">
        <v>1789</v>
      </c>
      <c r="C224">
        <v>3</v>
      </c>
      <c r="D224">
        <v>207.8</v>
      </c>
      <c r="E224">
        <v>0.15</v>
      </c>
      <c r="F224" t="s">
        <v>1805</v>
      </c>
      <c r="G224">
        <v>529.8900000000001</v>
      </c>
    </row>
    <row r="225" spans="1:7" x14ac:dyDescent="0.3">
      <c r="A225" t="s">
        <v>1652</v>
      </c>
      <c r="B225" t="s">
        <v>1783</v>
      </c>
      <c r="C225">
        <v>4</v>
      </c>
      <c r="D225">
        <v>385.5</v>
      </c>
      <c r="E225">
        <v>0.03</v>
      </c>
      <c r="F225" t="s">
        <v>1807</v>
      </c>
      <c r="G225">
        <v>1495.74</v>
      </c>
    </row>
    <row r="226" spans="1:7" x14ac:dyDescent="0.3">
      <c r="A226" t="s">
        <v>1660</v>
      </c>
      <c r="B226" t="s">
        <v>1758</v>
      </c>
      <c r="C226">
        <v>3</v>
      </c>
      <c r="D226">
        <v>548.19000000000005</v>
      </c>
      <c r="E226">
        <v>0.12</v>
      </c>
      <c r="F226" t="s">
        <v>1805</v>
      </c>
      <c r="G226">
        <v>1447.2216000000001</v>
      </c>
    </row>
    <row r="227" spans="1:7" x14ac:dyDescent="0.3">
      <c r="A227" t="s">
        <v>1676</v>
      </c>
      <c r="B227" t="s">
        <v>1768</v>
      </c>
      <c r="C227">
        <v>3</v>
      </c>
      <c r="D227">
        <v>927.6</v>
      </c>
      <c r="E227">
        <v>0.09</v>
      </c>
      <c r="F227" t="s">
        <v>1805</v>
      </c>
      <c r="G227">
        <v>2532.348</v>
      </c>
    </row>
    <row r="228" spans="1:7" x14ac:dyDescent="0.3">
      <c r="A228" t="s">
        <v>1652</v>
      </c>
      <c r="B228" t="s">
        <v>1748</v>
      </c>
      <c r="C228">
        <v>4</v>
      </c>
      <c r="D228">
        <v>585.04</v>
      </c>
      <c r="E228">
        <v>0.22</v>
      </c>
      <c r="F228" t="s">
        <v>1807</v>
      </c>
      <c r="G228">
        <v>1825.3248000000001</v>
      </c>
    </row>
    <row r="229" spans="1:7" x14ac:dyDescent="0.3">
      <c r="A229" t="s">
        <v>1608</v>
      </c>
      <c r="B229" t="s">
        <v>1743</v>
      </c>
      <c r="C229">
        <v>2</v>
      </c>
      <c r="D229">
        <v>999.89</v>
      </c>
      <c r="E229">
        <v>0.09</v>
      </c>
      <c r="F229" t="s">
        <v>1805</v>
      </c>
      <c r="G229">
        <v>1819.7998</v>
      </c>
    </row>
    <row r="230" spans="1:7" x14ac:dyDescent="0.3">
      <c r="A230" t="s">
        <v>1680</v>
      </c>
      <c r="B230" t="s">
        <v>1748</v>
      </c>
      <c r="C230">
        <v>2</v>
      </c>
      <c r="D230">
        <v>848.98</v>
      </c>
      <c r="E230">
        <v>0.04</v>
      </c>
      <c r="F230" t="s">
        <v>1807</v>
      </c>
      <c r="G230">
        <v>1630.0416</v>
      </c>
    </row>
    <row r="231" spans="1:7" x14ac:dyDescent="0.3">
      <c r="A231" t="s">
        <v>1650</v>
      </c>
      <c r="B231" t="s">
        <v>1781</v>
      </c>
      <c r="C231">
        <v>3</v>
      </c>
      <c r="D231">
        <v>769.56</v>
      </c>
      <c r="E231">
        <v>0.08</v>
      </c>
      <c r="F231" t="s">
        <v>1805</v>
      </c>
      <c r="G231">
        <v>2123.9856</v>
      </c>
    </row>
    <row r="232" spans="1:7" x14ac:dyDescent="0.3">
      <c r="A232" t="s">
        <v>1626</v>
      </c>
      <c r="B232" t="s">
        <v>1779</v>
      </c>
      <c r="C232">
        <v>3</v>
      </c>
      <c r="D232">
        <v>449.88</v>
      </c>
      <c r="E232">
        <v>0.1</v>
      </c>
      <c r="F232" t="s">
        <v>1807</v>
      </c>
      <c r="G232">
        <v>1214.6759999999999</v>
      </c>
    </row>
    <row r="233" spans="1:7" x14ac:dyDescent="0.3">
      <c r="A233" t="s">
        <v>1668</v>
      </c>
      <c r="B233" t="s">
        <v>1776</v>
      </c>
      <c r="C233">
        <v>4</v>
      </c>
      <c r="D233">
        <v>383.74</v>
      </c>
      <c r="E233">
        <v>0.01</v>
      </c>
      <c r="F233" t="s">
        <v>1805</v>
      </c>
      <c r="G233">
        <v>1519.6104</v>
      </c>
    </row>
    <row r="234" spans="1:7" x14ac:dyDescent="0.3">
      <c r="A234" t="s">
        <v>1646</v>
      </c>
      <c r="B234" t="s">
        <v>1771</v>
      </c>
      <c r="C234">
        <v>4</v>
      </c>
      <c r="D234">
        <v>794.97</v>
      </c>
      <c r="E234">
        <v>0.24</v>
      </c>
      <c r="F234" t="s">
        <v>1807</v>
      </c>
      <c r="G234">
        <v>2416.7087999999999</v>
      </c>
    </row>
    <row r="235" spans="1:7" x14ac:dyDescent="0.3">
      <c r="A235" t="s">
        <v>1688</v>
      </c>
      <c r="B235" t="s">
        <v>1755</v>
      </c>
      <c r="C235">
        <v>1</v>
      </c>
      <c r="D235">
        <v>989.63</v>
      </c>
      <c r="E235">
        <v>0.05</v>
      </c>
      <c r="F235" t="s">
        <v>1807</v>
      </c>
      <c r="G235">
        <v>940.1484999999999</v>
      </c>
    </row>
    <row r="236" spans="1:7" x14ac:dyDescent="0.3">
      <c r="A236" t="s">
        <v>1638</v>
      </c>
      <c r="B236" t="s">
        <v>1734</v>
      </c>
      <c r="C236">
        <v>1</v>
      </c>
      <c r="D236">
        <v>447.16</v>
      </c>
      <c r="E236">
        <v>0.22</v>
      </c>
      <c r="F236" t="s">
        <v>1810</v>
      </c>
      <c r="G236">
        <v>348.78480000000002</v>
      </c>
    </row>
    <row r="237" spans="1:7" x14ac:dyDescent="0.3">
      <c r="A237" t="s">
        <v>1718</v>
      </c>
      <c r="B237" t="s">
        <v>1758</v>
      </c>
      <c r="C237">
        <v>1</v>
      </c>
      <c r="D237">
        <v>946.9</v>
      </c>
      <c r="E237">
        <v>0.28999999999999998</v>
      </c>
      <c r="F237" t="s">
        <v>1810</v>
      </c>
      <c r="G237">
        <v>672.29899999999998</v>
      </c>
    </row>
    <row r="238" spans="1:7" x14ac:dyDescent="0.3">
      <c r="A238" t="s">
        <v>1564</v>
      </c>
      <c r="B238" t="s">
        <v>1734</v>
      </c>
      <c r="C238">
        <v>4</v>
      </c>
      <c r="D238">
        <v>469.68</v>
      </c>
      <c r="E238">
        <v>0.19</v>
      </c>
      <c r="F238" t="s">
        <v>1805</v>
      </c>
      <c r="G238">
        <v>1521.7632000000001</v>
      </c>
    </row>
    <row r="239" spans="1:7" x14ac:dyDescent="0.3">
      <c r="A239" t="s">
        <v>1586</v>
      </c>
      <c r="B239" t="s">
        <v>1789</v>
      </c>
      <c r="C239">
        <v>4</v>
      </c>
      <c r="D239">
        <v>320.64</v>
      </c>
      <c r="E239">
        <v>0.2</v>
      </c>
      <c r="F239" t="s">
        <v>1810</v>
      </c>
      <c r="G239">
        <v>1026.048</v>
      </c>
    </row>
    <row r="240" spans="1:7" x14ac:dyDescent="0.3">
      <c r="A240" t="s">
        <v>1560</v>
      </c>
      <c r="B240" t="s">
        <v>1755</v>
      </c>
      <c r="C240">
        <v>1</v>
      </c>
      <c r="D240">
        <v>594.44000000000005</v>
      </c>
      <c r="E240">
        <v>0.21</v>
      </c>
      <c r="F240" t="s">
        <v>1805</v>
      </c>
      <c r="G240">
        <v>469.60759999999999</v>
      </c>
    </row>
    <row r="241" spans="1:7" x14ac:dyDescent="0.3">
      <c r="A241" t="s">
        <v>1702</v>
      </c>
      <c r="B241" t="s">
        <v>1764</v>
      </c>
      <c r="C241">
        <v>3</v>
      </c>
      <c r="D241">
        <v>91.7</v>
      </c>
      <c r="E241">
        <v>0.08</v>
      </c>
      <c r="F241" t="s">
        <v>1810</v>
      </c>
      <c r="G241">
        <v>253.09200000000001</v>
      </c>
    </row>
    <row r="242" spans="1:7" x14ac:dyDescent="0.3">
      <c r="A242" t="s">
        <v>1654</v>
      </c>
      <c r="B242" t="s">
        <v>1776</v>
      </c>
      <c r="C242">
        <v>3</v>
      </c>
      <c r="D242">
        <v>741.33</v>
      </c>
      <c r="E242">
        <v>0.03</v>
      </c>
      <c r="F242" t="s">
        <v>1805</v>
      </c>
      <c r="G242">
        <v>2157.2703000000001</v>
      </c>
    </row>
    <row r="243" spans="1:7" x14ac:dyDescent="0.3">
      <c r="A243" t="s">
        <v>1562</v>
      </c>
      <c r="B243" t="s">
        <v>1795</v>
      </c>
      <c r="C243">
        <v>1</v>
      </c>
      <c r="D243">
        <v>922.78</v>
      </c>
      <c r="E243">
        <v>0.28999999999999998</v>
      </c>
      <c r="F243" t="s">
        <v>1810</v>
      </c>
      <c r="G243">
        <v>655.17379999999991</v>
      </c>
    </row>
    <row r="244" spans="1:7" x14ac:dyDescent="0.3">
      <c r="A244" t="s">
        <v>1544</v>
      </c>
      <c r="B244" t="s">
        <v>1786</v>
      </c>
      <c r="C244">
        <v>1</v>
      </c>
      <c r="D244">
        <v>394.35</v>
      </c>
      <c r="E244">
        <v>0.09</v>
      </c>
      <c r="F244" t="s">
        <v>1807</v>
      </c>
      <c r="G244">
        <v>358.85849999999999</v>
      </c>
    </row>
    <row r="245" spans="1:7" x14ac:dyDescent="0.3">
      <c r="A245" t="s">
        <v>1660</v>
      </c>
      <c r="B245" t="s">
        <v>1774</v>
      </c>
      <c r="C245">
        <v>2</v>
      </c>
      <c r="D245">
        <v>703.95</v>
      </c>
      <c r="E245">
        <v>0.03</v>
      </c>
      <c r="F245" t="s">
        <v>1805</v>
      </c>
      <c r="G245">
        <v>1365.663</v>
      </c>
    </row>
    <row r="246" spans="1:7" x14ac:dyDescent="0.3">
      <c r="A246" t="s">
        <v>1558</v>
      </c>
      <c r="B246" t="s">
        <v>1734</v>
      </c>
      <c r="C246">
        <v>4</v>
      </c>
      <c r="D246">
        <v>452.67</v>
      </c>
      <c r="E246">
        <v>0.28000000000000003</v>
      </c>
      <c r="F246" t="s">
        <v>1807</v>
      </c>
      <c r="G246">
        <v>1303.6895999999999</v>
      </c>
    </row>
    <row r="247" spans="1:7" x14ac:dyDescent="0.3">
      <c r="A247" t="s">
        <v>1544</v>
      </c>
      <c r="B247" t="s">
        <v>1761</v>
      </c>
      <c r="C247">
        <v>2</v>
      </c>
      <c r="D247">
        <v>377.3</v>
      </c>
      <c r="E247">
        <v>0.15</v>
      </c>
      <c r="F247" t="s">
        <v>1807</v>
      </c>
      <c r="G247">
        <v>641.41</v>
      </c>
    </row>
    <row r="248" spans="1:7" x14ac:dyDescent="0.3">
      <c r="A248" t="s">
        <v>1678</v>
      </c>
      <c r="B248" t="s">
        <v>1761</v>
      </c>
      <c r="C248">
        <v>2</v>
      </c>
      <c r="D248">
        <v>130.47999999999999</v>
      </c>
      <c r="E248">
        <v>0.23</v>
      </c>
      <c r="F248" t="s">
        <v>1807</v>
      </c>
      <c r="G248">
        <v>200.9392</v>
      </c>
    </row>
    <row r="249" spans="1:7" x14ac:dyDescent="0.3">
      <c r="A249" t="s">
        <v>1718</v>
      </c>
      <c r="B249" t="s">
        <v>1776</v>
      </c>
      <c r="C249">
        <v>1</v>
      </c>
      <c r="D249">
        <v>809.45</v>
      </c>
      <c r="E249">
        <v>0.09</v>
      </c>
      <c r="F249" t="s">
        <v>1810</v>
      </c>
      <c r="G249">
        <v>736.59950000000003</v>
      </c>
    </row>
    <row r="250" spans="1:7" x14ac:dyDescent="0.3">
      <c r="A250" t="s">
        <v>1620</v>
      </c>
      <c r="B250" t="s">
        <v>1768</v>
      </c>
      <c r="C250">
        <v>3</v>
      </c>
      <c r="D250">
        <v>499.12</v>
      </c>
      <c r="E250">
        <v>0.05</v>
      </c>
      <c r="F250" t="s">
        <v>1807</v>
      </c>
      <c r="G250">
        <v>1422.492</v>
      </c>
    </row>
    <row r="251" spans="1:7" x14ac:dyDescent="0.3">
      <c r="A251" t="s">
        <v>1666</v>
      </c>
      <c r="B251" t="s">
        <v>1748</v>
      </c>
      <c r="C251">
        <v>2</v>
      </c>
      <c r="D251">
        <v>894.58</v>
      </c>
      <c r="E251">
        <v>0.25</v>
      </c>
      <c r="F251" t="s">
        <v>1805</v>
      </c>
      <c r="G251">
        <v>1341.87</v>
      </c>
    </row>
    <row r="252" spans="1:7" x14ac:dyDescent="0.3">
      <c r="A252" t="s">
        <v>1680</v>
      </c>
      <c r="B252" t="s">
        <v>1768</v>
      </c>
      <c r="C252">
        <v>4</v>
      </c>
      <c r="D252">
        <v>578.39</v>
      </c>
      <c r="E252">
        <v>0.01</v>
      </c>
      <c r="F252" t="s">
        <v>1805</v>
      </c>
      <c r="G252">
        <v>2290.4243999999999</v>
      </c>
    </row>
    <row r="253" spans="1:7" x14ac:dyDescent="0.3">
      <c r="A253" t="s">
        <v>1612</v>
      </c>
      <c r="B253" t="s">
        <v>1789</v>
      </c>
      <c r="C253">
        <v>4</v>
      </c>
      <c r="D253">
        <v>982.45</v>
      </c>
      <c r="E253">
        <v>0.2</v>
      </c>
      <c r="F253" t="s">
        <v>1807</v>
      </c>
      <c r="G253">
        <v>3143.84</v>
      </c>
    </row>
    <row r="254" spans="1:7" x14ac:dyDescent="0.3">
      <c r="A254" t="s">
        <v>1726</v>
      </c>
      <c r="B254" t="s">
        <v>1795</v>
      </c>
      <c r="C254">
        <v>1</v>
      </c>
      <c r="D254">
        <v>549.52</v>
      </c>
      <c r="E254">
        <v>0.1</v>
      </c>
      <c r="F254" t="s">
        <v>1807</v>
      </c>
      <c r="G254">
        <v>494.56799999999998</v>
      </c>
    </row>
    <row r="255" spans="1:7" x14ac:dyDescent="0.3">
      <c r="A255" t="s">
        <v>1714</v>
      </c>
      <c r="B255" t="s">
        <v>1792</v>
      </c>
      <c r="C255">
        <v>2</v>
      </c>
      <c r="D255">
        <v>239.92</v>
      </c>
      <c r="E255">
        <v>0.16</v>
      </c>
      <c r="F255" t="s">
        <v>1805</v>
      </c>
      <c r="G255">
        <v>403.06560000000002</v>
      </c>
    </row>
    <row r="256" spans="1:7" x14ac:dyDescent="0.3">
      <c r="A256" t="s">
        <v>1714</v>
      </c>
      <c r="B256" t="s">
        <v>1758</v>
      </c>
      <c r="C256">
        <v>2</v>
      </c>
      <c r="D256">
        <v>878.05</v>
      </c>
      <c r="E256">
        <v>0.11</v>
      </c>
      <c r="F256" t="s">
        <v>1807</v>
      </c>
      <c r="G256">
        <v>1562.9290000000001</v>
      </c>
    </row>
    <row r="257" spans="1:7" x14ac:dyDescent="0.3">
      <c r="A257" t="s">
        <v>1528</v>
      </c>
      <c r="B257" t="s">
        <v>1768</v>
      </c>
      <c r="C257">
        <v>3</v>
      </c>
      <c r="D257">
        <v>546.96</v>
      </c>
      <c r="E257">
        <v>0.19</v>
      </c>
      <c r="F257" t="s">
        <v>1805</v>
      </c>
      <c r="G257">
        <v>1329.1128000000001</v>
      </c>
    </row>
    <row r="258" spans="1:7" x14ac:dyDescent="0.3">
      <c r="A258" t="s">
        <v>1564</v>
      </c>
      <c r="B258" t="s">
        <v>1771</v>
      </c>
      <c r="C258">
        <v>2</v>
      </c>
      <c r="D258">
        <v>71.77</v>
      </c>
      <c r="E258">
        <v>0.22</v>
      </c>
      <c r="F258" t="s">
        <v>1805</v>
      </c>
      <c r="G258">
        <v>111.96120000000001</v>
      </c>
    </row>
    <row r="259" spans="1:7" x14ac:dyDescent="0.3">
      <c r="A259" t="s">
        <v>1578</v>
      </c>
      <c r="B259" t="s">
        <v>1739</v>
      </c>
      <c r="C259">
        <v>2</v>
      </c>
      <c r="D259">
        <v>679.86</v>
      </c>
      <c r="E259">
        <v>0.22</v>
      </c>
      <c r="F259" t="s">
        <v>1810</v>
      </c>
      <c r="G259">
        <v>1060.5816</v>
      </c>
    </row>
    <row r="260" spans="1:7" x14ac:dyDescent="0.3">
      <c r="A260" t="s">
        <v>1600</v>
      </c>
      <c r="B260" t="s">
        <v>1789</v>
      </c>
      <c r="C260">
        <v>1</v>
      </c>
      <c r="D260">
        <v>222.94</v>
      </c>
      <c r="E260">
        <v>0.19</v>
      </c>
      <c r="F260" t="s">
        <v>1805</v>
      </c>
      <c r="G260">
        <v>180.5814</v>
      </c>
    </row>
    <row r="261" spans="1:7" x14ac:dyDescent="0.3">
      <c r="A261" t="s">
        <v>1600</v>
      </c>
      <c r="B261" t="s">
        <v>1743</v>
      </c>
      <c r="C261">
        <v>2</v>
      </c>
      <c r="D261">
        <v>355.3</v>
      </c>
      <c r="F261" t="s">
        <v>1807</v>
      </c>
      <c r="G261">
        <v>589.798</v>
      </c>
    </row>
    <row r="262" spans="1:7" x14ac:dyDescent="0.3">
      <c r="A262" t="s">
        <v>1708</v>
      </c>
      <c r="B262" t="s">
        <v>1795</v>
      </c>
      <c r="C262">
        <v>4</v>
      </c>
      <c r="D262">
        <v>611.29999999999995</v>
      </c>
      <c r="E262">
        <v>0.11</v>
      </c>
      <c r="F262" t="s">
        <v>1807</v>
      </c>
      <c r="G262">
        <v>2176.2280000000001</v>
      </c>
    </row>
    <row r="263" spans="1:7" x14ac:dyDescent="0.3">
      <c r="A263" t="s">
        <v>1525</v>
      </c>
      <c r="B263" t="s">
        <v>1764</v>
      </c>
      <c r="C263">
        <v>4</v>
      </c>
      <c r="D263">
        <v>849.21</v>
      </c>
      <c r="E263">
        <v>7.0000000000000007E-2</v>
      </c>
      <c r="F263" t="s">
        <v>1805</v>
      </c>
      <c r="G263">
        <v>3159.0612000000001</v>
      </c>
    </row>
    <row r="264" spans="1:7" x14ac:dyDescent="0.3">
      <c r="A264" t="s">
        <v>1614</v>
      </c>
      <c r="B264" t="s">
        <v>1761</v>
      </c>
      <c r="C264">
        <v>3</v>
      </c>
      <c r="D264">
        <v>553.12</v>
      </c>
      <c r="E264">
        <v>0.28000000000000003</v>
      </c>
      <c r="F264" t="s">
        <v>1810</v>
      </c>
      <c r="G264">
        <v>1194.7392</v>
      </c>
    </row>
    <row r="265" spans="1:7" x14ac:dyDescent="0.3">
      <c r="A265" t="s">
        <v>1712</v>
      </c>
      <c r="B265" t="s">
        <v>1768</v>
      </c>
      <c r="C265">
        <v>2</v>
      </c>
      <c r="D265">
        <v>903.08</v>
      </c>
      <c r="E265">
        <v>0.18</v>
      </c>
      <c r="F265" t="s">
        <v>1810</v>
      </c>
      <c r="G265">
        <v>1481.0512000000001</v>
      </c>
    </row>
    <row r="266" spans="1:7" x14ac:dyDescent="0.3">
      <c r="A266" t="s">
        <v>1562</v>
      </c>
      <c r="B266" t="s">
        <v>1774</v>
      </c>
      <c r="C266">
        <v>4</v>
      </c>
      <c r="D266">
        <v>640.23</v>
      </c>
      <c r="E266">
        <v>0.06</v>
      </c>
      <c r="F266" t="s">
        <v>1810</v>
      </c>
      <c r="G266">
        <v>2407.2647999999999</v>
      </c>
    </row>
    <row r="267" spans="1:7" x14ac:dyDescent="0.3">
      <c r="A267" t="s">
        <v>1572</v>
      </c>
      <c r="B267" t="s">
        <v>1758</v>
      </c>
      <c r="C267">
        <v>1</v>
      </c>
      <c r="D267">
        <v>518</v>
      </c>
      <c r="E267">
        <v>0.25</v>
      </c>
      <c r="F267" t="s">
        <v>1805</v>
      </c>
      <c r="G267">
        <v>388.5</v>
      </c>
    </row>
    <row r="268" spans="1:7" x14ac:dyDescent="0.3">
      <c r="A268" t="s">
        <v>1658</v>
      </c>
      <c r="B268" t="s">
        <v>1751</v>
      </c>
      <c r="C268">
        <v>4</v>
      </c>
      <c r="D268">
        <v>779.25</v>
      </c>
      <c r="E268">
        <v>0.25</v>
      </c>
      <c r="F268" t="s">
        <v>1805</v>
      </c>
      <c r="G268">
        <v>2337.75</v>
      </c>
    </row>
    <row r="269" spans="1:7" x14ac:dyDescent="0.3">
      <c r="A269" t="s">
        <v>1696</v>
      </c>
      <c r="B269" t="s">
        <v>1761</v>
      </c>
      <c r="C269">
        <v>2</v>
      </c>
      <c r="D269">
        <v>467.75</v>
      </c>
      <c r="E269">
        <v>0.26</v>
      </c>
      <c r="F269" t="s">
        <v>1805</v>
      </c>
      <c r="G269">
        <v>692.27</v>
      </c>
    </row>
    <row r="270" spans="1:7" x14ac:dyDescent="0.3">
      <c r="A270" t="s">
        <v>1710</v>
      </c>
      <c r="B270" t="s">
        <v>1792</v>
      </c>
      <c r="C270">
        <v>3</v>
      </c>
      <c r="E270">
        <v>0.06</v>
      </c>
      <c r="F270" t="s">
        <v>1805</v>
      </c>
      <c r="G270">
        <v>315.24779999999998</v>
      </c>
    </row>
    <row r="271" spans="1:7" x14ac:dyDescent="0.3">
      <c r="A271" t="s">
        <v>1604</v>
      </c>
      <c r="B271" t="s">
        <v>1734</v>
      </c>
      <c r="C271">
        <v>4</v>
      </c>
      <c r="D271">
        <v>747.01</v>
      </c>
      <c r="E271">
        <v>0.13</v>
      </c>
      <c r="F271" t="s">
        <v>1807</v>
      </c>
      <c r="G271">
        <v>2599.5947999999999</v>
      </c>
    </row>
    <row r="272" spans="1:7" x14ac:dyDescent="0.3">
      <c r="A272" t="s">
        <v>1708</v>
      </c>
      <c r="B272" t="s">
        <v>1776</v>
      </c>
      <c r="C272">
        <v>4</v>
      </c>
      <c r="D272">
        <v>461.83</v>
      </c>
      <c r="E272">
        <v>0.28000000000000003</v>
      </c>
      <c r="F272" t="s">
        <v>1807</v>
      </c>
      <c r="G272">
        <v>1330.0704000000001</v>
      </c>
    </row>
    <row r="273" spans="1:7" x14ac:dyDescent="0.3">
      <c r="A273" t="s">
        <v>1670</v>
      </c>
      <c r="B273" t="s">
        <v>1764</v>
      </c>
      <c r="C273">
        <v>2</v>
      </c>
      <c r="D273">
        <v>105.15</v>
      </c>
      <c r="E273">
        <v>0.06</v>
      </c>
      <c r="F273" t="s">
        <v>1805</v>
      </c>
      <c r="G273">
        <v>197.68199999999999</v>
      </c>
    </row>
    <row r="274" spans="1:7" x14ac:dyDescent="0.3">
      <c r="A274" t="s">
        <v>1576</v>
      </c>
      <c r="B274" t="s">
        <v>1748</v>
      </c>
      <c r="C274">
        <v>3</v>
      </c>
      <c r="D274">
        <v>610.24</v>
      </c>
      <c r="E274">
        <v>0.17</v>
      </c>
      <c r="F274" t="s">
        <v>1810</v>
      </c>
      <c r="G274">
        <v>1519.4975999999999</v>
      </c>
    </row>
    <row r="275" spans="1:7" x14ac:dyDescent="0.3">
      <c r="A275" t="s">
        <v>1678</v>
      </c>
      <c r="B275" t="s">
        <v>1764</v>
      </c>
      <c r="C275">
        <v>1</v>
      </c>
      <c r="D275">
        <v>872.12</v>
      </c>
      <c r="E275">
        <v>7.0000000000000007E-2</v>
      </c>
      <c r="F275" t="s">
        <v>1807</v>
      </c>
      <c r="G275">
        <v>811.07159999999999</v>
      </c>
    </row>
    <row r="276" spans="1:7" x14ac:dyDescent="0.3">
      <c r="A276" t="s">
        <v>1550</v>
      </c>
      <c r="B276" t="s">
        <v>1739</v>
      </c>
      <c r="C276">
        <v>1</v>
      </c>
      <c r="D276">
        <v>406.79</v>
      </c>
      <c r="E276">
        <v>0.03</v>
      </c>
      <c r="F276" t="s">
        <v>1810</v>
      </c>
      <c r="G276">
        <v>394.58629999999999</v>
      </c>
    </row>
    <row r="277" spans="1:7" x14ac:dyDescent="0.3">
      <c r="A277" t="s">
        <v>1638</v>
      </c>
      <c r="B277" t="s">
        <v>1781</v>
      </c>
      <c r="C277">
        <v>1</v>
      </c>
      <c r="D277">
        <v>606.01</v>
      </c>
      <c r="E277">
        <v>0.04</v>
      </c>
      <c r="F277" t="s">
        <v>1807</v>
      </c>
      <c r="G277">
        <v>581.76959999999997</v>
      </c>
    </row>
    <row r="278" spans="1:7" x14ac:dyDescent="0.3">
      <c r="A278" t="s">
        <v>1564</v>
      </c>
      <c r="B278" t="s">
        <v>1755</v>
      </c>
      <c r="C278">
        <v>4</v>
      </c>
      <c r="D278">
        <v>322.58</v>
      </c>
      <c r="E278">
        <v>0.06</v>
      </c>
      <c r="F278" t="s">
        <v>1805</v>
      </c>
      <c r="G278">
        <v>1212.9007999999999</v>
      </c>
    </row>
    <row r="279" spans="1:7" x14ac:dyDescent="0.3">
      <c r="A279" t="s">
        <v>1684</v>
      </c>
      <c r="B279" t="s">
        <v>1792</v>
      </c>
      <c r="C279">
        <v>4</v>
      </c>
      <c r="D279">
        <v>463.17</v>
      </c>
      <c r="E279">
        <v>0.06</v>
      </c>
      <c r="F279" t="s">
        <v>1807</v>
      </c>
      <c r="G279">
        <v>1741.5192</v>
      </c>
    </row>
    <row r="280" spans="1:7" x14ac:dyDescent="0.3">
      <c r="A280" t="s">
        <v>1580</v>
      </c>
      <c r="B280" t="s">
        <v>1761</v>
      </c>
      <c r="C280">
        <v>4</v>
      </c>
      <c r="D280">
        <v>285.82</v>
      </c>
      <c r="E280">
        <v>0.18</v>
      </c>
      <c r="F280" t="s">
        <v>1807</v>
      </c>
      <c r="G280">
        <v>937.4896</v>
      </c>
    </row>
    <row r="281" spans="1:7" x14ac:dyDescent="0.3">
      <c r="A281" t="s">
        <v>1604</v>
      </c>
      <c r="B281" t="s">
        <v>1774</v>
      </c>
      <c r="C281">
        <v>3</v>
      </c>
      <c r="D281">
        <v>995.38</v>
      </c>
      <c r="E281">
        <v>0.1</v>
      </c>
      <c r="F281" t="s">
        <v>1807</v>
      </c>
      <c r="G281">
        <v>2687.5259999999998</v>
      </c>
    </row>
    <row r="282" spans="1:7" x14ac:dyDescent="0.3">
      <c r="A282" t="s">
        <v>1654</v>
      </c>
      <c r="B282" t="s">
        <v>1764</v>
      </c>
      <c r="C282">
        <v>1</v>
      </c>
      <c r="D282">
        <v>329.31</v>
      </c>
      <c r="E282">
        <v>0.09</v>
      </c>
      <c r="F282" t="s">
        <v>1805</v>
      </c>
      <c r="G282">
        <v>299.6721</v>
      </c>
    </row>
    <row r="283" spans="1:7" x14ac:dyDescent="0.3">
      <c r="A283" t="s">
        <v>1624</v>
      </c>
      <c r="B283" t="s">
        <v>1786</v>
      </c>
      <c r="C283">
        <v>3</v>
      </c>
      <c r="D283">
        <v>64.2</v>
      </c>
      <c r="E283">
        <v>0.08</v>
      </c>
      <c r="F283" t="s">
        <v>1810</v>
      </c>
      <c r="G283">
        <v>177.19200000000001</v>
      </c>
    </row>
    <row r="284" spans="1:7" x14ac:dyDescent="0.3">
      <c r="A284" t="s">
        <v>1552</v>
      </c>
      <c r="B284" t="s">
        <v>1779</v>
      </c>
      <c r="C284">
        <v>3</v>
      </c>
      <c r="D284">
        <v>697.13</v>
      </c>
      <c r="E284">
        <v>0.25</v>
      </c>
      <c r="F284" t="s">
        <v>1810</v>
      </c>
      <c r="G284">
        <v>1568.5425</v>
      </c>
    </row>
    <row r="285" spans="1:7" x14ac:dyDescent="0.3">
      <c r="A285" t="s">
        <v>1547</v>
      </c>
      <c r="B285" t="s">
        <v>1755</v>
      </c>
      <c r="C285">
        <v>3</v>
      </c>
      <c r="D285">
        <v>134.30000000000001</v>
      </c>
      <c r="E285">
        <v>0.14000000000000001</v>
      </c>
      <c r="F285" t="s">
        <v>1805</v>
      </c>
      <c r="G285">
        <v>346.49400000000003</v>
      </c>
    </row>
    <row r="286" spans="1:7" x14ac:dyDescent="0.3">
      <c r="A286" t="s">
        <v>1698</v>
      </c>
      <c r="B286" t="s">
        <v>1779</v>
      </c>
      <c r="C286">
        <v>1</v>
      </c>
      <c r="D286">
        <v>520.92999999999995</v>
      </c>
      <c r="E286">
        <v>0.15</v>
      </c>
      <c r="F286" t="s">
        <v>1805</v>
      </c>
      <c r="G286">
        <v>442.79050000000001</v>
      </c>
    </row>
    <row r="287" spans="1:7" x14ac:dyDescent="0.3">
      <c r="A287" t="s">
        <v>1568</v>
      </c>
      <c r="B287" t="s">
        <v>1761</v>
      </c>
      <c r="C287">
        <v>2</v>
      </c>
      <c r="D287">
        <v>350.12</v>
      </c>
      <c r="E287">
        <v>0.21</v>
      </c>
      <c r="F287" t="s">
        <v>1810</v>
      </c>
      <c r="G287">
        <v>553.18960000000004</v>
      </c>
    </row>
    <row r="288" spans="1:7" x14ac:dyDescent="0.3">
      <c r="A288" t="s">
        <v>1626</v>
      </c>
      <c r="B288" t="s">
        <v>1795</v>
      </c>
      <c r="C288">
        <v>3</v>
      </c>
      <c r="D288">
        <v>807.95</v>
      </c>
      <c r="E288">
        <v>0.1</v>
      </c>
      <c r="F288" t="s">
        <v>1807</v>
      </c>
      <c r="G288">
        <v>2181.4650000000011</v>
      </c>
    </row>
    <row r="289" spans="1:7" x14ac:dyDescent="0.3">
      <c r="A289" t="s">
        <v>1606</v>
      </c>
      <c r="B289" t="s">
        <v>1758</v>
      </c>
      <c r="C289">
        <v>4</v>
      </c>
      <c r="D289">
        <v>766.03</v>
      </c>
      <c r="E289">
        <v>0.28999999999999998</v>
      </c>
      <c r="F289" t="s">
        <v>1807</v>
      </c>
      <c r="G289">
        <v>2175.5252</v>
      </c>
    </row>
    <row r="290" spans="1:7" x14ac:dyDescent="0.3">
      <c r="A290" t="s">
        <v>1644</v>
      </c>
      <c r="B290" t="s">
        <v>1764</v>
      </c>
      <c r="C290">
        <v>3</v>
      </c>
      <c r="D290">
        <v>545.1</v>
      </c>
      <c r="E290">
        <v>0.08</v>
      </c>
      <c r="F290" t="s">
        <v>1810</v>
      </c>
      <c r="G290">
        <v>1504.4760000000001</v>
      </c>
    </row>
    <row r="291" spans="1:7" x14ac:dyDescent="0.3">
      <c r="A291" t="s">
        <v>1660</v>
      </c>
      <c r="B291" t="s">
        <v>1761</v>
      </c>
      <c r="C291">
        <v>1</v>
      </c>
      <c r="D291">
        <v>203.61</v>
      </c>
      <c r="E291">
        <v>0.24</v>
      </c>
      <c r="F291" t="s">
        <v>1810</v>
      </c>
      <c r="G291">
        <v>154.74359999999999</v>
      </c>
    </row>
    <row r="292" spans="1:7" x14ac:dyDescent="0.3">
      <c r="A292" t="s">
        <v>1724</v>
      </c>
      <c r="B292" t="s">
        <v>1783</v>
      </c>
      <c r="C292">
        <v>4</v>
      </c>
      <c r="D292">
        <v>493.8</v>
      </c>
      <c r="E292">
        <v>0.24</v>
      </c>
      <c r="F292" t="s">
        <v>1810</v>
      </c>
      <c r="G292">
        <v>1501.152</v>
      </c>
    </row>
    <row r="293" spans="1:7" x14ac:dyDescent="0.3">
      <c r="A293" t="s">
        <v>1612</v>
      </c>
      <c r="B293" t="s">
        <v>1789</v>
      </c>
      <c r="C293">
        <v>1</v>
      </c>
      <c r="D293">
        <v>640.54999999999995</v>
      </c>
      <c r="E293">
        <v>0.25</v>
      </c>
      <c r="F293" t="s">
        <v>1805</v>
      </c>
      <c r="G293">
        <v>480.41250000000002</v>
      </c>
    </row>
    <row r="294" spans="1:7" x14ac:dyDescent="0.3">
      <c r="A294" t="s">
        <v>1678</v>
      </c>
      <c r="B294" t="s">
        <v>1751</v>
      </c>
      <c r="C294">
        <v>1</v>
      </c>
      <c r="D294">
        <v>702.53</v>
      </c>
      <c r="E294">
        <v>0.3</v>
      </c>
      <c r="F294" t="s">
        <v>1805</v>
      </c>
      <c r="G294">
        <v>491.77100000000002</v>
      </c>
    </row>
    <row r="295" spans="1:7" x14ac:dyDescent="0.3">
      <c r="A295" t="s">
        <v>1608</v>
      </c>
      <c r="B295" t="s">
        <v>1764</v>
      </c>
      <c r="C295">
        <v>4</v>
      </c>
      <c r="D295">
        <v>139.94</v>
      </c>
      <c r="E295">
        <v>0.24</v>
      </c>
      <c r="F295" t="s">
        <v>1805</v>
      </c>
      <c r="G295">
        <v>425.41759999999999</v>
      </c>
    </row>
    <row r="296" spans="1:7" x14ac:dyDescent="0.3">
      <c r="A296" t="s">
        <v>1568</v>
      </c>
      <c r="B296" t="s">
        <v>1764</v>
      </c>
      <c r="C296">
        <v>2</v>
      </c>
      <c r="D296">
        <v>230.85</v>
      </c>
      <c r="E296">
        <v>0.18</v>
      </c>
      <c r="F296" t="s">
        <v>1805</v>
      </c>
      <c r="G296">
        <v>378.59399999999999</v>
      </c>
    </row>
    <row r="297" spans="1:7" x14ac:dyDescent="0.3">
      <c r="A297" t="s">
        <v>1700</v>
      </c>
      <c r="B297" t="s">
        <v>1789</v>
      </c>
      <c r="C297">
        <v>4</v>
      </c>
      <c r="D297">
        <v>626.35</v>
      </c>
      <c r="E297">
        <v>0.25</v>
      </c>
      <c r="F297" t="s">
        <v>1810</v>
      </c>
      <c r="G297">
        <v>1879.05</v>
      </c>
    </row>
    <row r="298" spans="1:7" x14ac:dyDescent="0.3">
      <c r="A298" t="s">
        <v>1612</v>
      </c>
      <c r="B298" t="s">
        <v>1781</v>
      </c>
      <c r="C298">
        <v>4</v>
      </c>
      <c r="D298">
        <v>108.55</v>
      </c>
      <c r="E298">
        <v>0.18</v>
      </c>
      <c r="F298" t="s">
        <v>1807</v>
      </c>
      <c r="G298">
        <v>356.04399999999998</v>
      </c>
    </row>
    <row r="299" spans="1:7" x14ac:dyDescent="0.3">
      <c r="A299" t="s">
        <v>1564</v>
      </c>
      <c r="B299" t="s">
        <v>1739</v>
      </c>
      <c r="C299">
        <v>4</v>
      </c>
      <c r="D299">
        <v>353.67</v>
      </c>
      <c r="E299">
        <v>0.03</v>
      </c>
      <c r="F299" t="s">
        <v>1810</v>
      </c>
      <c r="G299">
        <v>1372.2396000000001</v>
      </c>
    </row>
    <row r="300" spans="1:7" x14ac:dyDescent="0.3">
      <c r="A300" t="s">
        <v>1710</v>
      </c>
      <c r="B300" t="s">
        <v>1739</v>
      </c>
      <c r="C300">
        <v>4</v>
      </c>
      <c r="D300">
        <v>61.98</v>
      </c>
      <c r="E300">
        <v>0.16</v>
      </c>
      <c r="F300" t="s">
        <v>1805</v>
      </c>
      <c r="G300">
        <v>208.25280000000001</v>
      </c>
    </row>
    <row r="301" spans="1:7" x14ac:dyDescent="0.3">
      <c r="A301" t="s">
        <v>1574</v>
      </c>
      <c r="B301" t="s">
        <v>1795</v>
      </c>
      <c r="C301">
        <v>2</v>
      </c>
      <c r="D301">
        <v>873.1</v>
      </c>
      <c r="E301">
        <v>0.12</v>
      </c>
      <c r="F301" t="s">
        <v>1807</v>
      </c>
      <c r="G301">
        <v>1536.6559999999999</v>
      </c>
    </row>
    <row r="302" spans="1:7" x14ac:dyDescent="0.3">
      <c r="A302" t="s">
        <v>1554</v>
      </c>
      <c r="B302" t="s">
        <v>1783</v>
      </c>
      <c r="C302">
        <v>4</v>
      </c>
      <c r="D302">
        <v>889.47</v>
      </c>
      <c r="E302">
        <v>0.24</v>
      </c>
      <c r="F302" t="s">
        <v>1805</v>
      </c>
      <c r="G302">
        <v>2703.9888000000001</v>
      </c>
    </row>
    <row r="303" spans="1:7" x14ac:dyDescent="0.3">
      <c r="A303" t="s">
        <v>1678</v>
      </c>
      <c r="B303" t="s">
        <v>1774</v>
      </c>
      <c r="C303">
        <v>3</v>
      </c>
      <c r="D303">
        <v>803.76</v>
      </c>
      <c r="E303">
        <v>0.19</v>
      </c>
      <c r="F303" t="s">
        <v>1810</v>
      </c>
      <c r="G303">
        <v>1953.1368</v>
      </c>
    </row>
    <row r="304" spans="1:7" x14ac:dyDescent="0.3">
      <c r="A304" t="s">
        <v>1680</v>
      </c>
      <c r="B304" t="s">
        <v>1755</v>
      </c>
      <c r="C304">
        <v>2</v>
      </c>
      <c r="D304">
        <v>865.14</v>
      </c>
      <c r="E304">
        <v>0.2</v>
      </c>
      <c r="F304" t="s">
        <v>1807</v>
      </c>
      <c r="G304">
        <v>1384.2239999999999</v>
      </c>
    </row>
    <row r="305" spans="1:7" x14ac:dyDescent="0.3">
      <c r="A305" t="s">
        <v>1592</v>
      </c>
      <c r="B305" t="s">
        <v>1768</v>
      </c>
      <c r="C305">
        <v>2</v>
      </c>
      <c r="D305">
        <v>916.49</v>
      </c>
      <c r="E305">
        <v>0.3</v>
      </c>
      <c r="F305" t="s">
        <v>1810</v>
      </c>
      <c r="G305">
        <v>1283.086</v>
      </c>
    </row>
    <row r="306" spans="1:7" x14ac:dyDescent="0.3">
      <c r="A306" t="s">
        <v>1632</v>
      </c>
      <c r="B306" t="s">
        <v>1776</v>
      </c>
      <c r="C306">
        <v>3</v>
      </c>
      <c r="D306">
        <v>781.39</v>
      </c>
      <c r="E306">
        <v>0.12</v>
      </c>
      <c r="F306" t="s">
        <v>1805</v>
      </c>
      <c r="G306">
        <v>2062.8696</v>
      </c>
    </row>
    <row r="307" spans="1:7" x14ac:dyDescent="0.3">
      <c r="A307" t="s">
        <v>1606</v>
      </c>
      <c r="B307" t="s">
        <v>1776</v>
      </c>
      <c r="C307">
        <v>4</v>
      </c>
      <c r="D307">
        <v>619.74</v>
      </c>
      <c r="E307">
        <v>0.13</v>
      </c>
      <c r="F307" t="s">
        <v>1810</v>
      </c>
      <c r="G307">
        <v>2156.6952000000001</v>
      </c>
    </row>
    <row r="308" spans="1:7" x14ac:dyDescent="0.3">
      <c r="A308" t="s">
        <v>1654</v>
      </c>
      <c r="B308" t="s">
        <v>1781</v>
      </c>
      <c r="C308">
        <v>2</v>
      </c>
      <c r="D308">
        <v>837.76</v>
      </c>
      <c r="E308">
        <v>0.03</v>
      </c>
      <c r="F308" t="s">
        <v>1810</v>
      </c>
      <c r="G308">
        <v>1625.2544</v>
      </c>
    </row>
    <row r="309" spans="1:7" x14ac:dyDescent="0.3">
      <c r="A309" t="s">
        <v>1710</v>
      </c>
      <c r="B309" t="s">
        <v>1739</v>
      </c>
      <c r="C309">
        <v>3</v>
      </c>
      <c r="D309">
        <v>135.94</v>
      </c>
      <c r="E309">
        <v>0.2</v>
      </c>
      <c r="F309" t="s">
        <v>1805</v>
      </c>
      <c r="G309">
        <v>326.25599999999997</v>
      </c>
    </row>
    <row r="310" spans="1:7" x14ac:dyDescent="0.3">
      <c r="A310" t="s">
        <v>1678</v>
      </c>
      <c r="B310" t="s">
        <v>1739</v>
      </c>
      <c r="C310">
        <v>4</v>
      </c>
      <c r="D310">
        <v>396.53</v>
      </c>
      <c r="E310">
        <v>7.0000000000000007E-2</v>
      </c>
      <c r="F310" t="s">
        <v>1807</v>
      </c>
      <c r="G310">
        <v>1475.0916</v>
      </c>
    </row>
    <row r="311" spans="1:7" x14ac:dyDescent="0.3">
      <c r="A311" t="s">
        <v>1588</v>
      </c>
      <c r="B311" t="s">
        <v>1781</v>
      </c>
      <c r="C311">
        <v>2</v>
      </c>
      <c r="D311">
        <v>722.45</v>
      </c>
      <c r="E311">
        <v>0.22</v>
      </c>
      <c r="F311" t="s">
        <v>1807</v>
      </c>
      <c r="G311">
        <v>1127.0219999999999</v>
      </c>
    </row>
    <row r="312" spans="1:7" x14ac:dyDescent="0.3">
      <c r="A312" t="s">
        <v>1658</v>
      </c>
      <c r="B312" t="s">
        <v>1743</v>
      </c>
      <c r="C312">
        <v>2</v>
      </c>
      <c r="D312">
        <v>138.41</v>
      </c>
      <c r="E312">
        <v>0.02</v>
      </c>
      <c r="F312" t="s">
        <v>1805</v>
      </c>
      <c r="G312">
        <v>271.28359999999998</v>
      </c>
    </row>
    <row r="313" spans="1:7" x14ac:dyDescent="0.3">
      <c r="A313" t="s">
        <v>1690</v>
      </c>
      <c r="B313" t="s">
        <v>1743</v>
      </c>
      <c r="C313">
        <v>4</v>
      </c>
      <c r="D313">
        <v>741.51</v>
      </c>
      <c r="E313">
        <v>0.09</v>
      </c>
      <c r="F313" t="s">
        <v>1810</v>
      </c>
      <c r="G313">
        <v>2699.0963999999999</v>
      </c>
    </row>
    <row r="314" spans="1:7" x14ac:dyDescent="0.3">
      <c r="A314" t="s">
        <v>1690</v>
      </c>
      <c r="B314" t="s">
        <v>1789</v>
      </c>
      <c r="C314">
        <v>2</v>
      </c>
      <c r="D314">
        <v>588.9</v>
      </c>
      <c r="E314">
        <v>0.19</v>
      </c>
      <c r="F314" t="s">
        <v>1807</v>
      </c>
      <c r="G314">
        <v>954.01800000000003</v>
      </c>
    </row>
    <row r="315" spans="1:7" x14ac:dyDescent="0.3">
      <c r="A315" t="s">
        <v>1630</v>
      </c>
      <c r="B315" t="s">
        <v>1743</v>
      </c>
      <c r="C315">
        <v>1</v>
      </c>
      <c r="D315">
        <v>88.92</v>
      </c>
      <c r="E315">
        <v>0.19</v>
      </c>
      <c r="F315" t="s">
        <v>1807</v>
      </c>
      <c r="G315">
        <v>72.025200000000012</v>
      </c>
    </row>
    <row r="316" spans="1:7" x14ac:dyDescent="0.3">
      <c r="A316" t="s">
        <v>1652</v>
      </c>
      <c r="B316" t="s">
        <v>1786</v>
      </c>
      <c r="C316">
        <v>1</v>
      </c>
      <c r="D316">
        <v>299.13</v>
      </c>
      <c r="E316">
        <v>0.1</v>
      </c>
      <c r="F316" t="s">
        <v>1810</v>
      </c>
      <c r="G316">
        <v>269.21699999999998</v>
      </c>
    </row>
    <row r="317" spans="1:7" x14ac:dyDescent="0.3">
      <c r="A317" t="s">
        <v>1684</v>
      </c>
      <c r="B317" t="s">
        <v>1748</v>
      </c>
      <c r="C317">
        <v>2</v>
      </c>
      <c r="D317">
        <v>548.29999999999995</v>
      </c>
      <c r="E317">
        <v>0.23</v>
      </c>
      <c r="F317" t="s">
        <v>1805</v>
      </c>
      <c r="G317">
        <v>844.38199999999995</v>
      </c>
    </row>
    <row r="318" spans="1:7" x14ac:dyDescent="0.3">
      <c r="A318" t="s">
        <v>1638</v>
      </c>
      <c r="B318" t="s">
        <v>1771</v>
      </c>
      <c r="C318">
        <v>3</v>
      </c>
      <c r="D318">
        <v>977.55</v>
      </c>
      <c r="E318">
        <v>0.02</v>
      </c>
      <c r="F318" t="s">
        <v>1807</v>
      </c>
      <c r="G318">
        <v>2873.9969999999989</v>
      </c>
    </row>
    <row r="319" spans="1:7" x14ac:dyDescent="0.3">
      <c r="A319" t="s">
        <v>1618</v>
      </c>
      <c r="B319" t="s">
        <v>1792</v>
      </c>
      <c r="C319">
        <v>1</v>
      </c>
      <c r="D319">
        <v>459.42</v>
      </c>
      <c r="E319">
        <v>0.28000000000000003</v>
      </c>
      <c r="F319" t="s">
        <v>1810</v>
      </c>
      <c r="G319">
        <v>330.7824</v>
      </c>
    </row>
    <row r="320" spans="1:7" x14ac:dyDescent="0.3">
      <c r="A320" t="s">
        <v>1531</v>
      </c>
      <c r="B320" t="s">
        <v>1751</v>
      </c>
      <c r="C320">
        <v>2</v>
      </c>
      <c r="D320">
        <v>123.19</v>
      </c>
      <c r="E320">
        <v>0.19</v>
      </c>
      <c r="F320" t="s">
        <v>1805</v>
      </c>
      <c r="G320">
        <v>199.56780000000001</v>
      </c>
    </row>
    <row r="321" spans="1:7" x14ac:dyDescent="0.3">
      <c r="A321" t="s">
        <v>1640</v>
      </c>
      <c r="B321" t="s">
        <v>1795</v>
      </c>
      <c r="C321">
        <v>1</v>
      </c>
      <c r="D321">
        <v>222.95</v>
      </c>
      <c r="E321">
        <v>0.02</v>
      </c>
      <c r="F321" t="s">
        <v>1807</v>
      </c>
      <c r="G321">
        <v>218.49100000000001</v>
      </c>
    </row>
    <row r="322" spans="1:7" x14ac:dyDescent="0.3">
      <c r="A322" t="s">
        <v>1594</v>
      </c>
      <c r="B322" t="s">
        <v>1751</v>
      </c>
      <c r="C322">
        <v>3</v>
      </c>
      <c r="D322">
        <v>601.92999999999995</v>
      </c>
      <c r="E322">
        <v>0.14000000000000001</v>
      </c>
      <c r="F322" t="s">
        <v>1805</v>
      </c>
      <c r="G322">
        <v>1552.9793999999999</v>
      </c>
    </row>
    <row r="323" spans="1:7" x14ac:dyDescent="0.3">
      <c r="A323" t="s">
        <v>1668</v>
      </c>
      <c r="B323" t="s">
        <v>1743</v>
      </c>
      <c r="C323">
        <v>1</v>
      </c>
      <c r="D323">
        <v>564.1</v>
      </c>
      <c r="E323">
        <v>0.03</v>
      </c>
      <c r="F323" t="s">
        <v>1805</v>
      </c>
      <c r="G323">
        <v>547.17700000000002</v>
      </c>
    </row>
    <row r="324" spans="1:7" x14ac:dyDescent="0.3">
      <c r="A324" t="s">
        <v>1690</v>
      </c>
      <c r="B324" t="s">
        <v>1755</v>
      </c>
      <c r="C324">
        <v>1</v>
      </c>
      <c r="D324">
        <v>516.62</v>
      </c>
      <c r="E324">
        <v>0.18</v>
      </c>
      <c r="F324" t="s">
        <v>1805</v>
      </c>
      <c r="G324">
        <v>423.62840000000011</v>
      </c>
    </row>
    <row r="325" spans="1:7" x14ac:dyDescent="0.3">
      <c r="A325" t="s">
        <v>1656</v>
      </c>
      <c r="B325" t="s">
        <v>1776</v>
      </c>
      <c r="C325">
        <v>1</v>
      </c>
      <c r="D325">
        <v>934.75</v>
      </c>
      <c r="E325">
        <v>0.11</v>
      </c>
      <c r="F325" t="s">
        <v>1807</v>
      </c>
      <c r="G325">
        <v>831.92750000000001</v>
      </c>
    </row>
    <row r="326" spans="1:7" x14ac:dyDescent="0.3">
      <c r="A326" t="s">
        <v>1726</v>
      </c>
      <c r="B326" t="s">
        <v>1761</v>
      </c>
      <c r="C326">
        <v>4</v>
      </c>
      <c r="D326">
        <v>548.44000000000005</v>
      </c>
      <c r="E326">
        <v>0.05</v>
      </c>
      <c r="F326" t="s">
        <v>1807</v>
      </c>
      <c r="G326">
        <v>2084.0720000000001</v>
      </c>
    </row>
    <row r="327" spans="1:7" x14ac:dyDescent="0.3">
      <c r="A327" t="s">
        <v>1604</v>
      </c>
      <c r="B327" t="s">
        <v>1748</v>
      </c>
      <c r="C327">
        <v>3</v>
      </c>
      <c r="D327">
        <v>361.11</v>
      </c>
      <c r="E327">
        <v>0.06</v>
      </c>
      <c r="F327" t="s">
        <v>1805</v>
      </c>
      <c r="G327">
        <v>1018.3302</v>
      </c>
    </row>
    <row r="328" spans="1:7" x14ac:dyDescent="0.3">
      <c r="A328" t="s">
        <v>1556</v>
      </c>
      <c r="B328" t="s">
        <v>1739</v>
      </c>
      <c r="C328">
        <v>2</v>
      </c>
      <c r="D328">
        <v>610.37</v>
      </c>
      <c r="E328">
        <v>0.1</v>
      </c>
      <c r="F328" t="s">
        <v>1807</v>
      </c>
      <c r="G328">
        <v>1098.6659999999999</v>
      </c>
    </row>
    <row r="329" spans="1:7" x14ac:dyDescent="0.3">
      <c r="A329" t="s">
        <v>1632</v>
      </c>
      <c r="B329" t="s">
        <v>1786</v>
      </c>
      <c r="C329">
        <v>1</v>
      </c>
      <c r="D329">
        <v>272.2</v>
      </c>
      <c r="E329">
        <v>0.3</v>
      </c>
      <c r="F329" t="s">
        <v>1805</v>
      </c>
      <c r="G329">
        <v>190.54</v>
      </c>
    </row>
    <row r="330" spans="1:7" x14ac:dyDescent="0.3">
      <c r="A330" t="s">
        <v>1684</v>
      </c>
      <c r="B330" t="s">
        <v>1758</v>
      </c>
      <c r="C330">
        <v>3</v>
      </c>
      <c r="D330">
        <v>573.1</v>
      </c>
      <c r="E330">
        <v>0.16</v>
      </c>
      <c r="F330" t="s">
        <v>1810</v>
      </c>
      <c r="G330">
        <v>1444.212</v>
      </c>
    </row>
    <row r="331" spans="1:7" x14ac:dyDescent="0.3">
      <c r="A331" t="s">
        <v>1539</v>
      </c>
      <c r="B331" t="s">
        <v>1734</v>
      </c>
      <c r="C331">
        <v>4</v>
      </c>
      <c r="D331">
        <v>24.72</v>
      </c>
      <c r="E331">
        <v>0.28000000000000003</v>
      </c>
      <c r="F331" t="s">
        <v>1805</v>
      </c>
      <c r="G331">
        <v>71.193599999999989</v>
      </c>
    </row>
    <row r="332" spans="1:7" x14ac:dyDescent="0.3">
      <c r="A332" t="s">
        <v>1547</v>
      </c>
      <c r="B332" t="s">
        <v>1768</v>
      </c>
      <c r="C332">
        <v>3</v>
      </c>
      <c r="D332">
        <v>268.89</v>
      </c>
      <c r="E332">
        <v>7.0000000000000007E-2</v>
      </c>
      <c r="F332" t="s">
        <v>1810</v>
      </c>
      <c r="G332">
        <v>750.20309999999995</v>
      </c>
    </row>
    <row r="333" spans="1:7" x14ac:dyDescent="0.3">
      <c r="A333" t="s">
        <v>1666</v>
      </c>
      <c r="B333" t="s">
        <v>1768</v>
      </c>
      <c r="C333">
        <v>1</v>
      </c>
      <c r="D333">
        <v>78.5</v>
      </c>
      <c r="E333">
        <v>0.17</v>
      </c>
      <c r="F333" t="s">
        <v>1810</v>
      </c>
      <c r="G333">
        <v>65.155000000000001</v>
      </c>
    </row>
    <row r="334" spans="1:7" x14ac:dyDescent="0.3">
      <c r="A334" t="s">
        <v>1602</v>
      </c>
      <c r="B334" t="s">
        <v>1751</v>
      </c>
      <c r="C334">
        <v>3</v>
      </c>
      <c r="D334">
        <v>399.42</v>
      </c>
      <c r="E334">
        <v>0.02</v>
      </c>
      <c r="F334" t="s">
        <v>1805</v>
      </c>
      <c r="G334">
        <v>1174.2947999999999</v>
      </c>
    </row>
    <row r="335" spans="1:7" x14ac:dyDescent="0.3">
      <c r="A335" t="s">
        <v>1592</v>
      </c>
      <c r="B335" t="s">
        <v>1795</v>
      </c>
      <c r="C335">
        <v>3</v>
      </c>
      <c r="D335">
        <v>455.82</v>
      </c>
      <c r="E335">
        <v>0.01</v>
      </c>
      <c r="F335" t="s">
        <v>1807</v>
      </c>
      <c r="G335">
        <v>1353.7854</v>
      </c>
    </row>
    <row r="336" spans="1:7" x14ac:dyDescent="0.3">
      <c r="A336" t="s">
        <v>1630</v>
      </c>
      <c r="B336" t="s">
        <v>1755</v>
      </c>
      <c r="C336">
        <v>2</v>
      </c>
      <c r="D336">
        <v>613.23</v>
      </c>
      <c r="E336">
        <v>0.15</v>
      </c>
      <c r="F336" t="s">
        <v>1807</v>
      </c>
      <c r="G336">
        <v>1042.491</v>
      </c>
    </row>
    <row r="337" spans="1:7" x14ac:dyDescent="0.3">
      <c r="A337" t="s">
        <v>1531</v>
      </c>
      <c r="B337" t="s">
        <v>1781</v>
      </c>
      <c r="C337">
        <v>4</v>
      </c>
      <c r="D337">
        <v>971.9</v>
      </c>
      <c r="E337">
        <v>0.28000000000000003</v>
      </c>
      <c r="F337" t="s">
        <v>1807</v>
      </c>
      <c r="G337">
        <v>2799.0720000000001</v>
      </c>
    </row>
    <row r="338" spans="1:7" x14ac:dyDescent="0.3">
      <c r="A338" t="s">
        <v>1586</v>
      </c>
      <c r="B338" t="s">
        <v>1761</v>
      </c>
      <c r="C338">
        <v>3</v>
      </c>
      <c r="D338">
        <v>884.92</v>
      </c>
      <c r="E338">
        <v>0.06</v>
      </c>
      <c r="F338" t="s">
        <v>1807</v>
      </c>
      <c r="G338">
        <v>2495.4744000000001</v>
      </c>
    </row>
    <row r="339" spans="1:7" x14ac:dyDescent="0.3">
      <c r="A339" t="s">
        <v>1544</v>
      </c>
      <c r="B339" t="s">
        <v>1768</v>
      </c>
      <c r="C339">
        <v>1</v>
      </c>
      <c r="D339">
        <v>125</v>
      </c>
      <c r="E339">
        <v>0.23</v>
      </c>
      <c r="F339" t="s">
        <v>1805</v>
      </c>
      <c r="G339">
        <v>96.25</v>
      </c>
    </row>
    <row r="340" spans="1:7" x14ac:dyDescent="0.3">
      <c r="A340" t="s">
        <v>1550</v>
      </c>
      <c r="B340" t="s">
        <v>1783</v>
      </c>
      <c r="C340">
        <v>2</v>
      </c>
      <c r="D340">
        <v>188.25</v>
      </c>
      <c r="E340">
        <v>0.08</v>
      </c>
      <c r="F340" t="s">
        <v>1807</v>
      </c>
      <c r="G340">
        <v>346.38</v>
      </c>
    </row>
    <row r="341" spans="1:7" x14ac:dyDescent="0.3">
      <c r="A341" t="s">
        <v>1622</v>
      </c>
      <c r="B341" t="s">
        <v>1758</v>
      </c>
      <c r="C341">
        <v>4</v>
      </c>
      <c r="D341">
        <v>344.12</v>
      </c>
      <c r="E341">
        <v>0.25</v>
      </c>
      <c r="F341" t="s">
        <v>1807</v>
      </c>
      <c r="G341">
        <v>1032.3599999999999</v>
      </c>
    </row>
    <row r="342" spans="1:7" x14ac:dyDescent="0.3">
      <c r="A342" t="s">
        <v>1564</v>
      </c>
      <c r="B342" t="s">
        <v>1795</v>
      </c>
      <c r="C342">
        <v>3</v>
      </c>
      <c r="D342">
        <v>997.95</v>
      </c>
      <c r="E342">
        <v>0.09</v>
      </c>
      <c r="F342" t="s">
        <v>1810</v>
      </c>
      <c r="G342">
        <v>2724.4034999999999</v>
      </c>
    </row>
    <row r="343" spans="1:7" x14ac:dyDescent="0.3">
      <c r="A343" t="s">
        <v>1552</v>
      </c>
      <c r="B343" t="s">
        <v>1783</v>
      </c>
      <c r="C343">
        <v>3</v>
      </c>
      <c r="D343">
        <v>121.64</v>
      </c>
      <c r="E343">
        <v>7.0000000000000007E-2</v>
      </c>
      <c r="F343" t="s">
        <v>1807</v>
      </c>
      <c r="G343">
        <v>339.37560000000002</v>
      </c>
    </row>
    <row r="344" spans="1:7" x14ac:dyDescent="0.3">
      <c r="A344" t="s">
        <v>1666</v>
      </c>
      <c r="B344" t="s">
        <v>1771</v>
      </c>
      <c r="C344">
        <v>2</v>
      </c>
      <c r="D344">
        <v>692.72</v>
      </c>
      <c r="E344">
        <v>0.13</v>
      </c>
      <c r="F344" t="s">
        <v>1807</v>
      </c>
      <c r="G344">
        <v>1205.3327999999999</v>
      </c>
    </row>
    <row r="345" spans="1:7" x14ac:dyDescent="0.3">
      <c r="A345" t="s">
        <v>1578</v>
      </c>
      <c r="B345" t="s">
        <v>1795</v>
      </c>
      <c r="C345">
        <v>3</v>
      </c>
      <c r="D345">
        <v>794.59</v>
      </c>
      <c r="E345">
        <v>0.03</v>
      </c>
      <c r="F345" t="s">
        <v>1807</v>
      </c>
      <c r="G345">
        <v>2312.2568999999999</v>
      </c>
    </row>
    <row r="346" spans="1:7" x14ac:dyDescent="0.3">
      <c r="A346" t="s">
        <v>1582</v>
      </c>
      <c r="B346" t="s">
        <v>1768</v>
      </c>
      <c r="C346">
        <v>1</v>
      </c>
      <c r="D346">
        <v>907.95</v>
      </c>
      <c r="E346">
        <v>0.1</v>
      </c>
      <c r="F346" t="s">
        <v>1807</v>
      </c>
      <c r="G346">
        <v>817.15500000000009</v>
      </c>
    </row>
    <row r="347" spans="1:7" x14ac:dyDescent="0.3">
      <c r="A347" t="s">
        <v>1630</v>
      </c>
      <c r="B347" t="s">
        <v>1734</v>
      </c>
      <c r="C347">
        <v>2</v>
      </c>
      <c r="D347">
        <v>660.81</v>
      </c>
      <c r="E347">
        <v>0.18</v>
      </c>
      <c r="F347" t="s">
        <v>1805</v>
      </c>
      <c r="G347">
        <v>1083.7284</v>
      </c>
    </row>
    <row r="348" spans="1:7" x14ac:dyDescent="0.3">
      <c r="A348" t="s">
        <v>1632</v>
      </c>
      <c r="B348" t="s">
        <v>1764</v>
      </c>
      <c r="C348">
        <v>3</v>
      </c>
      <c r="D348">
        <v>564.94000000000005</v>
      </c>
      <c r="E348">
        <v>0.22</v>
      </c>
      <c r="F348" t="s">
        <v>1810</v>
      </c>
      <c r="G348">
        <v>1321.9595999999999</v>
      </c>
    </row>
    <row r="349" spans="1:7" x14ac:dyDescent="0.3">
      <c r="A349" t="s">
        <v>1560</v>
      </c>
      <c r="B349" t="s">
        <v>1783</v>
      </c>
      <c r="C349">
        <v>2</v>
      </c>
      <c r="D349">
        <v>280.37</v>
      </c>
      <c r="E349">
        <v>0.22</v>
      </c>
      <c r="F349" t="s">
        <v>1810</v>
      </c>
      <c r="G349">
        <v>437.37720000000002</v>
      </c>
    </row>
    <row r="350" spans="1:7" x14ac:dyDescent="0.3">
      <c r="A350" t="s">
        <v>1630</v>
      </c>
      <c r="B350" t="s">
        <v>1748</v>
      </c>
      <c r="C350">
        <v>2</v>
      </c>
      <c r="D350">
        <v>85.23</v>
      </c>
      <c r="E350">
        <v>0.13</v>
      </c>
      <c r="F350" t="s">
        <v>1805</v>
      </c>
      <c r="G350">
        <v>148.30019999999999</v>
      </c>
    </row>
    <row r="351" spans="1:7" x14ac:dyDescent="0.3">
      <c r="A351" t="s">
        <v>1584</v>
      </c>
      <c r="B351" t="s">
        <v>1779</v>
      </c>
      <c r="C351">
        <v>2</v>
      </c>
      <c r="D351">
        <v>563.29999999999995</v>
      </c>
      <c r="E351">
        <v>0.26</v>
      </c>
      <c r="F351" t="s">
        <v>1805</v>
      </c>
      <c r="G351">
        <v>833.68399999999997</v>
      </c>
    </row>
    <row r="352" spans="1:7" x14ac:dyDescent="0.3">
      <c r="A352" t="s">
        <v>1690</v>
      </c>
      <c r="B352" t="s">
        <v>1792</v>
      </c>
      <c r="C352">
        <v>2</v>
      </c>
      <c r="D352">
        <v>827.81</v>
      </c>
      <c r="E352">
        <v>0.04</v>
      </c>
      <c r="F352" t="s">
        <v>1807</v>
      </c>
      <c r="G352">
        <v>1589.3951999999999</v>
      </c>
    </row>
    <row r="353" spans="1:7" x14ac:dyDescent="0.3">
      <c r="A353" t="s">
        <v>1554</v>
      </c>
      <c r="B353" t="s">
        <v>1792</v>
      </c>
      <c r="C353">
        <v>3</v>
      </c>
      <c r="D353">
        <v>877.71</v>
      </c>
      <c r="E353">
        <v>0.12</v>
      </c>
      <c r="F353" t="s">
        <v>1807</v>
      </c>
      <c r="G353">
        <v>2317.1543999999999</v>
      </c>
    </row>
    <row r="354" spans="1:7" x14ac:dyDescent="0.3">
      <c r="A354" t="s">
        <v>1644</v>
      </c>
      <c r="B354" t="s">
        <v>1768</v>
      </c>
      <c r="C354">
        <v>4</v>
      </c>
      <c r="D354">
        <v>488.56</v>
      </c>
      <c r="E354">
        <v>0.26</v>
      </c>
      <c r="F354" t="s">
        <v>1810</v>
      </c>
      <c r="G354">
        <v>1446.1376</v>
      </c>
    </row>
    <row r="355" spans="1:7" x14ac:dyDescent="0.3">
      <c r="A355" t="s">
        <v>1580</v>
      </c>
      <c r="B355" t="s">
        <v>1776</v>
      </c>
      <c r="C355">
        <v>4</v>
      </c>
      <c r="D355">
        <v>175.91</v>
      </c>
      <c r="E355">
        <v>0.13</v>
      </c>
      <c r="F355" t="s">
        <v>1807</v>
      </c>
      <c r="G355">
        <v>612.16679999999997</v>
      </c>
    </row>
    <row r="356" spans="1:7" x14ac:dyDescent="0.3">
      <c r="A356" t="s">
        <v>1704</v>
      </c>
      <c r="B356" t="s">
        <v>1764</v>
      </c>
      <c r="C356">
        <v>4</v>
      </c>
      <c r="D356">
        <v>289.66000000000003</v>
      </c>
      <c r="E356">
        <v>0.25</v>
      </c>
      <c r="F356" t="s">
        <v>1810</v>
      </c>
      <c r="G356">
        <v>868.98</v>
      </c>
    </row>
    <row r="357" spans="1:7" x14ac:dyDescent="0.3">
      <c r="A357" t="s">
        <v>1560</v>
      </c>
      <c r="B357" t="s">
        <v>1783</v>
      </c>
      <c r="C357">
        <v>2</v>
      </c>
      <c r="D357">
        <v>899.27</v>
      </c>
      <c r="E357">
        <v>0.17</v>
      </c>
      <c r="F357" t="s">
        <v>1805</v>
      </c>
      <c r="G357">
        <v>1492.7882</v>
      </c>
    </row>
    <row r="358" spans="1:7" x14ac:dyDescent="0.3">
      <c r="A358" t="s">
        <v>1566</v>
      </c>
      <c r="B358" t="s">
        <v>1739</v>
      </c>
      <c r="C358">
        <v>1</v>
      </c>
      <c r="D358">
        <v>691.38</v>
      </c>
      <c r="E358">
        <v>0.11</v>
      </c>
      <c r="F358" t="s">
        <v>1810</v>
      </c>
      <c r="G358">
        <v>615.32820000000004</v>
      </c>
    </row>
    <row r="359" spans="1:7" x14ac:dyDescent="0.3">
      <c r="A359" t="s">
        <v>1584</v>
      </c>
      <c r="B359" t="s">
        <v>1734</v>
      </c>
      <c r="C359">
        <v>3</v>
      </c>
      <c r="D359">
        <v>158.72</v>
      </c>
      <c r="E359">
        <v>0.13</v>
      </c>
      <c r="F359" t="s">
        <v>1805</v>
      </c>
      <c r="G359">
        <v>414.25920000000002</v>
      </c>
    </row>
    <row r="360" spans="1:7" x14ac:dyDescent="0.3">
      <c r="A360" t="s">
        <v>1650</v>
      </c>
      <c r="B360" t="s">
        <v>1786</v>
      </c>
      <c r="C360">
        <v>4</v>
      </c>
      <c r="D360">
        <v>537.15</v>
      </c>
      <c r="E360">
        <v>0.06</v>
      </c>
      <c r="F360" t="s">
        <v>1810</v>
      </c>
      <c r="G360">
        <v>2019.684</v>
      </c>
    </row>
    <row r="361" spans="1:7" x14ac:dyDescent="0.3">
      <c r="A361" t="s">
        <v>1612</v>
      </c>
      <c r="B361" t="s">
        <v>1768</v>
      </c>
      <c r="C361">
        <v>3</v>
      </c>
      <c r="D361">
        <v>771.7</v>
      </c>
      <c r="E361">
        <v>0.05</v>
      </c>
      <c r="F361" t="s">
        <v>1810</v>
      </c>
      <c r="G361">
        <v>2199.3449999999998</v>
      </c>
    </row>
    <row r="362" spans="1:7" x14ac:dyDescent="0.3">
      <c r="A362" t="s">
        <v>1706</v>
      </c>
      <c r="B362" t="s">
        <v>1739</v>
      </c>
      <c r="C362">
        <v>4</v>
      </c>
      <c r="D362">
        <v>677.25</v>
      </c>
      <c r="E362">
        <v>0.14000000000000001</v>
      </c>
      <c r="F362" t="s">
        <v>1807</v>
      </c>
      <c r="G362">
        <v>2329.7399999999998</v>
      </c>
    </row>
    <row r="363" spans="1:7" x14ac:dyDescent="0.3">
      <c r="A363" t="s">
        <v>1726</v>
      </c>
      <c r="B363" t="s">
        <v>1774</v>
      </c>
      <c r="C363">
        <v>1</v>
      </c>
      <c r="D363">
        <v>645.48</v>
      </c>
      <c r="E363">
        <v>0.26</v>
      </c>
      <c r="F363" t="s">
        <v>1810</v>
      </c>
      <c r="G363">
        <v>477.65519999999998</v>
      </c>
    </row>
    <row r="364" spans="1:7" x14ac:dyDescent="0.3">
      <c r="A364" t="s">
        <v>1676</v>
      </c>
      <c r="B364" t="s">
        <v>1743</v>
      </c>
      <c r="C364">
        <v>2</v>
      </c>
      <c r="D364">
        <v>934</v>
      </c>
      <c r="E364">
        <v>0.3</v>
      </c>
      <c r="F364" t="s">
        <v>1810</v>
      </c>
      <c r="G364">
        <v>1307.5999999999999</v>
      </c>
    </row>
    <row r="365" spans="1:7" x14ac:dyDescent="0.3">
      <c r="A365" t="s">
        <v>1622</v>
      </c>
      <c r="B365" t="s">
        <v>1743</v>
      </c>
      <c r="C365">
        <v>1</v>
      </c>
      <c r="D365">
        <v>669.53</v>
      </c>
      <c r="E365">
        <v>0.2</v>
      </c>
      <c r="F365" t="s">
        <v>1805</v>
      </c>
      <c r="G365">
        <v>535.62400000000002</v>
      </c>
    </row>
    <row r="366" spans="1:7" x14ac:dyDescent="0.3">
      <c r="A366" t="s">
        <v>1600</v>
      </c>
      <c r="B366" t="s">
        <v>1792</v>
      </c>
      <c r="C366">
        <v>1</v>
      </c>
      <c r="D366">
        <v>213.69</v>
      </c>
      <c r="E366">
        <v>0.28000000000000003</v>
      </c>
      <c r="F366" t="s">
        <v>1810</v>
      </c>
      <c r="G366">
        <v>153.85679999999999</v>
      </c>
    </row>
    <row r="367" spans="1:7" x14ac:dyDescent="0.3">
      <c r="A367" t="s">
        <v>1572</v>
      </c>
      <c r="B367" t="s">
        <v>1795</v>
      </c>
      <c r="C367">
        <v>2</v>
      </c>
      <c r="D367">
        <v>99.1</v>
      </c>
      <c r="E367">
        <v>0.2</v>
      </c>
      <c r="F367" t="s">
        <v>1807</v>
      </c>
      <c r="G367">
        <v>158.56</v>
      </c>
    </row>
    <row r="368" spans="1:7" x14ac:dyDescent="0.3">
      <c r="A368" t="s">
        <v>1604</v>
      </c>
      <c r="B368" t="s">
        <v>1786</v>
      </c>
      <c r="C368">
        <v>1</v>
      </c>
      <c r="D368">
        <v>628.98</v>
      </c>
      <c r="E368">
        <v>0.03</v>
      </c>
      <c r="F368" t="s">
        <v>1810</v>
      </c>
      <c r="G368">
        <v>610.11059999999998</v>
      </c>
    </row>
    <row r="369" spans="1:7" x14ac:dyDescent="0.3">
      <c r="A369" t="s">
        <v>1698</v>
      </c>
      <c r="B369" t="s">
        <v>1751</v>
      </c>
      <c r="C369">
        <v>3</v>
      </c>
      <c r="D369">
        <v>944.64</v>
      </c>
      <c r="E369">
        <v>0.26</v>
      </c>
      <c r="F369" t="s">
        <v>1805</v>
      </c>
      <c r="G369">
        <v>2097.1008000000002</v>
      </c>
    </row>
    <row r="370" spans="1:7" x14ac:dyDescent="0.3">
      <c r="A370" t="s">
        <v>1716</v>
      </c>
      <c r="B370" t="s">
        <v>1776</v>
      </c>
      <c r="C370">
        <v>2</v>
      </c>
      <c r="D370">
        <v>121.7</v>
      </c>
      <c r="E370">
        <v>0.06</v>
      </c>
      <c r="F370" t="s">
        <v>1810</v>
      </c>
      <c r="G370">
        <v>228.79599999999999</v>
      </c>
    </row>
    <row r="371" spans="1:7" x14ac:dyDescent="0.3">
      <c r="A371" t="s">
        <v>1660</v>
      </c>
      <c r="B371" t="s">
        <v>1748</v>
      </c>
      <c r="C371">
        <v>4</v>
      </c>
      <c r="D371">
        <v>269.49</v>
      </c>
      <c r="E371">
        <v>7.0000000000000007E-2</v>
      </c>
      <c r="F371" t="s">
        <v>1807</v>
      </c>
      <c r="G371">
        <v>1002.5028</v>
      </c>
    </row>
    <row r="372" spans="1:7" x14ac:dyDescent="0.3">
      <c r="A372" t="s">
        <v>1574</v>
      </c>
      <c r="B372" t="s">
        <v>1792</v>
      </c>
      <c r="C372">
        <v>1</v>
      </c>
      <c r="D372">
        <v>678.2</v>
      </c>
      <c r="E372">
        <v>0.14000000000000001</v>
      </c>
      <c r="F372" t="s">
        <v>1805</v>
      </c>
      <c r="G372">
        <v>583.25200000000007</v>
      </c>
    </row>
    <row r="373" spans="1:7" x14ac:dyDescent="0.3">
      <c r="A373" t="s">
        <v>1710</v>
      </c>
      <c r="B373" t="s">
        <v>1779</v>
      </c>
      <c r="C373">
        <v>1</v>
      </c>
      <c r="D373">
        <v>752.45</v>
      </c>
      <c r="E373">
        <v>0.21</v>
      </c>
      <c r="F373" t="s">
        <v>1810</v>
      </c>
      <c r="G373">
        <v>594.43550000000005</v>
      </c>
    </row>
    <row r="374" spans="1:7" x14ac:dyDescent="0.3">
      <c r="A374" t="s">
        <v>1718</v>
      </c>
      <c r="B374" t="s">
        <v>1779</v>
      </c>
      <c r="C374">
        <v>2</v>
      </c>
      <c r="D374">
        <v>209.66</v>
      </c>
      <c r="E374">
        <v>0.21</v>
      </c>
      <c r="F374" t="s">
        <v>1805</v>
      </c>
      <c r="G374">
        <v>331.26280000000003</v>
      </c>
    </row>
    <row r="375" spans="1:7" x14ac:dyDescent="0.3">
      <c r="A375" t="s">
        <v>1724</v>
      </c>
      <c r="B375" t="s">
        <v>1795</v>
      </c>
      <c r="C375">
        <v>2</v>
      </c>
      <c r="D375">
        <v>739.95</v>
      </c>
      <c r="E375">
        <v>0.1</v>
      </c>
      <c r="F375" t="s">
        <v>1810</v>
      </c>
      <c r="G375">
        <v>1331.91</v>
      </c>
    </row>
    <row r="376" spans="1:7" x14ac:dyDescent="0.3">
      <c r="A376" t="s">
        <v>1620</v>
      </c>
      <c r="B376" t="s">
        <v>1783</v>
      </c>
      <c r="C376">
        <v>1</v>
      </c>
      <c r="D376">
        <v>496.19</v>
      </c>
      <c r="E376">
        <v>0.08</v>
      </c>
      <c r="F376" t="s">
        <v>1810</v>
      </c>
      <c r="G376">
        <v>456.4948</v>
      </c>
    </row>
    <row r="377" spans="1:7" x14ac:dyDescent="0.3">
      <c r="A377" t="s">
        <v>1547</v>
      </c>
      <c r="B377" t="s">
        <v>1776</v>
      </c>
      <c r="C377">
        <v>1</v>
      </c>
      <c r="D377">
        <v>306.36</v>
      </c>
      <c r="E377">
        <v>0.01</v>
      </c>
      <c r="F377" t="s">
        <v>1807</v>
      </c>
      <c r="G377">
        <v>303.29640000000001</v>
      </c>
    </row>
    <row r="378" spans="1:7" x14ac:dyDescent="0.3">
      <c r="A378" t="s">
        <v>1676</v>
      </c>
      <c r="B378" t="s">
        <v>1751</v>
      </c>
      <c r="C378">
        <v>4</v>
      </c>
      <c r="D378">
        <v>693.16</v>
      </c>
      <c r="E378">
        <v>0.05</v>
      </c>
      <c r="F378" t="s">
        <v>1807</v>
      </c>
      <c r="G378">
        <v>2634.0079999999998</v>
      </c>
    </row>
    <row r="379" spans="1:7" x14ac:dyDescent="0.3">
      <c r="A379" t="s">
        <v>1696</v>
      </c>
      <c r="B379" t="s">
        <v>1771</v>
      </c>
      <c r="C379">
        <v>1</v>
      </c>
      <c r="D379">
        <v>995.52</v>
      </c>
      <c r="E379">
        <v>0.22</v>
      </c>
      <c r="F379" t="s">
        <v>1807</v>
      </c>
      <c r="G379">
        <v>776.50559999999996</v>
      </c>
    </row>
    <row r="380" spans="1:7" x14ac:dyDescent="0.3">
      <c r="A380" t="s">
        <v>1542</v>
      </c>
      <c r="B380" t="s">
        <v>1792</v>
      </c>
      <c r="C380">
        <v>4</v>
      </c>
      <c r="D380">
        <v>241.32</v>
      </c>
      <c r="E380">
        <v>0.28999999999999998</v>
      </c>
      <c r="F380" t="s">
        <v>1810</v>
      </c>
      <c r="G380">
        <v>685.34879999999998</v>
      </c>
    </row>
    <row r="381" spans="1:7" x14ac:dyDescent="0.3">
      <c r="A381" t="s">
        <v>1686</v>
      </c>
      <c r="B381" t="s">
        <v>1739</v>
      </c>
      <c r="C381">
        <v>3</v>
      </c>
      <c r="D381">
        <v>636.03</v>
      </c>
      <c r="E381">
        <v>0.06</v>
      </c>
      <c r="F381" t="s">
        <v>1810</v>
      </c>
      <c r="G381">
        <v>1793.6045999999999</v>
      </c>
    </row>
    <row r="382" spans="1:7" x14ac:dyDescent="0.3">
      <c r="A382" t="s">
        <v>1535</v>
      </c>
      <c r="B382" t="s">
        <v>1795</v>
      </c>
      <c r="C382">
        <v>4</v>
      </c>
      <c r="D382">
        <v>603.30999999999995</v>
      </c>
      <c r="E382">
        <v>0.15</v>
      </c>
      <c r="F382" t="s">
        <v>1805</v>
      </c>
      <c r="G382">
        <v>2051.2539999999999</v>
      </c>
    </row>
    <row r="383" spans="1:7" x14ac:dyDescent="0.3">
      <c r="A383" t="s">
        <v>1708</v>
      </c>
      <c r="B383" t="s">
        <v>1771</v>
      </c>
      <c r="C383">
        <v>3</v>
      </c>
      <c r="D383">
        <v>437.96</v>
      </c>
      <c r="E383">
        <v>0.27</v>
      </c>
      <c r="F383" t="s">
        <v>1810</v>
      </c>
      <c r="G383">
        <v>959.13239999999985</v>
      </c>
    </row>
    <row r="384" spans="1:7" x14ac:dyDescent="0.3">
      <c r="A384" t="s">
        <v>1598</v>
      </c>
      <c r="B384" t="s">
        <v>1751</v>
      </c>
      <c r="C384">
        <v>2</v>
      </c>
      <c r="D384">
        <v>56.91</v>
      </c>
      <c r="E384">
        <v>0.08</v>
      </c>
      <c r="F384" t="s">
        <v>1810</v>
      </c>
      <c r="G384">
        <v>104.7144</v>
      </c>
    </row>
    <row r="385" spans="1:7" x14ac:dyDescent="0.3">
      <c r="A385" t="s">
        <v>1682</v>
      </c>
      <c r="B385" t="s">
        <v>1758</v>
      </c>
      <c r="C385">
        <v>1</v>
      </c>
      <c r="D385">
        <v>141.79</v>
      </c>
      <c r="E385">
        <v>0.1</v>
      </c>
      <c r="F385" t="s">
        <v>1805</v>
      </c>
      <c r="G385">
        <v>127.611</v>
      </c>
    </row>
    <row r="386" spans="1:7" x14ac:dyDescent="0.3">
      <c r="A386" t="s">
        <v>1547</v>
      </c>
      <c r="B386" t="s">
        <v>1783</v>
      </c>
      <c r="C386">
        <v>4</v>
      </c>
      <c r="D386">
        <v>355.14</v>
      </c>
      <c r="E386">
        <v>0.16</v>
      </c>
      <c r="F386" t="s">
        <v>1810</v>
      </c>
      <c r="G386">
        <v>1193.2704000000001</v>
      </c>
    </row>
    <row r="387" spans="1:7" x14ac:dyDescent="0.3">
      <c r="A387" t="s">
        <v>1606</v>
      </c>
      <c r="B387" t="s">
        <v>1758</v>
      </c>
      <c r="C387">
        <v>4</v>
      </c>
      <c r="D387">
        <v>960.38</v>
      </c>
      <c r="E387">
        <v>0.15</v>
      </c>
      <c r="F387" t="s">
        <v>1810</v>
      </c>
      <c r="G387">
        <v>3265.2919999999999</v>
      </c>
    </row>
    <row r="388" spans="1:7" x14ac:dyDescent="0.3">
      <c r="A388" t="s">
        <v>1668</v>
      </c>
      <c r="B388" t="s">
        <v>1786</v>
      </c>
      <c r="C388">
        <v>3</v>
      </c>
      <c r="D388">
        <v>847.21</v>
      </c>
      <c r="E388">
        <v>0.06</v>
      </c>
      <c r="F388" t="s">
        <v>1807</v>
      </c>
      <c r="G388">
        <v>2389.1322</v>
      </c>
    </row>
    <row r="389" spans="1:7" x14ac:dyDescent="0.3">
      <c r="A389" t="s">
        <v>1690</v>
      </c>
      <c r="B389" t="s">
        <v>1771</v>
      </c>
      <c r="C389">
        <v>4</v>
      </c>
      <c r="D389">
        <v>773.81</v>
      </c>
      <c r="E389">
        <v>0.08</v>
      </c>
      <c r="F389" t="s">
        <v>1810</v>
      </c>
      <c r="G389">
        <v>2847.6208000000001</v>
      </c>
    </row>
    <row r="390" spans="1:7" x14ac:dyDescent="0.3">
      <c r="A390" t="s">
        <v>1656</v>
      </c>
      <c r="B390" t="s">
        <v>1786</v>
      </c>
      <c r="C390">
        <v>1</v>
      </c>
      <c r="D390">
        <v>664.71</v>
      </c>
      <c r="E390">
        <v>0.1</v>
      </c>
      <c r="F390" t="s">
        <v>1807</v>
      </c>
      <c r="G390">
        <v>598.23900000000003</v>
      </c>
    </row>
    <row r="391" spans="1:7" x14ac:dyDescent="0.3">
      <c r="A391" t="s">
        <v>1604</v>
      </c>
      <c r="B391" t="s">
        <v>1761</v>
      </c>
      <c r="C391">
        <v>4</v>
      </c>
      <c r="D391">
        <v>482.06</v>
      </c>
      <c r="E391">
        <v>7.0000000000000007E-2</v>
      </c>
      <c r="F391" t="s">
        <v>1807</v>
      </c>
      <c r="G391">
        <v>1793.2632000000001</v>
      </c>
    </row>
    <row r="392" spans="1:7" x14ac:dyDescent="0.3">
      <c r="A392" t="s">
        <v>1644</v>
      </c>
      <c r="B392" t="s">
        <v>1748</v>
      </c>
      <c r="C392">
        <v>4</v>
      </c>
      <c r="D392">
        <v>995.55</v>
      </c>
      <c r="E392">
        <v>0.19</v>
      </c>
      <c r="F392" t="s">
        <v>1807</v>
      </c>
      <c r="G392">
        <v>3225.5819999999999</v>
      </c>
    </row>
    <row r="393" spans="1:7" x14ac:dyDescent="0.3">
      <c r="A393" t="s">
        <v>1716</v>
      </c>
      <c r="B393" t="s">
        <v>1779</v>
      </c>
      <c r="C393">
        <v>2</v>
      </c>
      <c r="D393">
        <v>153.84</v>
      </c>
      <c r="E393">
        <v>0.27</v>
      </c>
      <c r="F393" t="s">
        <v>1807</v>
      </c>
      <c r="G393">
        <v>224.60640000000001</v>
      </c>
    </row>
    <row r="394" spans="1:7" x14ac:dyDescent="0.3">
      <c r="A394" t="s">
        <v>1686</v>
      </c>
      <c r="B394" t="s">
        <v>1758</v>
      </c>
      <c r="C394">
        <v>3</v>
      </c>
      <c r="D394">
        <v>362.11</v>
      </c>
      <c r="E394">
        <v>0.23</v>
      </c>
      <c r="F394" t="s">
        <v>1810</v>
      </c>
      <c r="G394">
        <v>836.47409999999991</v>
      </c>
    </row>
    <row r="395" spans="1:7" x14ac:dyDescent="0.3">
      <c r="A395" t="s">
        <v>1616</v>
      </c>
      <c r="B395" t="s">
        <v>1764</v>
      </c>
      <c r="C395">
        <v>3</v>
      </c>
      <c r="D395">
        <v>112.26</v>
      </c>
      <c r="E395">
        <v>0.11</v>
      </c>
      <c r="F395" t="s">
        <v>1805</v>
      </c>
      <c r="G395">
        <v>299.73419999999999</v>
      </c>
    </row>
    <row r="396" spans="1:7" x14ac:dyDescent="0.3">
      <c r="A396" t="s">
        <v>1718</v>
      </c>
      <c r="B396" t="s">
        <v>1795</v>
      </c>
      <c r="C396">
        <v>2</v>
      </c>
      <c r="D396">
        <v>962.81</v>
      </c>
      <c r="E396">
        <v>0.06</v>
      </c>
      <c r="F396" t="s">
        <v>1810</v>
      </c>
      <c r="G396">
        <v>1810.0827999999999</v>
      </c>
    </row>
    <row r="397" spans="1:7" x14ac:dyDescent="0.3">
      <c r="A397" t="s">
        <v>1572</v>
      </c>
      <c r="B397" t="s">
        <v>1734</v>
      </c>
      <c r="C397">
        <v>4</v>
      </c>
      <c r="D397">
        <v>276.23</v>
      </c>
      <c r="E397">
        <v>0.12</v>
      </c>
      <c r="F397" t="s">
        <v>1805</v>
      </c>
      <c r="G397">
        <v>972.32960000000003</v>
      </c>
    </row>
    <row r="398" spans="1:7" x14ac:dyDescent="0.3">
      <c r="A398" t="s">
        <v>1566</v>
      </c>
      <c r="B398" t="s">
        <v>1781</v>
      </c>
      <c r="C398">
        <v>3</v>
      </c>
      <c r="D398">
        <v>991.37</v>
      </c>
      <c r="E398">
        <v>0.1</v>
      </c>
      <c r="F398" t="s">
        <v>1807</v>
      </c>
      <c r="G398">
        <v>2676.6990000000001</v>
      </c>
    </row>
    <row r="399" spans="1:7" x14ac:dyDescent="0.3">
      <c r="A399" t="s">
        <v>1572</v>
      </c>
      <c r="B399" t="s">
        <v>1779</v>
      </c>
      <c r="C399">
        <v>3</v>
      </c>
      <c r="D399">
        <v>977.47</v>
      </c>
      <c r="E399">
        <v>0.05</v>
      </c>
      <c r="F399" t="s">
        <v>1805</v>
      </c>
      <c r="G399">
        <v>2785.7894999999999</v>
      </c>
    </row>
    <row r="400" spans="1:7" x14ac:dyDescent="0.3">
      <c r="A400" t="s">
        <v>1718</v>
      </c>
      <c r="B400" t="s">
        <v>1776</v>
      </c>
      <c r="C400">
        <v>2</v>
      </c>
      <c r="D400">
        <v>308.7</v>
      </c>
      <c r="E400">
        <v>0.2</v>
      </c>
      <c r="F400" t="s">
        <v>1807</v>
      </c>
      <c r="G400">
        <v>493.92</v>
      </c>
    </row>
    <row r="401" spans="1:7" x14ac:dyDescent="0.3">
      <c r="A401" t="s">
        <v>1539</v>
      </c>
      <c r="B401" t="s">
        <v>1786</v>
      </c>
      <c r="C401">
        <v>2</v>
      </c>
      <c r="D401">
        <v>733.87</v>
      </c>
      <c r="E401">
        <v>0.1</v>
      </c>
      <c r="F401" t="s">
        <v>1807</v>
      </c>
      <c r="G401">
        <v>1320.9659999999999</v>
      </c>
    </row>
    <row r="402" spans="1:7" x14ac:dyDescent="0.3">
      <c r="A402" t="s">
        <v>1568</v>
      </c>
      <c r="B402" t="s">
        <v>1786</v>
      </c>
      <c r="C402">
        <v>2</v>
      </c>
      <c r="D402">
        <v>22.47</v>
      </c>
      <c r="E402">
        <v>0.22</v>
      </c>
      <c r="F402" t="s">
        <v>1807</v>
      </c>
      <c r="G402">
        <v>35.053199999999997</v>
      </c>
    </row>
    <row r="403" spans="1:7" x14ac:dyDescent="0.3">
      <c r="A403" t="s">
        <v>1644</v>
      </c>
      <c r="B403" t="s">
        <v>1779</v>
      </c>
      <c r="C403">
        <v>4</v>
      </c>
      <c r="D403">
        <v>651.36</v>
      </c>
      <c r="E403">
        <v>0.13</v>
      </c>
      <c r="F403" t="s">
        <v>1805</v>
      </c>
      <c r="G403">
        <v>2266.7328000000002</v>
      </c>
    </row>
    <row r="404" spans="1:7" x14ac:dyDescent="0.3">
      <c r="A404" t="s">
        <v>1558</v>
      </c>
      <c r="B404" t="s">
        <v>1771</v>
      </c>
      <c r="C404">
        <v>1</v>
      </c>
      <c r="D404">
        <v>753.39</v>
      </c>
      <c r="E404">
        <v>0.04</v>
      </c>
      <c r="F404" t="s">
        <v>1810</v>
      </c>
      <c r="G404">
        <v>723.25439999999992</v>
      </c>
    </row>
    <row r="405" spans="1:7" x14ac:dyDescent="0.3">
      <c r="A405" t="s">
        <v>1672</v>
      </c>
      <c r="B405" t="s">
        <v>1776</v>
      </c>
      <c r="C405">
        <v>4</v>
      </c>
      <c r="D405">
        <v>849.17</v>
      </c>
      <c r="E405">
        <v>0.12</v>
      </c>
      <c r="F405" t="s">
        <v>1810</v>
      </c>
      <c r="G405">
        <v>2989.0783999999999</v>
      </c>
    </row>
    <row r="406" spans="1:7" x14ac:dyDescent="0.3">
      <c r="A406" t="s">
        <v>1570</v>
      </c>
      <c r="B406" t="s">
        <v>1734</v>
      </c>
      <c r="C406">
        <v>4</v>
      </c>
      <c r="D406">
        <v>585.45000000000005</v>
      </c>
      <c r="E406">
        <v>0.25</v>
      </c>
      <c r="F406" t="s">
        <v>1810</v>
      </c>
      <c r="G406">
        <v>1756.35</v>
      </c>
    </row>
    <row r="407" spans="1:7" x14ac:dyDescent="0.3">
      <c r="A407" t="s">
        <v>1680</v>
      </c>
      <c r="B407" t="s">
        <v>1786</v>
      </c>
      <c r="C407">
        <v>1</v>
      </c>
      <c r="D407">
        <v>745.15</v>
      </c>
      <c r="E407">
        <v>0.25</v>
      </c>
      <c r="F407" t="s">
        <v>1810</v>
      </c>
      <c r="G407">
        <v>558.86249999999995</v>
      </c>
    </row>
    <row r="408" spans="1:7" x14ac:dyDescent="0.3">
      <c r="A408" t="s">
        <v>1728</v>
      </c>
      <c r="B408" t="s">
        <v>1743</v>
      </c>
      <c r="C408">
        <v>1</v>
      </c>
      <c r="D408">
        <v>848.69</v>
      </c>
      <c r="E408">
        <v>0.04</v>
      </c>
      <c r="F408" t="s">
        <v>1810</v>
      </c>
      <c r="G408">
        <v>814.74239999999998</v>
      </c>
    </row>
    <row r="409" spans="1:7" x14ac:dyDescent="0.3">
      <c r="A409" t="s">
        <v>1670</v>
      </c>
      <c r="B409" t="s">
        <v>1781</v>
      </c>
      <c r="C409">
        <v>2</v>
      </c>
      <c r="D409">
        <v>247.67</v>
      </c>
      <c r="E409">
        <v>0.1</v>
      </c>
      <c r="F409" t="s">
        <v>1807</v>
      </c>
      <c r="G409">
        <v>445.80599999999998</v>
      </c>
    </row>
    <row r="410" spans="1:7" x14ac:dyDescent="0.3">
      <c r="A410" t="s">
        <v>1678</v>
      </c>
      <c r="B410" t="s">
        <v>1748</v>
      </c>
      <c r="C410">
        <v>3</v>
      </c>
      <c r="D410">
        <v>220.51</v>
      </c>
      <c r="E410">
        <v>0.02</v>
      </c>
      <c r="F410" t="s">
        <v>1807</v>
      </c>
      <c r="G410">
        <v>648.29939999999999</v>
      </c>
    </row>
    <row r="411" spans="1:7" x14ac:dyDescent="0.3">
      <c r="A411" t="s">
        <v>1560</v>
      </c>
      <c r="B411" t="s">
        <v>1786</v>
      </c>
      <c r="C411">
        <v>4</v>
      </c>
      <c r="D411">
        <v>370.63</v>
      </c>
      <c r="E411">
        <v>0.08</v>
      </c>
      <c r="F411" t="s">
        <v>1805</v>
      </c>
      <c r="G411">
        <v>1363.9184</v>
      </c>
    </row>
    <row r="412" spans="1:7" x14ac:dyDescent="0.3">
      <c r="A412" t="s">
        <v>1588</v>
      </c>
      <c r="B412" t="s">
        <v>1795</v>
      </c>
      <c r="C412">
        <v>4</v>
      </c>
      <c r="D412">
        <v>349.84</v>
      </c>
      <c r="E412">
        <v>0.11</v>
      </c>
      <c r="F412" t="s">
        <v>1805</v>
      </c>
      <c r="G412">
        <v>1245.4304</v>
      </c>
    </row>
    <row r="413" spans="1:7" x14ac:dyDescent="0.3">
      <c r="A413" t="s">
        <v>1608</v>
      </c>
      <c r="B413" t="s">
        <v>1776</v>
      </c>
      <c r="C413">
        <v>1</v>
      </c>
      <c r="D413">
        <v>770.87</v>
      </c>
      <c r="E413">
        <v>0.1</v>
      </c>
      <c r="F413" t="s">
        <v>1810</v>
      </c>
      <c r="G413">
        <v>693.78300000000002</v>
      </c>
    </row>
    <row r="414" spans="1:7" x14ac:dyDescent="0.3">
      <c r="A414" t="s">
        <v>1728</v>
      </c>
      <c r="B414" t="s">
        <v>1789</v>
      </c>
      <c r="C414">
        <v>3</v>
      </c>
      <c r="D414">
        <v>507.33</v>
      </c>
      <c r="E414">
        <v>0.06</v>
      </c>
      <c r="F414" t="s">
        <v>1807</v>
      </c>
      <c r="G414">
        <v>1430.6705999999999</v>
      </c>
    </row>
    <row r="415" spans="1:7" x14ac:dyDescent="0.3">
      <c r="A415" t="s">
        <v>1662</v>
      </c>
      <c r="B415" t="s">
        <v>1768</v>
      </c>
      <c r="C415">
        <v>1</v>
      </c>
      <c r="D415">
        <v>87.78</v>
      </c>
      <c r="E415">
        <v>0.06</v>
      </c>
      <c r="F415" t="s">
        <v>1805</v>
      </c>
      <c r="G415">
        <v>82.513199999999998</v>
      </c>
    </row>
    <row r="416" spans="1:7" x14ac:dyDescent="0.3">
      <c r="A416" t="s">
        <v>1716</v>
      </c>
      <c r="B416" t="s">
        <v>1751</v>
      </c>
      <c r="C416">
        <v>2</v>
      </c>
      <c r="D416">
        <v>772.24</v>
      </c>
      <c r="E416">
        <v>0.22</v>
      </c>
      <c r="F416" t="s">
        <v>1805</v>
      </c>
      <c r="G416">
        <v>1204.6944000000001</v>
      </c>
    </row>
    <row r="417" spans="1:7" x14ac:dyDescent="0.3">
      <c r="A417" t="s">
        <v>1670</v>
      </c>
      <c r="B417" t="s">
        <v>1781</v>
      </c>
      <c r="C417">
        <v>1</v>
      </c>
      <c r="D417">
        <v>108.27</v>
      </c>
      <c r="E417">
        <v>0.1</v>
      </c>
      <c r="F417" t="s">
        <v>1810</v>
      </c>
      <c r="G417">
        <v>97.442999999999998</v>
      </c>
    </row>
    <row r="418" spans="1:7" x14ac:dyDescent="0.3">
      <c r="A418" t="s">
        <v>1606</v>
      </c>
      <c r="B418" t="s">
        <v>1789</v>
      </c>
      <c r="C418">
        <v>2</v>
      </c>
      <c r="D418">
        <v>839.24</v>
      </c>
      <c r="E418">
        <v>0.21</v>
      </c>
      <c r="F418" t="s">
        <v>1807</v>
      </c>
      <c r="G418">
        <v>1325.9992</v>
      </c>
    </row>
    <row r="419" spans="1:7" x14ac:dyDescent="0.3">
      <c r="A419" t="s">
        <v>1646</v>
      </c>
      <c r="B419" t="s">
        <v>1771</v>
      </c>
      <c r="C419">
        <v>2</v>
      </c>
      <c r="D419">
        <v>466.27</v>
      </c>
      <c r="E419">
        <v>0.11</v>
      </c>
      <c r="F419" t="s">
        <v>1807</v>
      </c>
      <c r="G419">
        <v>829.9606</v>
      </c>
    </row>
    <row r="420" spans="1:7" x14ac:dyDescent="0.3">
      <c r="A420" t="s">
        <v>1654</v>
      </c>
      <c r="B420" t="s">
        <v>1781</v>
      </c>
      <c r="C420">
        <v>3</v>
      </c>
      <c r="D420">
        <v>969.83</v>
      </c>
      <c r="E420">
        <v>0.02</v>
      </c>
      <c r="F420" t="s">
        <v>1805</v>
      </c>
      <c r="G420">
        <v>2851.3002000000001</v>
      </c>
    </row>
    <row r="421" spans="1:7" x14ac:dyDescent="0.3">
      <c r="A421" t="s">
        <v>1712</v>
      </c>
      <c r="B421" t="s">
        <v>1795</v>
      </c>
      <c r="C421">
        <v>2</v>
      </c>
      <c r="D421">
        <v>782.11</v>
      </c>
      <c r="E421">
        <v>0.17</v>
      </c>
      <c r="F421" t="s">
        <v>1807</v>
      </c>
      <c r="G421">
        <v>1298.3026</v>
      </c>
    </row>
    <row r="422" spans="1:7" x14ac:dyDescent="0.3">
      <c r="A422" t="s">
        <v>1610</v>
      </c>
      <c r="B422" t="s">
        <v>1774</v>
      </c>
      <c r="C422">
        <v>2</v>
      </c>
      <c r="D422">
        <v>74.63</v>
      </c>
      <c r="E422">
        <v>0.01</v>
      </c>
      <c r="F422" t="s">
        <v>1807</v>
      </c>
      <c r="G422">
        <v>147.76740000000001</v>
      </c>
    </row>
    <row r="423" spans="1:7" x14ac:dyDescent="0.3">
      <c r="A423" t="s">
        <v>1700</v>
      </c>
      <c r="B423" t="s">
        <v>1758</v>
      </c>
      <c r="C423">
        <v>3</v>
      </c>
      <c r="D423">
        <v>522.78</v>
      </c>
      <c r="E423">
        <v>0.25</v>
      </c>
      <c r="F423" t="s">
        <v>1807</v>
      </c>
      <c r="G423">
        <v>1176.2550000000001</v>
      </c>
    </row>
    <row r="424" spans="1:7" x14ac:dyDescent="0.3">
      <c r="A424" t="s">
        <v>1556</v>
      </c>
      <c r="B424" t="s">
        <v>1783</v>
      </c>
      <c r="C424">
        <v>1</v>
      </c>
      <c r="D424">
        <v>206.45</v>
      </c>
      <c r="E424">
        <v>0.15</v>
      </c>
      <c r="F424" t="s">
        <v>1807</v>
      </c>
      <c r="G424">
        <v>175.48249999999999</v>
      </c>
    </row>
    <row r="425" spans="1:7" x14ac:dyDescent="0.3">
      <c r="A425" t="s">
        <v>1668</v>
      </c>
      <c r="B425" t="s">
        <v>1755</v>
      </c>
      <c r="C425">
        <v>1</v>
      </c>
      <c r="D425">
        <v>815.53</v>
      </c>
      <c r="E425">
        <v>0.3</v>
      </c>
      <c r="F425" t="s">
        <v>1807</v>
      </c>
      <c r="G425">
        <v>570.87099999999998</v>
      </c>
    </row>
    <row r="426" spans="1:7" x14ac:dyDescent="0.3">
      <c r="A426" t="s">
        <v>1688</v>
      </c>
      <c r="B426" t="s">
        <v>1779</v>
      </c>
      <c r="C426">
        <v>1</v>
      </c>
      <c r="D426">
        <v>823.61</v>
      </c>
      <c r="E426">
        <v>0.28000000000000003</v>
      </c>
      <c r="F426" t="s">
        <v>1810</v>
      </c>
      <c r="G426">
        <v>592.99919999999997</v>
      </c>
    </row>
    <row r="427" spans="1:7" x14ac:dyDescent="0.3">
      <c r="A427" t="s">
        <v>1704</v>
      </c>
      <c r="B427" t="s">
        <v>1768</v>
      </c>
      <c r="C427">
        <v>2</v>
      </c>
      <c r="D427">
        <v>209.96</v>
      </c>
      <c r="E427">
        <v>0</v>
      </c>
      <c r="F427" t="s">
        <v>1805</v>
      </c>
      <c r="G427">
        <v>419.92</v>
      </c>
    </row>
    <row r="428" spans="1:7" x14ac:dyDescent="0.3">
      <c r="A428" t="s">
        <v>1525</v>
      </c>
      <c r="B428" t="s">
        <v>1786</v>
      </c>
      <c r="C428">
        <v>4</v>
      </c>
      <c r="D428">
        <v>897.93</v>
      </c>
      <c r="E428">
        <v>0.05</v>
      </c>
      <c r="F428" t="s">
        <v>1810</v>
      </c>
      <c r="G428">
        <v>3412.134</v>
      </c>
    </row>
    <row r="429" spans="1:7" x14ac:dyDescent="0.3">
      <c r="A429" t="s">
        <v>1656</v>
      </c>
      <c r="B429" t="s">
        <v>1734</v>
      </c>
      <c r="C429">
        <v>4</v>
      </c>
      <c r="D429">
        <v>925.95</v>
      </c>
      <c r="E429">
        <v>0.16</v>
      </c>
      <c r="F429" t="s">
        <v>1810</v>
      </c>
      <c r="G429">
        <v>3111.192</v>
      </c>
    </row>
    <row r="430" spans="1:7" x14ac:dyDescent="0.3">
      <c r="A430" t="s">
        <v>1632</v>
      </c>
      <c r="B430" t="s">
        <v>1758</v>
      </c>
      <c r="C430">
        <v>2</v>
      </c>
      <c r="D430">
        <v>573.09</v>
      </c>
      <c r="E430">
        <v>0.03</v>
      </c>
      <c r="F430" t="s">
        <v>1810</v>
      </c>
      <c r="G430">
        <v>1111.7945999999999</v>
      </c>
    </row>
    <row r="431" spans="1:7" x14ac:dyDescent="0.3">
      <c r="A431" t="s">
        <v>1542</v>
      </c>
      <c r="B431" t="s">
        <v>1751</v>
      </c>
      <c r="C431">
        <v>4</v>
      </c>
      <c r="D431">
        <v>149.83000000000001</v>
      </c>
      <c r="E431">
        <v>0.02</v>
      </c>
      <c r="F431" t="s">
        <v>1805</v>
      </c>
      <c r="G431">
        <v>587.33360000000005</v>
      </c>
    </row>
    <row r="432" spans="1:7" x14ac:dyDescent="0.3">
      <c r="A432" t="s">
        <v>1632</v>
      </c>
      <c r="B432" t="s">
        <v>1781</v>
      </c>
      <c r="C432">
        <v>3</v>
      </c>
      <c r="D432">
        <v>287.70999999999998</v>
      </c>
      <c r="E432">
        <v>0.03</v>
      </c>
      <c r="F432" t="s">
        <v>1810</v>
      </c>
      <c r="G432">
        <v>837.23609999999985</v>
      </c>
    </row>
    <row r="433" spans="1:7" x14ac:dyDescent="0.3">
      <c r="A433" t="s">
        <v>1664</v>
      </c>
      <c r="B433" t="s">
        <v>1758</v>
      </c>
      <c r="C433">
        <v>2</v>
      </c>
      <c r="D433">
        <v>849.8</v>
      </c>
      <c r="E433">
        <v>0.06</v>
      </c>
      <c r="F433" t="s">
        <v>1810</v>
      </c>
      <c r="G433">
        <v>1597.624</v>
      </c>
    </row>
    <row r="434" spans="1:7" x14ac:dyDescent="0.3">
      <c r="A434" t="s">
        <v>1612</v>
      </c>
      <c r="B434" t="s">
        <v>1748</v>
      </c>
      <c r="C434">
        <v>3</v>
      </c>
      <c r="D434">
        <v>482.58</v>
      </c>
      <c r="E434">
        <v>0.28000000000000003</v>
      </c>
      <c r="F434" t="s">
        <v>1807</v>
      </c>
      <c r="G434">
        <v>1042.3728000000001</v>
      </c>
    </row>
    <row r="435" spans="1:7" x14ac:dyDescent="0.3">
      <c r="A435" t="s">
        <v>1648</v>
      </c>
      <c r="B435" t="s">
        <v>1743</v>
      </c>
      <c r="C435">
        <v>2</v>
      </c>
      <c r="D435">
        <v>64.7</v>
      </c>
      <c r="E435">
        <v>0</v>
      </c>
      <c r="F435" t="s">
        <v>1805</v>
      </c>
      <c r="G435">
        <v>129.4</v>
      </c>
    </row>
    <row r="436" spans="1:7" x14ac:dyDescent="0.3">
      <c r="A436" t="s">
        <v>1537</v>
      </c>
      <c r="B436" t="s">
        <v>1755</v>
      </c>
      <c r="C436">
        <v>3</v>
      </c>
      <c r="D436">
        <v>589.83000000000004</v>
      </c>
      <c r="E436">
        <v>0.26</v>
      </c>
      <c r="F436" t="s">
        <v>1805</v>
      </c>
      <c r="G436">
        <v>1309.4226000000001</v>
      </c>
    </row>
    <row r="437" spans="1:7" x14ac:dyDescent="0.3">
      <c r="A437" t="s">
        <v>1533</v>
      </c>
      <c r="B437" t="s">
        <v>1768</v>
      </c>
      <c r="C437">
        <v>4</v>
      </c>
      <c r="D437">
        <v>758.49</v>
      </c>
      <c r="E437">
        <v>0.16</v>
      </c>
      <c r="F437" t="s">
        <v>1810</v>
      </c>
      <c r="G437">
        <v>2548.5264000000002</v>
      </c>
    </row>
    <row r="438" spans="1:7" x14ac:dyDescent="0.3">
      <c r="A438" t="s">
        <v>1604</v>
      </c>
      <c r="B438" t="s">
        <v>1776</v>
      </c>
      <c r="C438">
        <v>4</v>
      </c>
      <c r="D438">
        <v>747.56</v>
      </c>
      <c r="E438">
        <v>0.09</v>
      </c>
      <c r="F438" t="s">
        <v>1810</v>
      </c>
      <c r="G438">
        <v>2721.1183999999998</v>
      </c>
    </row>
    <row r="439" spans="1:7" x14ac:dyDescent="0.3">
      <c r="A439" t="s">
        <v>1610</v>
      </c>
      <c r="B439" t="s">
        <v>1789</v>
      </c>
      <c r="C439">
        <v>3</v>
      </c>
      <c r="D439">
        <v>551.22</v>
      </c>
      <c r="E439">
        <v>0.12</v>
      </c>
      <c r="F439" t="s">
        <v>1807</v>
      </c>
      <c r="G439">
        <v>1455.2208000000001</v>
      </c>
    </row>
    <row r="440" spans="1:7" x14ac:dyDescent="0.3">
      <c r="A440" t="s">
        <v>1668</v>
      </c>
      <c r="B440" t="s">
        <v>1781</v>
      </c>
      <c r="C440">
        <v>2</v>
      </c>
      <c r="D440">
        <v>527.05999999999995</v>
      </c>
      <c r="E440">
        <v>0.17</v>
      </c>
      <c r="F440" t="s">
        <v>1807</v>
      </c>
      <c r="G440">
        <v>874.91959999999983</v>
      </c>
    </row>
    <row r="441" spans="1:7" x14ac:dyDescent="0.3">
      <c r="A441" t="s">
        <v>1654</v>
      </c>
      <c r="B441" t="s">
        <v>1755</v>
      </c>
      <c r="C441">
        <v>4</v>
      </c>
      <c r="D441">
        <v>875.41</v>
      </c>
      <c r="E441">
        <v>0.27</v>
      </c>
      <c r="F441" t="s">
        <v>1805</v>
      </c>
      <c r="G441">
        <v>2556.1972000000001</v>
      </c>
    </row>
    <row r="442" spans="1:7" x14ac:dyDescent="0.3">
      <c r="A442" t="s">
        <v>1700</v>
      </c>
      <c r="B442" t="s">
        <v>1734</v>
      </c>
      <c r="C442">
        <v>2</v>
      </c>
      <c r="D442">
        <v>226.43</v>
      </c>
      <c r="E442">
        <v>0.03</v>
      </c>
      <c r="F442" t="s">
        <v>1805</v>
      </c>
      <c r="G442">
        <v>439.27420000000001</v>
      </c>
    </row>
    <row r="443" spans="1:7" x14ac:dyDescent="0.3">
      <c r="A443" t="s">
        <v>1688</v>
      </c>
      <c r="B443" t="s">
        <v>1755</v>
      </c>
      <c r="C443">
        <v>2</v>
      </c>
      <c r="D443">
        <v>285.39</v>
      </c>
      <c r="E443">
        <v>0.1</v>
      </c>
      <c r="F443" t="s">
        <v>1805</v>
      </c>
      <c r="G443">
        <v>513.702</v>
      </c>
    </row>
    <row r="444" spans="1:7" x14ac:dyDescent="0.3">
      <c r="A444" t="s">
        <v>1552</v>
      </c>
      <c r="B444" t="s">
        <v>1783</v>
      </c>
      <c r="C444">
        <v>2</v>
      </c>
      <c r="D444">
        <v>298.01</v>
      </c>
      <c r="E444">
        <v>0.05</v>
      </c>
      <c r="F444" t="s">
        <v>1805</v>
      </c>
      <c r="G444">
        <v>566.21899999999994</v>
      </c>
    </row>
    <row r="445" spans="1:7" x14ac:dyDescent="0.3">
      <c r="A445" t="s">
        <v>1610</v>
      </c>
      <c r="B445" t="s">
        <v>1751</v>
      </c>
      <c r="C445">
        <v>4</v>
      </c>
      <c r="D445">
        <v>753.49</v>
      </c>
      <c r="E445">
        <v>0.26</v>
      </c>
      <c r="F445" t="s">
        <v>1810</v>
      </c>
      <c r="G445">
        <v>2230.3303999999998</v>
      </c>
    </row>
    <row r="446" spans="1:7" x14ac:dyDescent="0.3">
      <c r="A446" t="s">
        <v>1686</v>
      </c>
      <c r="B446" t="s">
        <v>1776</v>
      </c>
      <c r="C446">
        <v>2</v>
      </c>
      <c r="D446">
        <v>130.38999999999999</v>
      </c>
      <c r="E446">
        <v>0.17</v>
      </c>
      <c r="F446" t="s">
        <v>1807</v>
      </c>
      <c r="G446">
        <v>216.44739999999999</v>
      </c>
    </row>
    <row r="447" spans="1:7" x14ac:dyDescent="0.3">
      <c r="A447" t="s">
        <v>1574</v>
      </c>
      <c r="B447" t="s">
        <v>1768</v>
      </c>
      <c r="C447">
        <v>4</v>
      </c>
      <c r="D447">
        <v>164.02</v>
      </c>
      <c r="E447">
        <v>0.01</v>
      </c>
      <c r="F447" t="s">
        <v>1807</v>
      </c>
      <c r="G447">
        <v>649.51920000000007</v>
      </c>
    </row>
    <row r="448" spans="1:7" x14ac:dyDescent="0.3">
      <c r="A448" t="s">
        <v>1588</v>
      </c>
      <c r="B448" t="s">
        <v>1751</v>
      </c>
      <c r="C448">
        <v>2</v>
      </c>
      <c r="D448">
        <v>527.51</v>
      </c>
      <c r="E448">
        <v>0.18</v>
      </c>
      <c r="F448" t="s">
        <v>1807</v>
      </c>
      <c r="G448">
        <v>865.1164</v>
      </c>
    </row>
    <row r="449" spans="1:7" x14ac:dyDescent="0.3">
      <c r="A449" t="s">
        <v>1644</v>
      </c>
      <c r="B449" t="s">
        <v>1779</v>
      </c>
      <c r="C449">
        <v>3</v>
      </c>
      <c r="D449">
        <v>628.17999999999995</v>
      </c>
      <c r="E449">
        <v>0.26</v>
      </c>
      <c r="F449" t="s">
        <v>1805</v>
      </c>
      <c r="G449">
        <v>1394.5596</v>
      </c>
    </row>
    <row r="450" spans="1:7" x14ac:dyDescent="0.3">
      <c r="A450" t="s">
        <v>1642</v>
      </c>
      <c r="B450" t="s">
        <v>1748</v>
      </c>
      <c r="C450">
        <v>1</v>
      </c>
      <c r="D450">
        <v>862.31</v>
      </c>
      <c r="E450">
        <v>0.06</v>
      </c>
      <c r="F450" t="s">
        <v>1805</v>
      </c>
      <c r="G450">
        <v>810.57139999999993</v>
      </c>
    </row>
    <row r="451" spans="1:7" x14ac:dyDescent="0.3">
      <c r="A451" t="s">
        <v>1696</v>
      </c>
      <c r="B451" t="s">
        <v>1781</v>
      </c>
      <c r="C451">
        <v>2</v>
      </c>
      <c r="D451">
        <v>541.39</v>
      </c>
      <c r="E451">
        <v>0.03</v>
      </c>
      <c r="F451" t="s">
        <v>1810</v>
      </c>
      <c r="G451">
        <v>1050.2965999999999</v>
      </c>
    </row>
    <row r="452" spans="1:7" x14ac:dyDescent="0.3">
      <c r="A452" t="s">
        <v>1682</v>
      </c>
      <c r="B452" t="s">
        <v>1786</v>
      </c>
      <c r="C452">
        <v>3</v>
      </c>
      <c r="D452">
        <v>761.8</v>
      </c>
      <c r="E452">
        <v>0.06</v>
      </c>
      <c r="F452" t="s">
        <v>1810</v>
      </c>
      <c r="G452">
        <v>2148.2759999999989</v>
      </c>
    </row>
    <row r="453" spans="1:7" x14ac:dyDescent="0.3">
      <c r="A453" t="s">
        <v>1628</v>
      </c>
      <c r="B453" t="s">
        <v>1743</v>
      </c>
      <c r="C453">
        <v>4</v>
      </c>
      <c r="D453">
        <v>829.36</v>
      </c>
      <c r="E453">
        <v>0.11</v>
      </c>
      <c r="F453" t="s">
        <v>1807</v>
      </c>
      <c r="G453">
        <v>2952.5216</v>
      </c>
    </row>
    <row r="454" spans="1:7" x14ac:dyDescent="0.3">
      <c r="A454" t="s">
        <v>1576</v>
      </c>
      <c r="B454" t="s">
        <v>1786</v>
      </c>
      <c r="C454">
        <v>2</v>
      </c>
      <c r="D454">
        <v>425.06</v>
      </c>
      <c r="E454">
        <v>0.09</v>
      </c>
      <c r="F454" t="s">
        <v>1807</v>
      </c>
      <c r="G454">
        <v>773.60919999999999</v>
      </c>
    </row>
    <row r="455" spans="1:7" x14ac:dyDescent="0.3">
      <c r="A455" t="s">
        <v>1640</v>
      </c>
      <c r="B455" t="s">
        <v>1734</v>
      </c>
      <c r="C455">
        <v>2</v>
      </c>
      <c r="D455">
        <v>911.14</v>
      </c>
      <c r="E455">
        <v>0.1</v>
      </c>
      <c r="F455" t="s">
        <v>1805</v>
      </c>
      <c r="G455">
        <v>1640.0519999999999</v>
      </c>
    </row>
    <row r="456" spans="1:7" x14ac:dyDescent="0.3">
      <c r="A456" t="s">
        <v>1666</v>
      </c>
      <c r="B456" t="s">
        <v>1764</v>
      </c>
      <c r="C456">
        <v>3</v>
      </c>
      <c r="D456">
        <v>811.96</v>
      </c>
      <c r="E456">
        <v>0.28999999999999998</v>
      </c>
      <c r="F456" t="s">
        <v>1805</v>
      </c>
      <c r="G456">
        <v>1729.4748</v>
      </c>
    </row>
    <row r="457" spans="1:7" x14ac:dyDescent="0.3">
      <c r="A457" t="s">
        <v>1592</v>
      </c>
      <c r="B457" t="s">
        <v>1771</v>
      </c>
      <c r="C457">
        <v>2</v>
      </c>
      <c r="D457">
        <v>780.05</v>
      </c>
      <c r="E457">
        <v>0.12</v>
      </c>
      <c r="F457" t="s">
        <v>1810</v>
      </c>
      <c r="G457">
        <v>1372.8879999999999</v>
      </c>
    </row>
    <row r="458" spans="1:7" x14ac:dyDescent="0.3">
      <c r="A458" t="s">
        <v>1594</v>
      </c>
      <c r="B458" t="s">
        <v>1768</v>
      </c>
      <c r="C458">
        <v>4</v>
      </c>
      <c r="D458">
        <v>315.95</v>
      </c>
      <c r="E458">
        <v>0.19</v>
      </c>
      <c r="F458" t="s">
        <v>1810</v>
      </c>
      <c r="G458">
        <v>1023.678</v>
      </c>
    </row>
    <row r="459" spans="1:7" x14ac:dyDescent="0.3">
      <c r="A459" t="s">
        <v>1634</v>
      </c>
      <c r="B459" t="s">
        <v>1768</v>
      </c>
      <c r="C459">
        <v>2</v>
      </c>
      <c r="D459">
        <v>810.17</v>
      </c>
      <c r="E459">
        <v>0.27</v>
      </c>
      <c r="F459" t="s">
        <v>1805</v>
      </c>
      <c r="G459">
        <v>1182.8481999999999</v>
      </c>
    </row>
    <row r="460" spans="1:7" x14ac:dyDescent="0.3">
      <c r="A460" t="s">
        <v>1698</v>
      </c>
      <c r="B460" t="s">
        <v>1751</v>
      </c>
      <c r="C460">
        <v>3</v>
      </c>
      <c r="D460">
        <v>505.01</v>
      </c>
      <c r="E460">
        <v>0.02</v>
      </c>
      <c r="F460" t="s">
        <v>1807</v>
      </c>
      <c r="G460">
        <v>1484.7293999999999</v>
      </c>
    </row>
    <row r="461" spans="1:7" x14ac:dyDescent="0.3">
      <c r="A461" t="s">
        <v>1674</v>
      </c>
      <c r="B461" t="s">
        <v>1789</v>
      </c>
      <c r="C461">
        <v>2</v>
      </c>
      <c r="D461">
        <v>736.75</v>
      </c>
      <c r="E461">
        <v>0.18</v>
      </c>
      <c r="F461" t="s">
        <v>1805</v>
      </c>
      <c r="G461">
        <v>1208.27</v>
      </c>
    </row>
    <row r="462" spans="1:7" x14ac:dyDescent="0.3">
      <c r="A462" t="s">
        <v>1684</v>
      </c>
      <c r="B462" t="s">
        <v>1768</v>
      </c>
      <c r="C462">
        <v>4</v>
      </c>
      <c r="D462">
        <v>700.31</v>
      </c>
      <c r="E462">
        <v>0.2</v>
      </c>
      <c r="F462" t="s">
        <v>1807</v>
      </c>
      <c r="G462">
        <v>2240.9920000000002</v>
      </c>
    </row>
    <row r="463" spans="1:7" x14ac:dyDescent="0.3">
      <c r="A463" t="s">
        <v>1712</v>
      </c>
      <c r="B463" t="s">
        <v>1774</v>
      </c>
      <c r="C463">
        <v>4</v>
      </c>
      <c r="D463">
        <v>202.46</v>
      </c>
      <c r="E463">
        <v>0.24</v>
      </c>
      <c r="F463" t="s">
        <v>1805</v>
      </c>
      <c r="G463">
        <v>615.47840000000008</v>
      </c>
    </row>
    <row r="464" spans="1:7" x14ac:dyDescent="0.3">
      <c r="A464" t="s">
        <v>1704</v>
      </c>
      <c r="B464" t="s">
        <v>1739</v>
      </c>
      <c r="C464">
        <v>2</v>
      </c>
      <c r="D464">
        <v>291.83999999999997</v>
      </c>
      <c r="E464">
        <v>0.25</v>
      </c>
      <c r="F464" t="s">
        <v>1807</v>
      </c>
      <c r="G464">
        <v>437.76</v>
      </c>
    </row>
    <row r="465" spans="1:7" x14ac:dyDescent="0.3">
      <c r="A465" t="s">
        <v>1724</v>
      </c>
      <c r="B465" t="s">
        <v>1755</v>
      </c>
      <c r="C465">
        <v>2</v>
      </c>
      <c r="D465">
        <v>261.48</v>
      </c>
      <c r="E465">
        <v>0.17</v>
      </c>
      <c r="F465" t="s">
        <v>1805</v>
      </c>
      <c r="G465">
        <v>434.05680000000001</v>
      </c>
    </row>
    <row r="466" spans="1:7" x14ac:dyDescent="0.3">
      <c r="A466" t="s">
        <v>1602</v>
      </c>
      <c r="B466" t="s">
        <v>1781</v>
      </c>
      <c r="C466">
        <v>1</v>
      </c>
      <c r="D466">
        <v>850.83</v>
      </c>
      <c r="E466">
        <v>0.28000000000000003</v>
      </c>
      <c r="F466" t="s">
        <v>1807</v>
      </c>
      <c r="G466">
        <v>612.59760000000006</v>
      </c>
    </row>
    <row r="467" spans="1:7" x14ac:dyDescent="0.3">
      <c r="A467" t="s">
        <v>1622</v>
      </c>
      <c r="B467" t="s">
        <v>1768</v>
      </c>
      <c r="C467">
        <v>1</v>
      </c>
      <c r="D467">
        <v>83.83</v>
      </c>
      <c r="E467">
        <v>0.05</v>
      </c>
      <c r="F467" t="s">
        <v>1805</v>
      </c>
      <c r="G467">
        <v>79.638499999999993</v>
      </c>
    </row>
    <row r="468" spans="1:7" x14ac:dyDescent="0.3">
      <c r="A468" t="s">
        <v>1706</v>
      </c>
      <c r="B468" t="s">
        <v>1786</v>
      </c>
      <c r="C468">
        <v>3</v>
      </c>
      <c r="D468">
        <v>649.95000000000005</v>
      </c>
      <c r="E468">
        <v>0.28000000000000003</v>
      </c>
      <c r="F468" t="s">
        <v>1810</v>
      </c>
      <c r="G468">
        <v>1403.8920000000001</v>
      </c>
    </row>
    <row r="469" spans="1:7" x14ac:dyDescent="0.3">
      <c r="A469" t="s">
        <v>1676</v>
      </c>
      <c r="B469" t="s">
        <v>1758</v>
      </c>
      <c r="C469">
        <v>4</v>
      </c>
      <c r="D469">
        <v>934.96</v>
      </c>
      <c r="E469">
        <v>0.18</v>
      </c>
      <c r="F469" t="s">
        <v>1807</v>
      </c>
      <c r="G469">
        <v>3066.6687999999999</v>
      </c>
    </row>
    <row r="470" spans="1:7" x14ac:dyDescent="0.3">
      <c r="A470" t="s">
        <v>1564</v>
      </c>
      <c r="B470" t="s">
        <v>1781</v>
      </c>
      <c r="C470">
        <v>1</v>
      </c>
      <c r="D470">
        <v>880.89</v>
      </c>
      <c r="E470">
        <v>0.13</v>
      </c>
      <c r="F470" t="s">
        <v>1810</v>
      </c>
      <c r="G470">
        <v>766.37429999999995</v>
      </c>
    </row>
    <row r="471" spans="1:7" x14ac:dyDescent="0.3">
      <c r="A471" t="s">
        <v>1726</v>
      </c>
      <c r="B471" t="s">
        <v>1764</v>
      </c>
      <c r="C471">
        <v>4</v>
      </c>
      <c r="D471">
        <v>610.6</v>
      </c>
      <c r="E471">
        <v>0.1</v>
      </c>
      <c r="F471" t="s">
        <v>1807</v>
      </c>
      <c r="G471">
        <v>2198.16</v>
      </c>
    </row>
    <row r="472" spans="1:7" x14ac:dyDescent="0.3">
      <c r="A472" t="s">
        <v>1586</v>
      </c>
      <c r="B472" t="s">
        <v>1792</v>
      </c>
      <c r="C472">
        <v>1</v>
      </c>
      <c r="D472">
        <v>514.19000000000005</v>
      </c>
      <c r="E472">
        <v>0.2</v>
      </c>
      <c r="F472" t="s">
        <v>1805</v>
      </c>
      <c r="G472">
        <v>411.35200000000009</v>
      </c>
    </row>
    <row r="473" spans="1:7" x14ac:dyDescent="0.3">
      <c r="A473" t="s">
        <v>1604</v>
      </c>
      <c r="B473" t="s">
        <v>1779</v>
      </c>
      <c r="C473">
        <v>1</v>
      </c>
      <c r="D473">
        <v>546.20000000000005</v>
      </c>
      <c r="E473">
        <v>0.22</v>
      </c>
      <c r="F473" t="s">
        <v>1807</v>
      </c>
      <c r="G473">
        <v>426.03600000000012</v>
      </c>
    </row>
    <row r="474" spans="1:7" x14ac:dyDescent="0.3">
      <c r="A474" t="s">
        <v>1604</v>
      </c>
      <c r="B474" t="s">
        <v>1734</v>
      </c>
      <c r="C474">
        <v>3</v>
      </c>
      <c r="D474">
        <v>416.01</v>
      </c>
      <c r="E474">
        <v>0.02</v>
      </c>
      <c r="F474" t="s">
        <v>1805</v>
      </c>
      <c r="G474">
        <v>1223.0694000000001</v>
      </c>
    </row>
    <row r="475" spans="1:7" x14ac:dyDescent="0.3">
      <c r="A475" t="s">
        <v>1678</v>
      </c>
      <c r="B475" t="s">
        <v>1771</v>
      </c>
      <c r="C475">
        <v>1</v>
      </c>
      <c r="D475">
        <v>30.94</v>
      </c>
      <c r="E475">
        <v>0.21</v>
      </c>
      <c r="F475" t="s">
        <v>1810</v>
      </c>
      <c r="G475">
        <v>24.442599999999999</v>
      </c>
    </row>
    <row r="476" spans="1:7" x14ac:dyDescent="0.3">
      <c r="A476" t="s">
        <v>1646</v>
      </c>
      <c r="B476" t="s">
        <v>1786</v>
      </c>
      <c r="C476">
        <v>3</v>
      </c>
      <c r="D476">
        <v>666.39</v>
      </c>
      <c r="E476">
        <v>0.21</v>
      </c>
      <c r="F476" t="s">
        <v>1810</v>
      </c>
      <c r="G476">
        <v>1579.3443</v>
      </c>
    </row>
    <row r="477" spans="1:7" x14ac:dyDescent="0.3">
      <c r="A477" t="s">
        <v>1692</v>
      </c>
      <c r="B477" t="s">
        <v>1771</v>
      </c>
      <c r="C477">
        <v>2</v>
      </c>
      <c r="D477">
        <v>145.26</v>
      </c>
      <c r="E477">
        <v>0.19</v>
      </c>
      <c r="F477" t="s">
        <v>1807</v>
      </c>
      <c r="G477">
        <v>235.3212</v>
      </c>
    </row>
    <row r="478" spans="1:7" x14ac:dyDescent="0.3">
      <c r="A478" t="s">
        <v>1712</v>
      </c>
      <c r="B478" t="s">
        <v>1755</v>
      </c>
      <c r="C478">
        <v>4</v>
      </c>
      <c r="D478">
        <v>940.77</v>
      </c>
      <c r="E478">
        <v>0.24</v>
      </c>
      <c r="F478" t="s">
        <v>1810</v>
      </c>
      <c r="G478">
        <v>2859.9407999999999</v>
      </c>
    </row>
    <row r="479" spans="1:7" x14ac:dyDescent="0.3">
      <c r="A479" t="s">
        <v>1622</v>
      </c>
      <c r="B479" t="s">
        <v>1789</v>
      </c>
      <c r="C479">
        <v>1</v>
      </c>
      <c r="D479">
        <v>708.88</v>
      </c>
      <c r="E479">
        <v>0.09</v>
      </c>
      <c r="F479" t="s">
        <v>1805</v>
      </c>
      <c r="G479">
        <v>645.08080000000007</v>
      </c>
    </row>
    <row r="480" spans="1:7" x14ac:dyDescent="0.3">
      <c r="A480" t="s">
        <v>1590</v>
      </c>
      <c r="B480" t="s">
        <v>1743</v>
      </c>
      <c r="C480">
        <v>1</v>
      </c>
      <c r="D480">
        <v>790.73</v>
      </c>
      <c r="E480">
        <v>0.24</v>
      </c>
      <c r="F480" t="s">
        <v>1807</v>
      </c>
      <c r="G480">
        <v>600.95479999999998</v>
      </c>
    </row>
    <row r="481" spans="1:7" x14ac:dyDescent="0.3">
      <c r="A481" t="s">
        <v>1560</v>
      </c>
      <c r="B481" t="s">
        <v>1768</v>
      </c>
      <c r="C481">
        <v>3</v>
      </c>
      <c r="D481">
        <v>635.13</v>
      </c>
      <c r="E481">
        <v>0.09</v>
      </c>
      <c r="F481" t="s">
        <v>1807</v>
      </c>
      <c r="G481">
        <v>1733.9049</v>
      </c>
    </row>
    <row r="482" spans="1:7" x14ac:dyDescent="0.3">
      <c r="A482" t="s">
        <v>1716</v>
      </c>
      <c r="B482" t="s">
        <v>1781</v>
      </c>
      <c r="C482">
        <v>1</v>
      </c>
      <c r="D482">
        <v>744.88</v>
      </c>
      <c r="E482">
        <v>0.15</v>
      </c>
      <c r="F482" t="s">
        <v>1810</v>
      </c>
      <c r="G482">
        <v>633.14800000000002</v>
      </c>
    </row>
    <row r="483" spans="1:7" x14ac:dyDescent="0.3">
      <c r="A483" t="s">
        <v>1586</v>
      </c>
      <c r="B483" t="s">
        <v>1739</v>
      </c>
      <c r="C483">
        <v>3</v>
      </c>
      <c r="D483">
        <v>205.34</v>
      </c>
      <c r="E483">
        <v>0.25</v>
      </c>
      <c r="F483" t="s">
        <v>1805</v>
      </c>
      <c r="G483">
        <v>462.01499999999999</v>
      </c>
    </row>
    <row r="484" spans="1:7" x14ac:dyDescent="0.3">
      <c r="A484" t="s">
        <v>1588</v>
      </c>
      <c r="B484" t="s">
        <v>1764</v>
      </c>
      <c r="C484">
        <v>2</v>
      </c>
      <c r="D484">
        <v>756.8</v>
      </c>
      <c r="E484">
        <v>0.15</v>
      </c>
      <c r="F484" t="s">
        <v>1805</v>
      </c>
      <c r="G484">
        <v>1286.56</v>
      </c>
    </row>
    <row r="485" spans="1:7" x14ac:dyDescent="0.3">
      <c r="A485" t="s">
        <v>1572</v>
      </c>
      <c r="B485" t="s">
        <v>1771</v>
      </c>
      <c r="C485">
        <v>1</v>
      </c>
      <c r="D485">
        <v>771.73</v>
      </c>
      <c r="E485">
        <v>0.2</v>
      </c>
      <c r="F485" t="s">
        <v>1805</v>
      </c>
      <c r="G485">
        <v>617.38400000000001</v>
      </c>
    </row>
    <row r="486" spans="1:7" x14ac:dyDescent="0.3">
      <c r="A486" t="s">
        <v>1662</v>
      </c>
      <c r="B486" t="s">
        <v>1789</v>
      </c>
      <c r="C486">
        <v>1</v>
      </c>
      <c r="D486">
        <v>440.19</v>
      </c>
      <c r="E486">
        <v>0.03</v>
      </c>
      <c r="F486" t="s">
        <v>1807</v>
      </c>
      <c r="G486">
        <v>426.98430000000002</v>
      </c>
    </row>
    <row r="487" spans="1:7" x14ac:dyDescent="0.3">
      <c r="A487" t="s">
        <v>1535</v>
      </c>
      <c r="B487" t="s">
        <v>1743</v>
      </c>
      <c r="C487">
        <v>2</v>
      </c>
      <c r="D487">
        <v>409</v>
      </c>
      <c r="E487">
        <v>0.17</v>
      </c>
      <c r="F487" t="s">
        <v>1805</v>
      </c>
      <c r="G487">
        <v>678.93999999999994</v>
      </c>
    </row>
    <row r="488" spans="1:7" x14ac:dyDescent="0.3">
      <c r="A488" t="s">
        <v>1606</v>
      </c>
      <c r="B488" t="s">
        <v>1795</v>
      </c>
      <c r="C488">
        <v>3</v>
      </c>
      <c r="D488">
        <v>134.58000000000001</v>
      </c>
      <c r="E488">
        <v>0.04</v>
      </c>
      <c r="F488" t="s">
        <v>1810</v>
      </c>
      <c r="G488">
        <v>387.59039999999999</v>
      </c>
    </row>
    <row r="489" spans="1:7" x14ac:dyDescent="0.3">
      <c r="A489" t="s">
        <v>1608</v>
      </c>
      <c r="B489" t="s">
        <v>1761</v>
      </c>
      <c r="C489">
        <v>4</v>
      </c>
      <c r="D489">
        <v>284.44</v>
      </c>
      <c r="E489">
        <v>0.02</v>
      </c>
      <c r="F489" t="s">
        <v>1805</v>
      </c>
      <c r="G489">
        <v>1115.0047999999999</v>
      </c>
    </row>
    <row r="490" spans="1:7" x14ac:dyDescent="0.3">
      <c r="A490" t="s">
        <v>1676</v>
      </c>
      <c r="B490" t="s">
        <v>1779</v>
      </c>
      <c r="C490">
        <v>4</v>
      </c>
      <c r="D490">
        <v>922.69</v>
      </c>
      <c r="E490">
        <v>0.16</v>
      </c>
      <c r="F490" t="s">
        <v>1805</v>
      </c>
      <c r="G490">
        <v>3100.2384000000002</v>
      </c>
    </row>
    <row r="491" spans="1:7" x14ac:dyDescent="0.3">
      <c r="A491" t="s">
        <v>1602</v>
      </c>
      <c r="B491" t="s">
        <v>1758</v>
      </c>
      <c r="C491">
        <v>2</v>
      </c>
      <c r="D491">
        <v>992.55</v>
      </c>
      <c r="E491">
        <v>0.28000000000000003</v>
      </c>
      <c r="F491" t="s">
        <v>1805</v>
      </c>
      <c r="G491">
        <v>1429.2719999999999</v>
      </c>
    </row>
    <row r="492" spans="1:7" x14ac:dyDescent="0.3">
      <c r="A492" t="s">
        <v>1708</v>
      </c>
      <c r="B492" t="s">
        <v>1792</v>
      </c>
      <c r="C492">
        <v>1</v>
      </c>
      <c r="D492">
        <v>170.43</v>
      </c>
      <c r="E492">
        <v>0.03</v>
      </c>
      <c r="F492" t="s">
        <v>1805</v>
      </c>
      <c r="G492">
        <v>165.31710000000001</v>
      </c>
    </row>
    <row r="493" spans="1:7" x14ac:dyDescent="0.3">
      <c r="A493" t="s">
        <v>1674</v>
      </c>
      <c r="B493" t="s">
        <v>1743</v>
      </c>
      <c r="C493">
        <v>3</v>
      </c>
      <c r="D493">
        <v>480.51</v>
      </c>
      <c r="E493">
        <v>0.03</v>
      </c>
      <c r="F493" t="s">
        <v>1805</v>
      </c>
      <c r="G493">
        <v>1398.2841000000001</v>
      </c>
    </row>
    <row r="494" spans="1:7" x14ac:dyDescent="0.3">
      <c r="A494" t="s">
        <v>1628</v>
      </c>
      <c r="B494" t="s">
        <v>1761</v>
      </c>
      <c r="C494">
        <v>2</v>
      </c>
      <c r="D494">
        <v>955.66</v>
      </c>
      <c r="E494">
        <v>0.28999999999999998</v>
      </c>
      <c r="F494" t="s">
        <v>1810</v>
      </c>
      <c r="G494">
        <v>1357.0372</v>
      </c>
    </row>
    <row r="495" spans="1:7" x14ac:dyDescent="0.3">
      <c r="A495" t="s">
        <v>1674</v>
      </c>
      <c r="B495" t="s">
        <v>1734</v>
      </c>
      <c r="C495">
        <v>2</v>
      </c>
      <c r="D495">
        <v>488.02</v>
      </c>
      <c r="E495">
        <v>0.27</v>
      </c>
      <c r="F495" t="s">
        <v>1807</v>
      </c>
      <c r="G495">
        <v>712.50919999999996</v>
      </c>
    </row>
    <row r="496" spans="1:7" x14ac:dyDescent="0.3">
      <c r="A496" t="s">
        <v>1566</v>
      </c>
      <c r="B496" t="s">
        <v>1734</v>
      </c>
      <c r="C496">
        <v>1</v>
      </c>
      <c r="D496">
        <v>917.17</v>
      </c>
      <c r="E496">
        <v>0.13</v>
      </c>
      <c r="F496" t="s">
        <v>1810</v>
      </c>
      <c r="G496">
        <v>797.93790000000001</v>
      </c>
    </row>
    <row r="497" spans="1:7" x14ac:dyDescent="0.3">
      <c r="A497" t="s">
        <v>1544</v>
      </c>
      <c r="B497" t="s">
        <v>1755</v>
      </c>
      <c r="C497">
        <v>2</v>
      </c>
      <c r="D497">
        <v>406.46</v>
      </c>
      <c r="E497">
        <v>0.3</v>
      </c>
      <c r="F497" t="s">
        <v>1807</v>
      </c>
      <c r="G497">
        <v>569.04399999999998</v>
      </c>
    </row>
    <row r="498" spans="1:7" x14ac:dyDescent="0.3">
      <c r="A498" t="s">
        <v>1720</v>
      </c>
      <c r="B498" t="s">
        <v>1734</v>
      </c>
      <c r="C498">
        <v>2</v>
      </c>
      <c r="D498">
        <v>264.39</v>
      </c>
      <c r="E498">
        <v>0.11</v>
      </c>
      <c r="F498" t="s">
        <v>1810</v>
      </c>
      <c r="G498">
        <v>470.61419999999998</v>
      </c>
    </row>
    <row r="499" spans="1:7" x14ac:dyDescent="0.3">
      <c r="A499" t="s">
        <v>1666</v>
      </c>
      <c r="B499" t="s">
        <v>1786</v>
      </c>
      <c r="C499">
        <v>1</v>
      </c>
      <c r="D499">
        <v>414.97</v>
      </c>
      <c r="E499">
        <v>0.22</v>
      </c>
      <c r="F499" t="s">
        <v>1807</v>
      </c>
      <c r="G499">
        <v>323.67660000000001</v>
      </c>
    </row>
    <row r="500" spans="1:7" x14ac:dyDescent="0.3">
      <c r="A500" t="s">
        <v>1580</v>
      </c>
      <c r="B500" t="s">
        <v>1776</v>
      </c>
      <c r="C500">
        <v>2</v>
      </c>
      <c r="D500">
        <v>583.51</v>
      </c>
      <c r="E500">
        <v>0.2</v>
      </c>
      <c r="F500" t="s">
        <v>1810</v>
      </c>
      <c r="G500">
        <v>933.61599999999999</v>
      </c>
    </row>
    <row r="501" spans="1:7" x14ac:dyDescent="0.3">
      <c r="A501" t="s">
        <v>1592</v>
      </c>
      <c r="B501" t="s">
        <v>1789</v>
      </c>
      <c r="C501">
        <v>1</v>
      </c>
      <c r="D501">
        <v>659.27</v>
      </c>
      <c r="E501">
        <v>0.15</v>
      </c>
      <c r="F501" t="s">
        <v>1807</v>
      </c>
      <c r="G501">
        <v>560.37950000000001</v>
      </c>
    </row>
    <row r="502" spans="1:7" x14ac:dyDescent="0.3">
      <c r="A502" t="s">
        <v>1531</v>
      </c>
      <c r="B502" t="s">
        <v>1751</v>
      </c>
      <c r="C502">
        <v>4</v>
      </c>
      <c r="D502">
        <v>106.66</v>
      </c>
      <c r="E502">
        <v>0.2</v>
      </c>
      <c r="F502" t="s">
        <v>1810</v>
      </c>
      <c r="G502">
        <v>341.31200000000001</v>
      </c>
    </row>
    <row r="503" spans="1:7" x14ac:dyDescent="0.3">
      <c r="A503" t="s">
        <v>1550</v>
      </c>
      <c r="B503" t="s">
        <v>1755</v>
      </c>
      <c r="C503">
        <v>4</v>
      </c>
      <c r="D503">
        <v>168.55</v>
      </c>
      <c r="E503">
        <v>0.15</v>
      </c>
      <c r="F503" t="s">
        <v>1807</v>
      </c>
      <c r="G503">
        <v>573.07000000000005</v>
      </c>
    </row>
    <row r="504" spans="1:7" x14ac:dyDescent="0.3">
      <c r="A504" t="s">
        <v>1618</v>
      </c>
      <c r="B504" t="s">
        <v>1743</v>
      </c>
      <c r="C504">
        <v>1</v>
      </c>
      <c r="D504">
        <v>230.53</v>
      </c>
      <c r="E504">
        <v>0.06</v>
      </c>
      <c r="F504" t="s">
        <v>1810</v>
      </c>
      <c r="G504">
        <v>216.69820000000001</v>
      </c>
    </row>
    <row r="505" spans="1:7" x14ac:dyDescent="0.3">
      <c r="A505" t="s">
        <v>1638</v>
      </c>
      <c r="B505" t="s">
        <v>1739</v>
      </c>
      <c r="C505">
        <v>2</v>
      </c>
      <c r="D505">
        <v>355.41</v>
      </c>
      <c r="E505">
        <v>0.13</v>
      </c>
      <c r="F505" t="s">
        <v>1810</v>
      </c>
      <c r="G505">
        <v>618.41340000000002</v>
      </c>
    </row>
    <row r="506" spans="1:7" x14ac:dyDescent="0.3">
      <c r="A506" t="s">
        <v>1624</v>
      </c>
      <c r="B506" t="s">
        <v>1743</v>
      </c>
      <c r="C506">
        <v>3</v>
      </c>
      <c r="D506">
        <v>843.44</v>
      </c>
      <c r="E506">
        <v>0.22</v>
      </c>
      <c r="F506" t="s">
        <v>1805</v>
      </c>
      <c r="G506">
        <v>1973.6496</v>
      </c>
    </row>
    <row r="507" spans="1:7" x14ac:dyDescent="0.3">
      <c r="A507" t="s">
        <v>1720</v>
      </c>
      <c r="B507" t="s">
        <v>1739</v>
      </c>
      <c r="C507">
        <v>1</v>
      </c>
      <c r="D507">
        <v>301.60000000000002</v>
      </c>
      <c r="E507">
        <v>0.27</v>
      </c>
      <c r="F507" t="s">
        <v>1805</v>
      </c>
      <c r="G507">
        <v>220.16800000000001</v>
      </c>
    </row>
    <row r="508" spans="1:7" x14ac:dyDescent="0.3">
      <c r="A508" t="s">
        <v>1708</v>
      </c>
      <c r="B508" t="s">
        <v>1743</v>
      </c>
      <c r="C508">
        <v>3</v>
      </c>
      <c r="D508">
        <v>21.59</v>
      </c>
      <c r="E508">
        <v>0.16</v>
      </c>
      <c r="F508" t="s">
        <v>1810</v>
      </c>
      <c r="G508">
        <v>54.406799999999997</v>
      </c>
    </row>
    <row r="509" spans="1:7" x14ac:dyDescent="0.3">
      <c r="A509" t="s">
        <v>1556</v>
      </c>
      <c r="B509" t="s">
        <v>1743</v>
      </c>
      <c r="C509">
        <v>4</v>
      </c>
      <c r="D509">
        <v>284.24</v>
      </c>
      <c r="E509">
        <v>0.09</v>
      </c>
      <c r="F509" t="s">
        <v>1805</v>
      </c>
      <c r="G509">
        <v>1034.6335999999999</v>
      </c>
    </row>
    <row r="510" spans="1:7" x14ac:dyDescent="0.3">
      <c r="A510" t="s">
        <v>1537</v>
      </c>
      <c r="B510" t="s">
        <v>1768</v>
      </c>
      <c r="C510">
        <v>1</v>
      </c>
      <c r="D510">
        <v>191.6</v>
      </c>
      <c r="E510">
        <v>0.27</v>
      </c>
      <c r="F510" t="s">
        <v>1807</v>
      </c>
      <c r="G510">
        <v>139.86799999999999</v>
      </c>
    </row>
    <row r="511" spans="1:7" x14ac:dyDescent="0.3">
      <c r="A511" t="s">
        <v>1686</v>
      </c>
      <c r="B511" t="s">
        <v>1776</v>
      </c>
      <c r="C511">
        <v>2</v>
      </c>
      <c r="D511">
        <v>616.97</v>
      </c>
      <c r="E511">
        <v>0.22</v>
      </c>
      <c r="F511" t="s">
        <v>1805</v>
      </c>
      <c r="G511">
        <v>962.47320000000002</v>
      </c>
    </row>
    <row r="512" spans="1:7" x14ac:dyDescent="0.3">
      <c r="A512" t="s">
        <v>1586</v>
      </c>
      <c r="B512" t="s">
        <v>1771</v>
      </c>
      <c r="C512">
        <v>3</v>
      </c>
      <c r="D512">
        <v>125.68</v>
      </c>
      <c r="E512">
        <v>0.26</v>
      </c>
      <c r="F512" t="s">
        <v>1810</v>
      </c>
      <c r="G512">
        <v>279.00959999999998</v>
      </c>
    </row>
    <row r="513" spans="1:7" x14ac:dyDescent="0.3">
      <c r="A513" t="s">
        <v>1616</v>
      </c>
      <c r="B513" t="s">
        <v>1751</v>
      </c>
      <c r="C513">
        <v>3</v>
      </c>
      <c r="D513">
        <v>307.48</v>
      </c>
      <c r="E513">
        <v>0.24</v>
      </c>
      <c r="F513" t="s">
        <v>1805</v>
      </c>
      <c r="G513">
        <v>701.0544000000001</v>
      </c>
    </row>
    <row r="514" spans="1:7" x14ac:dyDescent="0.3">
      <c r="A514" t="s">
        <v>1531</v>
      </c>
      <c r="B514" t="s">
        <v>1795</v>
      </c>
      <c r="C514">
        <v>1</v>
      </c>
      <c r="D514">
        <v>505.23</v>
      </c>
      <c r="E514">
        <v>0.11</v>
      </c>
      <c r="F514" t="s">
        <v>1805</v>
      </c>
      <c r="G514">
        <v>449.65469999999999</v>
      </c>
    </row>
    <row r="515" spans="1:7" x14ac:dyDescent="0.3">
      <c r="A515" t="s">
        <v>1620</v>
      </c>
      <c r="B515" t="s">
        <v>1786</v>
      </c>
      <c r="C515">
        <v>1</v>
      </c>
      <c r="D515">
        <v>853.12</v>
      </c>
      <c r="E515">
        <v>0.19</v>
      </c>
      <c r="F515" t="s">
        <v>1810</v>
      </c>
      <c r="G515">
        <v>691.02719999999999</v>
      </c>
    </row>
    <row r="516" spans="1:7" x14ac:dyDescent="0.3">
      <c r="A516" t="s">
        <v>1525</v>
      </c>
      <c r="B516" t="s">
        <v>1761</v>
      </c>
      <c r="C516">
        <v>4</v>
      </c>
      <c r="D516">
        <v>191.65</v>
      </c>
      <c r="E516">
        <v>0.19</v>
      </c>
      <c r="F516" t="s">
        <v>1807</v>
      </c>
      <c r="G516">
        <v>620.94600000000003</v>
      </c>
    </row>
    <row r="517" spans="1:7" x14ac:dyDescent="0.3">
      <c r="A517" t="s">
        <v>1624</v>
      </c>
      <c r="B517" t="s">
        <v>1748</v>
      </c>
      <c r="C517">
        <v>1</v>
      </c>
      <c r="D517">
        <v>169.69</v>
      </c>
      <c r="E517">
        <v>0.22</v>
      </c>
      <c r="F517" t="s">
        <v>1805</v>
      </c>
      <c r="G517">
        <v>132.35820000000001</v>
      </c>
    </row>
    <row r="518" spans="1:7" x14ac:dyDescent="0.3">
      <c r="A518" t="s">
        <v>1654</v>
      </c>
      <c r="B518" t="s">
        <v>1781</v>
      </c>
      <c r="C518">
        <v>1</v>
      </c>
      <c r="D518">
        <v>145.43</v>
      </c>
      <c r="E518">
        <v>0.08</v>
      </c>
      <c r="F518" t="s">
        <v>1805</v>
      </c>
      <c r="G518">
        <v>133.79560000000001</v>
      </c>
    </row>
    <row r="519" spans="1:7" x14ac:dyDescent="0.3">
      <c r="A519" t="s">
        <v>1716</v>
      </c>
      <c r="B519" t="s">
        <v>1776</v>
      </c>
      <c r="C519">
        <v>4</v>
      </c>
      <c r="D519">
        <v>828.35</v>
      </c>
      <c r="E519">
        <v>0.17</v>
      </c>
      <c r="F519" t="s">
        <v>1805</v>
      </c>
      <c r="G519">
        <v>2750.1219999999998</v>
      </c>
    </row>
    <row r="520" spans="1:7" x14ac:dyDescent="0.3">
      <c r="A520" t="s">
        <v>1720</v>
      </c>
      <c r="B520" t="s">
        <v>1761</v>
      </c>
      <c r="C520">
        <v>3</v>
      </c>
      <c r="D520">
        <v>268.76</v>
      </c>
      <c r="E520">
        <v>0.01</v>
      </c>
      <c r="F520" t="s">
        <v>1807</v>
      </c>
      <c r="G520">
        <v>798.21719999999993</v>
      </c>
    </row>
    <row r="521" spans="1:7" x14ac:dyDescent="0.3">
      <c r="A521" t="s">
        <v>1706</v>
      </c>
      <c r="B521" t="s">
        <v>1734</v>
      </c>
      <c r="C521">
        <v>4</v>
      </c>
      <c r="D521">
        <v>370.09</v>
      </c>
      <c r="E521">
        <v>0.22</v>
      </c>
      <c r="F521" t="s">
        <v>1810</v>
      </c>
      <c r="G521">
        <v>1154.6808000000001</v>
      </c>
    </row>
    <row r="522" spans="1:7" x14ac:dyDescent="0.3">
      <c r="A522" t="s">
        <v>1686</v>
      </c>
      <c r="B522" t="s">
        <v>1758</v>
      </c>
      <c r="C522">
        <v>3</v>
      </c>
      <c r="D522">
        <v>679.22</v>
      </c>
      <c r="E522">
        <v>0.11</v>
      </c>
      <c r="F522" t="s">
        <v>1807</v>
      </c>
      <c r="G522">
        <v>1813.5174</v>
      </c>
    </row>
    <row r="523" spans="1:7" x14ac:dyDescent="0.3">
      <c r="A523" t="s">
        <v>1676</v>
      </c>
      <c r="B523" t="s">
        <v>1734</v>
      </c>
      <c r="C523">
        <v>3</v>
      </c>
      <c r="D523">
        <v>780.69</v>
      </c>
      <c r="E523">
        <v>0.1</v>
      </c>
      <c r="F523" t="s">
        <v>1810</v>
      </c>
      <c r="G523">
        <v>2107.8629999999998</v>
      </c>
    </row>
    <row r="524" spans="1:7" x14ac:dyDescent="0.3">
      <c r="A524" t="s">
        <v>1614</v>
      </c>
      <c r="B524" t="s">
        <v>1743</v>
      </c>
      <c r="C524">
        <v>2</v>
      </c>
      <c r="D524">
        <v>42.97</v>
      </c>
      <c r="E524">
        <v>0.18</v>
      </c>
      <c r="F524" t="s">
        <v>1807</v>
      </c>
      <c r="G524">
        <v>70.470799999999997</v>
      </c>
    </row>
    <row r="525" spans="1:7" x14ac:dyDescent="0.3">
      <c r="A525" t="s">
        <v>1694</v>
      </c>
      <c r="B525" t="s">
        <v>1734</v>
      </c>
      <c r="C525">
        <v>4</v>
      </c>
      <c r="D525">
        <v>854.37</v>
      </c>
      <c r="E525">
        <v>7.0000000000000007E-2</v>
      </c>
      <c r="F525" t="s">
        <v>1807</v>
      </c>
      <c r="G525">
        <v>3178.2564000000002</v>
      </c>
    </row>
    <row r="526" spans="1:7" x14ac:dyDescent="0.3">
      <c r="A526" t="s">
        <v>1578</v>
      </c>
      <c r="B526" t="s">
        <v>1786</v>
      </c>
      <c r="C526">
        <v>2</v>
      </c>
      <c r="D526">
        <v>409.52</v>
      </c>
      <c r="E526">
        <v>0.06</v>
      </c>
      <c r="F526" t="s">
        <v>1810</v>
      </c>
      <c r="G526">
        <v>769.8975999999999</v>
      </c>
    </row>
    <row r="527" spans="1:7" x14ac:dyDescent="0.3">
      <c r="A527" t="s">
        <v>1678</v>
      </c>
      <c r="B527" t="s">
        <v>1771</v>
      </c>
      <c r="C527">
        <v>2</v>
      </c>
      <c r="D527">
        <v>407.46</v>
      </c>
      <c r="E527">
        <v>0.21</v>
      </c>
      <c r="F527" t="s">
        <v>1805</v>
      </c>
      <c r="G527">
        <v>643.78679999999997</v>
      </c>
    </row>
    <row r="528" spans="1:7" x14ac:dyDescent="0.3">
      <c r="A528" t="s">
        <v>1535</v>
      </c>
      <c r="B528" t="s">
        <v>1764</v>
      </c>
      <c r="C528">
        <v>1</v>
      </c>
      <c r="D528">
        <v>728.84</v>
      </c>
      <c r="E528">
        <v>0.28000000000000003</v>
      </c>
      <c r="F528" t="s">
        <v>1807</v>
      </c>
      <c r="G528">
        <v>524.76480000000004</v>
      </c>
    </row>
    <row r="529" spans="1:7" x14ac:dyDescent="0.3">
      <c r="A529" t="s">
        <v>1686</v>
      </c>
      <c r="B529" t="s">
        <v>1758</v>
      </c>
      <c r="C529">
        <v>4</v>
      </c>
      <c r="D529">
        <v>467.24</v>
      </c>
      <c r="E529">
        <v>0.08</v>
      </c>
      <c r="F529" t="s">
        <v>1807</v>
      </c>
      <c r="G529">
        <v>1719.4431999999999</v>
      </c>
    </row>
    <row r="530" spans="1:7" x14ac:dyDescent="0.3">
      <c r="A530" t="s">
        <v>1550</v>
      </c>
      <c r="B530" t="s">
        <v>1774</v>
      </c>
      <c r="C530">
        <v>1</v>
      </c>
      <c r="D530">
        <v>57.94</v>
      </c>
      <c r="E530">
        <v>0.13</v>
      </c>
      <c r="F530" t="s">
        <v>1807</v>
      </c>
      <c r="G530">
        <v>50.407799999999988</v>
      </c>
    </row>
    <row r="531" spans="1:7" x14ac:dyDescent="0.3">
      <c r="A531" t="s">
        <v>1628</v>
      </c>
      <c r="B531" t="s">
        <v>1789</v>
      </c>
      <c r="C531">
        <v>1</v>
      </c>
      <c r="D531">
        <v>540.1</v>
      </c>
      <c r="E531">
        <v>0.22</v>
      </c>
      <c r="F531" t="s">
        <v>1805</v>
      </c>
      <c r="G531">
        <v>421.27800000000002</v>
      </c>
    </row>
    <row r="532" spans="1:7" x14ac:dyDescent="0.3">
      <c r="A532" t="s">
        <v>1544</v>
      </c>
      <c r="B532" t="s">
        <v>1795</v>
      </c>
      <c r="C532">
        <v>4</v>
      </c>
      <c r="D532">
        <v>816.28</v>
      </c>
      <c r="E532">
        <v>0.15</v>
      </c>
      <c r="F532" t="s">
        <v>1810</v>
      </c>
      <c r="G532">
        <v>2775.3519999999999</v>
      </c>
    </row>
    <row r="533" spans="1:7" x14ac:dyDescent="0.3">
      <c r="A533" t="s">
        <v>1614</v>
      </c>
      <c r="B533" t="s">
        <v>1764</v>
      </c>
      <c r="C533">
        <v>4</v>
      </c>
      <c r="D533">
        <v>727.49</v>
      </c>
      <c r="E533">
        <v>0.11</v>
      </c>
      <c r="F533" t="s">
        <v>1805</v>
      </c>
      <c r="G533">
        <v>2589.8643999999999</v>
      </c>
    </row>
    <row r="534" spans="1:7" x14ac:dyDescent="0.3">
      <c r="A534" t="s">
        <v>1702</v>
      </c>
      <c r="B534" t="s">
        <v>1779</v>
      </c>
      <c r="C534">
        <v>4</v>
      </c>
      <c r="D534">
        <v>817.92</v>
      </c>
      <c r="E534">
        <v>0.21</v>
      </c>
      <c r="F534" t="s">
        <v>1805</v>
      </c>
      <c r="G534">
        <v>2584.6271999999999</v>
      </c>
    </row>
    <row r="535" spans="1:7" x14ac:dyDescent="0.3">
      <c r="A535" t="s">
        <v>1606</v>
      </c>
      <c r="B535" t="s">
        <v>1761</v>
      </c>
      <c r="C535">
        <v>2</v>
      </c>
      <c r="D535">
        <v>358.45</v>
      </c>
      <c r="E535">
        <v>7.0000000000000007E-2</v>
      </c>
      <c r="F535" t="s">
        <v>1810</v>
      </c>
      <c r="G535">
        <v>666.71699999999998</v>
      </c>
    </row>
    <row r="536" spans="1:7" x14ac:dyDescent="0.3">
      <c r="A536" t="s">
        <v>1704</v>
      </c>
      <c r="B536" t="s">
        <v>1768</v>
      </c>
      <c r="C536">
        <v>1</v>
      </c>
      <c r="D536">
        <v>972.06</v>
      </c>
      <c r="E536">
        <v>0.3</v>
      </c>
      <c r="F536" t="s">
        <v>1810</v>
      </c>
      <c r="G536">
        <v>680.44199999999989</v>
      </c>
    </row>
    <row r="537" spans="1:7" x14ac:dyDescent="0.3">
      <c r="A537" t="s">
        <v>1562</v>
      </c>
      <c r="B537" t="s">
        <v>1734</v>
      </c>
      <c r="C537">
        <v>1</v>
      </c>
      <c r="D537">
        <v>791.36</v>
      </c>
      <c r="E537">
        <v>0.06</v>
      </c>
      <c r="F537" t="s">
        <v>1807</v>
      </c>
      <c r="G537">
        <v>743.87839999999994</v>
      </c>
    </row>
    <row r="538" spans="1:7" x14ac:dyDescent="0.3">
      <c r="A538" t="s">
        <v>1658</v>
      </c>
      <c r="B538" t="s">
        <v>1755</v>
      </c>
      <c r="C538">
        <v>4</v>
      </c>
      <c r="D538">
        <v>839.65</v>
      </c>
      <c r="E538">
        <v>0.26</v>
      </c>
      <c r="F538" t="s">
        <v>1810</v>
      </c>
      <c r="G538">
        <v>2485.364</v>
      </c>
    </row>
    <row r="539" spans="1:7" x14ac:dyDescent="0.3">
      <c r="A539" t="s">
        <v>1674</v>
      </c>
      <c r="B539" t="s">
        <v>1743</v>
      </c>
      <c r="C539">
        <v>2</v>
      </c>
      <c r="D539">
        <v>245.52</v>
      </c>
      <c r="E539">
        <v>0.11</v>
      </c>
      <c r="F539" t="s">
        <v>1810</v>
      </c>
      <c r="G539">
        <v>437.0256</v>
      </c>
    </row>
    <row r="540" spans="1:7" x14ac:dyDescent="0.3">
      <c r="A540" t="s">
        <v>1694</v>
      </c>
      <c r="B540" t="s">
        <v>1764</v>
      </c>
      <c r="C540">
        <v>3</v>
      </c>
      <c r="D540">
        <v>787.91</v>
      </c>
      <c r="E540">
        <v>0.06</v>
      </c>
      <c r="F540" t="s">
        <v>1807</v>
      </c>
      <c r="G540">
        <v>2221.9061999999999</v>
      </c>
    </row>
    <row r="541" spans="1:7" x14ac:dyDescent="0.3">
      <c r="A541" t="s">
        <v>1680</v>
      </c>
      <c r="B541" t="s">
        <v>1751</v>
      </c>
      <c r="C541">
        <v>2</v>
      </c>
      <c r="D541">
        <v>709.17</v>
      </c>
      <c r="E541">
        <v>0.22</v>
      </c>
      <c r="F541" t="s">
        <v>1805</v>
      </c>
      <c r="G541">
        <v>1106.3052</v>
      </c>
    </row>
    <row r="542" spans="1:7" x14ac:dyDescent="0.3">
      <c r="A542" t="s">
        <v>1712</v>
      </c>
      <c r="B542" t="s">
        <v>1761</v>
      </c>
      <c r="C542">
        <v>2</v>
      </c>
      <c r="D542">
        <v>533.91999999999996</v>
      </c>
      <c r="E542">
        <v>0.13</v>
      </c>
      <c r="F542" t="s">
        <v>1805</v>
      </c>
      <c r="G542">
        <v>929.02079999999989</v>
      </c>
    </row>
    <row r="543" spans="1:7" x14ac:dyDescent="0.3">
      <c r="A543" t="s">
        <v>1614</v>
      </c>
      <c r="B543" t="s">
        <v>1734</v>
      </c>
      <c r="C543">
        <v>1</v>
      </c>
      <c r="D543">
        <v>878.84</v>
      </c>
      <c r="E543">
        <v>0.28000000000000003</v>
      </c>
      <c r="F543" t="s">
        <v>1810</v>
      </c>
      <c r="G543">
        <v>632.76480000000004</v>
      </c>
    </row>
    <row r="544" spans="1:7" x14ac:dyDescent="0.3">
      <c r="A544" t="s">
        <v>1618</v>
      </c>
      <c r="B544" t="s">
        <v>1786</v>
      </c>
      <c r="C544">
        <v>1</v>
      </c>
      <c r="D544">
        <v>442.36</v>
      </c>
      <c r="E544">
        <v>0.14000000000000001</v>
      </c>
      <c r="F544" t="s">
        <v>1805</v>
      </c>
      <c r="G544">
        <v>380.42959999999999</v>
      </c>
    </row>
    <row r="545" spans="1:7" x14ac:dyDescent="0.3">
      <c r="A545" t="s">
        <v>1600</v>
      </c>
      <c r="B545" t="s">
        <v>1758</v>
      </c>
      <c r="C545">
        <v>1</v>
      </c>
      <c r="D545">
        <v>763.34</v>
      </c>
      <c r="E545">
        <v>0.11</v>
      </c>
      <c r="F545" t="s">
        <v>1810</v>
      </c>
      <c r="G545">
        <v>679.37260000000003</v>
      </c>
    </row>
    <row r="546" spans="1:7" x14ac:dyDescent="0.3">
      <c r="A546" t="s">
        <v>1648</v>
      </c>
      <c r="B546" t="s">
        <v>1792</v>
      </c>
      <c r="C546">
        <v>3</v>
      </c>
      <c r="D546">
        <v>178.22</v>
      </c>
      <c r="E546">
        <v>0.15</v>
      </c>
      <c r="F546" t="s">
        <v>1810</v>
      </c>
      <c r="G546">
        <v>454.46100000000001</v>
      </c>
    </row>
    <row r="547" spans="1:7" x14ac:dyDescent="0.3">
      <c r="A547" t="s">
        <v>1582</v>
      </c>
      <c r="B547" t="s">
        <v>1739</v>
      </c>
      <c r="C547">
        <v>4</v>
      </c>
      <c r="D547">
        <v>90.32</v>
      </c>
      <c r="E547">
        <v>0.08</v>
      </c>
      <c r="F547" t="s">
        <v>1807</v>
      </c>
      <c r="G547">
        <v>332.37759999999997</v>
      </c>
    </row>
    <row r="548" spans="1:7" x14ac:dyDescent="0.3">
      <c r="A548" t="s">
        <v>1550</v>
      </c>
      <c r="B548" t="s">
        <v>1758</v>
      </c>
      <c r="C548">
        <v>3</v>
      </c>
      <c r="D548">
        <v>370.93</v>
      </c>
      <c r="E548">
        <v>0</v>
      </c>
      <c r="F548" t="s">
        <v>1805</v>
      </c>
      <c r="G548">
        <v>1112.79</v>
      </c>
    </row>
    <row r="549" spans="1:7" x14ac:dyDescent="0.3">
      <c r="A549" t="s">
        <v>1576</v>
      </c>
      <c r="B549" t="s">
        <v>1783</v>
      </c>
      <c r="C549">
        <v>1</v>
      </c>
      <c r="D549">
        <v>352.43</v>
      </c>
      <c r="E549">
        <v>0.14000000000000001</v>
      </c>
      <c r="F549" t="s">
        <v>1807</v>
      </c>
      <c r="G549">
        <v>303.08980000000003</v>
      </c>
    </row>
    <row r="550" spans="1:7" x14ac:dyDescent="0.3">
      <c r="A550" t="s">
        <v>1554</v>
      </c>
      <c r="B550" t="s">
        <v>1783</v>
      </c>
      <c r="C550">
        <v>2</v>
      </c>
      <c r="D550">
        <v>562.97</v>
      </c>
      <c r="E550">
        <v>0.2</v>
      </c>
      <c r="F550" t="s">
        <v>1805</v>
      </c>
      <c r="G550">
        <v>900.75200000000007</v>
      </c>
    </row>
    <row r="551" spans="1:7" x14ac:dyDescent="0.3">
      <c r="A551" t="s">
        <v>1640</v>
      </c>
      <c r="B551" t="s">
        <v>1761</v>
      </c>
      <c r="C551">
        <v>1</v>
      </c>
      <c r="D551">
        <v>522.85</v>
      </c>
      <c r="E551">
        <v>0.12</v>
      </c>
      <c r="F551" t="s">
        <v>1807</v>
      </c>
      <c r="G551">
        <v>460.108</v>
      </c>
    </row>
    <row r="552" spans="1:7" x14ac:dyDescent="0.3">
      <c r="A552" t="s">
        <v>1572</v>
      </c>
      <c r="B552" t="s">
        <v>1786</v>
      </c>
      <c r="C552">
        <v>4</v>
      </c>
      <c r="D552">
        <v>714.89</v>
      </c>
      <c r="E552">
        <v>0.15</v>
      </c>
      <c r="F552" t="s">
        <v>1805</v>
      </c>
      <c r="G552">
        <v>2430.6260000000002</v>
      </c>
    </row>
    <row r="553" spans="1:7" x14ac:dyDescent="0.3">
      <c r="A553" t="s">
        <v>1616</v>
      </c>
      <c r="B553" t="s">
        <v>1743</v>
      </c>
      <c r="C553">
        <v>3</v>
      </c>
      <c r="D553">
        <v>137.77000000000001</v>
      </c>
      <c r="E553">
        <v>0.26</v>
      </c>
      <c r="F553" t="s">
        <v>1807</v>
      </c>
      <c r="G553">
        <v>305.84940000000012</v>
      </c>
    </row>
    <row r="554" spans="1:7" x14ac:dyDescent="0.3">
      <c r="A554" t="s">
        <v>1714</v>
      </c>
      <c r="B554" t="s">
        <v>1774</v>
      </c>
      <c r="C554">
        <v>3</v>
      </c>
      <c r="D554">
        <v>862.18</v>
      </c>
      <c r="E554">
        <v>0.22</v>
      </c>
      <c r="F554" t="s">
        <v>1807</v>
      </c>
      <c r="G554">
        <v>2017.5011999999999</v>
      </c>
    </row>
    <row r="555" spans="1:7" x14ac:dyDescent="0.3">
      <c r="A555" t="s">
        <v>1606</v>
      </c>
      <c r="B555" t="s">
        <v>1781</v>
      </c>
      <c r="C555">
        <v>2</v>
      </c>
      <c r="D555">
        <v>833.64</v>
      </c>
      <c r="E555">
        <v>0.24</v>
      </c>
      <c r="F555" t="s">
        <v>1807</v>
      </c>
      <c r="G555">
        <v>1267.1328000000001</v>
      </c>
    </row>
    <row r="556" spans="1:7" x14ac:dyDescent="0.3">
      <c r="A556" t="s">
        <v>1568</v>
      </c>
      <c r="B556" t="s">
        <v>1783</v>
      </c>
      <c r="C556">
        <v>3</v>
      </c>
      <c r="D556">
        <v>543.22</v>
      </c>
      <c r="E556">
        <v>0.05</v>
      </c>
      <c r="F556" t="s">
        <v>1810</v>
      </c>
      <c r="G556">
        <v>1548.1769999999999</v>
      </c>
    </row>
    <row r="557" spans="1:7" x14ac:dyDescent="0.3">
      <c r="A557" t="s">
        <v>1706</v>
      </c>
      <c r="B557" t="s">
        <v>1743</v>
      </c>
      <c r="C557">
        <v>3</v>
      </c>
      <c r="D557">
        <v>691.02</v>
      </c>
      <c r="E557">
        <v>0.12</v>
      </c>
      <c r="F557" t="s">
        <v>1810</v>
      </c>
      <c r="G557">
        <v>1824.2927999999999</v>
      </c>
    </row>
    <row r="558" spans="1:7" x14ac:dyDescent="0.3">
      <c r="A558" t="s">
        <v>1702</v>
      </c>
      <c r="B558" t="s">
        <v>1789</v>
      </c>
      <c r="C558">
        <v>4</v>
      </c>
      <c r="D558">
        <v>338.73</v>
      </c>
      <c r="E558">
        <v>0.18</v>
      </c>
      <c r="F558" t="s">
        <v>1805</v>
      </c>
      <c r="G558">
        <v>1111.0344</v>
      </c>
    </row>
    <row r="559" spans="1:7" x14ac:dyDescent="0.3">
      <c r="A559" t="s">
        <v>1698</v>
      </c>
      <c r="B559" t="s">
        <v>1786</v>
      </c>
      <c r="C559">
        <v>3</v>
      </c>
      <c r="D559">
        <v>366.08</v>
      </c>
      <c r="E559">
        <v>0.05</v>
      </c>
      <c r="F559" t="s">
        <v>1805</v>
      </c>
      <c r="G559">
        <v>1043.328</v>
      </c>
    </row>
    <row r="560" spans="1:7" x14ac:dyDescent="0.3">
      <c r="A560" t="s">
        <v>1556</v>
      </c>
      <c r="B560" t="s">
        <v>1779</v>
      </c>
      <c r="C560">
        <v>4</v>
      </c>
      <c r="D560">
        <v>539.48</v>
      </c>
      <c r="E560">
        <v>0.28000000000000003</v>
      </c>
      <c r="F560" t="s">
        <v>1810</v>
      </c>
      <c r="G560">
        <v>1553.7023999999999</v>
      </c>
    </row>
    <row r="561" spans="1:7" x14ac:dyDescent="0.3">
      <c r="A561" t="s">
        <v>1712</v>
      </c>
      <c r="B561" t="s">
        <v>1786</v>
      </c>
      <c r="C561">
        <v>1</v>
      </c>
      <c r="D561">
        <v>499.59</v>
      </c>
      <c r="E561">
        <v>0.03</v>
      </c>
      <c r="F561" t="s">
        <v>1810</v>
      </c>
      <c r="G561">
        <v>484.60230000000001</v>
      </c>
    </row>
    <row r="562" spans="1:7" x14ac:dyDescent="0.3">
      <c r="A562" t="s">
        <v>1590</v>
      </c>
      <c r="B562" t="s">
        <v>1764</v>
      </c>
      <c r="C562">
        <v>3</v>
      </c>
      <c r="D562">
        <v>330.04</v>
      </c>
      <c r="E562">
        <v>0.2</v>
      </c>
      <c r="F562" t="s">
        <v>1805</v>
      </c>
      <c r="G562">
        <v>792.09600000000012</v>
      </c>
    </row>
    <row r="563" spans="1:7" x14ac:dyDescent="0.3">
      <c r="A563" t="s">
        <v>1552</v>
      </c>
      <c r="B563" t="s">
        <v>1789</v>
      </c>
      <c r="C563">
        <v>2</v>
      </c>
      <c r="D563">
        <v>813.01</v>
      </c>
      <c r="E563">
        <v>0.06</v>
      </c>
      <c r="F563" t="s">
        <v>1807</v>
      </c>
      <c r="G563">
        <v>1528.4588000000001</v>
      </c>
    </row>
    <row r="564" spans="1:7" x14ac:dyDescent="0.3">
      <c r="A564" t="s">
        <v>1528</v>
      </c>
      <c r="B564" t="s">
        <v>1743</v>
      </c>
      <c r="C564">
        <v>4</v>
      </c>
      <c r="D564">
        <v>204.8</v>
      </c>
      <c r="E564">
        <v>0.03</v>
      </c>
      <c r="F564" t="s">
        <v>1807</v>
      </c>
      <c r="G564">
        <v>794.62400000000002</v>
      </c>
    </row>
    <row r="565" spans="1:7" x14ac:dyDescent="0.3">
      <c r="A565" t="s">
        <v>1533</v>
      </c>
      <c r="B565" t="s">
        <v>1748</v>
      </c>
      <c r="C565">
        <v>3</v>
      </c>
      <c r="D565">
        <v>728.32</v>
      </c>
      <c r="E565">
        <v>0.01</v>
      </c>
      <c r="F565" t="s">
        <v>1805</v>
      </c>
      <c r="G565">
        <v>2163.1104</v>
      </c>
    </row>
    <row r="566" spans="1:7" x14ac:dyDescent="0.3">
      <c r="A566" t="s">
        <v>1648</v>
      </c>
      <c r="B566" t="s">
        <v>1761</v>
      </c>
      <c r="C566">
        <v>3</v>
      </c>
      <c r="D566">
        <v>836.4</v>
      </c>
      <c r="E566">
        <v>0</v>
      </c>
      <c r="F566" t="s">
        <v>1805</v>
      </c>
      <c r="G566">
        <v>2509.1999999999998</v>
      </c>
    </row>
    <row r="567" spans="1:7" x14ac:dyDescent="0.3">
      <c r="A567" t="s">
        <v>1710</v>
      </c>
      <c r="B567" t="s">
        <v>1776</v>
      </c>
      <c r="C567">
        <v>1</v>
      </c>
      <c r="D567">
        <v>780.16</v>
      </c>
      <c r="E567">
        <v>0.02</v>
      </c>
      <c r="F567" t="s">
        <v>1810</v>
      </c>
      <c r="G567">
        <v>764.55679999999995</v>
      </c>
    </row>
    <row r="568" spans="1:7" x14ac:dyDescent="0.3">
      <c r="A568" t="s">
        <v>1622</v>
      </c>
      <c r="B568" t="s">
        <v>1779</v>
      </c>
      <c r="C568">
        <v>4</v>
      </c>
      <c r="D568">
        <v>354.12</v>
      </c>
      <c r="E568">
        <v>0.06</v>
      </c>
      <c r="F568" t="s">
        <v>1807</v>
      </c>
      <c r="G568">
        <v>1331.4911999999999</v>
      </c>
    </row>
    <row r="569" spans="1:7" x14ac:dyDescent="0.3">
      <c r="A569" t="s">
        <v>1656</v>
      </c>
      <c r="B569" t="s">
        <v>1743</v>
      </c>
      <c r="C569">
        <v>4</v>
      </c>
      <c r="D569">
        <v>282.48</v>
      </c>
      <c r="E569">
        <v>0.11</v>
      </c>
      <c r="F569" t="s">
        <v>1807</v>
      </c>
      <c r="G569">
        <v>1005.6288</v>
      </c>
    </row>
    <row r="570" spans="1:7" x14ac:dyDescent="0.3">
      <c r="A570" t="s">
        <v>1570</v>
      </c>
      <c r="B570" t="s">
        <v>1758</v>
      </c>
      <c r="C570">
        <v>2</v>
      </c>
      <c r="D570">
        <v>740.68</v>
      </c>
      <c r="E570">
        <v>0.02</v>
      </c>
      <c r="F570" t="s">
        <v>1807</v>
      </c>
      <c r="G570">
        <v>1451.7328</v>
      </c>
    </row>
    <row r="571" spans="1:7" x14ac:dyDescent="0.3">
      <c r="A571" t="s">
        <v>1642</v>
      </c>
      <c r="B571" t="s">
        <v>1768</v>
      </c>
      <c r="C571">
        <v>3</v>
      </c>
      <c r="D571">
        <v>600.58000000000004</v>
      </c>
      <c r="E571">
        <v>0.28999999999999998</v>
      </c>
      <c r="F571" t="s">
        <v>1810</v>
      </c>
      <c r="G571">
        <v>1279.2354</v>
      </c>
    </row>
    <row r="572" spans="1:7" x14ac:dyDescent="0.3">
      <c r="A572" t="s">
        <v>1660</v>
      </c>
      <c r="B572" t="s">
        <v>1748</v>
      </c>
      <c r="C572">
        <v>3</v>
      </c>
      <c r="D572">
        <v>345.58</v>
      </c>
      <c r="E572">
        <v>0.22</v>
      </c>
      <c r="F572" t="s">
        <v>1805</v>
      </c>
      <c r="G572">
        <v>808.65719999999999</v>
      </c>
    </row>
    <row r="573" spans="1:7" x14ac:dyDescent="0.3">
      <c r="A573" t="s">
        <v>1566</v>
      </c>
      <c r="B573" t="s">
        <v>1774</v>
      </c>
      <c r="C573">
        <v>1</v>
      </c>
      <c r="D573">
        <v>974.52</v>
      </c>
      <c r="E573">
        <v>0.01</v>
      </c>
      <c r="F573" t="s">
        <v>1807</v>
      </c>
      <c r="G573">
        <v>964.77480000000003</v>
      </c>
    </row>
    <row r="574" spans="1:7" x14ac:dyDescent="0.3">
      <c r="A574" t="s">
        <v>1564</v>
      </c>
      <c r="B574" t="s">
        <v>1739</v>
      </c>
      <c r="C574">
        <v>3</v>
      </c>
      <c r="D574">
        <v>282.33</v>
      </c>
      <c r="E574">
        <v>7.0000000000000007E-2</v>
      </c>
      <c r="F574" t="s">
        <v>1805</v>
      </c>
      <c r="G574">
        <v>787.70069999999998</v>
      </c>
    </row>
    <row r="575" spans="1:7" x14ac:dyDescent="0.3">
      <c r="A575" t="s">
        <v>1682</v>
      </c>
      <c r="B575" t="s">
        <v>1795</v>
      </c>
      <c r="C575">
        <v>4</v>
      </c>
      <c r="D575">
        <v>158.46</v>
      </c>
      <c r="E575">
        <v>0.09</v>
      </c>
      <c r="F575" t="s">
        <v>1807</v>
      </c>
      <c r="G575">
        <v>576.7944</v>
      </c>
    </row>
    <row r="576" spans="1:7" x14ac:dyDescent="0.3">
      <c r="A576" t="s">
        <v>1640</v>
      </c>
      <c r="B576" t="s">
        <v>1761</v>
      </c>
      <c r="C576">
        <v>2</v>
      </c>
      <c r="D576">
        <v>778.56</v>
      </c>
      <c r="E576">
        <v>0.11</v>
      </c>
      <c r="F576" t="s">
        <v>1810</v>
      </c>
      <c r="G576">
        <v>1385.8368</v>
      </c>
    </row>
    <row r="577" spans="1:7" x14ac:dyDescent="0.3">
      <c r="A577" t="s">
        <v>1630</v>
      </c>
      <c r="B577" t="s">
        <v>1795</v>
      </c>
      <c r="C577">
        <v>4</v>
      </c>
      <c r="D577">
        <v>280.16000000000003</v>
      </c>
      <c r="E577">
        <v>0.18</v>
      </c>
      <c r="F577" t="s">
        <v>1810</v>
      </c>
      <c r="G577">
        <v>918.92480000000012</v>
      </c>
    </row>
    <row r="578" spans="1:7" x14ac:dyDescent="0.3">
      <c r="A578" t="s">
        <v>1672</v>
      </c>
      <c r="B578" t="s">
        <v>1779</v>
      </c>
      <c r="C578">
        <v>2</v>
      </c>
      <c r="D578">
        <v>649.54999999999995</v>
      </c>
      <c r="E578">
        <v>0.28999999999999998</v>
      </c>
      <c r="F578" t="s">
        <v>1807</v>
      </c>
      <c r="G578">
        <v>922.36099999999988</v>
      </c>
    </row>
    <row r="579" spans="1:7" x14ac:dyDescent="0.3">
      <c r="A579" t="s">
        <v>1706</v>
      </c>
      <c r="B579" t="s">
        <v>1743</v>
      </c>
      <c r="C579">
        <v>2</v>
      </c>
      <c r="D579">
        <v>994.32</v>
      </c>
      <c r="E579">
        <v>0.27</v>
      </c>
      <c r="F579" t="s">
        <v>1807</v>
      </c>
      <c r="G579">
        <v>1451.7072000000001</v>
      </c>
    </row>
    <row r="580" spans="1:7" x14ac:dyDescent="0.3">
      <c r="A580" t="s">
        <v>1692</v>
      </c>
      <c r="B580" t="s">
        <v>1776</v>
      </c>
      <c r="C580">
        <v>1</v>
      </c>
      <c r="D580">
        <v>64.94</v>
      </c>
      <c r="E580">
        <v>0.21</v>
      </c>
      <c r="F580" t="s">
        <v>1807</v>
      </c>
      <c r="G580">
        <v>51.302599999999998</v>
      </c>
    </row>
    <row r="581" spans="1:7" x14ac:dyDescent="0.3">
      <c r="A581" t="s">
        <v>1608</v>
      </c>
      <c r="B581" t="s">
        <v>1761</v>
      </c>
      <c r="C581">
        <v>2</v>
      </c>
      <c r="D581">
        <v>507.66</v>
      </c>
      <c r="E581">
        <v>0</v>
      </c>
      <c r="F581" t="s">
        <v>1810</v>
      </c>
      <c r="G581">
        <v>1015.32</v>
      </c>
    </row>
    <row r="582" spans="1:7" x14ac:dyDescent="0.3">
      <c r="A582" t="s">
        <v>1692</v>
      </c>
      <c r="B582" t="s">
        <v>1751</v>
      </c>
      <c r="C582">
        <v>4</v>
      </c>
      <c r="D582">
        <v>968.27</v>
      </c>
      <c r="E582">
        <v>0.03</v>
      </c>
      <c r="F582" t="s">
        <v>1807</v>
      </c>
      <c r="G582">
        <v>3756.8876</v>
      </c>
    </row>
    <row r="583" spans="1:7" x14ac:dyDescent="0.3">
      <c r="A583" t="s">
        <v>1706</v>
      </c>
      <c r="B583" t="s">
        <v>1755</v>
      </c>
      <c r="C583">
        <v>4</v>
      </c>
      <c r="D583">
        <v>510.33</v>
      </c>
      <c r="E583">
        <v>0.2</v>
      </c>
      <c r="F583" t="s">
        <v>1807</v>
      </c>
      <c r="G583">
        <v>1633.056</v>
      </c>
    </row>
    <row r="584" spans="1:7" x14ac:dyDescent="0.3">
      <c r="A584" t="s">
        <v>1618</v>
      </c>
      <c r="B584" t="s">
        <v>1795</v>
      </c>
      <c r="C584">
        <v>2</v>
      </c>
      <c r="D584">
        <v>156.72999999999999</v>
      </c>
      <c r="E584">
        <v>0.18</v>
      </c>
      <c r="F584" t="s">
        <v>1810</v>
      </c>
      <c r="G584">
        <v>257.03719999999998</v>
      </c>
    </row>
    <row r="585" spans="1:7" x14ac:dyDescent="0.3">
      <c r="A585" t="s">
        <v>1728</v>
      </c>
      <c r="B585" t="s">
        <v>1771</v>
      </c>
      <c r="C585">
        <v>3</v>
      </c>
      <c r="D585">
        <v>53.83</v>
      </c>
      <c r="E585">
        <v>0.24</v>
      </c>
      <c r="F585" t="s">
        <v>1805</v>
      </c>
      <c r="G585">
        <v>122.7324</v>
      </c>
    </row>
    <row r="586" spans="1:7" x14ac:dyDescent="0.3">
      <c r="A586" t="s">
        <v>1686</v>
      </c>
      <c r="B586" t="s">
        <v>1751</v>
      </c>
      <c r="C586">
        <v>1</v>
      </c>
      <c r="D586">
        <v>34.71</v>
      </c>
      <c r="E586">
        <v>0.1</v>
      </c>
      <c r="F586" t="s">
        <v>1810</v>
      </c>
      <c r="G586">
        <v>31.239000000000001</v>
      </c>
    </row>
    <row r="587" spans="1:7" x14ac:dyDescent="0.3">
      <c r="A587" t="s">
        <v>1684</v>
      </c>
      <c r="B587" t="s">
        <v>1739</v>
      </c>
      <c r="C587">
        <v>2</v>
      </c>
      <c r="D587">
        <v>829.15</v>
      </c>
      <c r="E587">
        <v>0.11</v>
      </c>
      <c r="F587" t="s">
        <v>1807</v>
      </c>
      <c r="G587">
        <v>1475.8869999999999</v>
      </c>
    </row>
    <row r="588" spans="1:7" x14ac:dyDescent="0.3">
      <c r="A588" t="s">
        <v>1726</v>
      </c>
      <c r="B588" t="s">
        <v>1748</v>
      </c>
      <c r="C588">
        <v>2</v>
      </c>
      <c r="D588">
        <v>481.86</v>
      </c>
      <c r="E588">
        <v>0.1</v>
      </c>
      <c r="F588" t="s">
        <v>1810</v>
      </c>
      <c r="G588">
        <v>867.34800000000007</v>
      </c>
    </row>
    <row r="589" spans="1:7" x14ac:dyDescent="0.3">
      <c r="A589" t="s">
        <v>1634</v>
      </c>
      <c r="B589" t="s">
        <v>1761</v>
      </c>
      <c r="C589">
        <v>4</v>
      </c>
      <c r="D589">
        <v>915.17</v>
      </c>
      <c r="E589">
        <v>0.19</v>
      </c>
      <c r="F589" t="s">
        <v>1810</v>
      </c>
      <c r="G589">
        <v>2965.1507999999999</v>
      </c>
    </row>
    <row r="590" spans="1:7" x14ac:dyDescent="0.3">
      <c r="A590" t="s">
        <v>1672</v>
      </c>
      <c r="B590" t="s">
        <v>1792</v>
      </c>
      <c r="C590">
        <v>1</v>
      </c>
      <c r="D590">
        <v>250.95</v>
      </c>
      <c r="E590">
        <v>0.03</v>
      </c>
      <c r="F590" t="s">
        <v>1807</v>
      </c>
      <c r="G590">
        <v>243.42150000000001</v>
      </c>
    </row>
    <row r="591" spans="1:7" x14ac:dyDescent="0.3">
      <c r="A591" t="s">
        <v>1722</v>
      </c>
      <c r="B591" t="s">
        <v>1755</v>
      </c>
      <c r="C591">
        <v>3</v>
      </c>
      <c r="D591">
        <v>882.84</v>
      </c>
      <c r="E591">
        <v>0.1</v>
      </c>
      <c r="F591" t="s">
        <v>1805</v>
      </c>
      <c r="G591">
        <v>2383.6680000000001</v>
      </c>
    </row>
    <row r="592" spans="1:7" x14ac:dyDescent="0.3">
      <c r="A592" t="s">
        <v>1568</v>
      </c>
      <c r="B592" t="s">
        <v>1792</v>
      </c>
      <c r="C592">
        <v>4</v>
      </c>
      <c r="D592">
        <v>573.37</v>
      </c>
      <c r="E592">
        <v>0.04</v>
      </c>
      <c r="F592" t="s">
        <v>1810</v>
      </c>
      <c r="G592">
        <v>2201.7408</v>
      </c>
    </row>
    <row r="593" spans="1:7" x14ac:dyDescent="0.3">
      <c r="A593" t="s">
        <v>1594</v>
      </c>
      <c r="B593" t="s">
        <v>1776</v>
      </c>
      <c r="C593">
        <v>3</v>
      </c>
      <c r="D593">
        <v>622.72</v>
      </c>
      <c r="E593">
        <v>0.04</v>
      </c>
      <c r="F593" t="s">
        <v>1805</v>
      </c>
      <c r="G593">
        <v>1793.4336000000001</v>
      </c>
    </row>
    <row r="594" spans="1:7" x14ac:dyDescent="0.3">
      <c r="A594" t="s">
        <v>1714</v>
      </c>
      <c r="B594" t="s">
        <v>1789</v>
      </c>
      <c r="C594">
        <v>3</v>
      </c>
      <c r="D594">
        <v>259.74</v>
      </c>
      <c r="E594">
        <v>0.24</v>
      </c>
      <c r="F594" t="s">
        <v>1805</v>
      </c>
      <c r="G594">
        <v>592.20720000000006</v>
      </c>
    </row>
    <row r="595" spans="1:7" x14ac:dyDescent="0.3">
      <c r="A595" t="s">
        <v>1586</v>
      </c>
      <c r="B595" t="s">
        <v>1779</v>
      </c>
      <c r="C595">
        <v>4</v>
      </c>
      <c r="D595">
        <v>951.09</v>
      </c>
      <c r="E595">
        <v>0.14000000000000001</v>
      </c>
      <c r="F595" t="s">
        <v>1810</v>
      </c>
      <c r="G595">
        <v>3271.7496000000001</v>
      </c>
    </row>
    <row r="596" spans="1:7" x14ac:dyDescent="0.3">
      <c r="A596" t="s">
        <v>1728</v>
      </c>
      <c r="B596" t="s">
        <v>1743</v>
      </c>
      <c r="C596">
        <v>1</v>
      </c>
      <c r="D596">
        <v>71.709999999999994</v>
      </c>
      <c r="E596">
        <v>0.23</v>
      </c>
      <c r="F596" t="s">
        <v>1810</v>
      </c>
      <c r="G596">
        <v>55.216700000000003</v>
      </c>
    </row>
    <row r="597" spans="1:7" x14ac:dyDescent="0.3">
      <c r="A597" t="s">
        <v>1570</v>
      </c>
      <c r="B597" t="s">
        <v>1761</v>
      </c>
      <c r="C597">
        <v>4</v>
      </c>
      <c r="D597">
        <v>894.93</v>
      </c>
      <c r="E597">
        <v>0.05</v>
      </c>
      <c r="F597" t="s">
        <v>1810</v>
      </c>
      <c r="G597">
        <v>3400.733999999999</v>
      </c>
    </row>
    <row r="598" spans="1:7" x14ac:dyDescent="0.3">
      <c r="A598" t="s">
        <v>1686</v>
      </c>
      <c r="B598" t="s">
        <v>1764</v>
      </c>
      <c r="C598">
        <v>4</v>
      </c>
      <c r="D598">
        <v>870.18</v>
      </c>
      <c r="E598">
        <v>0.13</v>
      </c>
      <c r="F598" t="s">
        <v>1810</v>
      </c>
      <c r="G598">
        <v>3028.2264</v>
      </c>
    </row>
    <row r="599" spans="1:7" x14ac:dyDescent="0.3">
      <c r="A599" t="s">
        <v>1658</v>
      </c>
      <c r="B599" t="s">
        <v>1743</v>
      </c>
      <c r="C599">
        <v>2</v>
      </c>
      <c r="D599">
        <v>552.72</v>
      </c>
      <c r="E599">
        <v>0.06</v>
      </c>
      <c r="F599" t="s">
        <v>1807</v>
      </c>
      <c r="G599">
        <v>1039.1135999999999</v>
      </c>
    </row>
    <row r="600" spans="1:7" x14ac:dyDescent="0.3">
      <c r="A600" t="s">
        <v>1608</v>
      </c>
      <c r="B600" t="s">
        <v>1764</v>
      </c>
      <c r="C600">
        <v>3</v>
      </c>
      <c r="D600">
        <v>700.43</v>
      </c>
      <c r="E600">
        <v>0.01</v>
      </c>
      <c r="F600" t="s">
        <v>1810</v>
      </c>
      <c r="G600">
        <v>2080.2770999999998</v>
      </c>
    </row>
    <row r="601" spans="1:7" x14ac:dyDescent="0.3">
      <c r="A601" t="s">
        <v>1547</v>
      </c>
      <c r="B601" t="s">
        <v>1743</v>
      </c>
      <c r="C601">
        <v>2</v>
      </c>
      <c r="D601">
        <v>823.03</v>
      </c>
      <c r="E601">
        <v>0.18</v>
      </c>
      <c r="F601" t="s">
        <v>1807</v>
      </c>
      <c r="G601">
        <v>1349.7692</v>
      </c>
    </row>
    <row r="602" spans="1:7" x14ac:dyDescent="0.3">
      <c r="A602" t="s">
        <v>1714</v>
      </c>
      <c r="B602" t="s">
        <v>1758</v>
      </c>
      <c r="C602">
        <v>1</v>
      </c>
      <c r="D602">
        <v>117.37</v>
      </c>
      <c r="E602">
        <v>0.21</v>
      </c>
      <c r="F602" t="s">
        <v>1805</v>
      </c>
      <c r="G602">
        <v>92.722300000000004</v>
      </c>
    </row>
    <row r="603" spans="1:7" x14ac:dyDescent="0.3">
      <c r="A603" t="s">
        <v>1642</v>
      </c>
      <c r="B603" t="s">
        <v>1739</v>
      </c>
      <c r="C603">
        <v>4</v>
      </c>
      <c r="D603">
        <v>165.37</v>
      </c>
      <c r="E603">
        <v>0.28999999999999998</v>
      </c>
      <c r="F603" t="s">
        <v>1805</v>
      </c>
      <c r="G603">
        <v>469.6508</v>
      </c>
    </row>
    <row r="604" spans="1:7" x14ac:dyDescent="0.3">
      <c r="A604" t="s">
        <v>1539</v>
      </c>
      <c r="B604" t="s">
        <v>1771</v>
      </c>
      <c r="C604">
        <v>3</v>
      </c>
      <c r="D604">
        <v>483.06</v>
      </c>
      <c r="E604">
        <v>0.05</v>
      </c>
      <c r="F604" t="s">
        <v>1805</v>
      </c>
      <c r="G604">
        <v>1376.721</v>
      </c>
    </row>
    <row r="605" spans="1:7" x14ac:dyDescent="0.3">
      <c r="A605" t="s">
        <v>1692</v>
      </c>
      <c r="B605" t="s">
        <v>1761</v>
      </c>
      <c r="C605">
        <v>4</v>
      </c>
      <c r="D605">
        <v>262.05</v>
      </c>
      <c r="E605">
        <v>0.24</v>
      </c>
      <c r="F605" t="s">
        <v>1807</v>
      </c>
      <c r="G605">
        <v>796.63200000000006</v>
      </c>
    </row>
    <row r="606" spans="1:7" x14ac:dyDescent="0.3">
      <c r="A606" t="s">
        <v>1558</v>
      </c>
      <c r="B606" t="s">
        <v>1781</v>
      </c>
      <c r="C606">
        <v>3</v>
      </c>
      <c r="D606">
        <v>970.89</v>
      </c>
      <c r="E606">
        <v>0.11</v>
      </c>
      <c r="F606" t="s">
        <v>1810</v>
      </c>
      <c r="G606">
        <v>2592.2763</v>
      </c>
    </row>
    <row r="607" spans="1:7" x14ac:dyDescent="0.3">
      <c r="A607" t="s">
        <v>1674</v>
      </c>
      <c r="B607" t="s">
        <v>1734</v>
      </c>
      <c r="C607">
        <v>1</v>
      </c>
      <c r="D607">
        <v>61.11</v>
      </c>
      <c r="E607">
        <v>0.1</v>
      </c>
      <c r="F607" t="s">
        <v>1807</v>
      </c>
      <c r="G607">
        <v>54.999000000000002</v>
      </c>
    </row>
    <row r="608" spans="1:7" x14ac:dyDescent="0.3">
      <c r="A608" t="s">
        <v>1584</v>
      </c>
      <c r="B608" t="s">
        <v>1764</v>
      </c>
      <c r="C608">
        <v>3</v>
      </c>
      <c r="D608">
        <v>827.88</v>
      </c>
      <c r="E608">
        <v>0.19</v>
      </c>
      <c r="F608" t="s">
        <v>1807</v>
      </c>
      <c r="G608">
        <v>2011.7483999999999</v>
      </c>
    </row>
    <row r="609" spans="1:7" x14ac:dyDescent="0.3">
      <c r="A609" t="s">
        <v>1704</v>
      </c>
      <c r="B609" t="s">
        <v>1779</v>
      </c>
      <c r="C609">
        <v>3</v>
      </c>
      <c r="D609">
        <v>926.85</v>
      </c>
      <c r="E609">
        <v>0.18</v>
      </c>
      <c r="F609" t="s">
        <v>1810</v>
      </c>
      <c r="G609">
        <v>2280.0509999999999</v>
      </c>
    </row>
    <row r="610" spans="1:7" x14ac:dyDescent="0.3">
      <c r="A610" t="s">
        <v>1550</v>
      </c>
      <c r="B610" t="s">
        <v>1781</v>
      </c>
      <c r="C610">
        <v>1</v>
      </c>
      <c r="D610">
        <v>874.59</v>
      </c>
      <c r="E610">
        <v>0.28999999999999998</v>
      </c>
      <c r="F610" t="s">
        <v>1807</v>
      </c>
      <c r="G610">
        <v>620.95889999999997</v>
      </c>
    </row>
    <row r="611" spans="1:7" x14ac:dyDescent="0.3">
      <c r="A611" t="s">
        <v>1560</v>
      </c>
      <c r="B611" t="s">
        <v>1739</v>
      </c>
      <c r="C611">
        <v>4</v>
      </c>
      <c r="D611">
        <v>479.11</v>
      </c>
      <c r="E611">
        <v>0.24</v>
      </c>
      <c r="F611" t="s">
        <v>1807</v>
      </c>
      <c r="G611">
        <v>1456.4944</v>
      </c>
    </row>
    <row r="612" spans="1:7" x14ac:dyDescent="0.3">
      <c r="A612" t="s">
        <v>1594</v>
      </c>
      <c r="B612" t="s">
        <v>1789</v>
      </c>
      <c r="C612">
        <v>3</v>
      </c>
      <c r="D612">
        <v>182.91</v>
      </c>
      <c r="E612">
        <v>0.28999999999999998</v>
      </c>
      <c r="F612" t="s">
        <v>1805</v>
      </c>
      <c r="G612">
        <v>389.59829999999999</v>
      </c>
    </row>
    <row r="613" spans="1:7" x14ac:dyDescent="0.3">
      <c r="A613" t="s">
        <v>1598</v>
      </c>
      <c r="B613" t="s">
        <v>1755</v>
      </c>
      <c r="C613">
        <v>4</v>
      </c>
      <c r="D613">
        <v>745.51</v>
      </c>
      <c r="E613">
        <v>0.05</v>
      </c>
      <c r="F613" t="s">
        <v>1805</v>
      </c>
      <c r="G613">
        <v>2832.9380000000001</v>
      </c>
    </row>
    <row r="614" spans="1:7" x14ac:dyDescent="0.3">
      <c r="A614" t="s">
        <v>1706</v>
      </c>
      <c r="B614" t="s">
        <v>1783</v>
      </c>
      <c r="C614">
        <v>3</v>
      </c>
      <c r="D614">
        <v>920.61</v>
      </c>
      <c r="E614">
        <v>0.04</v>
      </c>
      <c r="F614" t="s">
        <v>1805</v>
      </c>
      <c r="G614">
        <v>2651.3568</v>
      </c>
    </row>
    <row r="615" spans="1:7" x14ac:dyDescent="0.3">
      <c r="A615" t="s">
        <v>1680</v>
      </c>
      <c r="B615" t="s">
        <v>1771</v>
      </c>
      <c r="C615">
        <v>4</v>
      </c>
      <c r="D615">
        <v>659.03</v>
      </c>
      <c r="E615">
        <v>0.15</v>
      </c>
      <c r="F615" t="s">
        <v>1805</v>
      </c>
      <c r="G615">
        <v>2240.7020000000002</v>
      </c>
    </row>
    <row r="616" spans="1:7" x14ac:dyDescent="0.3">
      <c r="A616" t="s">
        <v>1547</v>
      </c>
      <c r="B616" t="s">
        <v>1743</v>
      </c>
      <c r="C616">
        <v>1</v>
      </c>
      <c r="D616">
        <v>312.91000000000003</v>
      </c>
      <c r="E616">
        <v>0.12</v>
      </c>
      <c r="F616" t="s">
        <v>1807</v>
      </c>
      <c r="G616">
        <v>275.36079999999998</v>
      </c>
    </row>
    <row r="617" spans="1:7" x14ac:dyDescent="0.3">
      <c r="A617" t="s">
        <v>1554</v>
      </c>
      <c r="B617" t="s">
        <v>1792</v>
      </c>
      <c r="C617">
        <v>4</v>
      </c>
      <c r="D617">
        <v>705.64</v>
      </c>
      <c r="E617">
        <v>0.11</v>
      </c>
      <c r="F617" t="s">
        <v>1807</v>
      </c>
      <c r="G617">
        <v>2512.0783999999999</v>
      </c>
    </row>
    <row r="618" spans="1:7" x14ac:dyDescent="0.3">
      <c r="A618" t="s">
        <v>1547</v>
      </c>
      <c r="B618" t="s">
        <v>1771</v>
      </c>
      <c r="C618">
        <v>4</v>
      </c>
      <c r="D618">
        <v>386.41</v>
      </c>
      <c r="E618">
        <v>0.13</v>
      </c>
      <c r="F618" t="s">
        <v>1810</v>
      </c>
      <c r="G618">
        <v>1344.7067999999999</v>
      </c>
    </row>
    <row r="619" spans="1:7" x14ac:dyDescent="0.3">
      <c r="A619" t="s">
        <v>1718</v>
      </c>
      <c r="B619" t="s">
        <v>1774</v>
      </c>
      <c r="C619">
        <v>3</v>
      </c>
      <c r="D619">
        <v>265.89</v>
      </c>
      <c r="E619">
        <v>0.08</v>
      </c>
      <c r="F619" t="s">
        <v>1810</v>
      </c>
      <c r="G619">
        <v>733.85640000000001</v>
      </c>
    </row>
    <row r="620" spans="1:7" x14ac:dyDescent="0.3">
      <c r="A620" t="s">
        <v>1590</v>
      </c>
      <c r="B620" t="s">
        <v>1786</v>
      </c>
      <c r="C620">
        <v>1</v>
      </c>
      <c r="D620">
        <v>703.16</v>
      </c>
      <c r="E620">
        <v>0.28999999999999998</v>
      </c>
      <c r="F620" t="s">
        <v>1805</v>
      </c>
      <c r="G620">
        <v>499.24360000000001</v>
      </c>
    </row>
    <row r="621" spans="1:7" x14ac:dyDescent="0.3">
      <c r="A621" t="s">
        <v>1724</v>
      </c>
      <c r="B621" t="s">
        <v>1779</v>
      </c>
      <c r="C621">
        <v>2</v>
      </c>
      <c r="D621">
        <v>394.5</v>
      </c>
      <c r="E621">
        <v>0.28999999999999998</v>
      </c>
      <c r="F621" t="s">
        <v>1810</v>
      </c>
      <c r="G621">
        <v>560.18999999999994</v>
      </c>
    </row>
    <row r="622" spans="1:7" x14ac:dyDescent="0.3">
      <c r="A622" t="s">
        <v>1724</v>
      </c>
      <c r="B622" t="s">
        <v>1761</v>
      </c>
      <c r="C622">
        <v>3</v>
      </c>
      <c r="D622">
        <v>411.25</v>
      </c>
      <c r="E622">
        <v>0.05</v>
      </c>
      <c r="F622" t="s">
        <v>1805</v>
      </c>
      <c r="G622">
        <v>1172.0625</v>
      </c>
    </row>
    <row r="623" spans="1:7" x14ac:dyDescent="0.3">
      <c r="A623" t="s">
        <v>1626</v>
      </c>
      <c r="B623" t="s">
        <v>1743</v>
      </c>
      <c r="C623">
        <v>4</v>
      </c>
      <c r="D623">
        <v>395.45</v>
      </c>
      <c r="E623">
        <v>0.01</v>
      </c>
      <c r="F623" t="s">
        <v>1805</v>
      </c>
      <c r="G623">
        <v>1565.982</v>
      </c>
    </row>
    <row r="624" spans="1:7" x14ac:dyDescent="0.3">
      <c r="A624" t="s">
        <v>1710</v>
      </c>
      <c r="B624" t="s">
        <v>1755</v>
      </c>
      <c r="C624">
        <v>2</v>
      </c>
      <c r="D624">
        <v>678.98</v>
      </c>
      <c r="E624">
        <v>0.23</v>
      </c>
      <c r="F624" t="s">
        <v>1805</v>
      </c>
      <c r="G624">
        <v>1045.6292000000001</v>
      </c>
    </row>
    <row r="625" spans="1:7" x14ac:dyDescent="0.3">
      <c r="A625" t="s">
        <v>1584</v>
      </c>
      <c r="B625" t="s">
        <v>1781</v>
      </c>
      <c r="C625">
        <v>4</v>
      </c>
      <c r="D625">
        <v>757.71</v>
      </c>
      <c r="E625">
        <v>0.26</v>
      </c>
      <c r="F625" t="s">
        <v>1810</v>
      </c>
      <c r="G625">
        <v>2242.8216000000002</v>
      </c>
    </row>
    <row r="626" spans="1:7" x14ac:dyDescent="0.3">
      <c r="A626" t="s">
        <v>1718</v>
      </c>
      <c r="B626" t="s">
        <v>1751</v>
      </c>
      <c r="C626">
        <v>1</v>
      </c>
      <c r="D626">
        <v>647.86</v>
      </c>
      <c r="E626">
        <v>0.05</v>
      </c>
      <c r="F626" t="s">
        <v>1810</v>
      </c>
      <c r="G626">
        <v>615.46699999999998</v>
      </c>
    </row>
    <row r="627" spans="1:7" x14ac:dyDescent="0.3">
      <c r="A627" t="s">
        <v>1554</v>
      </c>
      <c r="B627" t="s">
        <v>1758</v>
      </c>
      <c r="C627">
        <v>2</v>
      </c>
      <c r="D627">
        <v>179.64</v>
      </c>
      <c r="E627">
        <v>0.1</v>
      </c>
      <c r="F627" t="s">
        <v>1807</v>
      </c>
      <c r="G627">
        <v>323.35199999999998</v>
      </c>
    </row>
    <row r="628" spans="1:7" x14ac:dyDescent="0.3">
      <c r="A628" t="s">
        <v>1654</v>
      </c>
      <c r="B628" t="s">
        <v>1751</v>
      </c>
      <c r="C628">
        <v>3</v>
      </c>
      <c r="D628">
        <v>392.65</v>
      </c>
      <c r="E628">
        <v>0.17</v>
      </c>
      <c r="F628" t="s">
        <v>1807</v>
      </c>
      <c r="G628">
        <v>977.69849999999985</v>
      </c>
    </row>
    <row r="629" spans="1:7" x14ac:dyDescent="0.3">
      <c r="A629" t="s">
        <v>1712</v>
      </c>
      <c r="B629" t="s">
        <v>1786</v>
      </c>
      <c r="C629">
        <v>4</v>
      </c>
      <c r="D629">
        <v>969.55</v>
      </c>
      <c r="E629">
        <v>0.09</v>
      </c>
      <c r="F629" t="s">
        <v>1810</v>
      </c>
      <c r="G629">
        <v>3529.1619999999998</v>
      </c>
    </row>
    <row r="630" spans="1:7" x14ac:dyDescent="0.3">
      <c r="A630" t="s">
        <v>1678</v>
      </c>
      <c r="B630" t="s">
        <v>1776</v>
      </c>
      <c r="C630">
        <v>3</v>
      </c>
      <c r="D630">
        <v>322.94</v>
      </c>
      <c r="E630">
        <v>0.01</v>
      </c>
      <c r="F630" t="s">
        <v>1805</v>
      </c>
      <c r="G630">
        <v>959.13179999999988</v>
      </c>
    </row>
    <row r="631" spans="1:7" x14ac:dyDescent="0.3">
      <c r="A631" t="s">
        <v>1696</v>
      </c>
      <c r="B631" t="s">
        <v>1734</v>
      </c>
      <c r="C631">
        <v>1</v>
      </c>
      <c r="D631">
        <v>92.83</v>
      </c>
      <c r="E631">
        <v>0.26</v>
      </c>
      <c r="F631" t="s">
        <v>1807</v>
      </c>
      <c r="G631">
        <v>68.694199999999995</v>
      </c>
    </row>
    <row r="632" spans="1:7" x14ac:dyDescent="0.3">
      <c r="A632" t="s">
        <v>1544</v>
      </c>
      <c r="B632" t="s">
        <v>1748</v>
      </c>
      <c r="C632">
        <v>4</v>
      </c>
      <c r="D632">
        <v>432.29</v>
      </c>
      <c r="E632">
        <v>0.16</v>
      </c>
      <c r="F632" t="s">
        <v>1810</v>
      </c>
      <c r="G632">
        <v>1452.4944</v>
      </c>
    </row>
    <row r="633" spans="1:7" x14ac:dyDescent="0.3">
      <c r="A633" t="s">
        <v>1608</v>
      </c>
      <c r="B633" t="s">
        <v>1779</v>
      </c>
      <c r="C633">
        <v>2</v>
      </c>
      <c r="D633">
        <v>925.78</v>
      </c>
      <c r="E633">
        <v>0.14000000000000001</v>
      </c>
      <c r="F633" t="s">
        <v>1810</v>
      </c>
      <c r="G633">
        <v>1592.3416</v>
      </c>
    </row>
    <row r="634" spans="1:7" x14ac:dyDescent="0.3">
      <c r="A634" t="s">
        <v>1580</v>
      </c>
      <c r="B634" t="s">
        <v>1774</v>
      </c>
      <c r="C634">
        <v>2</v>
      </c>
      <c r="D634">
        <v>151.47</v>
      </c>
      <c r="E634">
        <v>0.21</v>
      </c>
      <c r="F634" t="s">
        <v>1807</v>
      </c>
      <c r="G634">
        <v>239.32259999999999</v>
      </c>
    </row>
    <row r="635" spans="1:7" x14ac:dyDescent="0.3">
      <c r="A635" t="s">
        <v>1696</v>
      </c>
      <c r="B635" t="s">
        <v>1771</v>
      </c>
      <c r="C635">
        <v>1</v>
      </c>
      <c r="D635">
        <v>343.05</v>
      </c>
      <c r="E635">
        <v>0.28000000000000003</v>
      </c>
      <c r="F635" t="s">
        <v>1807</v>
      </c>
      <c r="G635">
        <v>246.99600000000001</v>
      </c>
    </row>
    <row r="636" spans="1:7" x14ac:dyDescent="0.3">
      <c r="A636" t="s">
        <v>1564</v>
      </c>
      <c r="B636" t="s">
        <v>1751</v>
      </c>
      <c r="C636">
        <v>1</v>
      </c>
      <c r="D636">
        <v>373.06</v>
      </c>
      <c r="E636">
        <v>0.11</v>
      </c>
      <c r="F636" t="s">
        <v>1807</v>
      </c>
      <c r="G636">
        <v>332.02339999999998</v>
      </c>
    </row>
    <row r="637" spans="1:7" x14ac:dyDescent="0.3">
      <c r="A637" t="s">
        <v>1566</v>
      </c>
      <c r="B637" t="s">
        <v>1783</v>
      </c>
      <c r="C637">
        <v>1</v>
      </c>
      <c r="D637">
        <v>124.98</v>
      </c>
      <c r="E637">
        <v>7.0000000000000007E-2</v>
      </c>
      <c r="F637" t="s">
        <v>1810</v>
      </c>
      <c r="G637">
        <v>116.23139999999999</v>
      </c>
    </row>
    <row r="638" spans="1:7" x14ac:dyDescent="0.3">
      <c r="A638" t="s">
        <v>1676</v>
      </c>
      <c r="B638" t="s">
        <v>1795</v>
      </c>
      <c r="C638">
        <v>4</v>
      </c>
      <c r="D638">
        <v>221.49</v>
      </c>
      <c r="E638">
        <v>0.26</v>
      </c>
      <c r="F638" t="s">
        <v>1807</v>
      </c>
      <c r="G638">
        <v>655.61040000000003</v>
      </c>
    </row>
    <row r="639" spans="1:7" x14ac:dyDescent="0.3">
      <c r="A639" t="s">
        <v>1576</v>
      </c>
      <c r="B639" t="s">
        <v>1783</v>
      </c>
      <c r="C639">
        <v>1</v>
      </c>
      <c r="D639">
        <v>563.32000000000005</v>
      </c>
      <c r="E639">
        <v>0.01</v>
      </c>
      <c r="F639" t="s">
        <v>1807</v>
      </c>
      <c r="G639">
        <v>557.68680000000006</v>
      </c>
    </row>
    <row r="640" spans="1:7" x14ac:dyDescent="0.3">
      <c r="A640" t="s">
        <v>1552</v>
      </c>
      <c r="B640" t="s">
        <v>1734</v>
      </c>
      <c r="C640">
        <v>1</v>
      </c>
      <c r="D640">
        <v>362.93</v>
      </c>
      <c r="E640">
        <v>0.27</v>
      </c>
      <c r="F640" t="s">
        <v>1805</v>
      </c>
      <c r="G640">
        <v>264.93889999999999</v>
      </c>
    </row>
    <row r="641" spans="1:7" x14ac:dyDescent="0.3">
      <c r="A641" t="s">
        <v>1552</v>
      </c>
      <c r="B641" t="s">
        <v>1783</v>
      </c>
      <c r="C641">
        <v>4</v>
      </c>
      <c r="D641">
        <v>369.22</v>
      </c>
      <c r="E641">
        <v>0.18</v>
      </c>
      <c r="F641" t="s">
        <v>1810</v>
      </c>
      <c r="G641">
        <v>1211.0416</v>
      </c>
    </row>
    <row r="642" spans="1:7" x14ac:dyDescent="0.3">
      <c r="A642" t="s">
        <v>1722</v>
      </c>
      <c r="B642" t="s">
        <v>1781</v>
      </c>
      <c r="C642">
        <v>3</v>
      </c>
      <c r="D642">
        <v>950.83</v>
      </c>
      <c r="E642">
        <v>0.06</v>
      </c>
      <c r="F642" t="s">
        <v>1807</v>
      </c>
      <c r="G642">
        <v>2681.3406</v>
      </c>
    </row>
    <row r="643" spans="1:7" x14ac:dyDescent="0.3">
      <c r="A643" t="s">
        <v>1604</v>
      </c>
      <c r="B643" t="s">
        <v>1779</v>
      </c>
      <c r="C643">
        <v>3</v>
      </c>
      <c r="D643">
        <v>338.79</v>
      </c>
      <c r="E643">
        <v>0.01</v>
      </c>
      <c r="F643" t="s">
        <v>1805</v>
      </c>
      <c r="G643">
        <v>1006.2063000000001</v>
      </c>
    </row>
    <row r="644" spans="1:7" x14ac:dyDescent="0.3">
      <c r="A644" t="s">
        <v>1710</v>
      </c>
      <c r="B644" t="s">
        <v>1739</v>
      </c>
      <c r="C644">
        <v>3</v>
      </c>
      <c r="D644">
        <v>853.32</v>
      </c>
      <c r="E644">
        <v>7.0000000000000007E-2</v>
      </c>
      <c r="F644" t="s">
        <v>1810</v>
      </c>
      <c r="G644">
        <v>2380.7628</v>
      </c>
    </row>
    <row r="645" spans="1:7" x14ac:dyDescent="0.3">
      <c r="A645" t="s">
        <v>1682</v>
      </c>
      <c r="B645" t="s">
        <v>1758</v>
      </c>
      <c r="C645">
        <v>3</v>
      </c>
      <c r="D645">
        <v>89.78</v>
      </c>
      <c r="E645">
        <v>0.2</v>
      </c>
      <c r="F645" t="s">
        <v>1810</v>
      </c>
      <c r="G645">
        <v>215.47200000000001</v>
      </c>
    </row>
    <row r="646" spans="1:7" x14ac:dyDescent="0.3">
      <c r="A646" t="s">
        <v>1640</v>
      </c>
      <c r="B646" t="s">
        <v>1739</v>
      </c>
      <c r="C646">
        <v>1</v>
      </c>
      <c r="D646">
        <v>172.04</v>
      </c>
      <c r="E646">
        <v>0.04</v>
      </c>
      <c r="F646" t="s">
        <v>1807</v>
      </c>
      <c r="G646">
        <v>165.1584</v>
      </c>
    </row>
    <row r="647" spans="1:7" x14ac:dyDescent="0.3">
      <c r="A647" t="s">
        <v>1638</v>
      </c>
      <c r="B647" t="s">
        <v>1739</v>
      </c>
      <c r="C647">
        <v>1</v>
      </c>
      <c r="D647">
        <v>389.2</v>
      </c>
      <c r="E647">
        <v>0.05</v>
      </c>
      <c r="F647" t="s">
        <v>1805</v>
      </c>
      <c r="G647">
        <v>369.74</v>
      </c>
    </row>
    <row r="648" spans="1:7" x14ac:dyDescent="0.3">
      <c r="A648" t="s">
        <v>1684</v>
      </c>
      <c r="B648" t="s">
        <v>1779</v>
      </c>
      <c r="C648">
        <v>3</v>
      </c>
      <c r="D648">
        <v>865.96</v>
      </c>
      <c r="E648">
        <v>0.12</v>
      </c>
      <c r="F648" t="s">
        <v>1807</v>
      </c>
      <c r="G648">
        <v>2286.1343999999999</v>
      </c>
    </row>
    <row r="649" spans="1:7" x14ac:dyDescent="0.3">
      <c r="A649" t="s">
        <v>1568</v>
      </c>
      <c r="B649" t="s">
        <v>1739</v>
      </c>
      <c r="C649">
        <v>3</v>
      </c>
      <c r="D649">
        <v>79.95</v>
      </c>
      <c r="E649">
        <v>0.2</v>
      </c>
      <c r="F649" t="s">
        <v>1810</v>
      </c>
      <c r="G649">
        <v>191.88</v>
      </c>
    </row>
    <row r="650" spans="1:7" x14ac:dyDescent="0.3">
      <c r="A650" t="s">
        <v>1582</v>
      </c>
      <c r="B650" t="s">
        <v>1761</v>
      </c>
      <c r="C650">
        <v>1</v>
      </c>
      <c r="D650">
        <v>566.5</v>
      </c>
      <c r="E650">
        <v>0.25</v>
      </c>
      <c r="F650" t="s">
        <v>1810</v>
      </c>
      <c r="G650">
        <v>424.875</v>
      </c>
    </row>
    <row r="651" spans="1:7" x14ac:dyDescent="0.3">
      <c r="A651" t="s">
        <v>1572</v>
      </c>
      <c r="B651" t="s">
        <v>1734</v>
      </c>
      <c r="C651">
        <v>2</v>
      </c>
      <c r="D651">
        <v>347.95</v>
      </c>
      <c r="E651">
        <v>0.13</v>
      </c>
      <c r="F651" t="s">
        <v>1810</v>
      </c>
      <c r="G651">
        <v>605.43299999999999</v>
      </c>
    </row>
    <row r="652" spans="1:7" x14ac:dyDescent="0.3">
      <c r="A652" t="s">
        <v>1646</v>
      </c>
      <c r="B652" t="s">
        <v>1748</v>
      </c>
      <c r="C652">
        <v>2</v>
      </c>
      <c r="D652">
        <v>250.83</v>
      </c>
      <c r="E652">
        <v>0.15</v>
      </c>
      <c r="F652" t="s">
        <v>1807</v>
      </c>
      <c r="G652">
        <v>426.411</v>
      </c>
    </row>
    <row r="653" spans="1:7" x14ac:dyDescent="0.3">
      <c r="A653" t="s">
        <v>1672</v>
      </c>
      <c r="B653" t="s">
        <v>1739</v>
      </c>
      <c r="C653">
        <v>1</v>
      </c>
      <c r="D653">
        <v>888.05</v>
      </c>
      <c r="E653">
        <v>0.2</v>
      </c>
      <c r="F653" t="s">
        <v>1807</v>
      </c>
      <c r="G653">
        <v>710.44</v>
      </c>
    </row>
    <row r="654" spans="1:7" x14ac:dyDescent="0.3">
      <c r="A654" t="s">
        <v>1608</v>
      </c>
      <c r="B654" t="s">
        <v>1792</v>
      </c>
      <c r="C654">
        <v>2</v>
      </c>
      <c r="D654">
        <v>673.02</v>
      </c>
      <c r="E654">
        <v>0.11</v>
      </c>
      <c r="F654" t="s">
        <v>1807</v>
      </c>
      <c r="G654">
        <v>1197.9756</v>
      </c>
    </row>
    <row r="655" spans="1:7" x14ac:dyDescent="0.3">
      <c r="A655" t="s">
        <v>1658</v>
      </c>
      <c r="B655" t="s">
        <v>1748</v>
      </c>
      <c r="C655">
        <v>2</v>
      </c>
      <c r="D655">
        <v>492.62</v>
      </c>
      <c r="E655">
        <v>0.26</v>
      </c>
      <c r="F655" t="s">
        <v>1810</v>
      </c>
      <c r="G655">
        <v>729.07759999999996</v>
      </c>
    </row>
    <row r="656" spans="1:7" x14ac:dyDescent="0.3">
      <c r="A656" t="s">
        <v>1700</v>
      </c>
      <c r="B656" t="s">
        <v>1748</v>
      </c>
      <c r="C656">
        <v>4</v>
      </c>
      <c r="D656">
        <v>986.93</v>
      </c>
      <c r="E656">
        <v>0.01</v>
      </c>
      <c r="F656" t="s">
        <v>1805</v>
      </c>
      <c r="G656">
        <v>3908.2428</v>
      </c>
    </row>
    <row r="657" spans="1:7" x14ac:dyDescent="0.3">
      <c r="A657" t="s">
        <v>1574</v>
      </c>
      <c r="B657" t="s">
        <v>1776</v>
      </c>
      <c r="C657">
        <v>4</v>
      </c>
      <c r="D657">
        <v>411.68</v>
      </c>
      <c r="E657">
        <v>0.06</v>
      </c>
      <c r="F657" t="s">
        <v>1807</v>
      </c>
      <c r="G657">
        <v>1547.9168</v>
      </c>
    </row>
    <row r="658" spans="1:7" x14ac:dyDescent="0.3">
      <c r="A658" t="s">
        <v>1602</v>
      </c>
      <c r="B658" t="s">
        <v>1789</v>
      </c>
      <c r="C658">
        <v>2</v>
      </c>
      <c r="D658">
        <v>637.55999999999995</v>
      </c>
      <c r="E658">
        <v>0.05</v>
      </c>
      <c r="F658" t="s">
        <v>1810</v>
      </c>
      <c r="G658">
        <v>1211.364</v>
      </c>
    </row>
    <row r="659" spans="1:7" x14ac:dyDescent="0.3">
      <c r="A659" t="s">
        <v>1556</v>
      </c>
      <c r="B659" t="s">
        <v>1748</v>
      </c>
      <c r="C659">
        <v>3</v>
      </c>
      <c r="D659">
        <v>706.87</v>
      </c>
      <c r="E659">
        <v>0.27</v>
      </c>
      <c r="F659" t="s">
        <v>1805</v>
      </c>
      <c r="G659">
        <v>1548.0453</v>
      </c>
    </row>
    <row r="660" spans="1:7" x14ac:dyDescent="0.3">
      <c r="A660" t="s">
        <v>1560</v>
      </c>
      <c r="B660" t="s">
        <v>1758</v>
      </c>
      <c r="C660">
        <v>2</v>
      </c>
      <c r="D660">
        <v>884.48</v>
      </c>
      <c r="E660">
        <v>0</v>
      </c>
      <c r="F660" t="s">
        <v>1810</v>
      </c>
      <c r="G660">
        <v>1768.96</v>
      </c>
    </row>
    <row r="661" spans="1:7" x14ac:dyDescent="0.3">
      <c r="A661" t="s">
        <v>1714</v>
      </c>
      <c r="B661" t="s">
        <v>1751</v>
      </c>
      <c r="C661">
        <v>3</v>
      </c>
      <c r="D661">
        <v>718.23</v>
      </c>
      <c r="E661">
        <v>0.19</v>
      </c>
      <c r="F661" t="s">
        <v>1807</v>
      </c>
      <c r="G661">
        <v>1745.2989</v>
      </c>
    </row>
    <row r="662" spans="1:7" x14ac:dyDescent="0.3">
      <c r="A662" t="s">
        <v>1710</v>
      </c>
      <c r="B662" t="s">
        <v>1792</v>
      </c>
      <c r="C662">
        <v>3</v>
      </c>
      <c r="D662">
        <v>107.44</v>
      </c>
      <c r="E662">
        <v>0.27</v>
      </c>
      <c r="F662" t="s">
        <v>1807</v>
      </c>
      <c r="G662">
        <v>235.2936</v>
      </c>
    </row>
    <row r="663" spans="1:7" x14ac:dyDescent="0.3">
      <c r="A663" t="s">
        <v>1622</v>
      </c>
      <c r="B663" t="s">
        <v>1748</v>
      </c>
      <c r="C663">
        <v>4</v>
      </c>
      <c r="D663">
        <v>608.97</v>
      </c>
      <c r="E663">
        <v>0.14000000000000001</v>
      </c>
      <c r="F663" t="s">
        <v>1810</v>
      </c>
      <c r="G663">
        <v>2094.8568</v>
      </c>
    </row>
    <row r="664" spans="1:7" x14ac:dyDescent="0.3">
      <c r="A664" t="s">
        <v>1652</v>
      </c>
      <c r="B664" t="s">
        <v>1758</v>
      </c>
      <c r="C664">
        <v>3</v>
      </c>
      <c r="D664">
        <v>260.45999999999998</v>
      </c>
      <c r="E664">
        <v>0.09</v>
      </c>
      <c r="F664" t="s">
        <v>1805</v>
      </c>
      <c r="G664">
        <v>711.05579999999986</v>
      </c>
    </row>
    <row r="665" spans="1:7" x14ac:dyDescent="0.3">
      <c r="A665" t="s">
        <v>1574</v>
      </c>
      <c r="B665" t="s">
        <v>1758</v>
      </c>
      <c r="C665">
        <v>1</v>
      </c>
      <c r="D665">
        <v>747.03</v>
      </c>
      <c r="E665">
        <v>0.01</v>
      </c>
      <c r="F665" t="s">
        <v>1805</v>
      </c>
      <c r="G665">
        <v>739.55970000000002</v>
      </c>
    </row>
    <row r="666" spans="1:7" x14ac:dyDescent="0.3">
      <c r="A666" t="s">
        <v>1562</v>
      </c>
      <c r="B666" t="s">
        <v>1764</v>
      </c>
      <c r="C666">
        <v>4</v>
      </c>
      <c r="D666">
        <v>700.88</v>
      </c>
      <c r="E666">
        <v>0.23</v>
      </c>
      <c r="F666" t="s">
        <v>1807</v>
      </c>
      <c r="G666">
        <v>2158.7103999999999</v>
      </c>
    </row>
    <row r="667" spans="1:7" x14ac:dyDescent="0.3">
      <c r="A667" t="s">
        <v>1720</v>
      </c>
      <c r="B667" t="s">
        <v>1781</v>
      </c>
      <c r="C667">
        <v>4</v>
      </c>
      <c r="D667">
        <v>20.09</v>
      </c>
      <c r="E667">
        <v>0.16</v>
      </c>
      <c r="F667" t="s">
        <v>1807</v>
      </c>
      <c r="G667">
        <v>67.502399999999994</v>
      </c>
    </row>
    <row r="668" spans="1:7" x14ac:dyDescent="0.3">
      <c r="A668" t="s">
        <v>1604</v>
      </c>
      <c r="B668" t="s">
        <v>1774</v>
      </c>
      <c r="C668">
        <v>3</v>
      </c>
      <c r="D668">
        <v>917.64</v>
      </c>
      <c r="E668">
        <v>0.24</v>
      </c>
      <c r="F668" t="s">
        <v>1807</v>
      </c>
      <c r="G668">
        <v>2092.2192</v>
      </c>
    </row>
    <row r="669" spans="1:7" x14ac:dyDescent="0.3">
      <c r="A669" t="s">
        <v>1572</v>
      </c>
      <c r="B669" t="s">
        <v>1734</v>
      </c>
      <c r="C669">
        <v>1</v>
      </c>
      <c r="D669">
        <v>242.08</v>
      </c>
      <c r="E669">
        <v>0.18</v>
      </c>
      <c r="F669" t="s">
        <v>1807</v>
      </c>
      <c r="G669">
        <v>198.50559999999999</v>
      </c>
    </row>
    <row r="670" spans="1:7" x14ac:dyDescent="0.3">
      <c r="A670" t="s">
        <v>1656</v>
      </c>
      <c r="B670" t="s">
        <v>1761</v>
      </c>
      <c r="C670">
        <v>1</v>
      </c>
      <c r="D670">
        <v>536.67999999999995</v>
      </c>
      <c r="E670">
        <v>0.27</v>
      </c>
      <c r="F670" t="s">
        <v>1805</v>
      </c>
      <c r="G670">
        <v>391.77640000000002</v>
      </c>
    </row>
    <row r="671" spans="1:7" x14ac:dyDescent="0.3">
      <c r="A671" t="s">
        <v>1588</v>
      </c>
      <c r="B671" t="s">
        <v>1751</v>
      </c>
      <c r="C671">
        <v>2</v>
      </c>
      <c r="D671">
        <v>145.18</v>
      </c>
      <c r="E671">
        <v>0.26</v>
      </c>
      <c r="F671" t="s">
        <v>1807</v>
      </c>
      <c r="G671">
        <v>214.8664</v>
      </c>
    </row>
    <row r="672" spans="1:7" x14ac:dyDescent="0.3">
      <c r="A672" t="s">
        <v>1664</v>
      </c>
      <c r="B672" t="s">
        <v>1751</v>
      </c>
      <c r="C672">
        <v>2</v>
      </c>
      <c r="D672">
        <v>132.77000000000001</v>
      </c>
      <c r="E672">
        <v>0.13</v>
      </c>
      <c r="F672" t="s">
        <v>1810</v>
      </c>
      <c r="G672">
        <v>231.0198</v>
      </c>
    </row>
    <row r="673" spans="1:7" x14ac:dyDescent="0.3">
      <c r="A673" t="s">
        <v>1612</v>
      </c>
      <c r="B673" t="s">
        <v>1768</v>
      </c>
      <c r="C673">
        <v>4</v>
      </c>
      <c r="D673">
        <v>682.11</v>
      </c>
      <c r="E673">
        <v>0.14000000000000001</v>
      </c>
      <c r="F673" t="s">
        <v>1805</v>
      </c>
      <c r="G673">
        <v>2346.4584</v>
      </c>
    </row>
    <row r="674" spans="1:7" x14ac:dyDescent="0.3">
      <c r="A674" t="s">
        <v>1610</v>
      </c>
      <c r="B674" t="s">
        <v>1789</v>
      </c>
      <c r="C674">
        <v>4</v>
      </c>
      <c r="D674">
        <v>502.95</v>
      </c>
      <c r="E674">
        <v>0.14000000000000001</v>
      </c>
      <c r="F674" t="s">
        <v>1810</v>
      </c>
      <c r="G674">
        <v>1730.1479999999999</v>
      </c>
    </row>
    <row r="675" spans="1:7" x14ac:dyDescent="0.3">
      <c r="A675" t="s">
        <v>1604</v>
      </c>
      <c r="B675" t="s">
        <v>1786</v>
      </c>
      <c r="C675">
        <v>2</v>
      </c>
      <c r="D675">
        <v>472.08</v>
      </c>
      <c r="E675">
        <v>7.0000000000000007E-2</v>
      </c>
      <c r="F675" t="s">
        <v>1805</v>
      </c>
      <c r="G675">
        <v>878.0687999999999</v>
      </c>
    </row>
    <row r="676" spans="1:7" x14ac:dyDescent="0.3">
      <c r="A676" t="s">
        <v>1644</v>
      </c>
      <c r="B676" t="s">
        <v>1789</v>
      </c>
      <c r="C676">
        <v>2</v>
      </c>
      <c r="D676">
        <v>218.11</v>
      </c>
      <c r="E676">
        <v>0.02</v>
      </c>
      <c r="F676" t="s">
        <v>1810</v>
      </c>
      <c r="G676">
        <v>427.49560000000002</v>
      </c>
    </row>
    <row r="677" spans="1:7" x14ac:dyDescent="0.3">
      <c r="A677" t="s">
        <v>1528</v>
      </c>
      <c r="B677" t="s">
        <v>1758</v>
      </c>
      <c r="C677">
        <v>4</v>
      </c>
      <c r="D677">
        <v>845.58</v>
      </c>
      <c r="E677">
        <v>0.06</v>
      </c>
      <c r="F677" t="s">
        <v>1807</v>
      </c>
      <c r="G677">
        <v>3179.3807999999999</v>
      </c>
    </row>
    <row r="678" spans="1:7" x14ac:dyDescent="0.3">
      <c r="A678" t="s">
        <v>1690</v>
      </c>
      <c r="B678" t="s">
        <v>1743</v>
      </c>
      <c r="C678">
        <v>2</v>
      </c>
      <c r="D678">
        <v>111.28</v>
      </c>
      <c r="E678">
        <v>0.14000000000000001</v>
      </c>
      <c r="F678" t="s">
        <v>1805</v>
      </c>
      <c r="G678">
        <v>191.4016</v>
      </c>
    </row>
    <row r="679" spans="1:7" x14ac:dyDescent="0.3">
      <c r="A679" t="s">
        <v>1648</v>
      </c>
      <c r="B679" t="s">
        <v>1781</v>
      </c>
      <c r="C679">
        <v>2</v>
      </c>
      <c r="D679">
        <v>37.21</v>
      </c>
      <c r="E679">
        <v>0.19</v>
      </c>
      <c r="F679" t="s">
        <v>1805</v>
      </c>
      <c r="G679">
        <v>60.280200000000008</v>
      </c>
    </row>
    <row r="680" spans="1:7" x14ac:dyDescent="0.3">
      <c r="A680" t="s">
        <v>1654</v>
      </c>
      <c r="B680" t="s">
        <v>1779</v>
      </c>
      <c r="C680">
        <v>1</v>
      </c>
      <c r="D680">
        <v>331.73</v>
      </c>
      <c r="E680">
        <v>0.04</v>
      </c>
      <c r="F680" t="s">
        <v>1805</v>
      </c>
      <c r="G680">
        <v>318.46080000000001</v>
      </c>
    </row>
    <row r="681" spans="1:7" x14ac:dyDescent="0.3">
      <c r="A681" t="s">
        <v>1670</v>
      </c>
      <c r="B681" t="s">
        <v>1776</v>
      </c>
      <c r="C681">
        <v>3</v>
      </c>
      <c r="D681">
        <v>306.70999999999998</v>
      </c>
      <c r="E681">
        <v>0.09</v>
      </c>
      <c r="F681" t="s">
        <v>1807</v>
      </c>
      <c r="G681">
        <v>837.31829999999991</v>
      </c>
    </row>
    <row r="682" spans="1:7" x14ac:dyDescent="0.3">
      <c r="A682" t="s">
        <v>1580</v>
      </c>
      <c r="B682" t="s">
        <v>1758</v>
      </c>
      <c r="C682">
        <v>4</v>
      </c>
      <c r="D682">
        <v>484.92</v>
      </c>
      <c r="E682">
        <v>0.28000000000000003</v>
      </c>
      <c r="F682" t="s">
        <v>1807</v>
      </c>
      <c r="G682">
        <v>1396.5696</v>
      </c>
    </row>
    <row r="683" spans="1:7" x14ac:dyDescent="0.3">
      <c r="A683" t="s">
        <v>1630</v>
      </c>
      <c r="B683" t="s">
        <v>1755</v>
      </c>
      <c r="C683">
        <v>2</v>
      </c>
      <c r="D683">
        <v>42.04</v>
      </c>
      <c r="E683">
        <v>7.0000000000000007E-2</v>
      </c>
      <c r="F683" t="s">
        <v>1805</v>
      </c>
      <c r="G683">
        <v>78.194399999999987</v>
      </c>
    </row>
    <row r="684" spans="1:7" x14ac:dyDescent="0.3">
      <c r="A684" t="s">
        <v>1640</v>
      </c>
      <c r="B684" t="s">
        <v>1758</v>
      </c>
      <c r="C684">
        <v>3</v>
      </c>
      <c r="D684">
        <v>599.48</v>
      </c>
      <c r="E684">
        <v>0.22</v>
      </c>
      <c r="F684" t="s">
        <v>1807</v>
      </c>
      <c r="G684">
        <v>1402.7832000000001</v>
      </c>
    </row>
    <row r="685" spans="1:7" x14ac:dyDescent="0.3">
      <c r="A685" t="s">
        <v>1564</v>
      </c>
      <c r="B685" t="s">
        <v>1739</v>
      </c>
      <c r="C685">
        <v>3</v>
      </c>
      <c r="D685">
        <v>401.42</v>
      </c>
      <c r="E685">
        <v>0.01</v>
      </c>
      <c r="F685" t="s">
        <v>1810</v>
      </c>
      <c r="G685">
        <v>1192.2174</v>
      </c>
    </row>
    <row r="686" spans="1:7" x14ac:dyDescent="0.3">
      <c r="A686" t="s">
        <v>1622</v>
      </c>
      <c r="B686" t="s">
        <v>1764</v>
      </c>
      <c r="C686">
        <v>4</v>
      </c>
      <c r="D686">
        <v>442.54</v>
      </c>
      <c r="E686">
        <v>0.06</v>
      </c>
      <c r="F686" t="s">
        <v>1805</v>
      </c>
      <c r="G686">
        <v>1663.9503999999999</v>
      </c>
    </row>
    <row r="687" spans="1:7" x14ac:dyDescent="0.3">
      <c r="A687" t="s">
        <v>1706</v>
      </c>
      <c r="B687" t="s">
        <v>1779</v>
      </c>
      <c r="C687">
        <v>4</v>
      </c>
      <c r="D687">
        <v>451.41</v>
      </c>
      <c r="E687">
        <v>0.06</v>
      </c>
      <c r="F687" t="s">
        <v>1807</v>
      </c>
      <c r="G687">
        <v>1697.3016</v>
      </c>
    </row>
    <row r="688" spans="1:7" x14ac:dyDescent="0.3">
      <c r="A688" t="s">
        <v>1712</v>
      </c>
      <c r="B688" t="s">
        <v>1768</v>
      </c>
      <c r="C688">
        <v>4</v>
      </c>
      <c r="D688">
        <v>547.21</v>
      </c>
      <c r="E688">
        <v>0.25</v>
      </c>
      <c r="F688" t="s">
        <v>1805</v>
      </c>
      <c r="G688">
        <v>1641.63</v>
      </c>
    </row>
    <row r="689" spans="1:7" x14ac:dyDescent="0.3">
      <c r="A689" t="s">
        <v>1704</v>
      </c>
      <c r="B689" t="s">
        <v>1751</v>
      </c>
      <c r="C689">
        <v>1</v>
      </c>
      <c r="D689">
        <v>979.28</v>
      </c>
      <c r="E689">
        <v>0.2</v>
      </c>
      <c r="F689" t="s">
        <v>1807</v>
      </c>
      <c r="G689">
        <v>783.42399999999998</v>
      </c>
    </row>
    <row r="690" spans="1:7" x14ac:dyDescent="0.3">
      <c r="A690" t="s">
        <v>1642</v>
      </c>
      <c r="B690" t="s">
        <v>1761</v>
      </c>
      <c r="C690">
        <v>4</v>
      </c>
      <c r="D690">
        <v>263.58999999999997</v>
      </c>
      <c r="E690">
        <v>0.04</v>
      </c>
      <c r="F690" t="s">
        <v>1805</v>
      </c>
      <c r="G690">
        <v>1012.1856</v>
      </c>
    </row>
    <row r="691" spans="1:7" x14ac:dyDescent="0.3">
      <c r="A691" t="s">
        <v>1638</v>
      </c>
      <c r="B691" t="s">
        <v>1755</v>
      </c>
      <c r="C691">
        <v>1</v>
      </c>
      <c r="D691">
        <v>692.75</v>
      </c>
      <c r="E691">
        <v>0.11</v>
      </c>
      <c r="F691" t="s">
        <v>1810</v>
      </c>
      <c r="G691">
        <v>616.54750000000001</v>
      </c>
    </row>
    <row r="692" spans="1:7" x14ac:dyDescent="0.3">
      <c r="A692" t="s">
        <v>1656</v>
      </c>
      <c r="B692" t="s">
        <v>1748</v>
      </c>
      <c r="C692">
        <v>3</v>
      </c>
      <c r="D692">
        <v>142.83000000000001</v>
      </c>
      <c r="E692">
        <v>0.01</v>
      </c>
      <c r="F692" t="s">
        <v>1805</v>
      </c>
      <c r="G692">
        <v>424.20510000000002</v>
      </c>
    </row>
    <row r="693" spans="1:7" x14ac:dyDescent="0.3">
      <c r="A693" t="s">
        <v>1574</v>
      </c>
      <c r="B693" t="s">
        <v>1743</v>
      </c>
      <c r="C693">
        <v>2</v>
      </c>
      <c r="D693">
        <v>419.25</v>
      </c>
      <c r="E693">
        <v>0.17</v>
      </c>
      <c r="F693" t="s">
        <v>1807</v>
      </c>
      <c r="G693">
        <v>695.95499999999993</v>
      </c>
    </row>
    <row r="694" spans="1:7" x14ac:dyDescent="0.3">
      <c r="A694" t="s">
        <v>1582</v>
      </c>
      <c r="B694" t="s">
        <v>1795</v>
      </c>
      <c r="C694">
        <v>2</v>
      </c>
      <c r="D694">
        <v>800.84</v>
      </c>
      <c r="E694">
        <v>0.27</v>
      </c>
      <c r="F694" t="s">
        <v>1810</v>
      </c>
      <c r="G694">
        <v>1169.2264</v>
      </c>
    </row>
    <row r="695" spans="1:7" x14ac:dyDescent="0.3">
      <c r="A695" t="s">
        <v>1626</v>
      </c>
      <c r="B695" t="s">
        <v>1743</v>
      </c>
      <c r="C695">
        <v>1</v>
      </c>
      <c r="D695">
        <v>301.24</v>
      </c>
      <c r="E695">
        <v>0.11</v>
      </c>
      <c r="F695" t="s">
        <v>1807</v>
      </c>
      <c r="G695">
        <v>268.10359999999997</v>
      </c>
    </row>
    <row r="696" spans="1:7" x14ac:dyDescent="0.3">
      <c r="A696" t="s">
        <v>1700</v>
      </c>
      <c r="B696" t="s">
        <v>1755</v>
      </c>
      <c r="C696">
        <v>2</v>
      </c>
      <c r="D696">
        <v>701.49</v>
      </c>
      <c r="E696">
        <v>0.09</v>
      </c>
      <c r="F696" t="s">
        <v>1807</v>
      </c>
      <c r="G696">
        <v>1276.7118</v>
      </c>
    </row>
    <row r="697" spans="1:7" x14ac:dyDescent="0.3">
      <c r="A697" t="s">
        <v>1582</v>
      </c>
      <c r="B697" t="s">
        <v>1771</v>
      </c>
      <c r="C697">
        <v>4</v>
      </c>
      <c r="D697">
        <v>413.48</v>
      </c>
      <c r="E697">
        <v>0.02</v>
      </c>
      <c r="F697" t="s">
        <v>1807</v>
      </c>
      <c r="G697">
        <v>1620.8416</v>
      </c>
    </row>
    <row r="698" spans="1:7" x14ac:dyDescent="0.3">
      <c r="A698" t="s">
        <v>1544</v>
      </c>
      <c r="B698" t="s">
        <v>1739</v>
      </c>
      <c r="C698">
        <v>4</v>
      </c>
      <c r="D698">
        <v>167.83</v>
      </c>
      <c r="E698">
        <v>0.15</v>
      </c>
      <c r="F698" t="s">
        <v>1805</v>
      </c>
      <c r="G698">
        <v>570.62200000000007</v>
      </c>
    </row>
    <row r="699" spans="1:7" x14ac:dyDescent="0.3">
      <c r="A699" t="s">
        <v>1560</v>
      </c>
      <c r="B699" t="s">
        <v>1792</v>
      </c>
      <c r="C699">
        <v>2</v>
      </c>
      <c r="D699">
        <v>669.12</v>
      </c>
      <c r="E699">
        <v>0.22</v>
      </c>
      <c r="F699" t="s">
        <v>1805</v>
      </c>
      <c r="G699">
        <v>1043.8271999999999</v>
      </c>
    </row>
    <row r="700" spans="1:7" x14ac:dyDescent="0.3">
      <c r="A700" t="s">
        <v>1604</v>
      </c>
      <c r="B700" t="s">
        <v>1761</v>
      </c>
      <c r="C700">
        <v>3</v>
      </c>
      <c r="D700">
        <v>346.77</v>
      </c>
      <c r="E700">
        <v>0.18</v>
      </c>
      <c r="F700" t="s">
        <v>1807</v>
      </c>
      <c r="G700">
        <v>853.05420000000004</v>
      </c>
    </row>
    <row r="701" spans="1:7" x14ac:dyDescent="0.3">
      <c r="A701" t="s">
        <v>1576</v>
      </c>
      <c r="B701" t="s">
        <v>1795</v>
      </c>
      <c r="C701">
        <v>3</v>
      </c>
      <c r="D701">
        <v>648.33000000000004</v>
      </c>
      <c r="E701">
        <v>0.2</v>
      </c>
      <c r="F701" t="s">
        <v>1810</v>
      </c>
      <c r="G701">
        <v>1555.992</v>
      </c>
    </row>
    <row r="702" spans="1:7" x14ac:dyDescent="0.3">
      <c r="A702" t="s">
        <v>1539</v>
      </c>
      <c r="B702" t="s">
        <v>1743</v>
      </c>
      <c r="C702">
        <v>4</v>
      </c>
      <c r="D702">
        <v>254.94</v>
      </c>
      <c r="E702">
        <v>0.06</v>
      </c>
      <c r="F702" t="s">
        <v>1807</v>
      </c>
      <c r="G702">
        <v>958.57439999999997</v>
      </c>
    </row>
    <row r="703" spans="1:7" x14ac:dyDescent="0.3">
      <c r="A703" t="s">
        <v>1692</v>
      </c>
      <c r="B703" t="s">
        <v>1751</v>
      </c>
      <c r="C703">
        <v>1</v>
      </c>
      <c r="D703">
        <v>445.5</v>
      </c>
      <c r="E703">
        <v>0.28000000000000003</v>
      </c>
      <c r="F703" t="s">
        <v>1805</v>
      </c>
      <c r="G703">
        <v>320.76</v>
      </c>
    </row>
    <row r="704" spans="1:7" x14ac:dyDescent="0.3">
      <c r="A704" t="s">
        <v>1710</v>
      </c>
      <c r="B704" t="s">
        <v>1751</v>
      </c>
      <c r="C704">
        <v>1</v>
      </c>
      <c r="D704">
        <v>900.94</v>
      </c>
      <c r="E704">
        <v>0.1</v>
      </c>
      <c r="F704" t="s">
        <v>1805</v>
      </c>
      <c r="G704">
        <v>810.84600000000012</v>
      </c>
    </row>
    <row r="705" spans="1:7" x14ac:dyDescent="0.3">
      <c r="A705" t="s">
        <v>1560</v>
      </c>
      <c r="B705" t="s">
        <v>1786</v>
      </c>
      <c r="C705">
        <v>3</v>
      </c>
      <c r="D705">
        <v>262.69</v>
      </c>
      <c r="E705">
        <v>0.04</v>
      </c>
      <c r="F705" t="s">
        <v>1807</v>
      </c>
      <c r="G705">
        <v>756.54719999999986</v>
      </c>
    </row>
    <row r="706" spans="1:7" x14ac:dyDescent="0.3">
      <c r="A706" t="s">
        <v>1666</v>
      </c>
      <c r="B706" t="s">
        <v>1743</v>
      </c>
      <c r="C706">
        <v>3</v>
      </c>
      <c r="D706">
        <v>212.72</v>
      </c>
      <c r="E706">
        <v>0.22</v>
      </c>
      <c r="F706" t="s">
        <v>1807</v>
      </c>
      <c r="G706">
        <v>497.76479999999998</v>
      </c>
    </row>
    <row r="707" spans="1:7" x14ac:dyDescent="0.3">
      <c r="A707" t="s">
        <v>1578</v>
      </c>
      <c r="B707" t="s">
        <v>1792</v>
      </c>
      <c r="C707">
        <v>4</v>
      </c>
      <c r="D707">
        <v>757.9</v>
      </c>
      <c r="E707">
        <v>0.22</v>
      </c>
      <c r="F707" t="s">
        <v>1807</v>
      </c>
      <c r="G707">
        <v>2364.6480000000001</v>
      </c>
    </row>
    <row r="708" spans="1:7" x14ac:dyDescent="0.3">
      <c r="A708" t="s">
        <v>1690</v>
      </c>
      <c r="B708" t="s">
        <v>1789</v>
      </c>
      <c r="C708">
        <v>1</v>
      </c>
      <c r="D708">
        <v>846.04</v>
      </c>
      <c r="E708">
        <v>0.08</v>
      </c>
      <c r="F708" t="s">
        <v>1807</v>
      </c>
      <c r="G708">
        <v>778.35680000000002</v>
      </c>
    </row>
    <row r="709" spans="1:7" x14ac:dyDescent="0.3">
      <c r="A709" t="s">
        <v>1606</v>
      </c>
      <c r="B709" t="s">
        <v>1761</v>
      </c>
      <c r="C709">
        <v>3</v>
      </c>
      <c r="D709">
        <v>179.7</v>
      </c>
      <c r="E709">
        <v>0.17</v>
      </c>
      <c r="F709" t="s">
        <v>1810</v>
      </c>
      <c r="G709">
        <v>447.45299999999992</v>
      </c>
    </row>
    <row r="710" spans="1:7" x14ac:dyDescent="0.3">
      <c r="A710" t="s">
        <v>1592</v>
      </c>
      <c r="B710" t="s">
        <v>1751</v>
      </c>
      <c r="C710">
        <v>4</v>
      </c>
      <c r="D710">
        <v>681.08</v>
      </c>
      <c r="E710">
        <v>0</v>
      </c>
      <c r="F710" t="s">
        <v>1807</v>
      </c>
      <c r="G710">
        <v>2724.32</v>
      </c>
    </row>
    <row r="711" spans="1:7" x14ac:dyDescent="0.3">
      <c r="A711" t="s">
        <v>1535</v>
      </c>
      <c r="B711" t="s">
        <v>1761</v>
      </c>
      <c r="C711">
        <v>4</v>
      </c>
      <c r="D711">
        <v>723.44</v>
      </c>
      <c r="E711">
        <v>0.14000000000000001</v>
      </c>
      <c r="F711" t="s">
        <v>1807</v>
      </c>
      <c r="G711">
        <v>2488.6336000000001</v>
      </c>
    </row>
    <row r="712" spans="1:7" x14ac:dyDescent="0.3">
      <c r="A712" t="s">
        <v>1592</v>
      </c>
      <c r="B712" t="s">
        <v>1781</v>
      </c>
      <c r="C712">
        <v>4</v>
      </c>
      <c r="D712">
        <v>471.89</v>
      </c>
      <c r="E712">
        <v>0.12</v>
      </c>
      <c r="F712" t="s">
        <v>1810</v>
      </c>
      <c r="G712">
        <v>1661.0527999999999</v>
      </c>
    </row>
    <row r="713" spans="1:7" x14ac:dyDescent="0.3">
      <c r="A713" t="s">
        <v>1672</v>
      </c>
      <c r="B713" t="s">
        <v>1789</v>
      </c>
      <c r="C713">
        <v>1</v>
      </c>
      <c r="D713">
        <v>613.17999999999995</v>
      </c>
      <c r="E713">
        <v>0.14000000000000001</v>
      </c>
      <c r="F713" t="s">
        <v>1810</v>
      </c>
      <c r="G713">
        <v>527.33479999999997</v>
      </c>
    </row>
    <row r="714" spans="1:7" x14ac:dyDescent="0.3">
      <c r="A714" t="s">
        <v>1616</v>
      </c>
      <c r="B714" t="s">
        <v>1751</v>
      </c>
      <c r="C714">
        <v>1</v>
      </c>
      <c r="D714">
        <v>651.30999999999995</v>
      </c>
      <c r="E714">
        <v>0.24</v>
      </c>
      <c r="F714" t="s">
        <v>1807</v>
      </c>
      <c r="G714">
        <v>494.99560000000002</v>
      </c>
    </row>
    <row r="715" spans="1:7" x14ac:dyDescent="0.3">
      <c r="A715" t="s">
        <v>1533</v>
      </c>
      <c r="B715" t="s">
        <v>1758</v>
      </c>
      <c r="C715">
        <v>2</v>
      </c>
      <c r="D715">
        <v>635.14</v>
      </c>
      <c r="E715">
        <v>0.1</v>
      </c>
      <c r="F715" t="s">
        <v>1810</v>
      </c>
      <c r="G715">
        <v>1143.252</v>
      </c>
    </row>
    <row r="716" spans="1:7" x14ac:dyDescent="0.3">
      <c r="A716" t="s">
        <v>1726</v>
      </c>
      <c r="B716" t="s">
        <v>1781</v>
      </c>
      <c r="C716">
        <v>4</v>
      </c>
      <c r="D716">
        <v>912.61</v>
      </c>
      <c r="E716">
        <v>0.14000000000000001</v>
      </c>
      <c r="F716" t="s">
        <v>1805</v>
      </c>
      <c r="G716">
        <v>3139.3784000000001</v>
      </c>
    </row>
    <row r="717" spans="1:7" x14ac:dyDescent="0.3">
      <c r="A717" t="s">
        <v>1624</v>
      </c>
      <c r="B717" t="s">
        <v>1761</v>
      </c>
      <c r="C717">
        <v>3</v>
      </c>
      <c r="D717">
        <v>79.77</v>
      </c>
      <c r="E717">
        <v>0.09</v>
      </c>
      <c r="F717" t="s">
        <v>1805</v>
      </c>
      <c r="G717">
        <v>217.77209999999999</v>
      </c>
    </row>
    <row r="718" spans="1:7" x14ac:dyDescent="0.3">
      <c r="A718" t="s">
        <v>1718</v>
      </c>
      <c r="B718" t="s">
        <v>1783</v>
      </c>
      <c r="C718">
        <v>4</v>
      </c>
      <c r="D718">
        <v>603.52</v>
      </c>
      <c r="E718">
        <v>0.25</v>
      </c>
      <c r="F718" t="s">
        <v>1805</v>
      </c>
      <c r="G718">
        <v>1810.56</v>
      </c>
    </row>
    <row r="719" spans="1:7" x14ac:dyDescent="0.3">
      <c r="A719" t="s">
        <v>1684</v>
      </c>
      <c r="B719" t="s">
        <v>1776</v>
      </c>
      <c r="C719">
        <v>4</v>
      </c>
      <c r="D719">
        <v>453.12</v>
      </c>
      <c r="E719">
        <v>0.23</v>
      </c>
      <c r="F719" t="s">
        <v>1810</v>
      </c>
      <c r="G719">
        <v>1395.6096</v>
      </c>
    </row>
    <row r="720" spans="1:7" x14ac:dyDescent="0.3">
      <c r="A720" t="s">
        <v>1596</v>
      </c>
      <c r="B720" t="s">
        <v>1768</v>
      </c>
      <c r="C720">
        <v>2</v>
      </c>
      <c r="D720">
        <v>974.35</v>
      </c>
      <c r="E720">
        <v>0.15</v>
      </c>
      <c r="F720" t="s">
        <v>1805</v>
      </c>
      <c r="G720">
        <v>1656.395</v>
      </c>
    </row>
    <row r="721" spans="1:7" x14ac:dyDescent="0.3">
      <c r="A721" t="s">
        <v>1720</v>
      </c>
      <c r="B721" t="s">
        <v>1789</v>
      </c>
      <c r="C721">
        <v>4</v>
      </c>
      <c r="D721">
        <v>52.35</v>
      </c>
      <c r="E721">
        <v>0.23</v>
      </c>
      <c r="F721" t="s">
        <v>1810</v>
      </c>
      <c r="G721">
        <v>161.238</v>
      </c>
    </row>
    <row r="722" spans="1:7" x14ac:dyDescent="0.3">
      <c r="A722" t="s">
        <v>1660</v>
      </c>
      <c r="B722" t="s">
        <v>1789</v>
      </c>
      <c r="C722">
        <v>3</v>
      </c>
      <c r="D722">
        <v>681.58</v>
      </c>
      <c r="E722">
        <v>0.23</v>
      </c>
      <c r="F722" t="s">
        <v>1805</v>
      </c>
      <c r="G722">
        <v>1574.4498000000001</v>
      </c>
    </row>
    <row r="723" spans="1:7" x14ac:dyDescent="0.3">
      <c r="A723" t="s">
        <v>1696</v>
      </c>
      <c r="B723" t="s">
        <v>1783</v>
      </c>
      <c r="C723">
        <v>3</v>
      </c>
      <c r="D723">
        <v>71.23</v>
      </c>
      <c r="E723">
        <v>0.03</v>
      </c>
      <c r="F723" t="s">
        <v>1805</v>
      </c>
      <c r="G723">
        <v>207.27930000000001</v>
      </c>
    </row>
    <row r="724" spans="1:7" x14ac:dyDescent="0.3">
      <c r="A724" t="s">
        <v>1560</v>
      </c>
      <c r="B724" t="s">
        <v>1781</v>
      </c>
      <c r="C724">
        <v>1</v>
      </c>
      <c r="D724">
        <v>31.36</v>
      </c>
      <c r="E724">
        <v>0.21</v>
      </c>
      <c r="F724" t="s">
        <v>1810</v>
      </c>
      <c r="G724">
        <v>24.7744</v>
      </c>
    </row>
    <row r="725" spans="1:7" x14ac:dyDescent="0.3">
      <c r="A725" t="s">
        <v>1612</v>
      </c>
      <c r="B725" t="s">
        <v>1779</v>
      </c>
      <c r="C725">
        <v>2</v>
      </c>
      <c r="D725">
        <v>555.54999999999995</v>
      </c>
      <c r="E725">
        <v>0.14000000000000001</v>
      </c>
      <c r="F725" t="s">
        <v>1805</v>
      </c>
      <c r="G725">
        <v>955.54599999999994</v>
      </c>
    </row>
    <row r="726" spans="1:7" x14ac:dyDescent="0.3">
      <c r="A726" t="s">
        <v>1662</v>
      </c>
      <c r="B726" t="s">
        <v>1786</v>
      </c>
      <c r="C726">
        <v>4</v>
      </c>
      <c r="D726">
        <v>805.99</v>
      </c>
      <c r="E726">
        <v>0.06</v>
      </c>
      <c r="F726" t="s">
        <v>1805</v>
      </c>
      <c r="G726">
        <v>3030.5223999999998</v>
      </c>
    </row>
    <row r="727" spans="1:7" x14ac:dyDescent="0.3">
      <c r="A727" t="s">
        <v>1672</v>
      </c>
      <c r="B727" t="s">
        <v>1739</v>
      </c>
      <c r="C727">
        <v>1</v>
      </c>
      <c r="D727">
        <v>506.55</v>
      </c>
      <c r="E727">
        <v>0.28000000000000003</v>
      </c>
      <c r="F727" t="s">
        <v>1805</v>
      </c>
      <c r="G727">
        <v>364.71600000000001</v>
      </c>
    </row>
    <row r="728" spans="1:7" x14ac:dyDescent="0.3">
      <c r="A728" t="s">
        <v>1612</v>
      </c>
      <c r="B728" t="s">
        <v>1774</v>
      </c>
      <c r="C728">
        <v>3</v>
      </c>
      <c r="D728">
        <v>28.69</v>
      </c>
      <c r="E728">
        <v>0.02</v>
      </c>
      <c r="F728" t="s">
        <v>1805</v>
      </c>
      <c r="G728">
        <v>84.348600000000005</v>
      </c>
    </row>
    <row r="729" spans="1:7" x14ac:dyDescent="0.3">
      <c r="A729" t="s">
        <v>1682</v>
      </c>
      <c r="B729" t="s">
        <v>1751</v>
      </c>
      <c r="C729">
        <v>1</v>
      </c>
      <c r="D729">
        <v>106.07</v>
      </c>
      <c r="E729">
        <v>0.23</v>
      </c>
      <c r="F729" t="s">
        <v>1810</v>
      </c>
      <c r="G729">
        <v>81.673900000000003</v>
      </c>
    </row>
    <row r="730" spans="1:7" x14ac:dyDescent="0.3">
      <c r="A730" t="s">
        <v>1712</v>
      </c>
      <c r="B730" t="s">
        <v>1734</v>
      </c>
      <c r="C730">
        <v>4</v>
      </c>
      <c r="D730">
        <v>289.77</v>
      </c>
      <c r="E730">
        <v>0.06</v>
      </c>
      <c r="F730" t="s">
        <v>1807</v>
      </c>
      <c r="G730">
        <v>1089.5352</v>
      </c>
    </row>
    <row r="731" spans="1:7" x14ac:dyDescent="0.3">
      <c r="A731" t="s">
        <v>1696</v>
      </c>
      <c r="B731" t="s">
        <v>1792</v>
      </c>
      <c r="C731">
        <v>2</v>
      </c>
      <c r="D731">
        <v>354.26</v>
      </c>
      <c r="E731">
        <v>0.01</v>
      </c>
      <c r="F731" t="s">
        <v>1810</v>
      </c>
      <c r="G731">
        <v>701.4348</v>
      </c>
    </row>
    <row r="732" spans="1:7" x14ac:dyDescent="0.3">
      <c r="A732" t="s">
        <v>1666</v>
      </c>
      <c r="B732" t="s">
        <v>1781</v>
      </c>
      <c r="C732">
        <v>1</v>
      </c>
      <c r="D732">
        <v>522.72</v>
      </c>
      <c r="E732">
        <v>0.25</v>
      </c>
      <c r="F732" t="s">
        <v>1807</v>
      </c>
      <c r="G732">
        <v>392.04</v>
      </c>
    </row>
    <row r="733" spans="1:7" x14ac:dyDescent="0.3">
      <c r="A733" t="s">
        <v>1537</v>
      </c>
      <c r="B733" t="s">
        <v>1768</v>
      </c>
      <c r="C733">
        <v>3</v>
      </c>
      <c r="D733">
        <v>966.02</v>
      </c>
      <c r="E733">
        <v>0.03</v>
      </c>
      <c r="F733" t="s">
        <v>1810</v>
      </c>
      <c r="G733">
        <v>2811.1181999999999</v>
      </c>
    </row>
    <row r="734" spans="1:7" x14ac:dyDescent="0.3">
      <c r="A734" t="s">
        <v>1630</v>
      </c>
      <c r="B734" t="s">
        <v>1789</v>
      </c>
      <c r="C734">
        <v>1</v>
      </c>
      <c r="D734">
        <v>498.61</v>
      </c>
      <c r="E734">
        <v>0.04</v>
      </c>
      <c r="F734" t="s">
        <v>1807</v>
      </c>
      <c r="G734">
        <v>478.66559999999998</v>
      </c>
    </row>
    <row r="735" spans="1:7" x14ac:dyDescent="0.3">
      <c r="A735" t="s">
        <v>1614</v>
      </c>
      <c r="B735" t="s">
        <v>1758</v>
      </c>
      <c r="C735">
        <v>4</v>
      </c>
      <c r="D735">
        <v>758.27</v>
      </c>
      <c r="E735">
        <v>0.05</v>
      </c>
      <c r="F735" t="s">
        <v>1807</v>
      </c>
      <c r="G735">
        <v>2881.4259999999999</v>
      </c>
    </row>
    <row r="736" spans="1:7" x14ac:dyDescent="0.3">
      <c r="A736" t="s">
        <v>1533</v>
      </c>
      <c r="B736" t="s">
        <v>1743</v>
      </c>
      <c r="C736">
        <v>2</v>
      </c>
      <c r="D736">
        <v>371.03</v>
      </c>
      <c r="E736">
        <v>0.23</v>
      </c>
      <c r="F736" t="s">
        <v>1807</v>
      </c>
      <c r="G736">
        <v>571.38619999999992</v>
      </c>
    </row>
    <row r="737" spans="1:7" x14ac:dyDescent="0.3">
      <c r="A737" t="s">
        <v>1712</v>
      </c>
      <c r="B737" t="s">
        <v>1789</v>
      </c>
      <c r="C737">
        <v>1</v>
      </c>
      <c r="D737">
        <v>230.32</v>
      </c>
      <c r="E737">
        <v>0.05</v>
      </c>
      <c r="F737" t="s">
        <v>1810</v>
      </c>
      <c r="G737">
        <v>218.804</v>
      </c>
    </row>
    <row r="738" spans="1:7" x14ac:dyDescent="0.3">
      <c r="A738" t="s">
        <v>1652</v>
      </c>
      <c r="B738" t="s">
        <v>1758</v>
      </c>
      <c r="C738">
        <v>2</v>
      </c>
      <c r="D738">
        <v>985.43</v>
      </c>
      <c r="E738">
        <v>0.28000000000000003</v>
      </c>
      <c r="F738" t="s">
        <v>1810</v>
      </c>
      <c r="G738">
        <v>1419.0192</v>
      </c>
    </row>
    <row r="739" spans="1:7" x14ac:dyDescent="0.3">
      <c r="A739" t="s">
        <v>1547</v>
      </c>
      <c r="B739" t="s">
        <v>1751</v>
      </c>
      <c r="C739">
        <v>2</v>
      </c>
      <c r="D739">
        <v>492.5</v>
      </c>
      <c r="E739">
        <v>0.3</v>
      </c>
      <c r="F739" t="s">
        <v>1807</v>
      </c>
      <c r="G739">
        <v>689.5</v>
      </c>
    </row>
    <row r="740" spans="1:7" x14ac:dyDescent="0.3">
      <c r="A740" t="s">
        <v>1622</v>
      </c>
      <c r="B740" t="s">
        <v>1774</v>
      </c>
      <c r="C740">
        <v>2</v>
      </c>
      <c r="D740">
        <v>213.69</v>
      </c>
      <c r="E740">
        <v>0.28000000000000003</v>
      </c>
      <c r="F740" t="s">
        <v>1807</v>
      </c>
      <c r="G740">
        <v>307.71359999999999</v>
      </c>
    </row>
    <row r="741" spans="1:7" x14ac:dyDescent="0.3">
      <c r="A741" t="s">
        <v>1570</v>
      </c>
      <c r="B741" t="s">
        <v>1764</v>
      </c>
      <c r="C741">
        <v>4</v>
      </c>
      <c r="D741">
        <v>618.83000000000004</v>
      </c>
      <c r="E741">
        <v>0.08</v>
      </c>
      <c r="F741" t="s">
        <v>1807</v>
      </c>
      <c r="G741">
        <v>2277.2944000000002</v>
      </c>
    </row>
    <row r="742" spans="1:7" x14ac:dyDescent="0.3">
      <c r="A742" t="s">
        <v>1648</v>
      </c>
      <c r="B742" t="s">
        <v>1774</v>
      </c>
      <c r="C742">
        <v>2</v>
      </c>
      <c r="D742">
        <v>81.16</v>
      </c>
      <c r="E742">
        <v>0.16</v>
      </c>
      <c r="F742" t="s">
        <v>1807</v>
      </c>
      <c r="G742">
        <v>136.34880000000001</v>
      </c>
    </row>
    <row r="743" spans="1:7" x14ac:dyDescent="0.3">
      <c r="A743" t="s">
        <v>1702</v>
      </c>
      <c r="B743" t="s">
        <v>1768</v>
      </c>
      <c r="C743">
        <v>1</v>
      </c>
      <c r="D743">
        <v>431.69</v>
      </c>
      <c r="E743">
        <v>0.09</v>
      </c>
      <c r="F743" t="s">
        <v>1805</v>
      </c>
      <c r="G743">
        <v>392.83789999999999</v>
      </c>
    </row>
    <row r="744" spans="1:7" x14ac:dyDescent="0.3">
      <c r="A744" t="s">
        <v>1566</v>
      </c>
      <c r="B744" t="s">
        <v>1755</v>
      </c>
      <c r="C744">
        <v>3</v>
      </c>
      <c r="D744">
        <v>438.65</v>
      </c>
      <c r="E744">
        <v>0.28999999999999998</v>
      </c>
      <c r="F744" t="s">
        <v>1807</v>
      </c>
      <c r="G744">
        <v>934.32449999999983</v>
      </c>
    </row>
    <row r="745" spans="1:7" x14ac:dyDescent="0.3">
      <c r="A745" t="s">
        <v>1688</v>
      </c>
      <c r="B745" t="s">
        <v>1748</v>
      </c>
      <c r="C745">
        <v>3</v>
      </c>
      <c r="D745">
        <v>339.41</v>
      </c>
      <c r="E745">
        <v>0.26</v>
      </c>
      <c r="F745" t="s">
        <v>1805</v>
      </c>
      <c r="G745">
        <v>753.49019999999996</v>
      </c>
    </row>
    <row r="746" spans="1:7" x14ac:dyDescent="0.3">
      <c r="A746" t="s">
        <v>1688</v>
      </c>
      <c r="B746" t="s">
        <v>1768</v>
      </c>
      <c r="C746">
        <v>4</v>
      </c>
      <c r="D746">
        <v>848.47</v>
      </c>
      <c r="E746">
        <v>0.21</v>
      </c>
      <c r="F746" t="s">
        <v>1810</v>
      </c>
      <c r="G746">
        <v>2681.1651999999999</v>
      </c>
    </row>
    <row r="747" spans="1:7" x14ac:dyDescent="0.3">
      <c r="A747" t="s">
        <v>1664</v>
      </c>
      <c r="B747" t="s">
        <v>1764</v>
      </c>
      <c r="C747">
        <v>1</v>
      </c>
      <c r="D747">
        <v>664.87</v>
      </c>
      <c r="E747">
        <v>0.08</v>
      </c>
      <c r="F747" t="s">
        <v>1807</v>
      </c>
      <c r="G747">
        <v>611.68040000000008</v>
      </c>
    </row>
    <row r="748" spans="1:7" x14ac:dyDescent="0.3">
      <c r="A748" t="s">
        <v>1578</v>
      </c>
      <c r="B748" t="s">
        <v>1761</v>
      </c>
      <c r="C748">
        <v>1</v>
      </c>
      <c r="D748">
        <v>412.11</v>
      </c>
      <c r="E748">
        <v>0.23</v>
      </c>
      <c r="F748" t="s">
        <v>1807</v>
      </c>
      <c r="G748">
        <v>317.32470000000001</v>
      </c>
    </row>
    <row r="749" spans="1:7" x14ac:dyDescent="0.3">
      <c r="A749" t="s">
        <v>1718</v>
      </c>
      <c r="B749" t="s">
        <v>1739</v>
      </c>
      <c r="C749">
        <v>1</v>
      </c>
      <c r="D749">
        <v>126.09</v>
      </c>
      <c r="E749">
        <v>0.05</v>
      </c>
      <c r="F749" t="s">
        <v>1810</v>
      </c>
      <c r="G749">
        <v>119.7855</v>
      </c>
    </row>
    <row r="750" spans="1:7" x14ac:dyDescent="0.3">
      <c r="A750" t="s">
        <v>1664</v>
      </c>
      <c r="B750" t="s">
        <v>1771</v>
      </c>
      <c r="C750">
        <v>4</v>
      </c>
      <c r="D750">
        <v>602.39</v>
      </c>
      <c r="E750">
        <v>0.19</v>
      </c>
      <c r="F750" t="s">
        <v>1810</v>
      </c>
      <c r="G750">
        <v>1951.7436</v>
      </c>
    </row>
    <row r="751" spans="1:7" x14ac:dyDescent="0.3">
      <c r="A751" t="s">
        <v>1694</v>
      </c>
      <c r="B751" t="s">
        <v>1748</v>
      </c>
      <c r="C751">
        <v>3</v>
      </c>
      <c r="D751">
        <v>447.69</v>
      </c>
      <c r="E751">
        <v>0.02</v>
      </c>
      <c r="F751" t="s">
        <v>1810</v>
      </c>
      <c r="G751">
        <v>1316.2085999999999</v>
      </c>
    </row>
    <row r="752" spans="1:7" x14ac:dyDescent="0.3">
      <c r="A752" t="s">
        <v>1598</v>
      </c>
      <c r="B752" t="s">
        <v>1748</v>
      </c>
      <c r="C752">
        <v>3</v>
      </c>
      <c r="D752">
        <v>35.159999999999997</v>
      </c>
      <c r="E752">
        <v>0.04</v>
      </c>
      <c r="F752" t="s">
        <v>1810</v>
      </c>
      <c r="G752">
        <v>101.2608</v>
      </c>
    </row>
    <row r="753" spans="1:7" x14ac:dyDescent="0.3">
      <c r="A753" t="s">
        <v>1674</v>
      </c>
      <c r="B753" t="s">
        <v>1774</v>
      </c>
      <c r="C753">
        <v>2</v>
      </c>
      <c r="D753">
        <v>838.59</v>
      </c>
      <c r="E753">
        <v>0.18</v>
      </c>
      <c r="F753" t="s">
        <v>1810</v>
      </c>
      <c r="G753">
        <v>1375.2876000000001</v>
      </c>
    </row>
    <row r="754" spans="1:7" x14ac:dyDescent="0.3">
      <c r="A754" t="s">
        <v>1648</v>
      </c>
      <c r="B754" t="s">
        <v>1758</v>
      </c>
      <c r="C754">
        <v>4</v>
      </c>
      <c r="D754">
        <v>867.94</v>
      </c>
      <c r="E754">
        <v>0.26</v>
      </c>
      <c r="F754" t="s">
        <v>1807</v>
      </c>
      <c r="G754">
        <v>2569.1024000000002</v>
      </c>
    </row>
    <row r="755" spans="1:7" x14ac:dyDescent="0.3">
      <c r="A755" t="s">
        <v>1608</v>
      </c>
      <c r="B755" t="s">
        <v>1789</v>
      </c>
      <c r="C755">
        <v>1</v>
      </c>
      <c r="D755">
        <v>623.88</v>
      </c>
      <c r="E755">
        <v>0.25</v>
      </c>
      <c r="F755" t="s">
        <v>1805</v>
      </c>
      <c r="G755">
        <v>467.91</v>
      </c>
    </row>
    <row r="756" spans="1:7" x14ac:dyDescent="0.3">
      <c r="A756" t="s">
        <v>1614</v>
      </c>
      <c r="B756" t="s">
        <v>1781</v>
      </c>
      <c r="C756">
        <v>2</v>
      </c>
      <c r="D756">
        <v>567.95000000000005</v>
      </c>
      <c r="E756">
        <v>0.12</v>
      </c>
      <c r="F756" t="s">
        <v>1807</v>
      </c>
      <c r="G756">
        <v>999.5920000000001</v>
      </c>
    </row>
    <row r="757" spans="1:7" x14ac:dyDescent="0.3">
      <c r="A757" t="s">
        <v>1592</v>
      </c>
      <c r="B757" t="s">
        <v>1792</v>
      </c>
      <c r="C757">
        <v>2</v>
      </c>
      <c r="D757">
        <v>671.69</v>
      </c>
      <c r="E757">
        <v>0.19</v>
      </c>
      <c r="F757" t="s">
        <v>1805</v>
      </c>
      <c r="G757">
        <v>1088.1378</v>
      </c>
    </row>
    <row r="758" spans="1:7" x14ac:dyDescent="0.3">
      <c r="A758" t="s">
        <v>1539</v>
      </c>
      <c r="B758" t="s">
        <v>1761</v>
      </c>
      <c r="C758">
        <v>2</v>
      </c>
      <c r="D758">
        <v>257.95999999999998</v>
      </c>
      <c r="E758">
        <v>0.21</v>
      </c>
      <c r="F758" t="s">
        <v>1807</v>
      </c>
      <c r="G758">
        <v>407.57679999999999</v>
      </c>
    </row>
    <row r="759" spans="1:7" x14ac:dyDescent="0.3">
      <c r="A759" t="s">
        <v>1726</v>
      </c>
      <c r="B759" t="s">
        <v>1795</v>
      </c>
      <c r="C759">
        <v>4</v>
      </c>
      <c r="D759">
        <v>281.48</v>
      </c>
      <c r="E759">
        <v>0.27</v>
      </c>
      <c r="F759" t="s">
        <v>1807</v>
      </c>
      <c r="G759">
        <v>821.92160000000001</v>
      </c>
    </row>
    <row r="760" spans="1:7" x14ac:dyDescent="0.3">
      <c r="A760" t="s">
        <v>1570</v>
      </c>
      <c r="B760" t="s">
        <v>1774</v>
      </c>
      <c r="C760">
        <v>1</v>
      </c>
      <c r="D760">
        <v>202.13</v>
      </c>
      <c r="E760">
        <v>0.13</v>
      </c>
      <c r="F760" t="s">
        <v>1810</v>
      </c>
      <c r="G760">
        <v>175.85310000000001</v>
      </c>
    </row>
    <row r="761" spans="1:7" x14ac:dyDescent="0.3">
      <c r="A761" t="s">
        <v>1678</v>
      </c>
      <c r="B761" t="s">
        <v>1755</v>
      </c>
      <c r="C761">
        <v>1</v>
      </c>
      <c r="D761">
        <v>370.66</v>
      </c>
      <c r="E761">
        <v>0.01</v>
      </c>
      <c r="F761" t="s">
        <v>1807</v>
      </c>
      <c r="G761">
        <v>366.95339999999999</v>
      </c>
    </row>
    <row r="762" spans="1:7" x14ac:dyDescent="0.3">
      <c r="A762" t="s">
        <v>1652</v>
      </c>
      <c r="B762" t="s">
        <v>1776</v>
      </c>
      <c r="C762">
        <v>4</v>
      </c>
      <c r="D762">
        <v>731.53</v>
      </c>
      <c r="E762">
        <v>0.12</v>
      </c>
      <c r="F762" t="s">
        <v>1805</v>
      </c>
      <c r="G762">
        <v>2574.9856</v>
      </c>
    </row>
    <row r="763" spans="1:7" x14ac:dyDescent="0.3">
      <c r="A763" t="s">
        <v>1686</v>
      </c>
      <c r="B763" t="s">
        <v>1739</v>
      </c>
      <c r="C763">
        <v>3</v>
      </c>
      <c r="D763">
        <v>468.25</v>
      </c>
      <c r="E763">
        <v>7.0000000000000007E-2</v>
      </c>
      <c r="F763" t="s">
        <v>1807</v>
      </c>
      <c r="G763">
        <v>1306.4175</v>
      </c>
    </row>
    <row r="764" spans="1:7" x14ac:dyDescent="0.3">
      <c r="A764" t="s">
        <v>1664</v>
      </c>
      <c r="B764" t="s">
        <v>1734</v>
      </c>
      <c r="C764">
        <v>1</v>
      </c>
      <c r="D764">
        <v>928.72</v>
      </c>
      <c r="E764">
        <v>0.1</v>
      </c>
      <c r="F764" t="s">
        <v>1810</v>
      </c>
      <c r="G764">
        <v>835.84800000000007</v>
      </c>
    </row>
    <row r="765" spans="1:7" x14ac:dyDescent="0.3">
      <c r="A765" t="s">
        <v>1535</v>
      </c>
      <c r="B765" t="s">
        <v>1792</v>
      </c>
      <c r="C765">
        <v>3</v>
      </c>
      <c r="D765">
        <v>217.22</v>
      </c>
      <c r="E765">
        <v>0.06</v>
      </c>
      <c r="F765" t="s">
        <v>1807</v>
      </c>
      <c r="G765">
        <v>612.56039999999996</v>
      </c>
    </row>
    <row r="766" spans="1:7" x14ac:dyDescent="0.3">
      <c r="A766" t="s">
        <v>1578</v>
      </c>
      <c r="B766" t="s">
        <v>1748</v>
      </c>
      <c r="C766">
        <v>1</v>
      </c>
      <c r="D766">
        <v>387.99</v>
      </c>
      <c r="E766">
        <v>0.3</v>
      </c>
      <c r="F766" t="s">
        <v>1805</v>
      </c>
      <c r="G766">
        <v>271.59300000000002</v>
      </c>
    </row>
    <row r="767" spans="1:7" x14ac:dyDescent="0.3">
      <c r="A767" t="s">
        <v>1566</v>
      </c>
      <c r="B767" t="s">
        <v>1758</v>
      </c>
      <c r="C767">
        <v>4</v>
      </c>
      <c r="D767">
        <v>186.24</v>
      </c>
      <c r="E767">
        <v>0.23</v>
      </c>
      <c r="F767" t="s">
        <v>1805</v>
      </c>
      <c r="G767">
        <v>573.61920000000009</v>
      </c>
    </row>
    <row r="768" spans="1:7" x14ac:dyDescent="0.3">
      <c r="A768" t="s">
        <v>1610</v>
      </c>
      <c r="B768" t="s">
        <v>1764</v>
      </c>
      <c r="C768">
        <v>4</v>
      </c>
      <c r="D768">
        <v>609.05999999999995</v>
      </c>
      <c r="E768">
        <v>0.22</v>
      </c>
      <c r="F768" t="s">
        <v>1810</v>
      </c>
      <c r="G768">
        <v>1900.2672</v>
      </c>
    </row>
    <row r="769" spans="1:7" x14ac:dyDescent="0.3">
      <c r="A769" t="s">
        <v>1596</v>
      </c>
      <c r="B769" t="s">
        <v>1774</v>
      </c>
      <c r="C769">
        <v>1</v>
      </c>
      <c r="D769">
        <v>827.91</v>
      </c>
      <c r="E769">
        <v>0.21</v>
      </c>
      <c r="F769" t="s">
        <v>1807</v>
      </c>
      <c r="G769">
        <v>654.0489</v>
      </c>
    </row>
    <row r="770" spans="1:7" x14ac:dyDescent="0.3">
      <c r="A770" t="s">
        <v>1696</v>
      </c>
      <c r="B770" t="s">
        <v>1734</v>
      </c>
      <c r="C770">
        <v>1</v>
      </c>
      <c r="D770">
        <v>303.79000000000002</v>
      </c>
      <c r="E770">
        <v>0.24</v>
      </c>
      <c r="F770" t="s">
        <v>1807</v>
      </c>
      <c r="G770">
        <v>230.88040000000001</v>
      </c>
    </row>
    <row r="771" spans="1:7" x14ac:dyDescent="0.3">
      <c r="A771" t="s">
        <v>1604</v>
      </c>
      <c r="B771" t="s">
        <v>1758</v>
      </c>
      <c r="C771">
        <v>2</v>
      </c>
      <c r="D771">
        <v>365.91</v>
      </c>
      <c r="E771">
        <v>0.14000000000000001</v>
      </c>
      <c r="F771" t="s">
        <v>1810</v>
      </c>
      <c r="G771">
        <v>629.36520000000007</v>
      </c>
    </row>
    <row r="772" spans="1:7" x14ac:dyDescent="0.3">
      <c r="A772" t="s">
        <v>1580</v>
      </c>
      <c r="B772" t="s">
        <v>1789</v>
      </c>
      <c r="C772">
        <v>3</v>
      </c>
      <c r="D772">
        <v>852.72</v>
      </c>
      <c r="E772">
        <v>0.16</v>
      </c>
      <c r="F772" t="s">
        <v>1805</v>
      </c>
      <c r="G772">
        <v>2148.8544000000002</v>
      </c>
    </row>
    <row r="773" spans="1:7" x14ac:dyDescent="0.3">
      <c r="A773" t="s">
        <v>1550</v>
      </c>
      <c r="B773" t="s">
        <v>1751</v>
      </c>
      <c r="C773">
        <v>1</v>
      </c>
      <c r="D773">
        <v>768.25</v>
      </c>
      <c r="E773">
        <v>0.18</v>
      </c>
      <c r="F773" t="s">
        <v>1805</v>
      </c>
      <c r="G773">
        <v>629.96500000000003</v>
      </c>
    </row>
    <row r="774" spans="1:7" x14ac:dyDescent="0.3">
      <c r="A774" t="s">
        <v>1714</v>
      </c>
      <c r="B774" t="s">
        <v>1795</v>
      </c>
      <c r="C774">
        <v>2</v>
      </c>
      <c r="D774">
        <v>318.62</v>
      </c>
      <c r="E774">
        <v>0.02</v>
      </c>
      <c r="F774" t="s">
        <v>1810</v>
      </c>
      <c r="G774">
        <v>624.49519999999995</v>
      </c>
    </row>
    <row r="775" spans="1:7" x14ac:dyDescent="0.3">
      <c r="A775" t="s">
        <v>1682</v>
      </c>
      <c r="B775" t="s">
        <v>1743</v>
      </c>
      <c r="C775">
        <v>4</v>
      </c>
      <c r="D775">
        <v>402.11</v>
      </c>
      <c r="E775">
        <v>0.14000000000000001</v>
      </c>
      <c r="F775" t="s">
        <v>1807</v>
      </c>
      <c r="G775">
        <v>1383.2583999999999</v>
      </c>
    </row>
    <row r="776" spans="1:7" x14ac:dyDescent="0.3">
      <c r="A776" t="s">
        <v>1698</v>
      </c>
      <c r="B776" t="s">
        <v>1789</v>
      </c>
      <c r="C776">
        <v>3</v>
      </c>
      <c r="D776">
        <v>846.31</v>
      </c>
      <c r="E776">
        <v>0.18</v>
      </c>
      <c r="F776" t="s">
        <v>1810</v>
      </c>
      <c r="G776">
        <v>2081.9225999999999</v>
      </c>
    </row>
    <row r="777" spans="1:7" x14ac:dyDescent="0.3">
      <c r="A777" t="s">
        <v>1718</v>
      </c>
      <c r="B777" t="s">
        <v>1781</v>
      </c>
      <c r="C777">
        <v>1</v>
      </c>
      <c r="D777">
        <v>269.94</v>
      </c>
      <c r="E777">
        <v>7.0000000000000007E-2</v>
      </c>
      <c r="F777" t="s">
        <v>1810</v>
      </c>
      <c r="G777">
        <v>251.04419999999999</v>
      </c>
    </row>
    <row r="778" spans="1:7" x14ac:dyDescent="0.3">
      <c r="A778" t="s">
        <v>1570</v>
      </c>
      <c r="B778" t="s">
        <v>1751</v>
      </c>
      <c r="C778">
        <v>3</v>
      </c>
      <c r="D778">
        <v>909.25</v>
      </c>
      <c r="E778">
        <v>0.28999999999999998</v>
      </c>
      <c r="F778" t="s">
        <v>1810</v>
      </c>
      <c r="G778">
        <v>1936.7025000000001</v>
      </c>
    </row>
    <row r="779" spans="1:7" x14ac:dyDescent="0.3">
      <c r="A779" t="s">
        <v>1712</v>
      </c>
      <c r="B779" t="s">
        <v>1776</v>
      </c>
      <c r="C779">
        <v>2</v>
      </c>
      <c r="D779">
        <v>229.81</v>
      </c>
      <c r="E779">
        <v>0.21</v>
      </c>
      <c r="F779" t="s">
        <v>1810</v>
      </c>
      <c r="G779">
        <v>363.09980000000002</v>
      </c>
    </row>
    <row r="780" spans="1:7" x14ac:dyDescent="0.3">
      <c r="A780" t="s">
        <v>1686</v>
      </c>
      <c r="B780" t="s">
        <v>1783</v>
      </c>
      <c r="C780">
        <v>3</v>
      </c>
      <c r="D780">
        <v>442.36</v>
      </c>
      <c r="E780">
        <v>0.06</v>
      </c>
      <c r="F780" t="s">
        <v>1807</v>
      </c>
      <c r="G780">
        <v>1247.4552000000001</v>
      </c>
    </row>
    <row r="781" spans="1:7" x14ac:dyDescent="0.3">
      <c r="A781" t="s">
        <v>1702</v>
      </c>
      <c r="B781" t="s">
        <v>1748</v>
      </c>
      <c r="C781">
        <v>3</v>
      </c>
      <c r="D781">
        <v>413.74</v>
      </c>
      <c r="E781">
        <v>0.01</v>
      </c>
      <c r="F781" t="s">
        <v>1805</v>
      </c>
      <c r="G781">
        <v>1228.8078</v>
      </c>
    </row>
    <row r="782" spans="1:7" x14ac:dyDescent="0.3">
      <c r="A782" t="s">
        <v>1708</v>
      </c>
      <c r="B782" t="s">
        <v>1781</v>
      </c>
      <c r="C782">
        <v>4</v>
      </c>
      <c r="D782">
        <v>79.75</v>
      </c>
      <c r="E782">
        <v>0.18</v>
      </c>
      <c r="F782" t="s">
        <v>1807</v>
      </c>
      <c r="G782">
        <v>261.58</v>
      </c>
    </row>
    <row r="783" spans="1:7" x14ac:dyDescent="0.3">
      <c r="A783" t="s">
        <v>1610</v>
      </c>
      <c r="B783" t="s">
        <v>1776</v>
      </c>
      <c r="C783">
        <v>4</v>
      </c>
      <c r="D783">
        <v>95.06</v>
      </c>
      <c r="E783">
        <v>0.03</v>
      </c>
      <c r="F783" t="s">
        <v>1805</v>
      </c>
      <c r="G783">
        <v>368.83280000000002</v>
      </c>
    </row>
    <row r="784" spans="1:7" x14ac:dyDescent="0.3">
      <c r="A784" t="s">
        <v>1726</v>
      </c>
      <c r="B784" t="s">
        <v>1761</v>
      </c>
      <c r="C784">
        <v>4</v>
      </c>
      <c r="D784">
        <v>107.08</v>
      </c>
      <c r="E784">
        <v>0.27</v>
      </c>
      <c r="F784" t="s">
        <v>1810</v>
      </c>
      <c r="G784">
        <v>312.67360000000002</v>
      </c>
    </row>
    <row r="785" spans="1:7" x14ac:dyDescent="0.3">
      <c r="A785" t="s">
        <v>1728</v>
      </c>
      <c r="B785" t="s">
        <v>1792</v>
      </c>
      <c r="C785">
        <v>1</v>
      </c>
      <c r="D785">
        <v>873.18</v>
      </c>
      <c r="E785">
        <v>0.03</v>
      </c>
      <c r="F785" t="s">
        <v>1810</v>
      </c>
      <c r="G785">
        <v>846.98459999999989</v>
      </c>
    </row>
    <row r="786" spans="1:7" x14ac:dyDescent="0.3">
      <c r="A786" t="s">
        <v>1670</v>
      </c>
      <c r="B786" t="s">
        <v>1792</v>
      </c>
      <c r="C786">
        <v>1</v>
      </c>
      <c r="D786">
        <v>914.75</v>
      </c>
      <c r="E786">
        <v>0.1</v>
      </c>
      <c r="F786" t="s">
        <v>1810</v>
      </c>
      <c r="G786">
        <v>823.27499999999998</v>
      </c>
    </row>
    <row r="787" spans="1:7" x14ac:dyDescent="0.3">
      <c r="A787" t="s">
        <v>1676</v>
      </c>
      <c r="B787" t="s">
        <v>1779</v>
      </c>
      <c r="C787">
        <v>4</v>
      </c>
      <c r="D787">
        <v>457.33</v>
      </c>
      <c r="E787">
        <v>0.1</v>
      </c>
      <c r="F787" t="s">
        <v>1805</v>
      </c>
      <c r="G787">
        <v>1646.3879999999999</v>
      </c>
    </row>
    <row r="788" spans="1:7" x14ac:dyDescent="0.3">
      <c r="A788" t="s">
        <v>1728</v>
      </c>
      <c r="B788" t="s">
        <v>1748</v>
      </c>
      <c r="C788">
        <v>3</v>
      </c>
      <c r="D788">
        <v>761.88</v>
      </c>
      <c r="E788">
        <v>0.23</v>
      </c>
      <c r="F788" t="s">
        <v>1807</v>
      </c>
      <c r="G788">
        <v>1759.9428</v>
      </c>
    </row>
    <row r="789" spans="1:7" x14ac:dyDescent="0.3">
      <c r="A789" t="s">
        <v>1604</v>
      </c>
      <c r="B789" t="s">
        <v>1795</v>
      </c>
      <c r="C789">
        <v>4</v>
      </c>
      <c r="D789">
        <v>122.87</v>
      </c>
      <c r="E789">
        <v>0.13</v>
      </c>
      <c r="F789" t="s">
        <v>1805</v>
      </c>
      <c r="G789">
        <v>427.58760000000001</v>
      </c>
    </row>
    <row r="790" spans="1:7" x14ac:dyDescent="0.3">
      <c r="A790" t="s">
        <v>1676</v>
      </c>
      <c r="B790" t="s">
        <v>1751</v>
      </c>
      <c r="C790">
        <v>4</v>
      </c>
      <c r="D790">
        <v>753</v>
      </c>
      <c r="E790">
        <v>0.28000000000000003</v>
      </c>
      <c r="F790" t="s">
        <v>1810</v>
      </c>
      <c r="G790">
        <v>2168.64</v>
      </c>
    </row>
    <row r="791" spans="1:7" x14ac:dyDescent="0.3">
      <c r="A791" t="s">
        <v>1537</v>
      </c>
      <c r="B791" t="s">
        <v>1755</v>
      </c>
      <c r="C791">
        <v>2</v>
      </c>
      <c r="D791">
        <v>788.05</v>
      </c>
      <c r="E791">
        <v>0.21</v>
      </c>
      <c r="F791" t="s">
        <v>1805</v>
      </c>
      <c r="G791">
        <v>1245.1189999999999</v>
      </c>
    </row>
    <row r="792" spans="1:7" x14ac:dyDescent="0.3">
      <c r="A792" t="s">
        <v>1694</v>
      </c>
      <c r="B792" t="s">
        <v>1771</v>
      </c>
      <c r="C792">
        <v>2</v>
      </c>
      <c r="D792">
        <v>807.1</v>
      </c>
      <c r="E792">
        <v>0.28999999999999998</v>
      </c>
      <c r="F792" t="s">
        <v>1805</v>
      </c>
      <c r="G792">
        <v>1146.0820000000001</v>
      </c>
    </row>
    <row r="793" spans="1:7" x14ac:dyDescent="0.3">
      <c r="A793" t="s">
        <v>1544</v>
      </c>
      <c r="B793" t="s">
        <v>1739</v>
      </c>
      <c r="C793">
        <v>2</v>
      </c>
      <c r="D793">
        <v>443.09</v>
      </c>
      <c r="E793">
        <v>0.02</v>
      </c>
      <c r="F793" t="s">
        <v>1807</v>
      </c>
      <c r="G793">
        <v>868.45639999999992</v>
      </c>
    </row>
    <row r="794" spans="1:7" x14ac:dyDescent="0.3">
      <c r="A794" t="s">
        <v>1568</v>
      </c>
      <c r="B794" t="s">
        <v>1783</v>
      </c>
      <c r="C794">
        <v>1</v>
      </c>
      <c r="D794">
        <v>512.16</v>
      </c>
      <c r="E794">
        <v>0.02</v>
      </c>
      <c r="F794" t="s">
        <v>1810</v>
      </c>
      <c r="G794">
        <v>501.91680000000002</v>
      </c>
    </row>
    <row r="795" spans="1:7" x14ac:dyDescent="0.3">
      <c r="A795" t="s">
        <v>1612</v>
      </c>
      <c r="B795" t="s">
        <v>1792</v>
      </c>
      <c r="C795">
        <v>2</v>
      </c>
      <c r="D795">
        <v>602.54999999999995</v>
      </c>
      <c r="E795">
        <v>0.23</v>
      </c>
      <c r="F795" t="s">
        <v>1810</v>
      </c>
      <c r="G795">
        <v>927.92699999999991</v>
      </c>
    </row>
    <row r="796" spans="1:7" x14ac:dyDescent="0.3">
      <c r="A796" t="s">
        <v>1614</v>
      </c>
      <c r="B796" t="s">
        <v>1734</v>
      </c>
      <c r="C796">
        <v>3</v>
      </c>
      <c r="D796">
        <v>846.19</v>
      </c>
      <c r="E796">
        <v>0.09</v>
      </c>
      <c r="F796" t="s">
        <v>1810</v>
      </c>
      <c r="G796">
        <v>2310.0987</v>
      </c>
    </row>
    <row r="797" spans="1:7" x14ac:dyDescent="0.3">
      <c r="A797" t="s">
        <v>1668</v>
      </c>
      <c r="B797" t="s">
        <v>1764</v>
      </c>
      <c r="C797">
        <v>1</v>
      </c>
      <c r="D797">
        <v>506.73</v>
      </c>
      <c r="E797">
        <v>0.28999999999999998</v>
      </c>
      <c r="F797" t="s">
        <v>1805</v>
      </c>
      <c r="G797">
        <v>359.7783</v>
      </c>
    </row>
    <row r="798" spans="1:7" x14ac:dyDescent="0.3">
      <c r="A798" t="s">
        <v>1632</v>
      </c>
      <c r="B798" t="s">
        <v>1786</v>
      </c>
      <c r="C798">
        <v>1</v>
      </c>
      <c r="D798">
        <v>408.66</v>
      </c>
      <c r="E798">
        <v>0.13</v>
      </c>
      <c r="F798" t="s">
        <v>1810</v>
      </c>
      <c r="G798">
        <v>355.5342</v>
      </c>
    </row>
    <row r="799" spans="1:7" x14ac:dyDescent="0.3">
      <c r="A799" t="s">
        <v>1544</v>
      </c>
      <c r="B799" t="s">
        <v>1789</v>
      </c>
      <c r="C799">
        <v>3</v>
      </c>
      <c r="D799">
        <v>170.48</v>
      </c>
      <c r="E799">
        <v>0.06</v>
      </c>
      <c r="F799" t="s">
        <v>1810</v>
      </c>
      <c r="G799">
        <v>480.75359999999989</v>
      </c>
    </row>
    <row r="800" spans="1:7" x14ac:dyDescent="0.3">
      <c r="A800" t="s">
        <v>1566</v>
      </c>
      <c r="B800" t="s">
        <v>1768</v>
      </c>
      <c r="C800">
        <v>1</v>
      </c>
      <c r="D800">
        <v>423.48</v>
      </c>
      <c r="E800">
        <v>0.18</v>
      </c>
      <c r="F800" t="s">
        <v>1807</v>
      </c>
      <c r="G800">
        <v>347.25360000000012</v>
      </c>
    </row>
    <row r="801" spans="1:7" x14ac:dyDescent="0.3">
      <c r="A801" t="s">
        <v>1714</v>
      </c>
      <c r="B801" t="s">
        <v>1774</v>
      </c>
      <c r="C801">
        <v>4</v>
      </c>
      <c r="D801">
        <v>23.57</v>
      </c>
      <c r="E801">
        <v>0.1</v>
      </c>
      <c r="F801" t="s">
        <v>1805</v>
      </c>
      <c r="G801">
        <v>84.852000000000004</v>
      </c>
    </row>
    <row r="802" spans="1:7" x14ac:dyDescent="0.3">
      <c r="A802" t="s">
        <v>1614</v>
      </c>
      <c r="B802" t="s">
        <v>1792</v>
      </c>
      <c r="C802">
        <v>2</v>
      </c>
      <c r="D802">
        <v>953.26</v>
      </c>
      <c r="E802">
        <v>0.1</v>
      </c>
      <c r="F802" t="s">
        <v>1810</v>
      </c>
      <c r="G802">
        <v>1715.8679999999999</v>
      </c>
    </row>
    <row r="803" spans="1:7" x14ac:dyDescent="0.3">
      <c r="A803" t="s">
        <v>1676</v>
      </c>
      <c r="B803" t="s">
        <v>1761</v>
      </c>
      <c r="C803">
        <v>3</v>
      </c>
      <c r="D803">
        <v>405.13</v>
      </c>
      <c r="E803">
        <v>0.14000000000000001</v>
      </c>
      <c r="F803" t="s">
        <v>1810</v>
      </c>
      <c r="G803">
        <v>1045.2354</v>
      </c>
    </row>
    <row r="804" spans="1:7" x14ac:dyDescent="0.3">
      <c r="A804" t="s">
        <v>1531</v>
      </c>
      <c r="B804" t="s">
        <v>1751</v>
      </c>
      <c r="C804">
        <v>2</v>
      </c>
      <c r="D804">
        <v>333.83</v>
      </c>
      <c r="E804">
        <v>0.26</v>
      </c>
      <c r="F804" t="s">
        <v>1807</v>
      </c>
      <c r="G804">
        <v>494.0684</v>
      </c>
    </row>
    <row r="805" spans="1:7" x14ac:dyDescent="0.3">
      <c r="A805" t="s">
        <v>1712</v>
      </c>
      <c r="B805" t="s">
        <v>1748</v>
      </c>
      <c r="C805">
        <v>2</v>
      </c>
      <c r="D805">
        <v>727.18</v>
      </c>
      <c r="E805">
        <v>0.22</v>
      </c>
      <c r="F805" t="s">
        <v>1807</v>
      </c>
      <c r="G805">
        <v>1134.4007999999999</v>
      </c>
    </row>
    <row r="806" spans="1:7" x14ac:dyDescent="0.3">
      <c r="A806" t="s">
        <v>1537</v>
      </c>
      <c r="B806" t="s">
        <v>1771</v>
      </c>
      <c r="C806">
        <v>2</v>
      </c>
      <c r="D806">
        <v>516.02</v>
      </c>
      <c r="E806">
        <v>0.19</v>
      </c>
      <c r="F806" t="s">
        <v>1810</v>
      </c>
      <c r="G806">
        <v>835.95240000000001</v>
      </c>
    </row>
    <row r="807" spans="1:7" x14ac:dyDescent="0.3">
      <c r="A807" t="s">
        <v>1614</v>
      </c>
      <c r="B807" t="s">
        <v>1774</v>
      </c>
      <c r="C807">
        <v>2</v>
      </c>
      <c r="D807">
        <v>705.61</v>
      </c>
      <c r="E807">
        <v>0.28000000000000003</v>
      </c>
      <c r="F807" t="s">
        <v>1805</v>
      </c>
      <c r="G807">
        <v>1016.0784</v>
      </c>
    </row>
    <row r="808" spans="1:7" x14ac:dyDescent="0.3">
      <c r="A808" t="s">
        <v>1698</v>
      </c>
      <c r="B808" t="s">
        <v>1764</v>
      </c>
      <c r="C808">
        <v>3</v>
      </c>
      <c r="D808">
        <v>654.47</v>
      </c>
      <c r="E808">
        <v>0.18</v>
      </c>
      <c r="F808" t="s">
        <v>1810</v>
      </c>
      <c r="G808">
        <v>1609.9962</v>
      </c>
    </row>
    <row r="809" spans="1:7" x14ac:dyDescent="0.3">
      <c r="A809" t="s">
        <v>1706</v>
      </c>
      <c r="B809" t="s">
        <v>1783</v>
      </c>
      <c r="C809">
        <v>2</v>
      </c>
      <c r="D809">
        <v>315.27</v>
      </c>
      <c r="E809">
        <v>0.23</v>
      </c>
      <c r="F809" t="s">
        <v>1805</v>
      </c>
      <c r="G809">
        <v>485.51580000000001</v>
      </c>
    </row>
    <row r="810" spans="1:7" x14ac:dyDescent="0.3">
      <c r="A810" t="s">
        <v>1586</v>
      </c>
      <c r="B810" t="s">
        <v>1743</v>
      </c>
      <c r="C810">
        <v>1</v>
      </c>
      <c r="D810">
        <v>974.47</v>
      </c>
      <c r="E810">
        <v>0.05</v>
      </c>
      <c r="F810" t="s">
        <v>1805</v>
      </c>
      <c r="G810">
        <v>925.74649999999997</v>
      </c>
    </row>
    <row r="811" spans="1:7" x14ac:dyDescent="0.3">
      <c r="A811" t="s">
        <v>1531</v>
      </c>
      <c r="B811" t="s">
        <v>1751</v>
      </c>
      <c r="C811">
        <v>2</v>
      </c>
      <c r="D811">
        <v>803.3</v>
      </c>
      <c r="E811">
        <v>0.17</v>
      </c>
      <c r="F811" t="s">
        <v>1805</v>
      </c>
      <c r="G811">
        <v>1333.4780000000001</v>
      </c>
    </row>
    <row r="812" spans="1:7" x14ac:dyDescent="0.3">
      <c r="A812" t="s">
        <v>1531</v>
      </c>
      <c r="B812" t="s">
        <v>1771</v>
      </c>
      <c r="C812">
        <v>4</v>
      </c>
      <c r="D812">
        <v>863.87</v>
      </c>
      <c r="E812">
        <v>0.21</v>
      </c>
      <c r="F812" t="s">
        <v>1810</v>
      </c>
      <c r="G812">
        <v>2729.8292000000001</v>
      </c>
    </row>
    <row r="813" spans="1:7" x14ac:dyDescent="0.3">
      <c r="A813" t="s">
        <v>1690</v>
      </c>
      <c r="B813" t="s">
        <v>1792</v>
      </c>
      <c r="C813">
        <v>1</v>
      </c>
      <c r="D813">
        <v>450.11</v>
      </c>
      <c r="E813">
        <v>0.17</v>
      </c>
      <c r="F813" t="s">
        <v>1805</v>
      </c>
      <c r="G813">
        <v>373.59129999999999</v>
      </c>
    </row>
    <row r="814" spans="1:7" x14ac:dyDescent="0.3">
      <c r="A814" t="s">
        <v>1666</v>
      </c>
      <c r="B814" t="s">
        <v>1779</v>
      </c>
      <c r="C814">
        <v>1</v>
      </c>
      <c r="D814">
        <v>289.82</v>
      </c>
      <c r="E814">
        <v>0.18</v>
      </c>
      <c r="F814" t="s">
        <v>1810</v>
      </c>
      <c r="G814">
        <v>237.6524</v>
      </c>
    </row>
    <row r="815" spans="1:7" x14ac:dyDescent="0.3">
      <c r="A815" t="s">
        <v>1638</v>
      </c>
      <c r="B815" t="s">
        <v>1771</v>
      </c>
      <c r="C815">
        <v>4</v>
      </c>
      <c r="D815">
        <v>250.64</v>
      </c>
      <c r="E815">
        <v>0.1</v>
      </c>
      <c r="F815" t="s">
        <v>1807</v>
      </c>
      <c r="G815">
        <v>902.30399999999997</v>
      </c>
    </row>
    <row r="816" spans="1:7" x14ac:dyDescent="0.3">
      <c r="A816" t="s">
        <v>1668</v>
      </c>
      <c r="B816" t="s">
        <v>1795</v>
      </c>
      <c r="C816">
        <v>4</v>
      </c>
      <c r="D816">
        <v>373.49</v>
      </c>
      <c r="E816">
        <v>0.16</v>
      </c>
      <c r="F816" t="s">
        <v>1810</v>
      </c>
      <c r="G816">
        <v>1254.9264000000001</v>
      </c>
    </row>
    <row r="817" spans="1:7" x14ac:dyDescent="0.3">
      <c r="A817" t="s">
        <v>1533</v>
      </c>
      <c r="B817" t="s">
        <v>1768</v>
      </c>
      <c r="C817">
        <v>4</v>
      </c>
      <c r="D817">
        <v>348.91</v>
      </c>
      <c r="E817">
        <v>0.18</v>
      </c>
      <c r="F817" t="s">
        <v>1807</v>
      </c>
      <c r="G817">
        <v>1144.4248</v>
      </c>
    </row>
    <row r="818" spans="1:7" x14ac:dyDescent="0.3">
      <c r="A818" t="s">
        <v>1718</v>
      </c>
      <c r="B818" t="s">
        <v>1789</v>
      </c>
      <c r="C818">
        <v>4</v>
      </c>
      <c r="D818">
        <v>212.96</v>
      </c>
      <c r="E818">
        <v>0.17</v>
      </c>
      <c r="F818" t="s">
        <v>1805</v>
      </c>
      <c r="G818">
        <v>707.02719999999999</v>
      </c>
    </row>
    <row r="819" spans="1:7" x14ac:dyDescent="0.3">
      <c r="A819" t="s">
        <v>1584</v>
      </c>
      <c r="B819" t="s">
        <v>1795</v>
      </c>
      <c r="C819">
        <v>3</v>
      </c>
      <c r="D819">
        <v>871.34</v>
      </c>
      <c r="E819">
        <v>0.11</v>
      </c>
      <c r="F819" t="s">
        <v>1810</v>
      </c>
      <c r="G819">
        <v>2326.4778000000001</v>
      </c>
    </row>
    <row r="820" spans="1:7" x14ac:dyDescent="0.3">
      <c r="A820" t="s">
        <v>1718</v>
      </c>
      <c r="B820" t="s">
        <v>1734</v>
      </c>
      <c r="C820">
        <v>2</v>
      </c>
      <c r="D820">
        <v>698.94</v>
      </c>
      <c r="E820">
        <v>0.06</v>
      </c>
      <c r="F820" t="s">
        <v>1805</v>
      </c>
      <c r="G820">
        <v>1314.0072</v>
      </c>
    </row>
    <row r="821" spans="1:7" x14ac:dyDescent="0.3">
      <c r="A821" t="s">
        <v>1678</v>
      </c>
      <c r="B821" t="s">
        <v>1734</v>
      </c>
      <c r="C821">
        <v>1</v>
      </c>
      <c r="D821">
        <v>719.94</v>
      </c>
      <c r="E821">
        <v>0.23</v>
      </c>
      <c r="F821" t="s">
        <v>1810</v>
      </c>
      <c r="G821">
        <v>554.35380000000009</v>
      </c>
    </row>
    <row r="822" spans="1:7" x14ac:dyDescent="0.3">
      <c r="A822" t="s">
        <v>1586</v>
      </c>
      <c r="B822" t="s">
        <v>1751</v>
      </c>
      <c r="C822">
        <v>2</v>
      </c>
      <c r="D822">
        <v>278.16000000000003</v>
      </c>
      <c r="E822">
        <v>0.22</v>
      </c>
      <c r="F822" t="s">
        <v>1807</v>
      </c>
      <c r="G822">
        <v>433.92960000000011</v>
      </c>
    </row>
    <row r="823" spans="1:7" x14ac:dyDescent="0.3">
      <c r="A823" t="s">
        <v>1628</v>
      </c>
      <c r="B823" t="s">
        <v>1755</v>
      </c>
      <c r="C823">
        <v>1</v>
      </c>
      <c r="D823">
        <v>678.9</v>
      </c>
      <c r="E823">
        <v>0.17</v>
      </c>
      <c r="F823" t="s">
        <v>1805</v>
      </c>
      <c r="G823">
        <v>563.48699999999997</v>
      </c>
    </row>
    <row r="824" spans="1:7" x14ac:dyDescent="0.3">
      <c r="A824" t="s">
        <v>1580</v>
      </c>
      <c r="B824" t="s">
        <v>1783</v>
      </c>
      <c r="C824">
        <v>4</v>
      </c>
      <c r="D824">
        <v>94.13</v>
      </c>
      <c r="E824">
        <v>0.15</v>
      </c>
      <c r="F824" t="s">
        <v>1805</v>
      </c>
      <c r="G824">
        <v>320.04199999999997</v>
      </c>
    </row>
    <row r="825" spans="1:7" x14ac:dyDescent="0.3">
      <c r="A825" t="s">
        <v>1618</v>
      </c>
      <c r="B825" t="s">
        <v>1739</v>
      </c>
      <c r="C825">
        <v>4</v>
      </c>
      <c r="D825">
        <v>415.02</v>
      </c>
      <c r="E825">
        <v>0.01</v>
      </c>
      <c r="F825" t="s">
        <v>1807</v>
      </c>
      <c r="G825">
        <v>1643.4792</v>
      </c>
    </row>
    <row r="826" spans="1:7" x14ac:dyDescent="0.3">
      <c r="A826" t="s">
        <v>1552</v>
      </c>
      <c r="B826" t="s">
        <v>1751</v>
      </c>
      <c r="C826">
        <v>4</v>
      </c>
      <c r="D826">
        <v>780.07</v>
      </c>
      <c r="E826">
        <v>0.03</v>
      </c>
      <c r="F826" t="s">
        <v>1805</v>
      </c>
      <c r="G826">
        <v>3026.6716000000001</v>
      </c>
    </row>
    <row r="827" spans="1:7" x14ac:dyDescent="0.3">
      <c r="A827" t="s">
        <v>1604</v>
      </c>
      <c r="B827" t="s">
        <v>1783</v>
      </c>
      <c r="C827">
        <v>4</v>
      </c>
      <c r="D827">
        <v>184.57</v>
      </c>
      <c r="E827">
        <v>0.28000000000000003</v>
      </c>
      <c r="F827" t="s">
        <v>1805</v>
      </c>
      <c r="G827">
        <v>531.5616</v>
      </c>
    </row>
    <row r="828" spans="1:7" x14ac:dyDescent="0.3">
      <c r="A828" t="s">
        <v>1660</v>
      </c>
      <c r="B828" t="s">
        <v>1751</v>
      </c>
      <c r="C828">
        <v>4</v>
      </c>
      <c r="D828">
        <v>277.58</v>
      </c>
      <c r="E828">
        <v>0.22</v>
      </c>
      <c r="F828" t="s">
        <v>1807</v>
      </c>
      <c r="G828">
        <v>866.04959999999994</v>
      </c>
    </row>
    <row r="829" spans="1:7" x14ac:dyDescent="0.3">
      <c r="A829" t="s">
        <v>1592</v>
      </c>
      <c r="B829" t="s">
        <v>1748</v>
      </c>
      <c r="C829">
        <v>1</v>
      </c>
      <c r="D829">
        <v>36.799999999999997</v>
      </c>
      <c r="E829">
        <v>0.18</v>
      </c>
      <c r="F829" t="s">
        <v>1805</v>
      </c>
      <c r="G829">
        <v>30.175999999999998</v>
      </c>
    </row>
    <row r="830" spans="1:7" x14ac:dyDescent="0.3">
      <c r="A830" t="s">
        <v>1706</v>
      </c>
      <c r="B830" t="s">
        <v>1758</v>
      </c>
      <c r="C830">
        <v>1</v>
      </c>
      <c r="D830">
        <v>539.37</v>
      </c>
      <c r="E830">
        <v>0.14000000000000001</v>
      </c>
      <c r="F830" t="s">
        <v>1805</v>
      </c>
      <c r="G830">
        <v>463.85820000000001</v>
      </c>
    </row>
    <row r="831" spans="1:7" x14ac:dyDescent="0.3">
      <c r="A831" t="s">
        <v>1570</v>
      </c>
      <c r="B831" t="s">
        <v>1792</v>
      </c>
      <c r="C831">
        <v>1</v>
      </c>
      <c r="D831">
        <v>27.83</v>
      </c>
      <c r="E831">
        <v>0.3</v>
      </c>
      <c r="F831" t="s">
        <v>1807</v>
      </c>
      <c r="G831">
        <v>19.481000000000002</v>
      </c>
    </row>
    <row r="832" spans="1:7" x14ac:dyDescent="0.3">
      <c r="A832" t="s">
        <v>1670</v>
      </c>
      <c r="B832" t="s">
        <v>1751</v>
      </c>
      <c r="C832">
        <v>3</v>
      </c>
      <c r="D832">
        <v>698.72</v>
      </c>
      <c r="E832">
        <v>0.28000000000000003</v>
      </c>
      <c r="F832" t="s">
        <v>1810</v>
      </c>
      <c r="G832">
        <v>1509.2352000000001</v>
      </c>
    </row>
    <row r="833" spans="1:7" x14ac:dyDescent="0.3">
      <c r="A833" t="s">
        <v>1682</v>
      </c>
      <c r="B833" t="s">
        <v>1779</v>
      </c>
      <c r="C833">
        <v>4</v>
      </c>
      <c r="D833">
        <v>528.23</v>
      </c>
      <c r="E833">
        <v>0.15</v>
      </c>
      <c r="F833" t="s">
        <v>1810</v>
      </c>
      <c r="G833">
        <v>1795.982</v>
      </c>
    </row>
    <row r="834" spans="1:7" x14ac:dyDescent="0.3">
      <c r="A834" t="s">
        <v>1622</v>
      </c>
      <c r="B834" t="s">
        <v>1786</v>
      </c>
      <c r="C834">
        <v>2</v>
      </c>
      <c r="D834">
        <v>780.9</v>
      </c>
      <c r="E834">
        <v>0.24</v>
      </c>
      <c r="F834" t="s">
        <v>1807</v>
      </c>
      <c r="G834">
        <v>1186.9680000000001</v>
      </c>
    </row>
    <row r="835" spans="1:7" x14ac:dyDescent="0.3">
      <c r="A835" t="s">
        <v>1572</v>
      </c>
      <c r="B835" t="s">
        <v>1781</v>
      </c>
      <c r="C835">
        <v>1</v>
      </c>
      <c r="D835">
        <v>977.97</v>
      </c>
      <c r="E835">
        <v>0.06</v>
      </c>
      <c r="F835" t="s">
        <v>1810</v>
      </c>
      <c r="G835">
        <v>919.29179999999997</v>
      </c>
    </row>
    <row r="836" spans="1:7" x14ac:dyDescent="0.3">
      <c r="A836" t="s">
        <v>1696</v>
      </c>
      <c r="B836" t="s">
        <v>1776</v>
      </c>
      <c r="C836">
        <v>4</v>
      </c>
      <c r="D836">
        <v>354.65</v>
      </c>
      <c r="E836">
        <v>0.19</v>
      </c>
      <c r="F836" t="s">
        <v>1805</v>
      </c>
      <c r="G836">
        <v>1149.066</v>
      </c>
    </row>
    <row r="837" spans="1:7" x14ac:dyDescent="0.3">
      <c r="A837" t="s">
        <v>1666</v>
      </c>
      <c r="B837" t="s">
        <v>1795</v>
      </c>
      <c r="C837">
        <v>1</v>
      </c>
      <c r="D837">
        <v>671.62</v>
      </c>
      <c r="E837">
        <v>0.09</v>
      </c>
      <c r="F837" t="s">
        <v>1810</v>
      </c>
      <c r="G837">
        <v>611.17420000000004</v>
      </c>
    </row>
    <row r="838" spans="1:7" x14ac:dyDescent="0.3">
      <c r="A838" t="s">
        <v>1694</v>
      </c>
      <c r="B838" t="s">
        <v>1748</v>
      </c>
      <c r="C838">
        <v>1</v>
      </c>
      <c r="D838">
        <v>867.32</v>
      </c>
      <c r="E838">
        <v>0.28999999999999998</v>
      </c>
      <c r="F838" t="s">
        <v>1807</v>
      </c>
      <c r="G838">
        <v>615.79719999999998</v>
      </c>
    </row>
    <row r="839" spans="1:7" x14ac:dyDescent="0.3">
      <c r="A839" t="s">
        <v>1550</v>
      </c>
      <c r="B839" t="s">
        <v>1776</v>
      </c>
      <c r="C839">
        <v>3</v>
      </c>
      <c r="D839">
        <v>240.27</v>
      </c>
      <c r="E839">
        <v>0.15</v>
      </c>
      <c r="F839" t="s">
        <v>1807</v>
      </c>
      <c r="G839">
        <v>612.68850000000009</v>
      </c>
    </row>
    <row r="840" spans="1:7" x14ac:dyDescent="0.3">
      <c r="A840" t="s">
        <v>1586</v>
      </c>
      <c r="B840" t="s">
        <v>1786</v>
      </c>
      <c r="C840">
        <v>2</v>
      </c>
      <c r="D840">
        <v>619.12</v>
      </c>
      <c r="E840">
        <v>0.28000000000000003</v>
      </c>
      <c r="F840" t="s">
        <v>1810</v>
      </c>
      <c r="G840">
        <v>891.53279999999995</v>
      </c>
    </row>
    <row r="841" spans="1:7" x14ac:dyDescent="0.3">
      <c r="A841" t="s">
        <v>1704</v>
      </c>
      <c r="B841" t="s">
        <v>1734</v>
      </c>
      <c r="C841">
        <v>3</v>
      </c>
      <c r="D841">
        <v>693.42</v>
      </c>
      <c r="E841">
        <v>0.08</v>
      </c>
      <c r="F841" t="s">
        <v>1807</v>
      </c>
      <c r="G841">
        <v>1913.8391999999999</v>
      </c>
    </row>
    <row r="842" spans="1:7" x14ac:dyDescent="0.3">
      <c r="A842" t="s">
        <v>1626</v>
      </c>
      <c r="B842" t="s">
        <v>1771</v>
      </c>
      <c r="C842">
        <v>4</v>
      </c>
      <c r="D842">
        <v>751.63</v>
      </c>
      <c r="E842">
        <v>0.28000000000000003</v>
      </c>
      <c r="F842" t="s">
        <v>1810</v>
      </c>
      <c r="G842">
        <v>2164.6943999999999</v>
      </c>
    </row>
    <row r="843" spans="1:7" x14ac:dyDescent="0.3">
      <c r="A843" t="s">
        <v>1592</v>
      </c>
      <c r="B843" t="s">
        <v>1783</v>
      </c>
      <c r="C843">
        <v>3</v>
      </c>
      <c r="D843">
        <v>108.14</v>
      </c>
      <c r="E843">
        <v>0.19</v>
      </c>
      <c r="F843" t="s">
        <v>1810</v>
      </c>
      <c r="G843">
        <v>262.78019999999998</v>
      </c>
    </row>
    <row r="844" spans="1:7" x14ac:dyDescent="0.3">
      <c r="A844" t="s">
        <v>1584</v>
      </c>
      <c r="B844" t="s">
        <v>1751</v>
      </c>
      <c r="C844">
        <v>1</v>
      </c>
      <c r="D844">
        <v>964.11</v>
      </c>
      <c r="E844">
        <v>0.17</v>
      </c>
      <c r="F844" t="s">
        <v>1810</v>
      </c>
      <c r="G844">
        <v>800.21129999999994</v>
      </c>
    </row>
    <row r="845" spans="1:7" x14ac:dyDescent="0.3">
      <c r="A845" t="s">
        <v>1568</v>
      </c>
      <c r="B845" t="s">
        <v>1734</v>
      </c>
      <c r="C845">
        <v>1</v>
      </c>
      <c r="D845">
        <v>346.2</v>
      </c>
      <c r="E845">
        <v>0.28999999999999998</v>
      </c>
      <c r="F845" t="s">
        <v>1805</v>
      </c>
      <c r="G845">
        <v>245.80199999999999</v>
      </c>
    </row>
    <row r="846" spans="1:7" x14ac:dyDescent="0.3">
      <c r="A846" t="s">
        <v>1616</v>
      </c>
      <c r="B846" t="s">
        <v>1783</v>
      </c>
      <c r="C846">
        <v>3</v>
      </c>
      <c r="D846">
        <v>791.75</v>
      </c>
      <c r="E846">
        <v>0.28999999999999998</v>
      </c>
      <c r="F846" t="s">
        <v>1805</v>
      </c>
      <c r="G846">
        <v>1686.4275</v>
      </c>
    </row>
    <row r="847" spans="1:7" x14ac:dyDescent="0.3">
      <c r="A847" t="s">
        <v>1608</v>
      </c>
      <c r="B847" t="s">
        <v>1779</v>
      </c>
      <c r="C847">
        <v>1</v>
      </c>
      <c r="D847">
        <v>529.84</v>
      </c>
      <c r="E847">
        <v>0.13</v>
      </c>
      <c r="F847" t="s">
        <v>1807</v>
      </c>
      <c r="G847">
        <v>460.96080000000001</v>
      </c>
    </row>
    <row r="848" spans="1:7" x14ac:dyDescent="0.3">
      <c r="A848" t="s">
        <v>1638</v>
      </c>
      <c r="B848" t="s">
        <v>1748</v>
      </c>
      <c r="C848">
        <v>3</v>
      </c>
      <c r="D848">
        <v>582.57000000000005</v>
      </c>
      <c r="E848">
        <v>0.11</v>
      </c>
      <c r="F848" t="s">
        <v>1807</v>
      </c>
      <c r="G848">
        <v>1555.4619</v>
      </c>
    </row>
    <row r="849" spans="1:7" x14ac:dyDescent="0.3">
      <c r="A849" t="s">
        <v>1720</v>
      </c>
      <c r="B849" t="s">
        <v>1789</v>
      </c>
      <c r="C849">
        <v>1</v>
      </c>
      <c r="D849">
        <v>219.81</v>
      </c>
      <c r="E849">
        <v>0.22</v>
      </c>
      <c r="F849" t="s">
        <v>1810</v>
      </c>
      <c r="G849">
        <v>171.45179999999999</v>
      </c>
    </row>
    <row r="850" spans="1:7" x14ac:dyDescent="0.3">
      <c r="A850" t="s">
        <v>1670</v>
      </c>
      <c r="B850" t="s">
        <v>1792</v>
      </c>
      <c r="C850">
        <v>4</v>
      </c>
      <c r="D850">
        <v>883.31</v>
      </c>
      <c r="E850">
        <v>0.27</v>
      </c>
      <c r="F850" t="s">
        <v>1805</v>
      </c>
      <c r="G850">
        <v>2579.2651999999998</v>
      </c>
    </row>
    <row r="851" spans="1:7" x14ac:dyDescent="0.3">
      <c r="A851" t="s">
        <v>1564</v>
      </c>
      <c r="B851" t="s">
        <v>1781</v>
      </c>
      <c r="C851">
        <v>4</v>
      </c>
      <c r="D851">
        <v>329.06</v>
      </c>
      <c r="E851">
        <v>0.04</v>
      </c>
      <c r="F851" t="s">
        <v>1810</v>
      </c>
      <c r="G851">
        <v>1263.5904</v>
      </c>
    </row>
    <row r="852" spans="1:7" x14ac:dyDescent="0.3">
      <c r="A852" t="s">
        <v>1666</v>
      </c>
      <c r="B852" t="s">
        <v>1774</v>
      </c>
      <c r="C852">
        <v>1</v>
      </c>
      <c r="D852">
        <v>935.78</v>
      </c>
      <c r="E852">
        <v>0.03</v>
      </c>
      <c r="F852" t="s">
        <v>1807</v>
      </c>
      <c r="G852">
        <v>907.70659999999998</v>
      </c>
    </row>
    <row r="853" spans="1:7" x14ac:dyDescent="0.3">
      <c r="A853" t="s">
        <v>1650</v>
      </c>
      <c r="B853" t="s">
        <v>1771</v>
      </c>
      <c r="C853">
        <v>4</v>
      </c>
      <c r="D853">
        <v>597.79999999999995</v>
      </c>
      <c r="E853">
        <v>0.2</v>
      </c>
      <c r="F853" t="s">
        <v>1805</v>
      </c>
      <c r="G853">
        <v>1912.96</v>
      </c>
    </row>
    <row r="854" spans="1:7" x14ac:dyDescent="0.3">
      <c r="A854" t="s">
        <v>1556</v>
      </c>
      <c r="B854" t="s">
        <v>1792</v>
      </c>
      <c r="C854">
        <v>4</v>
      </c>
      <c r="D854">
        <v>266.98</v>
      </c>
      <c r="E854">
        <v>0.16</v>
      </c>
      <c r="F854" t="s">
        <v>1805</v>
      </c>
      <c r="G854">
        <v>897.05280000000005</v>
      </c>
    </row>
    <row r="855" spans="1:7" x14ac:dyDescent="0.3">
      <c r="A855" t="s">
        <v>1670</v>
      </c>
      <c r="B855" t="s">
        <v>1783</v>
      </c>
      <c r="C855">
        <v>3</v>
      </c>
      <c r="D855">
        <v>360.18</v>
      </c>
      <c r="E855">
        <v>0.03</v>
      </c>
      <c r="F855" t="s">
        <v>1805</v>
      </c>
      <c r="G855">
        <v>1048.1238000000001</v>
      </c>
    </row>
    <row r="856" spans="1:7" x14ac:dyDescent="0.3">
      <c r="A856" t="s">
        <v>1642</v>
      </c>
      <c r="B856" t="s">
        <v>1734</v>
      </c>
      <c r="C856">
        <v>3</v>
      </c>
      <c r="D856">
        <v>247.41</v>
      </c>
      <c r="E856">
        <v>0.05</v>
      </c>
      <c r="F856" t="s">
        <v>1810</v>
      </c>
      <c r="G856">
        <v>705.11850000000004</v>
      </c>
    </row>
    <row r="857" spans="1:7" x14ac:dyDescent="0.3">
      <c r="A857" t="s">
        <v>1620</v>
      </c>
      <c r="B857" t="s">
        <v>1783</v>
      </c>
      <c r="C857">
        <v>3</v>
      </c>
      <c r="D857">
        <v>674.66</v>
      </c>
      <c r="E857">
        <v>0.23</v>
      </c>
      <c r="F857" t="s">
        <v>1805</v>
      </c>
      <c r="G857">
        <v>1558.4646</v>
      </c>
    </row>
    <row r="858" spans="1:7" x14ac:dyDescent="0.3">
      <c r="A858" t="s">
        <v>1614</v>
      </c>
      <c r="B858" t="s">
        <v>1751</v>
      </c>
      <c r="C858">
        <v>1</v>
      </c>
      <c r="D858">
        <v>913.98</v>
      </c>
      <c r="E858">
        <v>0.27</v>
      </c>
      <c r="F858" t="s">
        <v>1807</v>
      </c>
      <c r="G858">
        <v>667.20539999999994</v>
      </c>
    </row>
    <row r="859" spans="1:7" x14ac:dyDescent="0.3">
      <c r="A859" t="s">
        <v>1716</v>
      </c>
      <c r="B859" t="s">
        <v>1771</v>
      </c>
      <c r="C859">
        <v>4</v>
      </c>
      <c r="D859">
        <v>370.5</v>
      </c>
      <c r="E859">
        <v>0.13</v>
      </c>
      <c r="F859" t="s">
        <v>1807</v>
      </c>
      <c r="G859">
        <v>1289.3399999999999</v>
      </c>
    </row>
    <row r="860" spans="1:7" x14ac:dyDescent="0.3">
      <c r="A860" t="s">
        <v>1674</v>
      </c>
      <c r="B860" t="s">
        <v>1779</v>
      </c>
      <c r="C860">
        <v>1</v>
      </c>
      <c r="D860">
        <v>735.1</v>
      </c>
      <c r="E860">
        <v>0.1</v>
      </c>
      <c r="F860" t="s">
        <v>1807</v>
      </c>
      <c r="G860">
        <v>661.59</v>
      </c>
    </row>
    <row r="861" spans="1:7" x14ac:dyDescent="0.3">
      <c r="A861" t="s">
        <v>1688</v>
      </c>
      <c r="B861" t="s">
        <v>1743</v>
      </c>
      <c r="C861">
        <v>3</v>
      </c>
      <c r="D861">
        <v>448.55</v>
      </c>
      <c r="E861">
        <v>0.05</v>
      </c>
      <c r="F861" t="s">
        <v>1805</v>
      </c>
      <c r="G861">
        <v>1278.3675000000001</v>
      </c>
    </row>
    <row r="862" spans="1:7" x14ac:dyDescent="0.3">
      <c r="A862" t="s">
        <v>1698</v>
      </c>
      <c r="B862" t="s">
        <v>1779</v>
      </c>
      <c r="C862">
        <v>3</v>
      </c>
      <c r="D862">
        <v>904.96</v>
      </c>
      <c r="E862">
        <v>7.0000000000000007E-2</v>
      </c>
      <c r="F862" t="s">
        <v>1810</v>
      </c>
      <c r="G862">
        <v>2524.8384000000001</v>
      </c>
    </row>
    <row r="863" spans="1:7" x14ac:dyDescent="0.3">
      <c r="A863" t="s">
        <v>1666</v>
      </c>
      <c r="B863" t="s">
        <v>1779</v>
      </c>
      <c r="C863">
        <v>4</v>
      </c>
      <c r="D863">
        <v>408.72</v>
      </c>
      <c r="E863">
        <v>0.16</v>
      </c>
      <c r="F863" t="s">
        <v>1810</v>
      </c>
      <c r="G863">
        <v>1373.2991999999999</v>
      </c>
    </row>
    <row r="864" spans="1:7" x14ac:dyDescent="0.3">
      <c r="A864" t="s">
        <v>1672</v>
      </c>
      <c r="B864" t="s">
        <v>1748</v>
      </c>
      <c r="C864">
        <v>4</v>
      </c>
      <c r="D864">
        <v>770.65</v>
      </c>
      <c r="E864">
        <v>0.27</v>
      </c>
      <c r="F864" t="s">
        <v>1805</v>
      </c>
      <c r="G864">
        <v>2250.2979999999998</v>
      </c>
    </row>
    <row r="865" spans="1:7" x14ac:dyDescent="0.3">
      <c r="A865" t="s">
        <v>1590</v>
      </c>
      <c r="B865" t="s">
        <v>1758</v>
      </c>
      <c r="C865">
        <v>1</v>
      </c>
      <c r="D865">
        <v>649.22</v>
      </c>
      <c r="E865">
        <v>0.03</v>
      </c>
      <c r="F865" t="s">
        <v>1810</v>
      </c>
      <c r="G865">
        <v>629.74340000000007</v>
      </c>
    </row>
    <row r="866" spans="1:7" x14ac:dyDescent="0.3">
      <c r="A866" t="s">
        <v>1596</v>
      </c>
      <c r="B866" t="s">
        <v>1771</v>
      </c>
      <c r="C866">
        <v>2</v>
      </c>
      <c r="D866">
        <v>379.78</v>
      </c>
      <c r="E866">
        <v>0.2</v>
      </c>
      <c r="F866" t="s">
        <v>1805</v>
      </c>
      <c r="G866">
        <v>607.64800000000002</v>
      </c>
    </row>
    <row r="867" spans="1:7" x14ac:dyDescent="0.3">
      <c r="A867" t="s">
        <v>1616</v>
      </c>
      <c r="B867" t="s">
        <v>1764</v>
      </c>
      <c r="C867">
        <v>3</v>
      </c>
      <c r="D867">
        <v>924.15</v>
      </c>
      <c r="E867">
        <v>0.1</v>
      </c>
      <c r="F867" t="s">
        <v>1807</v>
      </c>
      <c r="G867">
        <v>2495.2049999999999</v>
      </c>
    </row>
    <row r="868" spans="1:7" x14ac:dyDescent="0.3">
      <c r="A868" t="s">
        <v>1620</v>
      </c>
      <c r="B868" t="s">
        <v>1789</v>
      </c>
      <c r="C868">
        <v>3</v>
      </c>
      <c r="D868">
        <v>144.66999999999999</v>
      </c>
      <c r="E868">
        <v>0.28999999999999998</v>
      </c>
      <c r="F868" t="s">
        <v>1810</v>
      </c>
      <c r="G868">
        <v>308.14710000000002</v>
      </c>
    </row>
    <row r="869" spans="1:7" x14ac:dyDescent="0.3">
      <c r="A869" t="s">
        <v>1596</v>
      </c>
      <c r="B869" t="s">
        <v>1783</v>
      </c>
      <c r="C869">
        <v>2</v>
      </c>
      <c r="D869">
        <v>667.17</v>
      </c>
      <c r="E869">
        <v>0.1</v>
      </c>
      <c r="F869" t="s">
        <v>1807</v>
      </c>
      <c r="G869">
        <v>1200.9059999999999</v>
      </c>
    </row>
    <row r="870" spans="1:7" x14ac:dyDescent="0.3">
      <c r="A870" t="s">
        <v>1662</v>
      </c>
      <c r="B870" t="s">
        <v>1748</v>
      </c>
      <c r="C870">
        <v>1</v>
      </c>
      <c r="D870">
        <v>984.6</v>
      </c>
      <c r="E870">
        <v>0.22</v>
      </c>
      <c r="F870" t="s">
        <v>1805</v>
      </c>
      <c r="G870">
        <v>767.98800000000006</v>
      </c>
    </row>
    <row r="871" spans="1:7" x14ac:dyDescent="0.3">
      <c r="A871" t="s">
        <v>1556</v>
      </c>
      <c r="B871" t="s">
        <v>1764</v>
      </c>
      <c r="C871">
        <v>1</v>
      </c>
      <c r="D871">
        <v>139.29</v>
      </c>
      <c r="E871">
        <v>0</v>
      </c>
      <c r="F871" t="s">
        <v>1805</v>
      </c>
      <c r="G871">
        <v>139.29</v>
      </c>
    </row>
    <row r="872" spans="1:7" x14ac:dyDescent="0.3">
      <c r="A872" t="s">
        <v>1562</v>
      </c>
      <c r="B872" t="s">
        <v>1764</v>
      </c>
      <c r="C872">
        <v>3</v>
      </c>
      <c r="D872">
        <v>459.57</v>
      </c>
      <c r="E872">
        <v>0.1</v>
      </c>
      <c r="F872" t="s">
        <v>1810</v>
      </c>
      <c r="G872">
        <v>1240.8389999999999</v>
      </c>
    </row>
    <row r="873" spans="1:7" x14ac:dyDescent="0.3">
      <c r="A873" t="s">
        <v>1610</v>
      </c>
      <c r="B873" t="s">
        <v>1783</v>
      </c>
      <c r="C873">
        <v>1</v>
      </c>
      <c r="D873">
        <v>517.82000000000005</v>
      </c>
      <c r="E873">
        <v>0.28999999999999998</v>
      </c>
      <c r="F873" t="s">
        <v>1805</v>
      </c>
      <c r="G873">
        <v>367.65219999999999</v>
      </c>
    </row>
    <row r="874" spans="1:7" x14ac:dyDescent="0.3">
      <c r="A874" t="s">
        <v>1682</v>
      </c>
      <c r="B874" t="s">
        <v>1758</v>
      </c>
      <c r="C874">
        <v>4</v>
      </c>
      <c r="D874">
        <v>282.45</v>
      </c>
      <c r="E874">
        <v>0.28999999999999998</v>
      </c>
      <c r="F874" t="s">
        <v>1810</v>
      </c>
      <c r="G874">
        <v>802.1579999999999</v>
      </c>
    </row>
    <row r="875" spans="1:7" x14ac:dyDescent="0.3">
      <c r="A875" t="s">
        <v>1704</v>
      </c>
      <c r="B875" t="s">
        <v>1761</v>
      </c>
      <c r="C875">
        <v>2</v>
      </c>
      <c r="D875">
        <v>386.46</v>
      </c>
      <c r="E875">
        <v>0.23</v>
      </c>
      <c r="F875" t="s">
        <v>1810</v>
      </c>
      <c r="G875">
        <v>595.14840000000004</v>
      </c>
    </row>
    <row r="876" spans="1:7" x14ac:dyDescent="0.3">
      <c r="A876" t="s">
        <v>1568</v>
      </c>
      <c r="B876" t="s">
        <v>1748</v>
      </c>
      <c r="C876">
        <v>1</v>
      </c>
      <c r="D876">
        <v>270.45</v>
      </c>
      <c r="E876">
        <v>0.15</v>
      </c>
      <c r="F876" t="s">
        <v>1810</v>
      </c>
      <c r="G876">
        <v>229.88249999999999</v>
      </c>
    </row>
    <row r="877" spans="1:7" x14ac:dyDescent="0.3">
      <c r="A877" t="s">
        <v>1682</v>
      </c>
      <c r="B877" t="s">
        <v>1771</v>
      </c>
      <c r="C877">
        <v>4</v>
      </c>
      <c r="D877">
        <v>762.94</v>
      </c>
      <c r="E877">
        <v>0.09</v>
      </c>
      <c r="F877" t="s">
        <v>1810</v>
      </c>
      <c r="G877">
        <v>2777.1016</v>
      </c>
    </row>
    <row r="878" spans="1:7" x14ac:dyDescent="0.3">
      <c r="A878" t="s">
        <v>1612</v>
      </c>
      <c r="B878" t="s">
        <v>1779</v>
      </c>
      <c r="C878">
        <v>1</v>
      </c>
      <c r="D878">
        <v>409.03</v>
      </c>
      <c r="E878">
        <v>0.25</v>
      </c>
      <c r="F878" t="s">
        <v>1810</v>
      </c>
      <c r="G878">
        <v>306.77249999999998</v>
      </c>
    </row>
    <row r="879" spans="1:7" x14ac:dyDescent="0.3">
      <c r="A879" t="s">
        <v>1722</v>
      </c>
      <c r="B879" t="s">
        <v>1792</v>
      </c>
      <c r="C879">
        <v>2</v>
      </c>
      <c r="D879">
        <v>891.13</v>
      </c>
      <c r="E879">
        <v>0.13</v>
      </c>
      <c r="F879" t="s">
        <v>1805</v>
      </c>
      <c r="G879">
        <v>1550.5662</v>
      </c>
    </row>
    <row r="880" spans="1:7" x14ac:dyDescent="0.3">
      <c r="A880" t="s">
        <v>1714</v>
      </c>
      <c r="B880" t="s">
        <v>1786</v>
      </c>
      <c r="C880">
        <v>1</v>
      </c>
      <c r="D880">
        <v>553.38</v>
      </c>
      <c r="E880">
        <v>0.21</v>
      </c>
      <c r="F880" t="s">
        <v>1807</v>
      </c>
      <c r="G880">
        <v>437.17020000000002</v>
      </c>
    </row>
    <row r="881" spans="1:7" x14ac:dyDescent="0.3">
      <c r="A881" t="s">
        <v>1700</v>
      </c>
      <c r="B881" t="s">
        <v>1779</v>
      </c>
      <c r="C881">
        <v>2</v>
      </c>
      <c r="D881">
        <v>652.29999999999995</v>
      </c>
      <c r="E881">
        <v>0.16</v>
      </c>
      <c r="F881" t="s">
        <v>1810</v>
      </c>
      <c r="G881">
        <v>1095.864</v>
      </c>
    </row>
    <row r="882" spans="1:7" x14ac:dyDescent="0.3">
      <c r="A882" t="s">
        <v>1614</v>
      </c>
      <c r="B882" t="s">
        <v>1768</v>
      </c>
      <c r="C882">
        <v>4</v>
      </c>
      <c r="D882">
        <v>194.36</v>
      </c>
      <c r="E882">
        <v>0.18</v>
      </c>
      <c r="F882" t="s">
        <v>1810</v>
      </c>
      <c r="G882">
        <v>637.50080000000014</v>
      </c>
    </row>
    <row r="883" spans="1:7" x14ac:dyDescent="0.3">
      <c r="A883" t="s">
        <v>1714</v>
      </c>
      <c r="B883" t="s">
        <v>1739</v>
      </c>
      <c r="C883">
        <v>3</v>
      </c>
      <c r="D883">
        <v>476.37</v>
      </c>
      <c r="E883">
        <v>0.21</v>
      </c>
      <c r="F883" t="s">
        <v>1810</v>
      </c>
      <c r="G883">
        <v>1128.9969000000001</v>
      </c>
    </row>
    <row r="884" spans="1:7" x14ac:dyDescent="0.3">
      <c r="A884" t="s">
        <v>1610</v>
      </c>
      <c r="B884" t="s">
        <v>1755</v>
      </c>
      <c r="C884">
        <v>3</v>
      </c>
      <c r="D884">
        <v>174.57</v>
      </c>
      <c r="E884">
        <v>0</v>
      </c>
      <c r="F884" t="s">
        <v>1807</v>
      </c>
      <c r="G884">
        <v>523.71</v>
      </c>
    </row>
    <row r="885" spans="1:7" x14ac:dyDescent="0.3">
      <c r="A885" t="s">
        <v>1700</v>
      </c>
      <c r="B885" t="s">
        <v>1734</v>
      </c>
      <c r="C885">
        <v>3</v>
      </c>
      <c r="D885">
        <v>762</v>
      </c>
      <c r="E885">
        <v>0.02</v>
      </c>
      <c r="F885" t="s">
        <v>1807</v>
      </c>
      <c r="G885">
        <v>2240.2800000000002</v>
      </c>
    </row>
    <row r="886" spans="1:7" x14ac:dyDescent="0.3">
      <c r="A886" t="s">
        <v>1674</v>
      </c>
      <c r="B886" t="s">
        <v>1795</v>
      </c>
      <c r="C886">
        <v>1</v>
      </c>
      <c r="D886">
        <v>44.08</v>
      </c>
      <c r="E886">
        <v>0.05</v>
      </c>
      <c r="F886" t="s">
        <v>1805</v>
      </c>
      <c r="G886">
        <v>41.875999999999998</v>
      </c>
    </row>
    <row r="887" spans="1:7" x14ac:dyDescent="0.3">
      <c r="A887" t="s">
        <v>1648</v>
      </c>
      <c r="B887" t="s">
        <v>1779</v>
      </c>
      <c r="C887">
        <v>1</v>
      </c>
      <c r="D887">
        <v>992.37</v>
      </c>
      <c r="E887">
        <v>0.24</v>
      </c>
      <c r="F887" t="s">
        <v>1810</v>
      </c>
      <c r="G887">
        <v>754.20119999999997</v>
      </c>
    </row>
    <row r="888" spans="1:7" x14ac:dyDescent="0.3">
      <c r="A888" t="s">
        <v>1592</v>
      </c>
      <c r="B888" t="s">
        <v>1771</v>
      </c>
      <c r="C888">
        <v>3</v>
      </c>
      <c r="D888">
        <v>465.4</v>
      </c>
      <c r="E888">
        <v>0.28999999999999998</v>
      </c>
      <c r="F888" t="s">
        <v>1810</v>
      </c>
      <c r="G888">
        <v>991.30199999999979</v>
      </c>
    </row>
    <row r="889" spans="1:7" x14ac:dyDescent="0.3">
      <c r="A889" t="s">
        <v>1562</v>
      </c>
      <c r="B889" t="s">
        <v>1771</v>
      </c>
      <c r="C889">
        <v>2</v>
      </c>
      <c r="D889">
        <v>693.61</v>
      </c>
      <c r="E889">
        <v>0.15</v>
      </c>
      <c r="F889" t="s">
        <v>1807</v>
      </c>
      <c r="G889">
        <v>1179.1369999999999</v>
      </c>
    </row>
    <row r="890" spans="1:7" x14ac:dyDescent="0.3">
      <c r="A890" t="s">
        <v>1664</v>
      </c>
      <c r="B890" t="s">
        <v>1764</v>
      </c>
      <c r="C890">
        <v>2</v>
      </c>
      <c r="D890">
        <v>995.11</v>
      </c>
      <c r="E890">
        <v>0.13</v>
      </c>
      <c r="F890" t="s">
        <v>1807</v>
      </c>
      <c r="G890">
        <v>1731.4914000000001</v>
      </c>
    </row>
    <row r="891" spans="1:7" x14ac:dyDescent="0.3">
      <c r="A891" t="s">
        <v>1576</v>
      </c>
      <c r="B891" t="s">
        <v>1751</v>
      </c>
      <c r="C891">
        <v>3</v>
      </c>
      <c r="D891">
        <v>70.97</v>
      </c>
      <c r="E891">
        <v>0.06</v>
      </c>
      <c r="F891" t="s">
        <v>1810</v>
      </c>
      <c r="G891">
        <v>200.1354</v>
      </c>
    </row>
    <row r="892" spans="1:7" x14ac:dyDescent="0.3">
      <c r="A892" t="s">
        <v>1696</v>
      </c>
      <c r="B892" t="s">
        <v>1768</v>
      </c>
      <c r="C892">
        <v>3</v>
      </c>
      <c r="D892">
        <v>470.42</v>
      </c>
      <c r="E892">
        <v>0.16</v>
      </c>
      <c r="F892" t="s">
        <v>1805</v>
      </c>
      <c r="G892">
        <v>1185.4584</v>
      </c>
    </row>
    <row r="893" spans="1:7" x14ac:dyDescent="0.3">
      <c r="A893" t="s">
        <v>1702</v>
      </c>
      <c r="B893" t="s">
        <v>1786</v>
      </c>
      <c r="C893">
        <v>2</v>
      </c>
      <c r="D893">
        <v>215.59</v>
      </c>
      <c r="E893">
        <v>0.18</v>
      </c>
      <c r="F893" t="s">
        <v>1805</v>
      </c>
      <c r="G893">
        <v>353.56760000000003</v>
      </c>
    </row>
    <row r="894" spans="1:7" x14ac:dyDescent="0.3">
      <c r="A894" t="s">
        <v>1714</v>
      </c>
      <c r="B894" t="s">
        <v>1734</v>
      </c>
      <c r="C894">
        <v>1</v>
      </c>
      <c r="D894">
        <v>533.79999999999995</v>
      </c>
      <c r="E894">
        <v>0.27</v>
      </c>
      <c r="F894" t="s">
        <v>1810</v>
      </c>
      <c r="G894">
        <v>389.67399999999998</v>
      </c>
    </row>
    <row r="895" spans="1:7" x14ac:dyDescent="0.3">
      <c r="A895" t="s">
        <v>1594</v>
      </c>
      <c r="B895" t="s">
        <v>1748</v>
      </c>
      <c r="C895">
        <v>2</v>
      </c>
      <c r="D895">
        <v>732.67</v>
      </c>
      <c r="E895">
        <v>0.24</v>
      </c>
      <c r="F895" t="s">
        <v>1807</v>
      </c>
      <c r="G895">
        <v>1113.6584</v>
      </c>
    </row>
    <row r="896" spans="1:7" x14ac:dyDescent="0.3">
      <c r="A896" t="s">
        <v>1650</v>
      </c>
      <c r="B896" t="s">
        <v>1779</v>
      </c>
      <c r="C896">
        <v>4</v>
      </c>
      <c r="D896">
        <v>106.48</v>
      </c>
      <c r="E896">
        <v>0.1</v>
      </c>
      <c r="F896" t="s">
        <v>1810</v>
      </c>
      <c r="G896">
        <v>383.32799999999997</v>
      </c>
    </row>
    <row r="897" spans="1:7" x14ac:dyDescent="0.3">
      <c r="A897" t="s">
        <v>1644</v>
      </c>
      <c r="B897" t="s">
        <v>1748</v>
      </c>
      <c r="C897">
        <v>1</v>
      </c>
      <c r="D897">
        <v>38.950000000000003</v>
      </c>
      <c r="E897">
        <v>0.28000000000000003</v>
      </c>
      <c r="F897" t="s">
        <v>1805</v>
      </c>
      <c r="G897">
        <v>28.044</v>
      </c>
    </row>
    <row r="898" spans="1:7" x14ac:dyDescent="0.3">
      <c r="A898" t="s">
        <v>1722</v>
      </c>
      <c r="B898" t="s">
        <v>1786</v>
      </c>
      <c r="C898">
        <v>1</v>
      </c>
      <c r="D898">
        <v>835.17</v>
      </c>
      <c r="E898">
        <v>0.02</v>
      </c>
      <c r="F898" t="s">
        <v>1810</v>
      </c>
      <c r="G898">
        <v>818.46659999999997</v>
      </c>
    </row>
    <row r="899" spans="1:7" x14ac:dyDescent="0.3">
      <c r="A899" t="s">
        <v>1696</v>
      </c>
      <c r="B899" t="s">
        <v>1748</v>
      </c>
      <c r="C899">
        <v>1</v>
      </c>
      <c r="D899">
        <v>113.07</v>
      </c>
      <c r="E899">
        <v>0.24</v>
      </c>
      <c r="F899" t="s">
        <v>1805</v>
      </c>
      <c r="G899">
        <v>85.933199999999999</v>
      </c>
    </row>
    <row r="900" spans="1:7" x14ac:dyDescent="0.3">
      <c r="A900" t="s">
        <v>1718</v>
      </c>
      <c r="B900" t="s">
        <v>1776</v>
      </c>
      <c r="C900">
        <v>2</v>
      </c>
      <c r="D900">
        <v>451.33</v>
      </c>
      <c r="E900">
        <v>0.23</v>
      </c>
      <c r="F900" t="s">
        <v>1810</v>
      </c>
      <c r="G900">
        <v>695.04819999999995</v>
      </c>
    </row>
    <row r="901" spans="1:7" x14ac:dyDescent="0.3">
      <c r="A901" t="s">
        <v>1702</v>
      </c>
      <c r="B901" t="s">
        <v>1758</v>
      </c>
      <c r="C901">
        <v>3</v>
      </c>
      <c r="D901">
        <v>619.80999999999995</v>
      </c>
      <c r="E901">
        <v>0.16</v>
      </c>
      <c r="F901" t="s">
        <v>1810</v>
      </c>
      <c r="G901">
        <v>1561.9212</v>
      </c>
    </row>
    <row r="902" spans="1:7" x14ac:dyDescent="0.3">
      <c r="A902" t="s">
        <v>1654</v>
      </c>
      <c r="B902" t="s">
        <v>1761</v>
      </c>
      <c r="C902">
        <v>4</v>
      </c>
      <c r="D902">
        <v>46.97</v>
      </c>
      <c r="E902">
        <v>0.26</v>
      </c>
      <c r="F902" t="s">
        <v>1807</v>
      </c>
      <c r="G902">
        <v>139.03120000000001</v>
      </c>
    </row>
    <row r="903" spans="1:7" x14ac:dyDescent="0.3">
      <c r="A903" t="s">
        <v>1622</v>
      </c>
      <c r="B903" t="s">
        <v>1743</v>
      </c>
      <c r="C903">
        <v>2</v>
      </c>
      <c r="D903">
        <v>71.48</v>
      </c>
      <c r="E903">
        <v>0.14000000000000001</v>
      </c>
      <c r="F903" t="s">
        <v>1810</v>
      </c>
      <c r="G903">
        <v>122.9456</v>
      </c>
    </row>
    <row r="904" spans="1:7" x14ac:dyDescent="0.3">
      <c r="A904" t="s">
        <v>1642</v>
      </c>
      <c r="B904" t="s">
        <v>1795</v>
      </c>
      <c r="C904">
        <v>2</v>
      </c>
      <c r="D904">
        <v>404.08</v>
      </c>
      <c r="E904">
        <v>7.0000000000000007E-2</v>
      </c>
      <c r="F904" t="s">
        <v>1805</v>
      </c>
      <c r="G904">
        <v>751.58879999999988</v>
      </c>
    </row>
    <row r="905" spans="1:7" x14ac:dyDescent="0.3">
      <c r="A905" t="s">
        <v>1564</v>
      </c>
      <c r="B905" t="s">
        <v>1786</v>
      </c>
      <c r="C905">
        <v>1</v>
      </c>
      <c r="D905">
        <v>519.91</v>
      </c>
      <c r="E905">
        <v>0.05</v>
      </c>
      <c r="F905" t="s">
        <v>1810</v>
      </c>
      <c r="G905">
        <v>493.91449999999992</v>
      </c>
    </row>
    <row r="906" spans="1:7" x14ac:dyDescent="0.3">
      <c r="A906" t="s">
        <v>1626</v>
      </c>
      <c r="B906" t="s">
        <v>1779</v>
      </c>
      <c r="C906">
        <v>3</v>
      </c>
      <c r="D906">
        <v>566.16</v>
      </c>
      <c r="E906">
        <v>0.05</v>
      </c>
      <c r="F906" t="s">
        <v>1807</v>
      </c>
      <c r="G906">
        <v>1613.556</v>
      </c>
    </row>
    <row r="907" spans="1:7" x14ac:dyDescent="0.3">
      <c r="A907" t="s">
        <v>1634</v>
      </c>
      <c r="B907" t="s">
        <v>1771</v>
      </c>
      <c r="C907">
        <v>2</v>
      </c>
      <c r="D907">
        <v>295.12</v>
      </c>
      <c r="E907">
        <v>0.09</v>
      </c>
      <c r="F907" t="s">
        <v>1810</v>
      </c>
      <c r="G907">
        <v>537.11840000000007</v>
      </c>
    </row>
    <row r="908" spans="1:7" x14ac:dyDescent="0.3">
      <c r="A908" t="s">
        <v>1598</v>
      </c>
      <c r="B908" t="s">
        <v>1774</v>
      </c>
      <c r="C908">
        <v>2</v>
      </c>
      <c r="D908">
        <v>414.18</v>
      </c>
      <c r="E908">
        <v>0.25</v>
      </c>
      <c r="F908" t="s">
        <v>1807</v>
      </c>
      <c r="G908">
        <v>621.27</v>
      </c>
    </row>
    <row r="909" spans="1:7" x14ac:dyDescent="0.3">
      <c r="A909" t="s">
        <v>1646</v>
      </c>
      <c r="B909" t="s">
        <v>1764</v>
      </c>
      <c r="C909">
        <v>2</v>
      </c>
      <c r="D909">
        <v>433.75</v>
      </c>
      <c r="E909">
        <v>0</v>
      </c>
      <c r="F909" t="s">
        <v>1805</v>
      </c>
      <c r="G909">
        <v>867.5</v>
      </c>
    </row>
    <row r="910" spans="1:7" x14ac:dyDescent="0.3">
      <c r="A910" t="s">
        <v>1700</v>
      </c>
      <c r="B910" t="s">
        <v>1795</v>
      </c>
      <c r="C910">
        <v>3</v>
      </c>
      <c r="D910">
        <v>104.33</v>
      </c>
      <c r="E910">
        <v>0.13</v>
      </c>
      <c r="F910" t="s">
        <v>1810</v>
      </c>
      <c r="G910">
        <v>272.30130000000003</v>
      </c>
    </row>
    <row r="911" spans="1:7" x14ac:dyDescent="0.3">
      <c r="A911" t="s">
        <v>1535</v>
      </c>
      <c r="B911" t="s">
        <v>1776</v>
      </c>
      <c r="C911">
        <v>1</v>
      </c>
      <c r="D911">
        <v>221.7</v>
      </c>
      <c r="E911">
        <v>0.04</v>
      </c>
      <c r="F911" t="s">
        <v>1805</v>
      </c>
      <c r="G911">
        <v>212.83199999999999</v>
      </c>
    </row>
    <row r="912" spans="1:7" x14ac:dyDescent="0.3">
      <c r="A912" t="s">
        <v>1664</v>
      </c>
      <c r="B912" t="s">
        <v>1755</v>
      </c>
      <c r="C912">
        <v>2</v>
      </c>
      <c r="D912">
        <v>491.26</v>
      </c>
      <c r="E912">
        <v>0.14000000000000001</v>
      </c>
      <c r="F912" t="s">
        <v>1810</v>
      </c>
      <c r="G912">
        <v>844.96719999999993</v>
      </c>
    </row>
    <row r="913" spans="1:7" x14ac:dyDescent="0.3">
      <c r="A913" t="s">
        <v>1604</v>
      </c>
      <c r="B913" t="s">
        <v>1764</v>
      </c>
      <c r="C913">
        <v>4</v>
      </c>
      <c r="D913">
        <v>923.14</v>
      </c>
      <c r="E913">
        <v>0.15</v>
      </c>
      <c r="F913" t="s">
        <v>1805</v>
      </c>
      <c r="G913">
        <v>3138.6759999999999</v>
      </c>
    </row>
    <row r="914" spans="1:7" x14ac:dyDescent="0.3">
      <c r="A914" t="s">
        <v>1658</v>
      </c>
      <c r="B914" t="s">
        <v>1761</v>
      </c>
      <c r="C914">
        <v>2</v>
      </c>
      <c r="D914">
        <v>747.65</v>
      </c>
      <c r="E914">
        <v>0.08</v>
      </c>
      <c r="F914" t="s">
        <v>1805</v>
      </c>
      <c r="G914">
        <v>1375.6759999999999</v>
      </c>
    </row>
    <row r="915" spans="1:7" x14ac:dyDescent="0.3">
      <c r="A915" t="s">
        <v>1614</v>
      </c>
      <c r="B915" t="s">
        <v>1761</v>
      </c>
      <c r="C915">
        <v>3</v>
      </c>
      <c r="D915">
        <v>94.55</v>
      </c>
      <c r="E915">
        <v>0.13</v>
      </c>
      <c r="F915" t="s">
        <v>1810</v>
      </c>
      <c r="G915">
        <v>246.77549999999999</v>
      </c>
    </row>
    <row r="916" spans="1:7" x14ac:dyDescent="0.3">
      <c r="A916" t="s">
        <v>1560</v>
      </c>
      <c r="B916" t="s">
        <v>1795</v>
      </c>
      <c r="C916">
        <v>3</v>
      </c>
      <c r="D916">
        <v>620.12</v>
      </c>
      <c r="E916">
        <v>0.06</v>
      </c>
      <c r="F916" t="s">
        <v>1805</v>
      </c>
      <c r="G916">
        <v>1748.7384</v>
      </c>
    </row>
    <row r="917" spans="1:7" x14ac:dyDescent="0.3">
      <c r="A917" t="s">
        <v>1668</v>
      </c>
      <c r="B917" t="s">
        <v>1758</v>
      </c>
      <c r="C917">
        <v>2</v>
      </c>
      <c r="D917">
        <v>354.09</v>
      </c>
      <c r="E917">
        <v>0.12</v>
      </c>
      <c r="F917" t="s">
        <v>1810</v>
      </c>
      <c r="G917">
        <v>623.19839999999999</v>
      </c>
    </row>
    <row r="918" spans="1:7" x14ac:dyDescent="0.3">
      <c r="A918" t="s">
        <v>1636</v>
      </c>
      <c r="B918" t="s">
        <v>1755</v>
      </c>
      <c r="C918">
        <v>3</v>
      </c>
      <c r="D918">
        <v>214.94</v>
      </c>
      <c r="E918">
        <v>0.22</v>
      </c>
      <c r="F918" t="s">
        <v>1810</v>
      </c>
      <c r="G918">
        <v>502.95960000000002</v>
      </c>
    </row>
    <row r="919" spans="1:7" x14ac:dyDescent="0.3">
      <c r="A919" t="s">
        <v>1547</v>
      </c>
      <c r="B919" t="s">
        <v>1776</v>
      </c>
      <c r="C919">
        <v>2</v>
      </c>
      <c r="D919">
        <v>309.77999999999997</v>
      </c>
      <c r="E919">
        <v>0.16</v>
      </c>
      <c r="F919" t="s">
        <v>1805</v>
      </c>
      <c r="G919">
        <v>520.43039999999996</v>
      </c>
    </row>
    <row r="920" spans="1:7" x14ac:dyDescent="0.3">
      <c r="A920" t="s">
        <v>1556</v>
      </c>
      <c r="B920" t="s">
        <v>1748</v>
      </c>
      <c r="C920">
        <v>2</v>
      </c>
      <c r="D920">
        <v>183.85</v>
      </c>
      <c r="E920">
        <v>0.14000000000000001</v>
      </c>
      <c r="F920" t="s">
        <v>1807</v>
      </c>
      <c r="G920">
        <v>316.22199999999998</v>
      </c>
    </row>
    <row r="921" spans="1:7" x14ac:dyDescent="0.3">
      <c r="A921" t="s">
        <v>1670</v>
      </c>
      <c r="B921" t="s">
        <v>1734</v>
      </c>
      <c r="C921">
        <v>1</v>
      </c>
      <c r="D921">
        <v>550.05999999999995</v>
      </c>
      <c r="E921">
        <v>0.01</v>
      </c>
      <c r="F921" t="s">
        <v>1805</v>
      </c>
      <c r="G921">
        <v>544.55939999999998</v>
      </c>
    </row>
    <row r="922" spans="1:7" x14ac:dyDescent="0.3">
      <c r="A922" t="s">
        <v>1688</v>
      </c>
      <c r="B922" t="s">
        <v>1751</v>
      </c>
      <c r="C922">
        <v>2</v>
      </c>
      <c r="D922">
        <v>32.19</v>
      </c>
      <c r="E922">
        <v>0.13</v>
      </c>
      <c r="F922" t="s">
        <v>1810</v>
      </c>
      <c r="G922">
        <v>56.010599999999997</v>
      </c>
    </row>
    <row r="923" spans="1:7" x14ac:dyDescent="0.3">
      <c r="A923" t="s">
        <v>1596</v>
      </c>
      <c r="B923" t="s">
        <v>1795</v>
      </c>
      <c r="C923">
        <v>2</v>
      </c>
      <c r="D923">
        <v>892.06</v>
      </c>
      <c r="E923">
        <v>0.08</v>
      </c>
      <c r="F923" t="s">
        <v>1805</v>
      </c>
      <c r="G923">
        <v>1641.3904</v>
      </c>
    </row>
    <row r="924" spans="1:7" x14ac:dyDescent="0.3">
      <c r="A924" t="s">
        <v>1646</v>
      </c>
      <c r="B924" t="s">
        <v>1758</v>
      </c>
      <c r="C924">
        <v>1</v>
      </c>
      <c r="D924">
        <v>127.47</v>
      </c>
      <c r="E924">
        <v>0.16</v>
      </c>
      <c r="F924" t="s">
        <v>1810</v>
      </c>
      <c r="G924">
        <v>107.0748</v>
      </c>
    </row>
    <row r="925" spans="1:7" x14ac:dyDescent="0.3">
      <c r="A925" t="s">
        <v>1684</v>
      </c>
      <c r="B925" t="s">
        <v>1781</v>
      </c>
      <c r="C925">
        <v>3</v>
      </c>
      <c r="D925">
        <v>212.87</v>
      </c>
      <c r="E925">
        <v>0.18</v>
      </c>
      <c r="F925" t="s">
        <v>1805</v>
      </c>
      <c r="G925">
        <v>523.66020000000003</v>
      </c>
    </row>
    <row r="926" spans="1:7" x14ac:dyDescent="0.3">
      <c r="A926" t="s">
        <v>1692</v>
      </c>
      <c r="B926" t="s">
        <v>1761</v>
      </c>
      <c r="C926">
        <v>1</v>
      </c>
      <c r="D926">
        <v>26.37</v>
      </c>
      <c r="E926">
        <v>0.3</v>
      </c>
      <c r="F926" t="s">
        <v>1810</v>
      </c>
      <c r="G926">
        <v>18.459</v>
      </c>
    </row>
    <row r="927" spans="1:7" x14ac:dyDescent="0.3">
      <c r="A927" t="s">
        <v>1598</v>
      </c>
      <c r="B927" t="s">
        <v>1792</v>
      </c>
      <c r="C927">
        <v>4</v>
      </c>
      <c r="D927">
        <v>953.98</v>
      </c>
      <c r="E927">
        <v>0.16</v>
      </c>
      <c r="F927" t="s">
        <v>1805</v>
      </c>
      <c r="G927">
        <v>3205.3728000000001</v>
      </c>
    </row>
    <row r="928" spans="1:7" x14ac:dyDescent="0.3">
      <c r="A928" t="s">
        <v>1664</v>
      </c>
      <c r="B928" t="s">
        <v>1795</v>
      </c>
      <c r="C928">
        <v>3</v>
      </c>
      <c r="D928">
        <v>968.88</v>
      </c>
      <c r="E928">
        <v>0.15</v>
      </c>
      <c r="F928" t="s">
        <v>1805</v>
      </c>
      <c r="G928">
        <v>2470.6439999999998</v>
      </c>
    </row>
    <row r="929" spans="1:7" x14ac:dyDescent="0.3">
      <c r="A929" t="s">
        <v>1682</v>
      </c>
      <c r="B929" t="s">
        <v>1792</v>
      </c>
      <c r="C929">
        <v>1</v>
      </c>
      <c r="D929">
        <v>533.04999999999995</v>
      </c>
      <c r="E929">
        <v>0.11</v>
      </c>
      <c r="F929" t="s">
        <v>1807</v>
      </c>
      <c r="G929">
        <v>474.41449999999998</v>
      </c>
    </row>
    <row r="930" spans="1:7" x14ac:dyDescent="0.3">
      <c r="A930" t="s">
        <v>1692</v>
      </c>
      <c r="B930" t="s">
        <v>1739</v>
      </c>
      <c r="C930">
        <v>3</v>
      </c>
      <c r="D930">
        <v>138.86000000000001</v>
      </c>
      <c r="E930">
        <v>0.11</v>
      </c>
      <c r="F930" t="s">
        <v>1807</v>
      </c>
      <c r="G930">
        <v>370.75619999999998</v>
      </c>
    </row>
    <row r="931" spans="1:7" x14ac:dyDescent="0.3">
      <c r="A931" t="s">
        <v>1574</v>
      </c>
      <c r="B931" t="s">
        <v>1734</v>
      </c>
      <c r="C931">
        <v>1</v>
      </c>
      <c r="D931">
        <v>588.92999999999995</v>
      </c>
      <c r="E931">
        <v>0.03</v>
      </c>
      <c r="F931" t="s">
        <v>1810</v>
      </c>
      <c r="G931">
        <v>571.26209999999992</v>
      </c>
    </row>
    <row r="932" spans="1:7" x14ac:dyDescent="0.3">
      <c r="A932" t="s">
        <v>1634</v>
      </c>
      <c r="B932" t="s">
        <v>1755</v>
      </c>
      <c r="C932">
        <v>2</v>
      </c>
      <c r="D932">
        <v>576.83000000000004</v>
      </c>
      <c r="E932">
        <v>0.19</v>
      </c>
      <c r="F932" t="s">
        <v>1807</v>
      </c>
      <c r="G932">
        <v>934.46460000000013</v>
      </c>
    </row>
    <row r="933" spans="1:7" x14ac:dyDescent="0.3">
      <c r="A933" t="s">
        <v>1660</v>
      </c>
      <c r="B933" t="s">
        <v>1776</v>
      </c>
      <c r="C933">
        <v>1</v>
      </c>
      <c r="D933">
        <v>681.3</v>
      </c>
      <c r="E933">
        <v>0.05</v>
      </c>
      <c r="F933" t="s">
        <v>1805</v>
      </c>
      <c r="G933">
        <v>647.2349999999999</v>
      </c>
    </row>
    <row r="934" spans="1:7" x14ac:dyDescent="0.3">
      <c r="A934" t="s">
        <v>1580</v>
      </c>
      <c r="B934" t="s">
        <v>1783</v>
      </c>
      <c r="C934">
        <v>3</v>
      </c>
      <c r="D934">
        <v>504.97</v>
      </c>
      <c r="E934">
        <v>0.3</v>
      </c>
      <c r="F934" t="s">
        <v>1805</v>
      </c>
      <c r="G934">
        <v>1060.4369999999999</v>
      </c>
    </row>
    <row r="935" spans="1:7" x14ac:dyDescent="0.3">
      <c r="A935" t="s">
        <v>1606</v>
      </c>
      <c r="B935" t="s">
        <v>1774</v>
      </c>
      <c r="C935">
        <v>3</v>
      </c>
      <c r="D935">
        <v>649.78</v>
      </c>
      <c r="E935">
        <v>0.1</v>
      </c>
      <c r="F935" t="s">
        <v>1807</v>
      </c>
      <c r="G935">
        <v>1754.4059999999999</v>
      </c>
    </row>
    <row r="936" spans="1:7" x14ac:dyDescent="0.3">
      <c r="A936" t="s">
        <v>1608</v>
      </c>
      <c r="B936" t="s">
        <v>1768</v>
      </c>
      <c r="C936">
        <v>2</v>
      </c>
      <c r="D936">
        <v>986.73</v>
      </c>
      <c r="E936">
        <v>0.05</v>
      </c>
      <c r="F936" t="s">
        <v>1807</v>
      </c>
      <c r="G936">
        <v>1874.787</v>
      </c>
    </row>
    <row r="937" spans="1:7" x14ac:dyDescent="0.3">
      <c r="A937" t="s">
        <v>1556</v>
      </c>
      <c r="B937" t="s">
        <v>1783</v>
      </c>
      <c r="C937">
        <v>2</v>
      </c>
      <c r="D937">
        <v>65.44</v>
      </c>
      <c r="E937">
        <v>0.05</v>
      </c>
      <c r="F937" t="s">
        <v>1807</v>
      </c>
      <c r="G937">
        <v>124.336</v>
      </c>
    </row>
    <row r="938" spans="1:7" x14ac:dyDescent="0.3">
      <c r="A938" t="s">
        <v>1656</v>
      </c>
      <c r="B938" t="s">
        <v>1779</v>
      </c>
      <c r="C938">
        <v>3</v>
      </c>
      <c r="D938">
        <v>953.74</v>
      </c>
      <c r="E938">
        <v>0.04</v>
      </c>
      <c r="F938" t="s">
        <v>1805</v>
      </c>
      <c r="G938">
        <v>2746.7712000000001</v>
      </c>
    </row>
    <row r="939" spans="1:7" x14ac:dyDescent="0.3">
      <c r="A939" t="s">
        <v>1682</v>
      </c>
      <c r="B939" t="s">
        <v>1771</v>
      </c>
      <c r="C939">
        <v>3</v>
      </c>
      <c r="D939">
        <v>904.48</v>
      </c>
      <c r="E939">
        <v>0.21</v>
      </c>
      <c r="F939" t="s">
        <v>1807</v>
      </c>
      <c r="G939">
        <v>2143.6176</v>
      </c>
    </row>
    <row r="940" spans="1:7" x14ac:dyDescent="0.3">
      <c r="A940" t="s">
        <v>1654</v>
      </c>
      <c r="B940" t="s">
        <v>1783</v>
      </c>
      <c r="C940">
        <v>3</v>
      </c>
      <c r="D940">
        <v>920.82</v>
      </c>
      <c r="E940">
        <v>0.1</v>
      </c>
      <c r="F940" t="s">
        <v>1807</v>
      </c>
      <c r="G940">
        <v>2486.2139999999999</v>
      </c>
    </row>
    <row r="941" spans="1:7" x14ac:dyDescent="0.3">
      <c r="A941" t="s">
        <v>1586</v>
      </c>
      <c r="B941" t="s">
        <v>1739</v>
      </c>
      <c r="C941">
        <v>1</v>
      </c>
      <c r="D941">
        <v>182.28</v>
      </c>
      <c r="E941">
        <v>0.15</v>
      </c>
      <c r="F941" t="s">
        <v>1810</v>
      </c>
      <c r="G941">
        <v>154.93799999999999</v>
      </c>
    </row>
    <row r="942" spans="1:7" x14ac:dyDescent="0.3">
      <c r="A942" t="s">
        <v>1592</v>
      </c>
      <c r="B942" t="s">
        <v>1786</v>
      </c>
      <c r="C942">
        <v>3</v>
      </c>
      <c r="D942">
        <v>938.68</v>
      </c>
      <c r="E942">
        <v>0.14000000000000001</v>
      </c>
      <c r="F942" t="s">
        <v>1805</v>
      </c>
      <c r="G942">
        <v>2421.7944000000002</v>
      </c>
    </row>
    <row r="943" spans="1:7" x14ac:dyDescent="0.3">
      <c r="A943" t="s">
        <v>1712</v>
      </c>
      <c r="B943" t="s">
        <v>1755</v>
      </c>
      <c r="C943">
        <v>3</v>
      </c>
      <c r="D943">
        <v>219.96</v>
      </c>
      <c r="E943">
        <v>0.18</v>
      </c>
      <c r="F943" t="s">
        <v>1807</v>
      </c>
      <c r="G943">
        <v>541.10160000000008</v>
      </c>
    </row>
    <row r="944" spans="1:7" x14ac:dyDescent="0.3">
      <c r="A944" t="s">
        <v>1672</v>
      </c>
      <c r="B944" t="s">
        <v>1792</v>
      </c>
      <c r="C944">
        <v>3</v>
      </c>
      <c r="D944">
        <v>385.74</v>
      </c>
      <c r="E944">
        <v>0.27</v>
      </c>
      <c r="F944" t="s">
        <v>1805</v>
      </c>
      <c r="G944">
        <v>844.77059999999994</v>
      </c>
    </row>
    <row r="945" spans="1:7" x14ac:dyDescent="0.3">
      <c r="A945" t="s">
        <v>1692</v>
      </c>
      <c r="B945" t="s">
        <v>1792</v>
      </c>
      <c r="C945">
        <v>2</v>
      </c>
      <c r="D945">
        <v>830.94</v>
      </c>
      <c r="E945">
        <v>0.28000000000000003</v>
      </c>
      <c r="F945" t="s">
        <v>1807</v>
      </c>
      <c r="G945">
        <v>1196.5536</v>
      </c>
    </row>
    <row r="946" spans="1:7" x14ac:dyDescent="0.3">
      <c r="A946" t="s">
        <v>1533</v>
      </c>
      <c r="B946" t="s">
        <v>1768</v>
      </c>
      <c r="C946">
        <v>3</v>
      </c>
      <c r="D946">
        <v>462.75</v>
      </c>
      <c r="E946">
        <v>0.22</v>
      </c>
      <c r="F946" t="s">
        <v>1807</v>
      </c>
      <c r="G946">
        <v>1082.835</v>
      </c>
    </row>
    <row r="947" spans="1:7" x14ac:dyDescent="0.3">
      <c r="A947" t="s">
        <v>1558</v>
      </c>
      <c r="B947" t="s">
        <v>1783</v>
      </c>
      <c r="C947">
        <v>4</v>
      </c>
      <c r="D947">
        <v>973.9</v>
      </c>
      <c r="E947">
        <v>0.02</v>
      </c>
      <c r="F947" t="s">
        <v>1810</v>
      </c>
      <c r="G947">
        <v>3817.6880000000001</v>
      </c>
    </row>
    <row r="948" spans="1:7" x14ac:dyDescent="0.3">
      <c r="A948" t="s">
        <v>1600</v>
      </c>
      <c r="B948" t="s">
        <v>1739</v>
      </c>
      <c r="C948">
        <v>2</v>
      </c>
      <c r="D948">
        <v>157.18</v>
      </c>
      <c r="E948">
        <v>0.15</v>
      </c>
      <c r="F948" t="s">
        <v>1805</v>
      </c>
      <c r="G948">
        <v>267.20600000000002</v>
      </c>
    </row>
    <row r="949" spans="1:7" x14ac:dyDescent="0.3">
      <c r="A949" t="s">
        <v>1676</v>
      </c>
      <c r="B949" t="s">
        <v>1779</v>
      </c>
      <c r="C949">
        <v>3</v>
      </c>
      <c r="D949">
        <v>239.57</v>
      </c>
      <c r="E949">
        <v>0.16</v>
      </c>
      <c r="F949" t="s">
        <v>1805</v>
      </c>
      <c r="G949">
        <v>603.71640000000002</v>
      </c>
    </row>
    <row r="950" spans="1:7" x14ac:dyDescent="0.3">
      <c r="A950" t="s">
        <v>1547</v>
      </c>
      <c r="B950" t="s">
        <v>1786</v>
      </c>
      <c r="C950">
        <v>4</v>
      </c>
      <c r="D950">
        <v>583.21</v>
      </c>
      <c r="E950">
        <v>0.2</v>
      </c>
      <c r="F950" t="s">
        <v>1805</v>
      </c>
      <c r="G950">
        <v>1866.2719999999999</v>
      </c>
    </row>
    <row r="951" spans="1:7" x14ac:dyDescent="0.3">
      <c r="A951" t="s">
        <v>1692</v>
      </c>
      <c r="B951" t="s">
        <v>1764</v>
      </c>
      <c r="C951">
        <v>3</v>
      </c>
      <c r="D951">
        <v>758.75</v>
      </c>
      <c r="E951">
        <v>0.27</v>
      </c>
      <c r="F951" t="s">
        <v>1807</v>
      </c>
      <c r="G951">
        <v>1661.6624999999999</v>
      </c>
    </row>
    <row r="952" spans="1:7" x14ac:dyDescent="0.3">
      <c r="A952" t="s">
        <v>1652</v>
      </c>
      <c r="B952" t="s">
        <v>1755</v>
      </c>
      <c r="C952">
        <v>4</v>
      </c>
      <c r="D952">
        <v>372.42</v>
      </c>
      <c r="E952">
        <v>0.19</v>
      </c>
      <c r="F952" t="s">
        <v>1805</v>
      </c>
      <c r="G952">
        <v>1206.6407999999999</v>
      </c>
    </row>
    <row r="953" spans="1:7" x14ac:dyDescent="0.3">
      <c r="A953" t="s">
        <v>1656</v>
      </c>
      <c r="B953" t="s">
        <v>1795</v>
      </c>
      <c r="C953">
        <v>4</v>
      </c>
      <c r="D953">
        <v>286.27999999999997</v>
      </c>
      <c r="E953">
        <v>0.28000000000000003</v>
      </c>
      <c r="F953" t="s">
        <v>1807</v>
      </c>
      <c r="G953">
        <v>824.48639999999989</v>
      </c>
    </row>
    <row r="954" spans="1:7" x14ac:dyDescent="0.3">
      <c r="A954" t="s">
        <v>1676</v>
      </c>
      <c r="B954" t="s">
        <v>1774</v>
      </c>
      <c r="C954">
        <v>3</v>
      </c>
      <c r="D954">
        <v>488.37</v>
      </c>
      <c r="E954">
        <v>0.27</v>
      </c>
      <c r="F954" t="s">
        <v>1810</v>
      </c>
      <c r="G954">
        <v>1069.5302999999999</v>
      </c>
    </row>
    <row r="955" spans="1:7" x14ac:dyDescent="0.3">
      <c r="A955" t="s">
        <v>1704</v>
      </c>
      <c r="B955" t="s">
        <v>1764</v>
      </c>
      <c r="C955">
        <v>3</v>
      </c>
      <c r="D955">
        <v>662.82</v>
      </c>
      <c r="E955">
        <v>0.01</v>
      </c>
      <c r="F955" t="s">
        <v>1810</v>
      </c>
      <c r="G955">
        <v>1968.5753999999999</v>
      </c>
    </row>
    <row r="956" spans="1:7" x14ac:dyDescent="0.3">
      <c r="A956" t="s">
        <v>1539</v>
      </c>
      <c r="B956" t="s">
        <v>1786</v>
      </c>
      <c r="C956">
        <v>2</v>
      </c>
      <c r="D956">
        <v>824.34</v>
      </c>
      <c r="E956">
        <v>0.1</v>
      </c>
      <c r="F956" t="s">
        <v>1810</v>
      </c>
      <c r="G956">
        <v>1483.8119999999999</v>
      </c>
    </row>
    <row r="957" spans="1:7" x14ac:dyDescent="0.3">
      <c r="A957" t="s">
        <v>1648</v>
      </c>
      <c r="B957" t="s">
        <v>1764</v>
      </c>
      <c r="C957">
        <v>1</v>
      </c>
      <c r="D957">
        <v>437.12</v>
      </c>
      <c r="E957">
        <v>0.21</v>
      </c>
      <c r="F957" t="s">
        <v>1805</v>
      </c>
      <c r="G957">
        <v>345.32479999999998</v>
      </c>
    </row>
    <row r="958" spans="1:7" x14ac:dyDescent="0.3">
      <c r="A958" t="s">
        <v>1706</v>
      </c>
      <c r="B958" t="s">
        <v>1758</v>
      </c>
      <c r="C958">
        <v>3</v>
      </c>
      <c r="D958">
        <v>23.37</v>
      </c>
      <c r="E958">
        <v>0.15</v>
      </c>
      <c r="F958" t="s">
        <v>1807</v>
      </c>
      <c r="G958">
        <v>59.593499999999999</v>
      </c>
    </row>
    <row r="959" spans="1:7" x14ac:dyDescent="0.3">
      <c r="A959" t="s">
        <v>1602</v>
      </c>
      <c r="B959" t="s">
        <v>1764</v>
      </c>
      <c r="C959">
        <v>1</v>
      </c>
      <c r="D959">
        <v>579.69000000000005</v>
      </c>
      <c r="E959">
        <v>0.02</v>
      </c>
      <c r="F959" t="s">
        <v>1805</v>
      </c>
      <c r="G959">
        <v>568.09620000000007</v>
      </c>
    </row>
    <row r="960" spans="1:7" x14ac:dyDescent="0.3">
      <c r="A960" t="s">
        <v>1686</v>
      </c>
      <c r="B960" t="s">
        <v>1781</v>
      </c>
      <c r="C960">
        <v>3</v>
      </c>
      <c r="D960">
        <v>240.51</v>
      </c>
      <c r="E960">
        <v>7.0000000000000007E-2</v>
      </c>
      <c r="F960" t="s">
        <v>1805</v>
      </c>
      <c r="G960">
        <v>671.02289999999994</v>
      </c>
    </row>
    <row r="961" spans="1:7" x14ac:dyDescent="0.3">
      <c r="A961" t="s">
        <v>1580</v>
      </c>
      <c r="B961" t="s">
        <v>1781</v>
      </c>
      <c r="C961">
        <v>2</v>
      </c>
      <c r="D961">
        <v>855.4</v>
      </c>
      <c r="E961">
        <v>0.08</v>
      </c>
      <c r="F961" t="s">
        <v>1810</v>
      </c>
      <c r="G961">
        <v>1573.9359999999999</v>
      </c>
    </row>
    <row r="962" spans="1:7" x14ac:dyDescent="0.3">
      <c r="A962" t="s">
        <v>1710</v>
      </c>
      <c r="B962" t="s">
        <v>1761</v>
      </c>
      <c r="C962">
        <v>1</v>
      </c>
      <c r="D962">
        <v>537.26</v>
      </c>
      <c r="E962">
        <v>0.09</v>
      </c>
      <c r="F962" t="s">
        <v>1805</v>
      </c>
      <c r="G962">
        <v>488.90660000000003</v>
      </c>
    </row>
    <row r="963" spans="1:7" x14ac:dyDescent="0.3">
      <c r="A963" t="s">
        <v>1632</v>
      </c>
      <c r="B963" t="s">
        <v>1771</v>
      </c>
      <c r="C963">
        <v>3</v>
      </c>
      <c r="D963">
        <v>918.26</v>
      </c>
      <c r="E963">
        <v>0.17</v>
      </c>
      <c r="F963" t="s">
        <v>1810</v>
      </c>
      <c r="G963">
        <v>2286.4674</v>
      </c>
    </row>
    <row r="964" spans="1:7" x14ac:dyDescent="0.3">
      <c r="A964" t="s">
        <v>1539</v>
      </c>
      <c r="B964" t="s">
        <v>1768</v>
      </c>
      <c r="C964">
        <v>4</v>
      </c>
      <c r="D964">
        <v>579.70000000000005</v>
      </c>
      <c r="E964">
        <v>0.18</v>
      </c>
      <c r="F964" t="s">
        <v>1807</v>
      </c>
      <c r="G964">
        <v>1901.4159999999999</v>
      </c>
    </row>
    <row r="965" spans="1:7" x14ac:dyDescent="0.3">
      <c r="A965" t="s">
        <v>1616</v>
      </c>
      <c r="B965" t="s">
        <v>1758</v>
      </c>
      <c r="C965">
        <v>1</v>
      </c>
      <c r="D965">
        <v>824.32</v>
      </c>
      <c r="E965">
        <v>0.18</v>
      </c>
      <c r="F965" t="s">
        <v>1805</v>
      </c>
      <c r="G965">
        <v>675.94240000000013</v>
      </c>
    </row>
    <row r="966" spans="1:7" x14ac:dyDescent="0.3">
      <c r="A966" t="s">
        <v>1622</v>
      </c>
      <c r="B966" t="s">
        <v>1783</v>
      </c>
      <c r="C966">
        <v>4</v>
      </c>
      <c r="D966">
        <v>614.99</v>
      </c>
      <c r="E966">
        <v>0.16</v>
      </c>
      <c r="F966" t="s">
        <v>1807</v>
      </c>
      <c r="G966">
        <v>2066.3663999999999</v>
      </c>
    </row>
    <row r="967" spans="1:7" x14ac:dyDescent="0.3">
      <c r="A967" t="s">
        <v>1654</v>
      </c>
      <c r="B967" t="s">
        <v>1734</v>
      </c>
      <c r="C967">
        <v>4</v>
      </c>
      <c r="D967">
        <v>189.21</v>
      </c>
      <c r="E967">
        <v>0.06</v>
      </c>
      <c r="F967" t="s">
        <v>1810</v>
      </c>
      <c r="G967">
        <v>711.42959999999994</v>
      </c>
    </row>
    <row r="968" spans="1:7" x14ac:dyDescent="0.3">
      <c r="A968" t="s">
        <v>1654</v>
      </c>
      <c r="B968" t="s">
        <v>1781</v>
      </c>
      <c r="C968">
        <v>2</v>
      </c>
      <c r="D968">
        <v>233.33</v>
      </c>
      <c r="E968">
        <v>0.05</v>
      </c>
      <c r="F968" t="s">
        <v>1805</v>
      </c>
      <c r="G968">
        <v>443.327</v>
      </c>
    </row>
    <row r="969" spans="1:7" x14ac:dyDescent="0.3">
      <c r="A969" t="s">
        <v>1608</v>
      </c>
      <c r="B969" t="s">
        <v>1792</v>
      </c>
      <c r="C969">
        <v>3</v>
      </c>
      <c r="D969">
        <v>529.89</v>
      </c>
      <c r="E969">
        <v>0.21</v>
      </c>
      <c r="F969" t="s">
        <v>1805</v>
      </c>
      <c r="G969">
        <v>1255.8393000000001</v>
      </c>
    </row>
    <row r="970" spans="1:7" x14ac:dyDescent="0.3">
      <c r="A970" t="s">
        <v>1714</v>
      </c>
      <c r="B970" t="s">
        <v>1739</v>
      </c>
      <c r="C970">
        <v>2</v>
      </c>
      <c r="D970">
        <v>954.1</v>
      </c>
      <c r="E970">
        <v>0.17</v>
      </c>
      <c r="F970" t="s">
        <v>1807</v>
      </c>
      <c r="G970">
        <v>1583.806</v>
      </c>
    </row>
    <row r="971" spans="1:7" x14ac:dyDescent="0.3">
      <c r="A971" t="s">
        <v>1660</v>
      </c>
      <c r="B971" t="s">
        <v>1761</v>
      </c>
      <c r="C971">
        <v>1</v>
      </c>
      <c r="D971">
        <v>370.04</v>
      </c>
      <c r="E971">
        <v>0.04</v>
      </c>
      <c r="F971" t="s">
        <v>1810</v>
      </c>
      <c r="G971">
        <v>355.23840000000001</v>
      </c>
    </row>
    <row r="972" spans="1:7" x14ac:dyDescent="0.3">
      <c r="A972" t="s">
        <v>1722</v>
      </c>
      <c r="B972" t="s">
        <v>1795</v>
      </c>
      <c r="C972">
        <v>4</v>
      </c>
      <c r="D972">
        <v>492.71</v>
      </c>
      <c r="E972">
        <v>0.08</v>
      </c>
      <c r="F972" t="s">
        <v>1805</v>
      </c>
      <c r="G972">
        <v>1813.1728000000001</v>
      </c>
    </row>
    <row r="973" spans="1:7" x14ac:dyDescent="0.3">
      <c r="A973" t="s">
        <v>1712</v>
      </c>
      <c r="B973" t="s">
        <v>1779</v>
      </c>
      <c r="C973">
        <v>4</v>
      </c>
      <c r="D973">
        <v>853.26</v>
      </c>
      <c r="E973">
        <v>0.24</v>
      </c>
      <c r="F973" t="s">
        <v>1810</v>
      </c>
      <c r="G973">
        <v>2593.9104000000002</v>
      </c>
    </row>
    <row r="974" spans="1:7" x14ac:dyDescent="0.3">
      <c r="A974" t="s">
        <v>1533</v>
      </c>
      <c r="B974" t="s">
        <v>1786</v>
      </c>
      <c r="C974">
        <v>1</v>
      </c>
      <c r="D974">
        <v>402.47</v>
      </c>
      <c r="E974">
        <v>0.19</v>
      </c>
      <c r="F974" t="s">
        <v>1807</v>
      </c>
      <c r="G974">
        <v>326.00070000000011</v>
      </c>
    </row>
    <row r="975" spans="1:7" x14ac:dyDescent="0.3">
      <c r="A975" t="s">
        <v>1638</v>
      </c>
      <c r="B975" t="s">
        <v>1792</v>
      </c>
      <c r="C975">
        <v>2</v>
      </c>
      <c r="D975">
        <v>528.29999999999995</v>
      </c>
      <c r="E975">
        <v>0.24</v>
      </c>
      <c r="F975" t="s">
        <v>1805</v>
      </c>
      <c r="G975">
        <v>803.01599999999996</v>
      </c>
    </row>
    <row r="976" spans="1:7" x14ac:dyDescent="0.3">
      <c r="A976" t="s">
        <v>1550</v>
      </c>
      <c r="B976" t="s">
        <v>1758</v>
      </c>
      <c r="C976">
        <v>4</v>
      </c>
      <c r="D976">
        <v>599.85</v>
      </c>
      <c r="E976">
        <v>0.25</v>
      </c>
      <c r="F976" t="s">
        <v>1805</v>
      </c>
      <c r="G976">
        <v>1799.55</v>
      </c>
    </row>
    <row r="977" spans="1:7" x14ac:dyDescent="0.3">
      <c r="A977" t="s">
        <v>1562</v>
      </c>
      <c r="B977" t="s">
        <v>1768</v>
      </c>
      <c r="C977">
        <v>2</v>
      </c>
      <c r="D977">
        <v>61.42</v>
      </c>
      <c r="E977">
        <v>0.08</v>
      </c>
      <c r="F977" t="s">
        <v>1807</v>
      </c>
      <c r="G977">
        <v>113.0128</v>
      </c>
    </row>
    <row r="978" spans="1:7" x14ac:dyDescent="0.3">
      <c r="A978" t="s">
        <v>1568</v>
      </c>
      <c r="B978" t="s">
        <v>1771</v>
      </c>
      <c r="C978">
        <v>2</v>
      </c>
      <c r="D978">
        <v>466.42</v>
      </c>
      <c r="E978">
        <v>0.12</v>
      </c>
      <c r="F978" t="s">
        <v>1807</v>
      </c>
      <c r="G978">
        <v>820.89920000000006</v>
      </c>
    </row>
    <row r="979" spans="1:7" x14ac:dyDescent="0.3">
      <c r="A979" t="s">
        <v>1592</v>
      </c>
      <c r="B979" t="s">
        <v>1755</v>
      </c>
      <c r="C979">
        <v>4</v>
      </c>
      <c r="D979">
        <v>540.69000000000005</v>
      </c>
      <c r="E979">
        <v>0.09</v>
      </c>
      <c r="F979" t="s">
        <v>1810</v>
      </c>
      <c r="G979">
        <v>1968.1116</v>
      </c>
    </row>
    <row r="980" spans="1:7" x14ac:dyDescent="0.3">
      <c r="A980" t="s">
        <v>1568</v>
      </c>
      <c r="B980" t="s">
        <v>1779</v>
      </c>
      <c r="C980">
        <v>3</v>
      </c>
      <c r="D980">
        <v>677.46</v>
      </c>
      <c r="E980">
        <v>0.05</v>
      </c>
      <c r="F980" t="s">
        <v>1805</v>
      </c>
      <c r="G980">
        <v>1930.761</v>
      </c>
    </row>
    <row r="981" spans="1:7" x14ac:dyDescent="0.3">
      <c r="A981" t="s">
        <v>1572</v>
      </c>
      <c r="B981" t="s">
        <v>1739</v>
      </c>
      <c r="C981">
        <v>3</v>
      </c>
      <c r="D981">
        <v>614.63</v>
      </c>
      <c r="E981">
        <v>0.06</v>
      </c>
      <c r="F981" t="s">
        <v>1807</v>
      </c>
      <c r="G981">
        <v>1733.2565999999999</v>
      </c>
    </row>
    <row r="982" spans="1:7" x14ac:dyDescent="0.3">
      <c r="A982" t="s">
        <v>1662</v>
      </c>
      <c r="B982" t="s">
        <v>1764</v>
      </c>
      <c r="C982">
        <v>4</v>
      </c>
      <c r="D982">
        <v>649.52</v>
      </c>
      <c r="E982">
        <v>0.11</v>
      </c>
      <c r="F982" t="s">
        <v>1805</v>
      </c>
      <c r="G982">
        <v>2312.2912000000001</v>
      </c>
    </row>
    <row r="983" spans="1:7" x14ac:dyDescent="0.3">
      <c r="A983" t="s">
        <v>1700</v>
      </c>
      <c r="B983" t="s">
        <v>1764</v>
      </c>
      <c r="C983">
        <v>2</v>
      </c>
      <c r="D983">
        <v>943.93</v>
      </c>
      <c r="E983">
        <v>0.22</v>
      </c>
      <c r="F983" t="s">
        <v>1807</v>
      </c>
      <c r="G983">
        <v>1472.5308</v>
      </c>
    </row>
    <row r="984" spans="1:7" x14ac:dyDescent="0.3">
      <c r="A984" t="s">
        <v>1592</v>
      </c>
      <c r="B984" t="s">
        <v>1764</v>
      </c>
      <c r="C984">
        <v>4</v>
      </c>
      <c r="D984">
        <v>538.73</v>
      </c>
      <c r="E984">
        <v>0.03</v>
      </c>
      <c r="F984" t="s">
        <v>1805</v>
      </c>
      <c r="G984">
        <v>2090.2723999999998</v>
      </c>
    </row>
    <row r="985" spans="1:7" x14ac:dyDescent="0.3">
      <c r="A985" t="s">
        <v>1662</v>
      </c>
      <c r="B985" t="s">
        <v>1764</v>
      </c>
      <c r="C985">
        <v>2</v>
      </c>
      <c r="D985">
        <v>853.93</v>
      </c>
      <c r="E985">
        <v>0.01</v>
      </c>
      <c r="F985" t="s">
        <v>1807</v>
      </c>
      <c r="G985">
        <v>1690.7814000000001</v>
      </c>
    </row>
    <row r="986" spans="1:7" x14ac:dyDescent="0.3">
      <c r="A986" t="s">
        <v>1588</v>
      </c>
      <c r="B986" t="s">
        <v>1751</v>
      </c>
      <c r="C986">
        <v>4</v>
      </c>
      <c r="D986">
        <v>465.42</v>
      </c>
      <c r="E986">
        <v>0.26</v>
      </c>
      <c r="F986" t="s">
        <v>1810</v>
      </c>
      <c r="G986">
        <v>1377.6432</v>
      </c>
    </row>
    <row r="987" spans="1:7" x14ac:dyDescent="0.3">
      <c r="A987" t="s">
        <v>1528</v>
      </c>
      <c r="B987" t="s">
        <v>1774</v>
      </c>
      <c r="C987">
        <v>4</v>
      </c>
      <c r="D987">
        <v>880.26</v>
      </c>
      <c r="E987">
        <v>0.11</v>
      </c>
      <c r="F987" t="s">
        <v>1810</v>
      </c>
      <c r="G987">
        <v>3133.7256000000002</v>
      </c>
    </row>
    <row r="988" spans="1:7" x14ac:dyDescent="0.3">
      <c r="A988" t="s">
        <v>1632</v>
      </c>
      <c r="B988" t="s">
        <v>1774</v>
      </c>
      <c r="C988">
        <v>3</v>
      </c>
      <c r="D988">
        <v>461.02</v>
      </c>
      <c r="E988">
        <v>0.28999999999999998</v>
      </c>
      <c r="F988" t="s">
        <v>1807</v>
      </c>
      <c r="G988">
        <v>981.97259999999994</v>
      </c>
    </row>
    <row r="989" spans="1:7" x14ac:dyDescent="0.3">
      <c r="A989" t="s">
        <v>1580</v>
      </c>
      <c r="B989" t="s">
        <v>1779</v>
      </c>
      <c r="C989">
        <v>1</v>
      </c>
      <c r="D989">
        <v>531.99</v>
      </c>
      <c r="E989">
        <v>0.17</v>
      </c>
      <c r="F989" t="s">
        <v>1807</v>
      </c>
      <c r="G989">
        <v>441.55169999999998</v>
      </c>
    </row>
    <row r="990" spans="1:7" x14ac:dyDescent="0.3">
      <c r="A990" t="s">
        <v>1624</v>
      </c>
      <c r="B990" t="s">
        <v>1789</v>
      </c>
      <c r="C990">
        <v>2</v>
      </c>
      <c r="D990">
        <v>274.08999999999997</v>
      </c>
      <c r="E990">
        <v>0.13</v>
      </c>
      <c r="F990" t="s">
        <v>1807</v>
      </c>
      <c r="G990">
        <v>476.91660000000002</v>
      </c>
    </row>
    <row r="991" spans="1:7" x14ac:dyDescent="0.3">
      <c r="A991" t="s">
        <v>1706</v>
      </c>
      <c r="B991" t="s">
        <v>1771</v>
      </c>
      <c r="C991">
        <v>1</v>
      </c>
      <c r="D991">
        <v>66.14</v>
      </c>
      <c r="E991">
        <v>0.14000000000000001</v>
      </c>
      <c r="F991" t="s">
        <v>1810</v>
      </c>
      <c r="G991">
        <v>56.880400000000002</v>
      </c>
    </row>
    <row r="992" spans="1:7" x14ac:dyDescent="0.3">
      <c r="A992" t="s">
        <v>1570</v>
      </c>
      <c r="B992" t="s">
        <v>1768</v>
      </c>
      <c r="C992">
        <v>3</v>
      </c>
      <c r="D992">
        <v>955.82</v>
      </c>
      <c r="E992">
        <v>0.16</v>
      </c>
      <c r="F992" t="s">
        <v>1810</v>
      </c>
      <c r="G992">
        <v>2408.6664000000001</v>
      </c>
    </row>
    <row r="993" spans="1:7" x14ac:dyDescent="0.3">
      <c r="A993" t="s">
        <v>1574</v>
      </c>
      <c r="B993" t="s">
        <v>1776</v>
      </c>
      <c r="C993">
        <v>1</v>
      </c>
      <c r="D993">
        <v>904.92</v>
      </c>
      <c r="E993">
        <v>0.13</v>
      </c>
      <c r="F993" t="s">
        <v>1805</v>
      </c>
      <c r="G993">
        <v>787.28039999999999</v>
      </c>
    </row>
    <row r="994" spans="1:7" x14ac:dyDescent="0.3">
      <c r="A994" t="s">
        <v>1610</v>
      </c>
      <c r="B994" t="s">
        <v>1761</v>
      </c>
      <c r="C994">
        <v>3</v>
      </c>
      <c r="D994">
        <v>490.02</v>
      </c>
      <c r="E994">
        <v>0.26</v>
      </c>
      <c r="F994" t="s">
        <v>1805</v>
      </c>
      <c r="G994">
        <v>1087.8444</v>
      </c>
    </row>
    <row r="995" spans="1:7" x14ac:dyDescent="0.3">
      <c r="A995" t="s">
        <v>1568</v>
      </c>
      <c r="B995" t="s">
        <v>1758</v>
      </c>
      <c r="C995">
        <v>2</v>
      </c>
      <c r="D995">
        <v>957.54</v>
      </c>
      <c r="E995">
        <v>0.1</v>
      </c>
      <c r="F995" t="s">
        <v>1810</v>
      </c>
      <c r="G995">
        <v>1723.5719999999999</v>
      </c>
    </row>
    <row r="996" spans="1:7" x14ac:dyDescent="0.3">
      <c r="A996" t="s">
        <v>1728</v>
      </c>
      <c r="B996" t="s">
        <v>1779</v>
      </c>
      <c r="C996">
        <v>2</v>
      </c>
      <c r="D996">
        <v>314.39999999999998</v>
      </c>
      <c r="E996">
        <v>7.0000000000000007E-2</v>
      </c>
      <c r="F996" t="s">
        <v>1807</v>
      </c>
      <c r="G996">
        <v>584.78399999999988</v>
      </c>
    </row>
    <row r="997" spans="1:7" x14ac:dyDescent="0.3">
      <c r="A997" t="s">
        <v>1578</v>
      </c>
      <c r="B997" t="s">
        <v>1758</v>
      </c>
      <c r="C997">
        <v>3</v>
      </c>
      <c r="D997">
        <v>480.11</v>
      </c>
      <c r="E997">
        <v>0.11</v>
      </c>
      <c r="F997" t="s">
        <v>1807</v>
      </c>
      <c r="G997">
        <v>1281.8937000000001</v>
      </c>
    </row>
    <row r="998" spans="1:7" x14ac:dyDescent="0.3">
      <c r="A998" t="s">
        <v>1626</v>
      </c>
      <c r="B998" t="s">
        <v>1758</v>
      </c>
      <c r="C998">
        <v>4</v>
      </c>
      <c r="D998">
        <v>826.55</v>
      </c>
      <c r="E998">
        <v>0.28000000000000003</v>
      </c>
      <c r="F998" t="s">
        <v>1805</v>
      </c>
      <c r="G998">
        <v>2380.4639999999999</v>
      </c>
    </row>
    <row r="999" spans="1:7" x14ac:dyDescent="0.3">
      <c r="A999" t="s">
        <v>1584</v>
      </c>
      <c r="B999" t="s">
        <v>1748</v>
      </c>
      <c r="C999">
        <v>3</v>
      </c>
      <c r="D999">
        <v>530.16999999999996</v>
      </c>
      <c r="E999">
        <v>0.18</v>
      </c>
      <c r="F999" t="s">
        <v>1807</v>
      </c>
      <c r="G999">
        <v>1304.2182</v>
      </c>
    </row>
    <row r="1000" spans="1:7" x14ac:dyDescent="0.3">
      <c r="A1000" t="s">
        <v>1598</v>
      </c>
      <c r="B1000" t="s">
        <v>1789</v>
      </c>
      <c r="C1000">
        <v>3</v>
      </c>
      <c r="D1000">
        <v>336.17</v>
      </c>
      <c r="E1000">
        <v>0.04</v>
      </c>
      <c r="F1000" t="s">
        <v>1810</v>
      </c>
      <c r="G1000">
        <v>968.16959999999995</v>
      </c>
    </row>
    <row r="1001" spans="1:7" x14ac:dyDescent="0.3">
      <c r="A1001" t="s">
        <v>1692</v>
      </c>
      <c r="B1001" t="s">
        <v>1764</v>
      </c>
      <c r="C1001">
        <v>4</v>
      </c>
      <c r="D1001">
        <v>22.51</v>
      </c>
      <c r="E1001">
        <v>0.27</v>
      </c>
      <c r="F1001" t="s">
        <v>1807</v>
      </c>
      <c r="G1001">
        <v>65.729200000000006</v>
      </c>
    </row>
    <row r="1002" spans="1:7" x14ac:dyDescent="0.3">
      <c r="A1002" t="s">
        <v>1648</v>
      </c>
      <c r="B1002" t="s">
        <v>1743</v>
      </c>
      <c r="C1002">
        <v>2</v>
      </c>
      <c r="D1002">
        <v>909.51</v>
      </c>
      <c r="E1002">
        <v>0.27</v>
      </c>
      <c r="F1002" t="s">
        <v>1805</v>
      </c>
      <c r="G1002">
        <v>1327.8846000000001</v>
      </c>
    </row>
    <row r="1003" spans="1:7" x14ac:dyDescent="0.3">
      <c r="A1003" t="s">
        <v>1668</v>
      </c>
      <c r="B1003" t="s">
        <v>1781</v>
      </c>
      <c r="C1003">
        <v>4</v>
      </c>
      <c r="D1003">
        <v>593.84</v>
      </c>
      <c r="E1003">
        <v>0.24</v>
      </c>
      <c r="F1003" t="s">
        <v>1807</v>
      </c>
      <c r="G1003">
        <v>1805.2736</v>
      </c>
    </row>
    <row r="1004" spans="1:7" x14ac:dyDescent="0.3">
      <c r="A1004" t="s">
        <v>1676</v>
      </c>
      <c r="B1004" t="s">
        <v>1771</v>
      </c>
      <c r="C1004">
        <v>3</v>
      </c>
      <c r="D1004">
        <v>909.11</v>
      </c>
      <c r="E1004">
        <v>0.23</v>
      </c>
      <c r="F1004" t="s">
        <v>1810</v>
      </c>
      <c r="G1004">
        <v>2100.0441000000001</v>
      </c>
    </row>
    <row r="1005" spans="1:7" x14ac:dyDescent="0.3">
      <c r="A1005" t="s">
        <v>1578</v>
      </c>
      <c r="B1005" t="s">
        <v>1739</v>
      </c>
      <c r="C1005">
        <v>4</v>
      </c>
      <c r="D1005">
        <v>996.85</v>
      </c>
      <c r="E1005">
        <v>0.24</v>
      </c>
      <c r="F1005" t="s">
        <v>1807</v>
      </c>
      <c r="G1005">
        <v>3030.424</v>
      </c>
    </row>
    <row r="1006" spans="1:7" x14ac:dyDescent="0.3">
      <c r="A1006" t="s">
        <v>1525</v>
      </c>
      <c r="B1006" t="s">
        <v>1789</v>
      </c>
      <c r="C1006">
        <v>1</v>
      </c>
      <c r="D1006">
        <v>522.69000000000005</v>
      </c>
      <c r="E1006">
        <v>0.06</v>
      </c>
      <c r="F1006" t="s">
        <v>1810</v>
      </c>
      <c r="G1006">
        <v>491.32860000000011</v>
      </c>
    </row>
    <row r="1007" spans="1:7" x14ac:dyDescent="0.3">
      <c r="A1007" t="s">
        <v>1638</v>
      </c>
      <c r="B1007" t="s">
        <v>1748</v>
      </c>
      <c r="C1007">
        <v>3</v>
      </c>
      <c r="D1007">
        <v>261.05</v>
      </c>
      <c r="E1007">
        <v>0.12</v>
      </c>
      <c r="F1007" t="s">
        <v>1807</v>
      </c>
      <c r="G1007">
        <v>689.17200000000014</v>
      </c>
    </row>
    <row r="1008" spans="1:7" x14ac:dyDescent="0.3">
      <c r="A1008" t="s">
        <v>1576</v>
      </c>
      <c r="B1008" t="s">
        <v>1789</v>
      </c>
      <c r="C1008">
        <v>3</v>
      </c>
      <c r="D1008">
        <v>644.73</v>
      </c>
      <c r="E1008">
        <v>0.01</v>
      </c>
      <c r="F1008" t="s">
        <v>1810</v>
      </c>
      <c r="G1008">
        <v>1914.8480999999999</v>
      </c>
    </row>
    <row r="1009" spans="1:7" x14ac:dyDescent="0.3">
      <c r="A1009" t="s">
        <v>1680</v>
      </c>
      <c r="B1009" t="s">
        <v>1743</v>
      </c>
      <c r="C1009">
        <v>2</v>
      </c>
      <c r="D1009">
        <v>541.52</v>
      </c>
      <c r="E1009">
        <v>0.26</v>
      </c>
      <c r="F1009" t="s">
        <v>1807</v>
      </c>
      <c r="G1009">
        <v>801.44959999999992</v>
      </c>
    </row>
    <row r="1010" spans="1:7" x14ac:dyDescent="0.3">
      <c r="A1010" t="s">
        <v>1656</v>
      </c>
      <c r="B1010" t="s">
        <v>1771</v>
      </c>
      <c r="C1010">
        <v>1</v>
      </c>
      <c r="D1010">
        <v>395.18</v>
      </c>
      <c r="E1010">
        <v>0.09</v>
      </c>
      <c r="F1010" t="s">
        <v>1807</v>
      </c>
      <c r="G1010">
        <v>359.61380000000003</v>
      </c>
    </row>
    <row r="1011" spans="1:7" x14ac:dyDescent="0.3">
      <c r="A1011" t="s">
        <v>1544</v>
      </c>
      <c r="B1011" t="s">
        <v>1764</v>
      </c>
      <c r="C1011">
        <v>4</v>
      </c>
      <c r="D1011">
        <v>56.37</v>
      </c>
      <c r="E1011">
        <v>0.17</v>
      </c>
      <c r="F1011" t="s">
        <v>1805</v>
      </c>
      <c r="G1011">
        <v>187.14840000000001</v>
      </c>
    </row>
    <row r="1012" spans="1:7" x14ac:dyDescent="0.3">
      <c r="A1012" t="s">
        <v>1688</v>
      </c>
      <c r="B1012" t="s">
        <v>1768</v>
      </c>
      <c r="C1012">
        <v>4</v>
      </c>
      <c r="D1012">
        <v>202.59</v>
      </c>
      <c r="E1012">
        <v>0.06</v>
      </c>
      <c r="F1012" t="s">
        <v>1810</v>
      </c>
      <c r="G1012">
        <v>761.73839999999996</v>
      </c>
    </row>
    <row r="1013" spans="1:7" x14ac:dyDescent="0.3">
      <c r="A1013" t="s">
        <v>1692</v>
      </c>
      <c r="B1013" t="s">
        <v>1755</v>
      </c>
      <c r="C1013">
        <v>2</v>
      </c>
      <c r="D1013">
        <v>358.36</v>
      </c>
      <c r="E1013">
        <v>0.05</v>
      </c>
      <c r="F1013" t="s">
        <v>1807</v>
      </c>
      <c r="G1013">
        <v>680.88400000000001</v>
      </c>
    </row>
    <row r="1014" spans="1:7" x14ac:dyDescent="0.3">
      <c r="A1014" t="s">
        <v>1604</v>
      </c>
      <c r="B1014" t="s">
        <v>1792</v>
      </c>
      <c r="C1014">
        <v>4</v>
      </c>
      <c r="D1014">
        <v>85.62</v>
      </c>
      <c r="E1014">
        <v>0.28000000000000003</v>
      </c>
      <c r="F1014" t="s">
        <v>1810</v>
      </c>
      <c r="G1014">
        <v>246.5856</v>
      </c>
    </row>
    <row r="1015" spans="1:7" x14ac:dyDescent="0.3">
      <c r="A1015" t="s">
        <v>1542</v>
      </c>
      <c r="B1015" t="s">
        <v>1789</v>
      </c>
      <c r="C1015">
        <v>4</v>
      </c>
      <c r="D1015">
        <v>929.26</v>
      </c>
      <c r="E1015">
        <v>0.23</v>
      </c>
      <c r="F1015" t="s">
        <v>1807</v>
      </c>
      <c r="G1015">
        <v>2862.1208000000001</v>
      </c>
    </row>
    <row r="1016" spans="1:7" x14ac:dyDescent="0.3">
      <c r="A1016" t="s">
        <v>1650</v>
      </c>
      <c r="B1016" t="s">
        <v>1779</v>
      </c>
      <c r="C1016">
        <v>2</v>
      </c>
      <c r="D1016">
        <v>92.64</v>
      </c>
      <c r="E1016">
        <v>0.14000000000000001</v>
      </c>
      <c r="F1016" t="s">
        <v>1810</v>
      </c>
      <c r="G1016">
        <v>159.3408</v>
      </c>
    </row>
    <row r="1017" spans="1:7" x14ac:dyDescent="0.3">
      <c r="A1017" t="s">
        <v>1654</v>
      </c>
      <c r="B1017" t="s">
        <v>1751</v>
      </c>
      <c r="C1017">
        <v>4</v>
      </c>
      <c r="D1017">
        <v>139.05000000000001</v>
      </c>
      <c r="E1017">
        <v>0.28999999999999998</v>
      </c>
      <c r="F1017" t="s">
        <v>1810</v>
      </c>
      <c r="G1017">
        <v>394.90199999999999</v>
      </c>
    </row>
    <row r="1018" spans="1:7" x14ac:dyDescent="0.3">
      <c r="A1018" t="s">
        <v>1636</v>
      </c>
      <c r="B1018" t="s">
        <v>1751</v>
      </c>
      <c r="C1018">
        <v>3</v>
      </c>
      <c r="D1018">
        <v>155.87</v>
      </c>
      <c r="E1018">
        <v>0.03</v>
      </c>
      <c r="F1018" t="s">
        <v>1810</v>
      </c>
      <c r="G1018">
        <v>453.58170000000001</v>
      </c>
    </row>
    <row r="1019" spans="1:7" x14ac:dyDescent="0.3">
      <c r="A1019" t="s">
        <v>1598</v>
      </c>
      <c r="B1019" t="s">
        <v>1786</v>
      </c>
      <c r="C1019">
        <v>4</v>
      </c>
      <c r="D1019">
        <v>115.42</v>
      </c>
      <c r="E1019">
        <v>0.03</v>
      </c>
      <c r="F1019" t="s">
        <v>1810</v>
      </c>
      <c r="G1019">
        <v>447.82960000000003</v>
      </c>
    </row>
    <row r="1020" spans="1:7" x14ac:dyDescent="0.3">
      <c r="A1020" t="s">
        <v>1634</v>
      </c>
      <c r="B1020" t="s">
        <v>1758</v>
      </c>
      <c r="C1020">
        <v>3</v>
      </c>
      <c r="D1020">
        <v>593.62</v>
      </c>
      <c r="E1020">
        <v>0.08</v>
      </c>
      <c r="F1020" t="s">
        <v>1805</v>
      </c>
      <c r="G1020">
        <v>1638.3912</v>
      </c>
    </row>
    <row r="1021" spans="1:7" x14ac:dyDescent="0.3">
      <c r="A1021" t="s">
        <v>1620</v>
      </c>
      <c r="B1021" t="s">
        <v>1751</v>
      </c>
      <c r="C1021">
        <v>2</v>
      </c>
      <c r="D1021">
        <v>825.04</v>
      </c>
      <c r="E1021">
        <v>0.2</v>
      </c>
      <c r="F1021" t="s">
        <v>1805</v>
      </c>
      <c r="G1021">
        <v>1320.0640000000001</v>
      </c>
    </row>
    <row r="1022" spans="1:7" x14ac:dyDescent="0.3">
      <c r="A1022" t="s">
        <v>1580</v>
      </c>
      <c r="B1022" t="s">
        <v>1779</v>
      </c>
      <c r="C1022">
        <v>1</v>
      </c>
      <c r="D1022">
        <v>963.76</v>
      </c>
      <c r="E1022">
        <v>0.14000000000000001</v>
      </c>
      <c r="F1022" t="s">
        <v>1807</v>
      </c>
      <c r="G1022">
        <v>828.83359999999993</v>
      </c>
    </row>
    <row r="1023" spans="1:7" x14ac:dyDescent="0.3">
      <c r="A1023" t="s">
        <v>1640</v>
      </c>
      <c r="B1023" t="s">
        <v>1758</v>
      </c>
      <c r="C1023">
        <v>1</v>
      </c>
      <c r="D1023">
        <v>238.24</v>
      </c>
      <c r="E1023">
        <v>0.12</v>
      </c>
      <c r="F1023" t="s">
        <v>1807</v>
      </c>
      <c r="G1023">
        <v>209.65119999999999</v>
      </c>
    </row>
    <row r="1024" spans="1:7" x14ac:dyDescent="0.3">
      <c r="A1024" t="s">
        <v>1694</v>
      </c>
      <c r="B1024" t="s">
        <v>1786</v>
      </c>
      <c r="C1024">
        <v>1</v>
      </c>
      <c r="D1024">
        <v>756.63</v>
      </c>
      <c r="E1024">
        <v>0.04</v>
      </c>
      <c r="F1024" t="s">
        <v>1807</v>
      </c>
      <c r="G1024">
        <v>726.36479999999995</v>
      </c>
    </row>
    <row r="1025" spans="1:7" x14ac:dyDescent="0.3">
      <c r="A1025" t="s">
        <v>1716</v>
      </c>
      <c r="B1025" t="s">
        <v>1761</v>
      </c>
      <c r="C1025">
        <v>3</v>
      </c>
      <c r="D1025">
        <v>159.76</v>
      </c>
      <c r="E1025">
        <v>0.22</v>
      </c>
      <c r="F1025" t="s">
        <v>1805</v>
      </c>
      <c r="G1025">
        <v>373.83839999999998</v>
      </c>
    </row>
    <row r="1026" spans="1:7" x14ac:dyDescent="0.3">
      <c r="A1026" t="s">
        <v>1720</v>
      </c>
      <c r="B1026" t="s">
        <v>1764</v>
      </c>
      <c r="C1026">
        <v>1</v>
      </c>
      <c r="D1026">
        <v>329.94</v>
      </c>
      <c r="E1026">
        <v>0.14000000000000001</v>
      </c>
      <c r="F1026" t="s">
        <v>1810</v>
      </c>
      <c r="G1026">
        <v>283.7484</v>
      </c>
    </row>
    <row r="1027" spans="1:7" x14ac:dyDescent="0.3">
      <c r="A1027" t="s">
        <v>1564</v>
      </c>
      <c r="B1027" t="s">
        <v>1764</v>
      </c>
      <c r="C1027">
        <v>1</v>
      </c>
      <c r="D1027">
        <v>234.06</v>
      </c>
      <c r="E1027">
        <v>0.11</v>
      </c>
      <c r="F1027" t="s">
        <v>1807</v>
      </c>
      <c r="G1027">
        <v>208.3134</v>
      </c>
    </row>
    <row r="1028" spans="1:7" x14ac:dyDescent="0.3">
      <c r="A1028" t="s">
        <v>1692</v>
      </c>
      <c r="B1028" t="s">
        <v>1734</v>
      </c>
      <c r="C1028">
        <v>2</v>
      </c>
      <c r="D1028">
        <v>773.75</v>
      </c>
      <c r="E1028">
        <v>0.16</v>
      </c>
      <c r="F1028" t="s">
        <v>1807</v>
      </c>
      <c r="G1028">
        <v>1299.9000000000001</v>
      </c>
    </row>
    <row r="1029" spans="1:7" x14ac:dyDescent="0.3">
      <c r="A1029" t="s">
        <v>1634</v>
      </c>
      <c r="B1029" t="s">
        <v>1792</v>
      </c>
      <c r="C1029">
        <v>1</v>
      </c>
      <c r="D1029">
        <v>73.88</v>
      </c>
      <c r="E1029">
        <v>0.04</v>
      </c>
      <c r="F1029" t="s">
        <v>1805</v>
      </c>
      <c r="G1029">
        <v>70.924799999999991</v>
      </c>
    </row>
    <row r="1030" spans="1:7" x14ac:dyDescent="0.3">
      <c r="A1030" t="s">
        <v>1702</v>
      </c>
      <c r="B1030" t="s">
        <v>1792</v>
      </c>
      <c r="C1030">
        <v>1</v>
      </c>
      <c r="D1030">
        <v>859.3</v>
      </c>
      <c r="E1030">
        <v>0.16</v>
      </c>
      <c r="F1030" t="s">
        <v>1807</v>
      </c>
      <c r="G1030">
        <v>721.8119999999999</v>
      </c>
    </row>
    <row r="1031" spans="1:7" x14ac:dyDescent="0.3">
      <c r="A1031" t="s">
        <v>1692</v>
      </c>
      <c r="B1031" t="s">
        <v>1758</v>
      </c>
      <c r="C1031">
        <v>4</v>
      </c>
      <c r="D1031">
        <v>762.43</v>
      </c>
      <c r="E1031">
        <v>0.05</v>
      </c>
      <c r="F1031" t="s">
        <v>1805</v>
      </c>
      <c r="G1031">
        <v>2897.233999999999</v>
      </c>
    </row>
    <row r="1032" spans="1:7" x14ac:dyDescent="0.3">
      <c r="A1032" t="s">
        <v>1676</v>
      </c>
      <c r="B1032" t="s">
        <v>1734</v>
      </c>
      <c r="C1032">
        <v>1</v>
      </c>
      <c r="D1032">
        <v>328.51</v>
      </c>
      <c r="E1032">
        <v>0.2</v>
      </c>
      <c r="F1032" t="s">
        <v>1810</v>
      </c>
      <c r="G1032">
        <v>262.80799999999999</v>
      </c>
    </row>
    <row r="1033" spans="1:7" x14ac:dyDescent="0.3">
      <c r="A1033" t="s">
        <v>1618</v>
      </c>
      <c r="B1033" t="s">
        <v>1751</v>
      </c>
      <c r="C1033">
        <v>1</v>
      </c>
      <c r="D1033">
        <v>34.51</v>
      </c>
      <c r="E1033">
        <v>0.04</v>
      </c>
      <c r="F1033" t="s">
        <v>1810</v>
      </c>
      <c r="G1033">
        <v>33.129600000000003</v>
      </c>
    </row>
    <row r="1034" spans="1:7" x14ac:dyDescent="0.3">
      <c r="A1034" t="s">
        <v>1568</v>
      </c>
      <c r="B1034" t="s">
        <v>1774</v>
      </c>
      <c r="C1034">
        <v>3</v>
      </c>
      <c r="D1034">
        <v>663.73</v>
      </c>
      <c r="E1034">
        <v>0.06</v>
      </c>
      <c r="F1034" t="s">
        <v>1810</v>
      </c>
      <c r="G1034">
        <v>1871.7185999999999</v>
      </c>
    </row>
    <row r="1035" spans="1:7" x14ac:dyDescent="0.3">
      <c r="A1035" t="s">
        <v>1596</v>
      </c>
      <c r="B1035" t="s">
        <v>1768</v>
      </c>
      <c r="C1035">
        <v>1</v>
      </c>
      <c r="D1035">
        <v>409.41</v>
      </c>
      <c r="E1035">
        <v>0.13</v>
      </c>
      <c r="F1035" t="s">
        <v>1807</v>
      </c>
      <c r="G1035">
        <v>356.18669999999997</v>
      </c>
    </row>
    <row r="1036" spans="1:7" x14ac:dyDescent="0.3">
      <c r="A1036" t="s">
        <v>1686</v>
      </c>
      <c r="B1036" t="s">
        <v>1748</v>
      </c>
      <c r="C1036">
        <v>3</v>
      </c>
      <c r="D1036">
        <v>461.03</v>
      </c>
      <c r="E1036">
        <v>0.11</v>
      </c>
      <c r="F1036" t="s">
        <v>1807</v>
      </c>
      <c r="G1036">
        <v>1230.9501</v>
      </c>
    </row>
    <row r="1037" spans="1:7" x14ac:dyDescent="0.3">
      <c r="A1037" t="s">
        <v>1568</v>
      </c>
      <c r="B1037" t="s">
        <v>1781</v>
      </c>
      <c r="C1037">
        <v>2</v>
      </c>
      <c r="D1037">
        <v>760.14</v>
      </c>
      <c r="E1037">
        <v>0.02</v>
      </c>
      <c r="F1037" t="s">
        <v>1810</v>
      </c>
      <c r="G1037">
        <v>1489.8743999999999</v>
      </c>
    </row>
    <row r="1038" spans="1:7" x14ac:dyDescent="0.3">
      <c r="A1038" t="s">
        <v>1576</v>
      </c>
      <c r="B1038" t="s">
        <v>1739</v>
      </c>
      <c r="C1038">
        <v>3</v>
      </c>
      <c r="D1038">
        <v>688.76</v>
      </c>
      <c r="E1038">
        <v>0.12</v>
      </c>
      <c r="F1038" t="s">
        <v>1807</v>
      </c>
      <c r="G1038">
        <v>1818.3263999999999</v>
      </c>
    </row>
    <row r="1039" spans="1:7" x14ac:dyDescent="0.3">
      <c r="A1039" t="s">
        <v>1616</v>
      </c>
      <c r="B1039" t="s">
        <v>1768</v>
      </c>
      <c r="C1039">
        <v>2</v>
      </c>
      <c r="D1039">
        <v>257.77999999999997</v>
      </c>
      <c r="E1039">
        <v>0.05</v>
      </c>
      <c r="F1039" t="s">
        <v>1805</v>
      </c>
      <c r="G1039">
        <v>489.78199999999993</v>
      </c>
    </row>
    <row r="1040" spans="1:7" x14ac:dyDescent="0.3">
      <c r="A1040" t="s">
        <v>1636</v>
      </c>
      <c r="B1040" t="s">
        <v>1761</v>
      </c>
      <c r="C1040">
        <v>2</v>
      </c>
      <c r="D1040">
        <v>314.29000000000002</v>
      </c>
      <c r="E1040">
        <v>0.19</v>
      </c>
      <c r="F1040" t="s">
        <v>1810</v>
      </c>
      <c r="G1040">
        <v>509.14980000000008</v>
      </c>
    </row>
    <row r="1041" spans="1:7" x14ac:dyDescent="0.3">
      <c r="A1041" t="s">
        <v>1674</v>
      </c>
      <c r="B1041" t="s">
        <v>1781</v>
      </c>
      <c r="C1041">
        <v>3</v>
      </c>
      <c r="D1041">
        <v>336.09</v>
      </c>
      <c r="E1041">
        <v>0.01</v>
      </c>
      <c r="F1041" t="s">
        <v>1807</v>
      </c>
      <c r="G1041">
        <v>998.18729999999994</v>
      </c>
    </row>
    <row r="1042" spans="1:7" x14ac:dyDescent="0.3">
      <c r="A1042" t="s">
        <v>1680</v>
      </c>
      <c r="B1042" t="s">
        <v>1789</v>
      </c>
      <c r="C1042">
        <v>3</v>
      </c>
      <c r="D1042">
        <v>202.07</v>
      </c>
      <c r="E1042">
        <v>0.23</v>
      </c>
      <c r="F1042" t="s">
        <v>1807</v>
      </c>
      <c r="G1042">
        <v>466.78170000000011</v>
      </c>
    </row>
    <row r="1043" spans="1:7" x14ac:dyDescent="0.3">
      <c r="A1043" t="s">
        <v>1564</v>
      </c>
      <c r="B1043" t="s">
        <v>1764</v>
      </c>
      <c r="C1043">
        <v>2</v>
      </c>
      <c r="D1043">
        <v>485.25</v>
      </c>
      <c r="E1043">
        <v>0.28000000000000003</v>
      </c>
      <c r="F1043" t="s">
        <v>1805</v>
      </c>
      <c r="G1043">
        <v>698.76</v>
      </c>
    </row>
    <row r="1044" spans="1:7" x14ac:dyDescent="0.3">
      <c r="A1044" t="s">
        <v>1680</v>
      </c>
      <c r="B1044" t="s">
        <v>1771</v>
      </c>
      <c r="C1044">
        <v>4</v>
      </c>
      <c r="D1044">
        <v>552.38</v>
      </c>
      <c r="E1044">
        <v>0.1</v>
      </c>
      <c r="F1044" t="s">
        <v>1807</v>
      </c>
      <c r="G1044">
        <v>1988.568</v>
      </c>
    </row>
    <row r="1045" spans="1:7" x14ac:dyDescent="0.3">
      <c r="A1045" t="s">
        <v>1646</v>
      </c>
      <c r="B1045" t="s">
        <v>1789</v>
      </c>
      <c r="C1045">
        <v>4</v>
      </c>
      <c r="D1045">
        <v>377.26</v>
      </c>
      <c r="E1045">
        <v>0.22</v>
      </c>
      <c r="F1045" t="s">
        <v>1810</v>
      </c>
      <c r="G1045">
        <v>1177.0512000000001</v>
      </c>
    </row>
    <row r="1046" spans="1:7" x14ac:dyDescent="0.3">
      <c r="A1046" t="s">
        <v>1624</v>
      </c>
      <c r="B1046" t="s">
        <v>1795</v>
      </c>
      <c r="C1046">
        <v>4</v>
      </c>
      <c r="D1046">
        <v>189.07</v>
      </c>
      <c r="E1046">
        <v>0.1</v>
      </c>
      <c r="F1046" t="s">
        <v>1810</v>
      </c>
      <c r="G1046">
        <v>680.65200000000004</v>
      </c>
    </row>
    <row r="1047" spans="1:7" x14ac:dyDescent="0.3">
      <c r="A1047" t="s">
        <v>1590</v>
      </c>
      <c r="B1047" t="s">
        <v>1751</v>
      </c>
      <c r="C1047">
        <v>3</v>
      </c>
      <c r="D1047">
        <v>272.27</v>
      </c>
      <c r="E1047">
        <v>0.01</v>
      </c>
      <c r="F1047" t="s">
        <v>1805</v>
      </c>
      <c r="G1047">
        <v>808.64189999999996</v>
      </c>
    </row>
    <row r="1048" spans="1:7" x14ac:dyDescent="0.3">
      <c r="A1048" t="s">
        <v>1714</v>
      </c>
      <c r="B1048" t="s">
        <v>1774</v>
      </c>
      <c r="C1048">
        <v>1</v>
      </c>
      <c r="D1048">
        <v>209.39</v>
      </c>
      <c r="E1048">
        <v>0.28000000000000003</v>
      </c>
      <c r="F1048" t="s">
        <v>1807</v>
      </c>
      <c r="G1048">
        <v>150.76079999999999</v>
      </c>
    </row>
    <row r="1049" spans="1:7" x14ac:dyDescent="0.3">
      <c r="A1049" t="s">
        <v>1690</v>
      </c>
      <c r="B1049" t="s">
        <v>1768</v>
      </c>
      <c r="C1049">
        <v>1</v>
      </c>
      <c r="D1049">
        <v>813.87</v>
      </c>
      <c r="E1049">
        <v>0.23</v>
      </c>
      <c r="F1049" t="s">
        <v>1805</v>
      </c>
      <c r="G1049">
        <v>626.67989999999998</v>
      </c>
    </row>
    <row r="1050" spans="1:7" x14ac:dyDescent="0.3">
      <c r="A1050" t="s">
        <v>1586</v>
      </c>
      <c r="B1050" t="s">
        <v>1734</v>
      </c>
      <c r="C1050">
        <v>1</v>
      </c>
      <c r="D1050">
        <v>143.69999999999999</v>
      </c>
      <c r="E1050">
        <v>0.19</v>
      </c>
      <c r="F1050" t="s">
        <v>1807</v>
      </c>
      <c r="G1050">
        <v>116.39700000000001</v>
      </c>
    </row>
    <row r="1051" spans="1:7" x14ac:dyDescent="0.3">
      <c r="A1051" t="s">
        <v>1622</v>
      </c>
      <c r="B1051" t="s">
        <v>1739</v>
      </c>
      <c r="C1051">
        <v>4</v>
      </c>
      <c r="D1051">
        <v>837.34</v>
      </c>
      <c r="E1051">
        <v>0.05</v>
      </c>
      <c r="F1051" t="s">
        <v>1807</v>
      </c>
      <c r="G1051">
        <v>3181.8919999999998</v>
      </c>
    </row>
    <row r="1052" spans="1:7" x14ac:dyDescent="0.3">
      <c r="A1052" t="s">
        <v>1560</v>
      </c>
      <c r="B1052" t="s">
        <v>1795</v>
      </c>
      <c r="C1052">
        <v>1</v>
      </c>
      <c r="D1052">
        <v>151.66</v>
      </c>
      <c r="E1052">
        <v>0.16</v>
      </c>
      <c r="F1052" t="s">
        <v>1810</v>
      </c>
      <c r="G1052">
        <v>127.3944</v>
      </c>
    </row>
    <row r="1053" spans="1:7" x14ac:dyDescent="0.3">
      <c r="A1053" t="s">
        <v>1618</v>
      </c>
      <c r="B1053" t="s">
        <v>1764</v>
      </c>
      <c r="C1053">
        <v>3</v>
      </c>
      <c r="D1053">
        <v>961.4</v>
      </c>
      <c r="E1053">
        <v>0.02</v>
      </c>
      <c r="F1053" t="s">
        <v>1807</v>
      </c>
      <c r="G1053">
        <v>2826.5160000000001</v>
      </c>
    </row>
    <row r="1054" spans="1:7" x14ac:dyDescent="0.3">
      <c r="A1054" t="s">
        <v>1678</v>
      </c>
      <c r="B1054" t="s">
        <v>1792</v>
      </c>
      <c r="C1054">
        <v>4</v>
      </c>
      <c r="D1054">
        <v>475.98</v>
      </c>
      <c r="E1054">
        <v>0.19</v>
      </c>
      <c r="F1054" t="s">
        <v>1807</v>
      </c>
      <c r="G1054">
        <v>1542.1751999999999</v>
      </c>
    </row>
    <row r="1055" spans="1:7" x14ac:dyDescent="0.3">
      <c r="A1055" t="s">
        <v>1606</v>
      </c>
      <c r="B1055" t="s">
        <v>1783</v>
      </c>
      <c r="C1055">
        <v>4</v>
      </c>
      <c r="D1055">
        <v>132.88999999999999</v>
      </c>
      <c r="E1055">
        <v>0.12</v>
      </c>
      <c r="F1055" t="s">
        <v>1805</v>
      </c>
      <c r="G1055">
        <v>467.77280000000002</v>
      </c>
    </row>
    <row r="1056" spans="1:7" x14ac:dyDescent="0.3">
      <c r="A1056" t="s">
        <v>1600</v>
      </c>
      <c r="B1056" t="s">
        <v>1776</v>
      </c>
      <c r="C1056">
        <v>3</v>
      </c>
      <c r="D1056">
        <v>471.31</v>
      </c>
      <c r="E1056">
        <v>0</v>
      </c>
      <c r="F1056" t="s">
        <v>1807</v>
      </c>
      <c r="G1056">
        <v>1413.93</v>
      </c>
    </row>
    <row r="1057" spans="1:7" x14ac:dyDescent="0.3">
      <c r="A1057" t="s">
        <v>1682</v>
      </c>
      <c r="B1057" t="s">
        <v>1781</v>
      </c>
      <c r="C1057">
        <v>2</v>
      </c>
      <c r="D1057">
        <v>720.32</v>
      </c>
      <c r="E1057">
        <v>0.26</v>
      </c>
      <c r="F1057" t="s">
        <v>1805</v>
      </c>
      <c r="G1057">
        <v>1066.0735999999999</v>
      </c>
    </row>
    <row r="1058" spans="1:7" x14ac:dyDescent="0.3">
      <c r="A1058" t="s">
        <v>1662</v>
      </c>
      <c r="B1058" t="s">
        <v>1792</v>
      </c>
      <c r="C1058">
        <v>4</v>
      </c>
      <c r="D1058">
        <v>99.92</v>
      </c>
      <c r="E1058">
        <v>0.11</v>
      </c>
      <c r="F1058" t="s">
        <v>1810</v>
      </c>
      <c r="G1058">
        <v>355.71519999999998</v>
      </c>
    </row>
    <row r="1059" spans="1:7" x14ac:dyDescent="0.3">
      <c r="A1059" t="s">
        <v>1550</v>
      </c>
      <c r="B1059" t="s">
        <v>1748</v>
      </c>
      <c r="C1059">
        <v>3</v>
      </c>
      <c r="D1059">
        <v>900.63</v>
      </c>
      <c r="E1059">
        <v>0.11</v>
      </c>
      <c r="F1059" t="s">
        <v>1810</v>
      </c>
      <c r="G1059">
        <v>2404.6821</v>
      </c>
    </row>
    <row r="1060" spans="1:7" x14ac:dyDescent="0.3">
      <c r="A1060" t="s">
        <v>1622</v>
      </c>
      <c r="B1060" t="s">
        <v>1764</v>
      </c>
      <c r="C1060">
        <v>1</v>
      </c>
      <c r="D1060">
        <v>681.72</v>
      </c>
      <c r="E1060">
        <v>0.11</v>
      </c>
      <c r="F1060" t="s">
        <v>1807</v>
      </c>
      <c r="G1060">
        <v>606.73080000000004</v>
      </c>
    </row>
    <row r="1061" spans="1:7" x14ac:dyDescent="0.3">
      <c r="A1061" t="s">
        <v>1686</v>
      </c>
      <c r="B1061" t="s">
        <v>1779</v>
      </c>
      <c r="C1061">
        <v>2</v>
      </c>
      <c r="D1061">
        <v>838.22</v>
      </c>
      <c r="E1061">
        <v>0.3</v>
      </c>
      <c r="F1061" t="s">
        <v>1805</v>
      </c>
      <c r="G1061">
        <v>1173.508</v>
      </c>
    </row>
    <row r="1062" spans="1:7" x14ac:dyDescent="0.3">
      <c r="A1062" t="s">
        <v>1704</v>
      </c>
      <c r="B1062" t="s">
        <v>1776</v>
      </c>
      <c r="C1062">
        <v>2</v>
      </c>
      <c r="D1062">
        <v>816.22</v>
      </c>
      <c r="E1062">
        <v>0.27</v>
      </c>
      <c r="F1062" t="s">
        <v>1805</v>
      </c>
      <c r="G1062">
        <v>1191.6812</v>
      </c>
    </row>
    <row r="1063" spans="1:7" x14ac:dyDescent="0.3">
      <c r="A1063" t="s">
        <v>1652</v>
      </c>
      <c r="B1063" t="s">
        <v>1761</v>
      </c>
      <c r="C1063">
        <v>2</v>
      </c>
      <c r="D1063">
        <v>654.12</v>
      </c>
      <c r="E1063">
        <v>0.27</v>
      </c>
      <c r="F1063" t="s">
        <v>1807</v>
      </c>
      <c r="G1063">
        <v>955.01519999999994</v>
      </c>
    </row>
    <row r="1064" spans="1:7" x14ac:dyDescent="0.3">
      <c r="A1064" t="s">
        <v>1676</v>
      </c>
      <c r="B1064" t="s">
        <v>1779</v>
      </c>
      <c r="C1064">
        <v>4</v>
      </c>
      <c r="D1064">
        <v>528.22</v>
      </c>
      <c r="E1064">
        <v>0.2</v>
      </c>
      <c r="F1064" t="s">
        <v>1807</v>
      </c>
      <c r="G1064">
        <v>1690.3040000000001</v>
      </c>
    </row>
    <row r="1065" spans="1:7" x14ac:dyDescent="0.3">
      <c r="A1065" t="s">
        <v>1598</v>
      </c>
      <c r="B1065" t="s">
        <v>1761</v>
      </c>
      <c r="C1065">
        <v>4</v>
      </c>
      <c r="D1065">
        <v>36.72</v>
      </c>
      <c r="E1065">
        <v>7.0000000000000007E-2</v>
      </c>
      <c r="F1065" t="s">
        <v>1810</v>
      </c>
      <c r="G1065">
        <v>136.5984</v>
      </c>
    </row>
    <row r="1066" spans="1:7" x14ac:dyDescent="0.3">
      <c r="A1066" t="s">
        <v>1686</v>
      </c>
      <c r="B1066" t="s">
        <v>1795</v>
      </c>
      <c r="C1066">
        <v>2</v>
      </c>
      <c r="D1066">
        <v>705.97</v>
      </c>
      <c r="E1066">
        <v>0.1</v>
      </c>
      <c r="F1066" t="s">
        <v>1807</v>
      </c>
      <c r="G1066">
        <v>1270.7460000000001</v>
      </c>
    </row>
    <row r="1067" spans="1:7" x14ac:dyDescent="0.3">
      <c r="A1067" t="s">
        <v>1610</v>
      </c>
      <c r="B1067" t="s">
        <v>1739</v>
      </c>
      <c r="C1067">
        <v>2</v>
      </c>
      <c r="D1067">
        <v>994.29</v>
      </c>
      <c r="E1067">
        <v>0.01</v>
      </c>
      <c r="F1067" t="s">
        <v>1807</v>
      </c>
      <c r="G1067">
        <v>1968.6941999999999</v>
      </c>
    </row>
    <row r="1068" spans="1:7" x14ac:dyDescent="0.3">
      <c r="A1068" t="s">
        <v>1714</v>
      </c>
      <c r="B1068" t="s">
        <v>1792</v>
      </c>
      <c r="C1068">
        <v>1</v>
      </c>
      <c r="D1068">
        <v>909.04</v>
      </c>
      <c r="E1068">
        <v>0.11</v>
      </c>
      <c r="F1068" t="s">
        <v>1805</v>
      </c>
      <c r="G1068">
        <v>809.04560000000004</v>
      </c>
    </row>
    <row r="1069" spans="1:7" x14ac:dyDescent="0.3">
      <c r="A1069" t="s">
        <v>1598</v>
      </c>
      <c r="B1069" t="s">
        <v>1774</v>
      </c>
      <c r="C1069">
        <v>1</v>
      </c>
      <c r="D1069">
        <v>164.73</v>
      </c>
      <c r="E1069">
        <v>0.12</v>
      </c>
      <c r="F1069" t="s">
        <v>1807</v>
      </c>
      <c r="G1069">
        <v>144.9624</v>
      </c>
    </row>
    <row r="1070" spans="1:7" x14ac:dyDescent="0.3">
      <c r="A1070" t="s">
        <v>1604</v>
      </c>
      <c r="B1070" t="s">
        <v>1761</v>
      </c>
      <c r="C1070">
        <v>2</v>
      </c>
      <c r="D1070">
        <v>606.35</v>
      </c>
      <c r="E1070">
        <v>0.16</v>
      </c>
      <c r="F1070" t="s">
        <v>1810</v>
      </c>
      <c r="G1070">
        <v>1018.668</v>
      </c>
    </row>
    <row r="1071" spans="1:7" x14ac:dyDescent="0.3">
      <c r="A1071" t="s">
        <v>1726</v>
      </c>
      <c r="B1071" t="s">
        <v>1751</v>
      </c>
      <c r="C1071">
        <v>3</v>
      </c>
      <c r="D1071">
        <v>904.19</v>
      </c>
      <c r="E1071">
        <v>0.09</v>
      </c>
      <c r="F1071" t="s">
        <v>1805</v>
      </c>
      <c r="G1071">
        <v>2468.4387000000002</v>
      </c>
    </row>
    <row r="1072" spans="1:7" x14ac:dyDescent="0.3">
      <c r="A1072" t="s">
        <v>1630</v>
      </c>
      <c r="B1072" t="s">
        <v>1743</v>
      </c>
      <c r="C1072">
        <v>4</v>
      </c>
      <c r="D1072">
        <v>694.61</v>
      </c>
      <c r="E1072">
        <v>0.18</v>
      </c>
      <c r="F1072" t="s">
        <v>1810</v>
      </c>
      <c r="G1072">
        <v>2278.3208</v>
      </c>
    </row>
    <row r="1073" spans="1:7" x14ac:dyDescent="0.3">
      <c r="A1073" t="s">
        <v>1708</v>
      </c>
      <c r="B1073" t="s">
        <v>1743</v>
      </c>
      <c r="C1073">
        <v>4</v>
      </c>
      <c r="D1073">
        <v>753.83</v>
      </c>
      <c r="E1073">
        <v>0.24</v>
      </c>
      <c r="F1073" t="s">
        <v>1805</v>
      </c>
      <c r="G1073">
        <v>2291.6432</v>
      </c>
    </row>
    <row r="1074" spans="1:7" x14ac:dyDescent="0.3">
      <c r="A1074" t="s">
        <v>1572</v>
      </c>
      <c r="B1074" t="s">
        <v>1764</v>
      </c>
      <c r="C1074">
        <v>1</v>
      </c>
      <c r="D1074">
        <v>66.22</v>
      </c>
      <c r="E1074">
        <v>0.02</v>
      </c>
      <c r="F1074" t="s">
        <v>1805</v>
      </c>
      <c r="G1074">
        <v>64.895600000000002</v>
      </c>
    </row>
    <row r="1075" spans="1:7" x14ac:dyDescent="0.3">
      <c r="A1075" t="s">
        <v>1658</v>
      </c>
      <c r="B1075" t="s">
        <v>1781</v>
      </c>
      <c r="C1075">
        <v>2</v>
      </c>
      <c r="D1075">
        <v>891.8</v>
      </c>
      <c r="E1075">
        <v>0.28999999999999998</v>
      </c>
      <c r="F1075" t="s">
        <v>1810</v>
      </c>
      <c r="G1075">
        <v>1266.356</v>
      </c>
    </row>
    <row r="1076" spans="1:7" x14ac:dyDescent="0.3">
      <c r="A1076" t="s">
        <v>1680</v>
      </c>
      <c r="B1076" t="s">
        <v>1768</v>
      </c>
      <c r="C1076">
        <v>4</v>
      </c>
      <c r="D1076">
        <v>255.48</v>
      </c>
      <c r="E1076">
        <v>0.03</v>
      </c>
      <c r="F1076" t="s">
        <v>1810</v>
      </c>
      <c r="G1076">
        <v>991.26239999999996</v>
      </c>
    </row>
    <row r="1077" spans="1:7" x14ac:dyDescent="0.3">
      <c r="A1077" t="s">
        <v>1698</v>
      </c>
      <c r="B1077" t="s">
        <v>1789</v>
      </c>
      <c r="C1077">
        <v>4</v>
      </c>
      <c r="D1077">
        <v>604.87</v>
      </c>
      <c r="E1077">
        <v>0.28000000000000003</v>
      </c>
      <c r="F1077" t="s">
        <v>1807</v>
      </c>
      <c r="G1077">
        <v>1742.0255999999999</v>
      </c>
    </row>
    <row r="1078" spans="1:7" x14ac:dyDescent="0.3">
      <c r="A1078" t="s">
        <v>1596</v>
      </c>
      <c r="B1078" t="s">
        <v>1789</v>
      </c>
      <c r="C1078">
        <v>3</v>
      </c>
      <c r="D1078">
        <v>623.82000000000005</v>
      </c>
      <c r="E1078">
        <v>0.13</v>
      </c>
      <c r="F1078" t="s">
        <v>1810</v>
      </c>
      <c r="G1078">
        <v>1628.1702</v>
      </c>
    </row>
    <row r="1079" spans="1:7" x14ac:dyDescent="0.3">
      <c r="A1079" t="s">
        <v>1672</v>
      </c>
      <c r="B1079" t="s">
        <v>1786</v>
      </c>
      <c r="C1079">
        <v>3</v>
      </c>
      <c r="D1079">
        <v>575.24</v>
      </c>
      <c r="E1079">
        <v>0.12</v>
      </c>
      <c r="F1079" t="s">
        <v>1810</v>
      </c>
      <c r="G1079">
        <v>1518.6335999999999</v>
      </c>
    </row>
    <row r="1080" spans="1:7" x14ac:dyDescent="0.3">
      <c r="A1080" t="s">
        <v>1535</v>
      </c>
      <c r="B1080" t="s">
        <v>1774</v>
      </c>
      <c r="C1080">
        <v>1</v>
      </c>
      <c r="D1080">
        <v>769.4</v>
      </c>
      <c r="E1080">
        <v>0.16</v>
      </c>
      <c r="F1080" t="s">
        <v>1805</v>
      </c>
      <c r="G1080">
        <v>646.29599999999994</v>
      </c>
    </row>
    <row r="1081" spans="1:7" x14ac:dyDescent="0.3">
      <c r="A1081" t="s">
        <v>1535</v>
      </c>
      <c r="B1081" t="s">
        <v>1789</v>
      </c>
      <c r="C1081">
        <v>1</v>
      </c>
      <c r="D1081">
        <v>227.28</v>
      </c>
      <c r="E1081">
        <v>0.13</v>
      </c>
      <c r="F1081" t="s">
        <v>1810</v>
      </c>
      <c r="G1081">
        <v>197.7336</v>
      </c>
    </row>
    <row r="1082" spans="1:7" x14ac:dyDescent="0.3">
      <c r="A1082" t="s">
        <v>1531</v>
      </c>
      <c r="B1082" t="s">
        <v>1789</v>
      </c>
      <c r="C1082">
        <v>4</v>
      </c>
      <c r="D1082">
        <v>127.58</v>
      </c>
      <c r="E1082">
        <v>0.15</v>
      </c>
      <c r="F1082" t="s">
        <v>1805</v>
      </c>
      <c r="G1082">
        <v>433.77199999999999</v>
      </c>
    </row>
    <row r="1083" spans="1:7" x14ac:dyDescent="0.3">
      <c r="A1083" t="s">
        <v>1618</v>
      </c>
      <c r="B1083" t="s">
        <v>1748</v>
      </c>
      <c r="C1083">
        <v>1</v>
      </c>
      <c r="D1083">
        <v>793.21</v>
      </c>
      <c r="E1083">
        <v>0.09</v>
      </c>
      <c r="F1083" t="s">
        <v>1805</v>
      </c>
      <c r="G1083">
        <v>721.8211</v>
      </c>
    </row>
    <row r="1084" spans="1:7" x14ac:dyDescent="0.3">
      <c r="A1084" t="s">
        <v>1696</v>
      </c>
      <c r="B1084" t="s">
        <v>1776</v>
      </c>
      <c r="C1084">
        <v>3</v>
      </c>
      <c r="D1084">
        <v>435.61</v>
      </c>
      <c r="E1084">
        <v>0.03</v>
      </c>
      <c r="F1084" t="s">
        <v>1807</v>
      </c>
      <c r="G1084">
        <v>1267.6251</v>
      </c>
    </row>
    <row r="1085" spans="1:7" x14ac:dyDescent="0.3">
      <c r="A1085" t="s">
        <v>1588</v>
      </c>
      <c r="B1085" t="s">
        <v>1786</v>
      </c>
      <c r="C1085">
        <v>1</v>
      </c>
      <c r="D1085">
        <v>850.06</v>
      </c>
      <c r="E1085">
        <v>0.28999999999999998</v>
      </c>
      <c r="F1085" t="s">
        <v>1807</v>
      </c>
      <c r="G1085">
        <v>603.54259999999988</v>
      </c>
    </row>
    <row r="1086" spans="1:7" x14ac:dyDescent="0.3">
      <c r="A1086" t="s">
        <v>1562</v>
      </c>
      <c r="B1086" t="s">
        <v>1786</v>
      </c>
      <c r="C1086">
        <v>2</v>
      </c>
      <c r="D1086">
        <v>753.92</v>
      </c>
      <c r="E1086">
        <v>0.17</v>
      </c>
      <c r="F1086" t="s">
        <v>1807</v>
      </c>
      <c r="G1086">
        <v>1251.5072</v>
      </c>
    </row>
    <row r="1087" spans="1:7" x14ac:dyDescent="0.3">
      <c r="A1087" t="s">
        <v>1535</v>
      </c>
      <c r="B1087" t="s">
        <v>1779</v>
      </c>
      <c r="C1087">
        <v>3</v>
      </c>
      <c r="D1087">
        <v>408.99</v>
      </c>
      <c r="E1087">
        <v>0.27</v>
      </c>
      <c r="F1087" t="s">
        <v>1807</v>
      </c>
      <c r="G1087">
        <v>895.68809999999996</v>
      </c>
    </row>
    <row r="1088" spans="1:7" x14ac:dyDescent="0.3">
      <c r="A1088" t="s">
        <v>1644</v>
      </c>
      <c r="B1088" t="s">
        <v>1755</v>
      </c>
      <c r="C1088">
        <v>3</v>
      </c>
      <c r="D1088">
        <v>404.5</v>
      </c>
      <c r="E1088">
        <v>0.22</v>
      </c>
      <c r="F1088" t="s">
        <v>1807</v>
      </c>
      <c r="G1088">
        <v>946.53000000000009</v>
      </c>
    </row>
    <row r="1089" spans="1:7" x14ac:dyDescent="0.3">
      <c r="A1089" t="s">
        <v>1608</v>
      </c>
      <c r="B1089" t="s">
        <v>1748</v>
      </c>
      <c r="C1089">
        <v>3</v>
      </c>
      <c r="D1089">
        <v>717.81</v>
      </c>
      <c r="E1089">
        <v>0.17</v>
      </c>
      <c r="F1089" t="s">
        <v>1810</v>
      </c>
      <c r="G1089">
        <v>1787.3469</v>
      </c>
    </row>
    <row r="1090" spans="1:7" x14ac:dyDescent="0.3">
      <c r="A1090" t="s">
        <v>1698</v>
      </c>
      <c r="B1090" t="s">
        <v>1739</v>
      </c>
      <c r="C1090">
        <v>3</v>
      </c>
      <c r="D1090">
        <v>204.77</v>
      </c>
      <c r="E1090">
        <v>0.14000000000000001</v>
      </c>
      <c r="F1090" t="s">
        <v>1805</v>
      </c>
      <c r="G1090">
        <v>528.3066</v>
      </c>
    </row>
    <row r="1091" spans="1:7" x14ac:dyDescent="0.3">
      <c r="A1091" t="s">
        <v>1626</v>
      </c>
      <c r="B1091" t="s">
        <v>1792</v>
      </c>
      <c r="C1091">
        <v>4</v>
      </c>
      <c r="D1091">
        <v>106.23</v>
      </c>
      <c r="E1091">
        <v>0.28000000000000003</v>
      </c>
      <c r="F1091" t="s">
        <v>1810</v>
      </c>
      <c r="G1091">
        <v>305.94240000000002</v>
      </c>
    </row>
    <row r="1092" spans="1:7" x14ac:dyDescent="0.3">
      <c r="A1092" t="s">
        <v>1662</v>
      </c>
      <c r="B1092" t="s">
        <v>1755</v>
      </c>
      <c r="C1092">
        <v>2</v>
      </c>
      <c r="D1092">
        <v>769.48</v>
      </c>
      <c r="E1092">
        <v>0.11</v>
      </c>
      <c r="F1092" t="s">
        <v>1807</v>
      </c>
      <c r="G1092">
        <v>1369.6744000000001</v>
      </c>
    </row>
    <row r="1093" spans="1:7" x14ac:dyDescent="0.3">
      <c r="A1093" t="s">
        <v>1644</v>
      </c>
      <c r="B1093" t="s">
        <v>1779</v>
      </c>
      <c r="C1093">
        <v>2</v>
      </c>
      <c r="D1093">
        <v>714.21</v>
      </c>
      <c r="E1093">
        <v>0.14000000000000001</v>
      </c>
      <c r="F1093" t="s">
        <v>1805</v>
      </c>
      <c r="G1093">
        <v>1228.4412</v>
      </c>
    </row>
    <row r="1094" spans="1:7" x14ac:dyDescent="0.3">
      <c r="A1094" t="s">
        <v>1552</v>
      </c>
      <c r="B1094" t="s">
        <v>1783</v>
      </c>
      <c r="C1094">
        <v>4</v>
      </c>
      <c r="D1094">
        <v>632.24</v>
      </c>
      <c r="E1094">
        <v>0.25</v>
      </c>
      <c r="F1094" t="s">
        <v>1807</v>
      </c>
      <c r="G1094">
        <v>1896.72</v>
      </c>
    </row>
    <row r="1095" spans="1:7" x14ac:dyDescent="0.3">
      <c r="A1095" t="s">
        <v>1686</v>
      </c>
      <c r="B1095" t="s">
        <v>1748</v>
      </c>
      <c r="C1095">
        <v>2</v>
      </c>
      <c r="D1095">
        <v>845.27</v>
      </c>
      <c r="E1095">
        <v>0.18</v>
      </c>
      <c r="F1095" t="s">
        <v>1807</v>
      </c>
      <c r="G1095">
        <v>1386.2428</v>
      </c>
    </row>
    <row r="1096" spans="1:7" x14ac:dyDescent="0.3">
      <c r="A1096" t="s">
        <v>1704</v>
      </c>
      <c r="B1096" t="s">
        <v>1779</v>
      </c>
      <c r="C1096">
        <v>1</v>
      </c>
      <c r="D1096">
        <v>575.94000000000005</v>
      </c>
      <c r="E1096">
        <v>0.17</v>
      </c>
      <c r="F1096" t="s">
        <v>1805</v>
      </c>
      <c r="G1096">
        <v>478.03019999999998</v>
      </c>
    </row>
    <row r="1097" spans="1:7" x14ac:dyDescent="0.3">
      <c r="A1097" t="s">
        <v>1698</v>
      </c>
      <c r="B1097" t="s">
        <v>1783</v>
      </c>
      <c r="C1097">
        <v>1</v>
      </c>
      <c r="D1097">
        <v>907.97</v>
      </c>
      <c r="E1097">
        <v>0.26</v>
      </c>
      <c r="F1097" t="s">
        <v>1810</v>
      </c>
      <c r="G1097">
        <v>671.89779999999996</v>
      </c>
    </row>
    <row r="1098" spans="1:7" x14ac:dyDescent="0.3">
      <c r="A1098" t="s">
        <v>1570</v>
      </c>
      <c r="B1098" t="s">
        <v>1776</v>
      </c>
      <c r="C1098">
        <v>1</v>
      </c>
      <c r="D1098">
        <v>99.35</v>
      </c>
      <c r="E1098">
        <v>0.08</v>
      </c>
      <c r="F1098" t="s">
        <v>1810</v>
      </c>
      <c r="G1098">
        <v>91.402000000000001</v>
      </c>
    </row>
    <row r="1099" spans="1:7" x14ac:dyDescent="0.3">
      <c r="A1099" t="s">
        <v>1525</v>
      </c>
      <c r="B1099" t="s">
        <v>1748</v>
      </c>
      <c r="C1099">
        <v>2</v>
      </c>
      <c r="D1099">
        <v>374.42</v>
      </c>
      <c r="E1099">
        <v>0.21</v>
      </c>
      <c r="F1099" t="s">
        <v>1810</v>
      </c>
      <c r="G1099">
        <v>591.58360000000005</v>
      </c>
    </row>
    <row r="1100" spans="1:7" x14ac:dyDescent="0.3">
      <c r="A1100" t="s">
        <v>1560</v>
      </c>
      <c r="B1100" t="s">
        <v>1783</v>
      </c>
      <c r="C1100">
        <v>3</v>
      </c>
      <c r="D1100">
        <v>248.43</v>
      </c>
      <c r="E1100">
        <v>0.24</v>
      </c>
      <c r="F1100" t="s">
        <v>1810</v>
      </c>
      <c r="G1100">
        <v>566.42039999999997</v>
      </c>
    </row>
    <row r="1101" spans="1:7" x14ac:dyDescent="0.3">
      <c r="A1101" t="s">
        <v>1700</v>
      </c>
      <c r="B1101" t="s">
        <v>1739</v>
      </c>
      <c r="C1101">
        <v>1</v>
      </c>
      <c r="D1101">
        <v>784.46</v>
      </c>
      <c r="E1101">
        <v>0.14000000000000001</v>
      </c>
      <c r="F1101" t="s">
        <v>1810</v>
      </c>
      <c r="G1101">
        <v>674.63560000000007</v>
      </c>
    </row>
    <row r="1102" spans="1:7" x14ac:dyDescent="0.3">
      <c r="A1102" t="s">
        <v>1634</v>
      </c>
      <c r="B1102" t="s">
        <v>1771</v>
      </c>
      <c r="C1102">
        <v>3</v>
      </c>
      <c r="D1102">
        <v>70.88</v>
      </c>
      <c r="E1102">
        <v>0.27</v>
      </c>
      <c r="F1102" t="s">
        <v>1810</v>
      </c>
      <c r="G1102">
        <v>155.22720000000001</v>
      </c>
    </row>
    <row r="1103" spans="1:7" x14ac:dyDescent="0.3">
      <c r="A1103" t="s">
        <v>1544</v>
      </c>
      <c r="B1103" t="s">
        <v>1739</v>
      </c>
      <c r="C1103">
        <v>3</v>
      </c>
      <c r="D1103">
        <v>324.29000000000002</v>
      </c>
      <c r="E1103">
        <v>0.16</v>
      </c>
      <c r="F1103" t="s">
        <v>1810</v>
      </c>
      <c r="G1103">
        <v>817.21080000000006</v>
      </c>
    </row>
    <row r="1104" spans="1:7" x14ac:dyDescent="0.3">
      <c r="A1104" t="s">
        <v>1560</v>
      </c>
      <c r="B1104" t="s">
        <v>1748</v>
      </c>
      <c r="C1104">
        <v>4</v>
      </c>
      <c r="D1104">
        <v>243.92</v>
      </c>
      <c r="E1104">
        <v>0.02</v>
      </c>
      <c r="F1104" t="s">
        <v>1807</v>
      </c>
      <c r="G1104">
        <v>956.16639999999995</v>
      </c>
    </row>
    <row r="1105" spans="1:7" x14ac:dyDescent="0.3">
      <c r="A1105" t="s">
        <v>1586</v>
      </c>
      <c r="B1105" t="s">
        <v>1779</v>
      </c>
      <c r="C1105">
        <v>1</v>
      </c>
      <c r="D1105">
        <v>664.35</v>
      </c>
      <c r="E1105">
        <v>0</v>
      </c>
      <c r="F1105" t="s">
        <v>1805</v>
      </c>
      <c r="G1105">
        <v>664.35</v>
      </c>
    </row>
    <row r="1106" spans="1:7" x14ac:dyDescent="0.3">
      <c r="A1106" t="s">
        <v>1572</v>
      </c>
      <c r="B1106" t="s">
        <v>1771</v>
      </c>
      <c r="C1106">
        <v>2</v>
      </c>
      <c r="D1106">
        <v>218.07</v>
      </c>
      <c r="E1106">
        <v>0.19</v>
      </c>
      <c r="F1106" t="s">
        <v>1807</v>
      </c>
      <c r="G1106">
        <v>353.27339999999998</v>
      </c>
    </row>
    <row r="1107" spans="1:7" x14ac:dyDescent="0.3">
      <c r="A1107" t="s">
        <v>1560</v>
      </c>
      <c r="B1107" t="s">
        <v>1748</v>
      </c>
      <c r="C1107">
        <v>4</v>
      </c>
      <c r="D1107">
        <v>921.83</v>
      </c>
      <c r="E1107">
        <v>0.27</v>
      </c>
      <c r="F1107" t="s">
        <v>1805</v>
      </c>
      <c r="G1107">
        <v>2691.7435999999998</v>
      </c>
    </row>
    <row r="1108" spans="1:7" x14ac:dyDescent="0.3">
      <c r="A1108" t="s">
        <v>1630</v>
      </c>
      <c r="B1108" t="s">
        <v>1739</v>
      </c>
      <c r="C1108">
        <v>3</v>
      </c>
      <c r="D1108">
        <v>326.2</v>
      </c>
      <c r="E1108">
        <v>0.22</v>
      </c>
      <c r="F1108" t="s">
        <v>1810</v>
      </c>
      <c r="G1108">
        <v>763.30799999999999</v>
      </c>
    </row>
    <row r="1109" spans="1:7" x14ac:dyDescent="0.3">
      <c r="A1109" t="s">
        <v>1564</v>
      </c>
      <c r="B1109" t="s">
        <v>1795</v>
      </c>
      <c r="C1109">
        <v>1</v>
      </c>
      <c r="D1109">
        <v>244.25</v>
      </c>
      <c r="E1109">
        <v>0.09</v>
      </c>
      <c r="F1109" t="s">
        <v>1807</v>
      </c>
      <c r="G1109">
        <v>222.26750000000001</v>
      </c>
    </row>
    <row r="1110" spans="1:7" x14ac:dyDescent="0.3">
      <c r="A1110" t="s">
        <v>1652</v>
      </c>
      <c r="B1110" t="s">
        <v>1771</v>
      </c>
      <c r="C1110">
        <v>3</v>
      </c>
      <c r="D1110">
        <v>808.87</v>
      </c>
      <c r="E1110">
        <v>0.12</v>
      </c>
      <c r="F1110" t="s">
        <v>1810</v>
      </c>
      <c r="G1110">
        <v>2135.4168</v>
      </c>
    </row>
    <row r="1111" spans="1:7" x14ac:dyDescent="0.3">
      <c r="A1111" t="s">
        <v>1592</v>
      </c>
      <c r="B1111" t="s">
        <v>1743</v>
      </c>
      <c r="C1111">
        <v>3</v>
      </c>
      <c r="D1111">
        <v>826.15</v>
      </c>
      <c r="E1111">
        <v>0</v>
      </c>
      <c r="F1111" t="s">
        <v>1807</v>
      </c>
      <c r="G1111">
        <v>2478.4499999999998</v>
      </c>
    </row>
    <row r="1112" spans="1:7" x14ac:dyDescent="0.3">
      <c r="A1112" t="s">
        <v>1578</v>
      </c>
      <c r="B1112" t="s">
        <v>1795</v>
      </c>
      <c r="C1112">
        <v>3</v>
      </c>
      <c r="D1112">
        <v>631.20000000000005</v>
      </c>
      <c r="E1112">
        <v>0.24</v>
      </c>
      <c r="F1112" t="s">
        <v>1805</v>
      </c>
      <c r="G1112">
        <v>1439.136</v>
      </c>
    </row>
    <row r="1113" spans="1:7" x14ac:dyDescent="0.3">
      <c r="A1113" t="s">
        <v>1646</v>
      </c>
      <c r="B1113" t="s">
        <v>1771</v>
      </c>
      <c r="C1113">
        <v>1</v>
      </c>
      <c r="D1113">
        <v>937.01</v>
      </c>
      <c r="E1113">
        <v>7.0000000000000007E-2</v>
      </c>
      <c r="F1113" t="s">
        <v>1805</v>
      </c>
      <c r="G1113">
        <v>871.41929999999991</v>
      </c>
    </row>
    <row r="1114" spans="1:7" x14ac:dyDescent="0.3">
      <c r="A1114" t="s">
        <v>1676</v>
      </c>
      <c r="B1114" t="s">
        <v>1755</v>
      </c>
      <c r="C1114">
        <v>2</v>
      </c>
      <c r="D1114">
        <v>644</v>
      </c>
      <c r="E1114">
        <v>0.04</v>
      </c>
      <c r="F1114" t="s">
        <v>1807</v>
      </c>
      <c r="G1114">
        <v>1236.48</v>
      </c>
    </row>
    <row r="1115" spans="1:7" x14ac:dyDescent="0.3">
      <c r="A1115" t="s">
        <v>1712</v>
      </c>
      <c r="B1115" t="s">
        <v>1755</v>
      </c>
      <c r="C1115">
        <v>3</v>
      </c>
      <c r="D1115">
        <v>629.58000000000004</v>
      </c>
      <c r="E1115">
        <v>0.05</v>
      </c>
      <c r="F1115" t="s">
        <v>1805</v>
      </c>
      <c r="G1115">
        <v>1794.3030000000001</v>
      </c>
    </row>
    <row r="1116" spans="1:7" x14ac:dyDescent="0.3">
      <c r="A1116" t="s">
        <v>1704</v>
      </c>
      <c r="B1116" t="s">
        <v>1743</v>
      </c>
      <c r="C1116">
        <v>2</v>
      </c>
      <c r="D1116">
        <v>121.52</v>
      </c>
      <c r="E1116">
        <v>0.18</v>
      </c>
      <c r="F1116" t="s">
        <v>1810</v>
      </c>
      <c r="G1116">
        <v>199.2928</v>
      </c>
    </row>
    <row r="1117" spans="1:7" x14ac:dyDescent="0.3">
      <c r="A1117" t="s">
        <v>1660</v>
      </c>
      <c r="B1117" t="s">
        <v>1795</v>
      </c>
      <c r="C1117">
        <v>2</v>
      </c>
      <c r="D1117">
        <v>549.83000000000004</v>
      </c>
      <c r="E1117">
        <v>7.0000000000000007E-2</v>
      </c>
      <c r="F1117" t="s">
        <v>1807</v>
      </c>
      <c r="G1117">
        <v>1022.6838</v>
      </c>
    </row>
    <row r="1118" spans="1:7" x14ac:dyDescent="0.3">
      <c r="A1118" t="s">
        <v>1556</v>
      </c>
      <c r="B1118" t="s">
        <v>1764</v>
      </c>
      <c r="C1118">
        <v>3</v>
      </c>
      <c r="D1118">
        <v>278.38</v>
      </c>
      <c r="E1118">
        <v>0.03</v>
      </c>
      <c r="F1118" t="s">
        <v>1805</v>
      </c>
      <c r="G1118">
        <v>810.08579999999995</v>
      </c>
    </row>
    <row r="1119" spans="1:7" x14ac:dyDescent="0.3">
      <c r="A1119" t="s">
        <v>1722</v>
      </c>
      <c r="B1119" t="s">
        <v>1748</v>
      </c>
      <c r="C1119">
        <v>4</v>
      </c>
      <c r="D1119">
        <v>723.66</v>
      </c>
      <c r="E1119">
        <v>0.03</v>
      </c>
      <c r="F1119" t="s">
        <v>1807</v>
      </c>
      <c r="G1119">
        <v>2807.8008</v>
      </c>
    </row>
    <row r="1120" spans="1:7" x14ac:dyDescent="0.3">
      <c r="A1120" t="s">
        <v>1674</v>
      </c>
      <c r="B1120" t="s">
        <v>1768</v>
      </c>
      <c r="C1120">
        <v>1</v>
      </c>
      <c r="D1120">
        <v>724.74</v>
      </c>
      <c r="E1120">
        <v>0.15</v>
      </c>
      <c r="F1120" t="s">
        <v>1807</v>
      </c>
      <c r="G1120">
        <v>616.029</v>
      </c>
    </row>
    <row r="1121" spans="1:7" x14ac:dyDescent="0.3">
      <c r="A1121" t="s">
        <v>1572</v>
      </c>
      <c r="B1121" t="s">
        <v>1751</v>
      </c>
      <c r="C1121">
        <v>2</v>
      </c>
      <c r="D1121">
        <v>961.84</v>
      </c>
      <c r="E1121">
        <v>0.25</v>
      </c>
      <c r="F1121" t="s">
        <v>1807</v>
      </c>
      <c r="G1121">
        <v>1442.76</v>
      </c>
    </row>
    <row r="1122" spans="1:7" x14ac:dyDescent="0.3">
      <c r="A1122" t="s">
        <v>1604</v>
      </c>
      <c r="B1122" t="s">
        <v>1786</v>
      </c>
      <c r="C1122">
        <v>4</v>
      </c>
      <c r="D1122">
        <v>21.12</v>
      </c>
      <c r="E1122">
        <v>0.18</v>
      </c>
      <c r="F1122" t="s">
        <v>1810</v>
      </c>
      <c r="G1122">
        <v>69.273600000000002</v>
      </c>
    </row>
    <row r="1123" spans="1:7" x14ac:dyDescent="0.3">
      <c r="A1123" t="s">
        <v>1525</v>
      </c>
      <c r="B1123" t="s">
        <v>1751</v>
      </c>
      <c r="C1123">
        <v>3</v>
      </c>
      <c r="D1123">
        <v>819.93</v>
      </c>
      <c r="E1123">
        <v>0.08</v>
      </c>
      <c r="F1123" t="s">
        <v>1807</v>
      </c>
      <c r="G1123">
        <v>2263.0068000000001</v>
      </c>
    </row>
    <row r="1124" spans="1:7" x14ac:dyDescent="0.3">
      <c r="A1124" t="s">
        <v>1614</v>
      </c>
      <c r="B1124" t="s">
        <v>1734</v>
      </c>
      <c r="C1124">
        <v>2</v>
      </c>
      <c r="D1124">
        <v>700.95</v>
      </c>
      <c r="E1124">
        <v>0.18</v>
      </c>
      <c r="F1124" t="s">
        <v>1805</v>
      </c>
      <c r="G1124">
        <v>1149.558</v>
      </c>
    </row>
    <row r="1125" spans="1:7" x14ac:dyDescent="0.3">
      <c r="A1125" t="s">
        <v>1564</v>
      </c>
      <c r="B1125" t="s">
        <v>1781</v>
      </c>
      <c r="C1125">
        <v>2</v>
      </c>
      <c r="D1125">
        <v>456.38</v>
      </c>
      <c r="E1125">
        <v>0.12</v>
      </c>
      <c r="F1125" t="s">
        <v>1805</v>
      </c>
      <c r="G1125">
        <v>803.22879999999998</v>
      </c>
    </row>
    <row r="1126" spans="1:7" x14ac:dyDescent="0.3">
      <c r="A1126" t="s">
        <v>1682</v>
      </c>
      <c r="B1126" t="s">
        <v>1781</v>
      </c>
      <c r="C1126">
        <v>3</v>
      </c>
      <c r="D1126">
        <v>291.05</v>
      </c>
      <c r="E1126">
        <v>0.3</v>
      </c>
      <c r="F1126" t="s">
        <v>1805</v>
      </c>
      <c r="G1126">
        <v>611.20500000000004</v>
      </c>
    </row>
    <row r="1127" spans="1:7" x14ac:dyDescent="0.3">
      <c r="A1127" t="s">
        <v>1720</v>
      </c>
      <c r="B1127" t="s">
        <v>1783</v>
      </c>
      <c r="C1127">
        <v>2</v>
      </c>
      <c r="D1127">
        <v>463.52</v>
      </c>
      <c r="E1127">
        <v>0.27</v>
      </c>
      <c r="F1127" t="s">
        <v>1807</v>
      </c>
      <c r="G1127">
        <v>676.73919999999998</v>
      </c>
    </row>
    <row r="1128" spans="1:7" x14ac:dyDescent="0.3">
      <c r="A1128" t="s">
        <v>1525</v>
      </c>
      <c r="B1128" t="s">
        <v>1789</v>
      </c>
      <c r="C1128">
        <v>3</v>
      </c>
      <c r="D1128">
        <v>241.64</v>
      </c>
      <c r="E1128">
        <v>0.28999999999999998</v>
      </c>
      <c r="F1128" t="s">
        <v>1807</v>
      </c>
      <c r="G1128">
        <v>514.69319999999993</v>
      </c>
    </row>
    <row r="1129" spans="1:7" x14ac:dyDescent="0.3">
      <c r="A1129" t="s">
        <v>1590</v>
      </c>
      <c r="B1129" t="s">
        <v>1771</v>
      </c>
      <c r="C1129">
        <v>2</v>
      </c>
      <c r="D1129">
        <v>47.86</v>
      </c>
      <c r="E1129">
        <v>0.03</v>
      </c>
      <c r="F1129" t="s">
        <v>1807</v>
      </c>
      <c r="G1129">
        <v>92.848399999999998</v>
      </c>
    </row>
    <row r="1130" spans="1:7" x14ac:dyDescent="0.3">
      <c r="A1130" t="s">
        <v>1714</v>
      </c>
      <c r="B1130" t="s">
        <v>1748</v>
      </c>
      <c r="C1130">
        <v>1</v>
      </c>
      <c r="D1130">
        <v>805.07</v>
      </c>
      <c r="E1130">
        <v>0.06</v>
      </c>
      <c r="F1130" t="s">
        <v>1810</v>
      </c>
      <c r="G1130">
        <v>756.76580000000001</v>
      </c>
    </row>
    <row r="1131" spans="1:7" x14ac:dyDescent="0.3">
      <c r="A1131" t="s">
        <v>1598</v>
      </c>
      <c r="B1131" t="s">
        <v>1739</v>
      </c>
      <c r="C1131">
        <v>3</v>
      </c>
      <c r="D1131">
        <v>848.48</v>
      </c>
      <c r="E1131">
        <v>0</v>
      </c>
      <c r="F1131" t="s">
        <v>1810</v>
      </c>
      <c r="G1131">
        <v>2545.44</v>
      </c>
    </row>
    <row r="1132" spans="1:7" x14ac:dyDescent="0.3">
      <c r="A1132" t="s">
        <v>1636</v>
      </c>
      <c r="B1132" t="s">
        <v>1764</v>
      </c>
      <c r="C1132">
        <v>2</v>
      </c>
      <c r="D1132">
        <v>568.95000000000005</v>
      </c>
      <c r="E1132">
        <v>0.22</v>
      </c>
      <c r="F1132" t="s">
        <v>1805</v>
      </c>
      <c r="G1132">
        <v>887.56200000000013</v>
      </c>
    </row>
    <row r="1133" spans="1:7" x14ac:dyDescent="0.3">
      <c r="A1133" t="s">
        <v>1636</v>
      </c>
      <c r="B1133" t="s">
        <v>1774</v>
      </c>
      <c r="C1133">
        <v>3</v>
      </c>
      <c r="D1133">
        <v>269.83999999999997</v>
      </c>
      <c r="E1133">
        <v>0.05</v>
      </c>
      <c r="F1133" t="s">
        <v>1807</v>
      </c>
      <c r="G1133">
        <v>769.04399999999998</v>
      </c>
    </row>
    <row r="1134" spans="1:7" x14ac:dyDescent="0.3">
      <c r="A1134" t="s">
        <v>1654</v>
      </c>
      <c r="B1134" t="s">
        <v>1779</v>
      </c>
      <c r="C1134">
        <v>4</v>
      </c>
      <c r="D1134">
        <v>267.36</v>
      </c>
      <c r="E1134">
        <v>0.27</v>
      </c>
      <c r="F1134" t="s">
        <v>1807</v>
      </c>
      <c r="G1134">
        <v>780.69119999999998</v>
      </c>
    </row>
    <row r="1135" spans="1:7" x14ac:dyDescent="0.3">
      <c r="A1135" t="s">
        <v>1604</v>
      </c>
      <c r="B1135" t="s">
        <v>1739</v>
      </c>
      <c r="C1135">
        <v>1</v>
      </c>
      <c r="D1135">
        <v>438.41</v>
      </c>
      <c r="E1135">
        <v>0.09</v>
      </c>
      <c r="F1135" t="s">
        <v>1805</v>
      </c>
      <c r="G1135">
        <v>398.95310000000012</v>
      </c>
    </row>
    <row r="1136" spans="1:7" x14ac:dyDescent="0.3">
      <c r="A1136" t="s">
        <v>1632</v>
      </c>
      <c r="B1136" t="s">
        <v>1792</v>
      </c>
      <c r="C1136">
        <v>2</v>
      </c>
      <c r="D1136">
        <v>86.72</v>
      </c>
      <c r="E1136">
        <v>0.28000000000000003</v>
      </c>
      <c r="F1136" t="s">
        <v>1810</v>
      </c>
      <c r="G1136">
        <v>124.8768</v>
      </c>
    </row>
    <row r="1137" spans="1:7" x14ac:dyDescent="0.3">
      <c r="A1137" t="s">
        <v>1708</v>
      </c>
      <c r="B1137" t="s">
        <v>1758</v>
      </c>
      <c r="C1137">
        <v>4</v>
      </c>
      <c r="D1137">
        <v>630.21</v>
      </c>
      <c r="E1137">
        <v>0.14000000000000001</v>
      </c>
      <c r="F1137" t="s">
        <v>1810</v>
      </c>
      <c r="G1137">
        <v>2167.9223999999999</v>
      </c>
    </row>
    <row r="1138" spans="1:7" x14ac:dyDescent="0.3">
      <c r="A1138" t="s">
        <v>1648</v>
      </c>
      <c r="B1138" t="s">
        <v>1758</v>
      </c>
      <c r="C1138">
        <v>3</v>
      </c>
      <c r="D1138">
        <v>180.84</v>
      </c>
      <c r="E1138">
        <v>0.03</v>
      </c>
      <c r="F1138" t="s">
        <v>1807</v>
      </c>
      <c r="G1138">
        <v>526.24439999999993</v>
      </c>
    </row>
    <row r="1139" spans="1:7" x14ac:dyDescent="0.3">
      <c r="A1139" t="s">
        <v>1658</v>
      </c>
      <c r="B1139" t="s">
        <v>1786</v>
      </c>
      <c r="C1139">
        <v>1</v>
      </c>
      <c r="D1139">
        <v>453.41</v>
      </c>
      <c r="E1139">
        <v>0.04</v>
      </c>
      <c r="F1139" t="s">
        <v>1810</v>
      </c>
      <c r="G1139">
        <v>435.27359999999999</v>
      </c>
    </row>
    <row r="1140" spans="1:7" x14ac:dyDescent="0.3">
      <c r="A1140" t="s">
        <v>1632</v>
      </c>
      <c r="B1140" t="s">
        <v>1758</v>
      </c>
      <c r="C1140">
        <v>1</v>
      </c>
      <c r="D1140">
        <v>629.09</v>
      </c>
      <c r="E1140">
        <v>0.02</v>
      </c>
      <c r="F1140" t="s">
        <v>1805</v>
      </c>
      <c r="G1140">
        <v>616.50819999999999</v>
      </c>
    </row>
    <row r="1141" spans="1:7" x14ac:dyDescent="0.3">
      <c r="A1141" t="s">
        <v>1684</v>
      </c>
      <c r="B1141" t="s">
        <v>1743</v>
      </c>
      <c r="C1141">
        <v>2</v>
      </c>
      <c r="D1141">
        <v>257.45</v>
      </c>
      <c r="E1141">
        <v>0</v>
      </c>
      <c r="F1141" t="s">
        <v>1810</v>
      </c>
      <c r="G1141">
        <v>514.9</v>
      </c>
    </row>
    <row r="1142" spans="1:7" x14ac:dyDescent="0.3">
      <c r="A1142" t="s">
        <v>1598</v>
      </c>
      <c r="B1142" t="s">
        <v>1783</v>
      </c>
      <c r="C1142">
        <v>2</v>
      </c>
      <c r="D1142">
        <v>696.61</v>
      </c>
      <c r="E1142">
        <v>0.17</v>
      </c>
      <c r="F1142" t="s">
        <v>1807</v>
      </c>
      <c r="G1142">
        <v>1156.3725999999999</v>
      </c>
    </row>
    <row r="1143" spans="1:7" x14ac:dyDescent="0.3">
      <c r="A1143" t="s">
        <v>1622</v>
      </c>
      <c r="B1143" t="s">
        <v>1761</v>
      </c>
      <c r="C1143">
        <v>2</v>
      </c>
      <c r="D1143">
        <v>143.79</v>
      </c>
      <c r="E1143">
        <v>0.1</v>
      </c>
      <c r="F1143" t="s">
        <v>1807</v>
      </c>
      <c r="G1143">
        <v>258.822</v>
      </c>
    </row>
    <row r="1144" spans="1:7" x14ac:dyDescent="0.3">
      <c r="A1144" t="s">
        <v>1696</v>
      </c>
      <c r="B1144" t="s">
        <v>1739</v>
      </c>
      <c r="C1144">
        <v>3</v>
      </c>
      <c r="D1144">
        <v>460.93</v>
      </c>
      <c r="E1144">
        <v>0.19</v>
      </c>
      <c r="F1144" t="s">
        <v>1810</v>
      </c>
      <c r="G1144">
        <v>1120.0599</v>
      </c>
    </row>
    <row r="1145" spans="1:7" x14ac:dyDescent="0.3">
      <c r="A1145" t="s">
        <v>1586</v>
      </c>
      <c r="B1145" t="s">
        <v>1768</v>
      </c>
      <c r="C1145">
        <v>2</v>
      </c>
      <c r="D1145">
        <v>67.55</v>
      </c>
      <c r="E1145">
        <v>0.03</v>
      </c>
      <c r="F1145" t="s">
        <v>1805</v>
      </c>
      <c r="G1145">
        <v>131.047</v>
      </c>
    </row>
    <row r="1146" spans="1:7" x14ac:dyDescent="0.3">
      <c r="A1146" t="s">
        <v>1628</v>
      </c>
      <c r="B1146" t="s">
        <v>1739</v>
      </c>
      <c r="C1146">
        <v>3</v>
      </c>
      <c r="D1146">
        <v>803.31</v>
      </c>
      <c r="E1146">
        <v>0.1</v>
      </c>
      <c r="F1146" t="s">
        <v>1807</v>
      </c>
      <c r="G1146">
        <v>2168.9369999999999</v>
      </c>
    </row>
    <row r="1147" spans="1:7" x14ac:dyDescent="0.3">
      <c r="A1147" t="s">
        <v>1562</v>
      </c>
      <c r="B1147" t="s">
        <v>1779</v>
      </c>
      <c r="C1147">
        <v>4</v>
      </c>
      <c r="D1147">
        <v>254.71</v>
      </c>
      <c r="E1147">
        <v>0.2</v>
      </c>
      <c r="F1147" t="s">
        <v>1810</v>
      </c>
      <c r="G1147">
        <v>815.07200000000012</v>
      </c>
    </row>
    <row r="1148" spans="1:7" x14ac:dyDescent="0.3">
      <c r="A1148" t="s">
        <v>1630</v>
      </c>
      <c r="B1148" t="s">
        <v>1751</v>
      </c>
      <c r="C1148">
        <v>4</v>
      </c>
      <c r="D1148">
        <v>594.89</v>
      </c>
      <c r="E1148">
        <v>0.3</v>
      </c>
      <c r="F1148" t="s">
        <v>1807</v>
      </c>
      <c r="G1148">
        <v>1665.692</v>
      </c>
    </row>
    <row r="1149" spans="1:7" x14ac:dyDescent="0.3">
      <c r="A1149" t="s">
        <v>1712</v>
      </c>
      <c r="B1149" t="s">
        <v>1734</v>
      </c>
      <c r="C1149">
        <v>2</v>
      </c>
      <c r="D1149">
        <v>844.31</v>
      </c>
      <c r="E1149">
        <v>7.0000000000000007E-2</v>
      </c>
      <c r="F1149" t="s">
        <v>1807</v>
      </c>
      <c r="G1149">
        <v>1570.4166</v>
      </c>
    </row>
    <row r="1150" spans="1:7" x14ac:dyDescent="0.3">
      <c r="A1150" t="s">
        <v>1560</v>
      </c>
      <c r="B1150" t="s">
        <v>1758</v>
      </c>
      <c r="C1150">
        <v>4</v>
      </c>
      <c r="D1150">
        <v>101.33</v>
      </c>
      <c r="E1150">
        <v>0</v>
      </c>
      <c r="F1150" t="s">
        <v>1805</v>
      </c>
      <c r="G1150">
        <v>405.32</v>
      </c>
    </row>
    <row r="1151" spans="1:7" x14ac:dyDescent="0.3">
      <c r="A1151" t="s">
        <v>1582</v>
      </c>
      <c r="B1151" t="s">
        <v>1764</v>
      </c>
      <c r="C1151">
        <v>3</v>
      </c>
      <c r="D1151">
        <v>922.56</v>
      </c>
      <c r="E1151">
        <v>0.18</v>
      </c>
      <c r="F1151" t="s">
        <v>1807</v>
      </c>
      <c r="G1151">
        <v>2269.4976000000001</v>
      </c>
    </row>
    <row r="1152" spans="1:7" x14ac:dyDescent="0.3">
      <c r="A1152" t="s">
        <v>1606</v>
      </c>
      <c r="B1152" t="s">
        <v>1781</v>
      </c>
      <c r="C1152">
        <v>4</v>
      </c>
      <c r="D1152">
        <v>867.19</v>
      </c>
      <c r="E1152">
        <v>7.0000000000000007E-2</v>
      </c>
      <c r="F1152" t="s">
        <v>1810</v>
      </c>
      <c r="G1152">
        <v>3225.9468000000002</v>
      </c>
    </row>
    <row r="1153" spans="1:7" x14ac:dyDescent="0.3">
      <c r="A1153" t="s">
        <v>1696</v>
      </c>
      <c r="B1153" t="s">
        <v>1789</v>
      </c>
      <c r="C1153">
        <v>3</v>
      </c>
      <c r="D1153">
        <v>816.87</v>
      </c>
      <c r="E1153">
        <v>0.14000000000000001</v>
      </c>
      <c r="F1153" t="s">
        <v>1807</v>
      </c>
      <c r="G1153">
        <v>2107.5246000000002</v>
      </c>
    </row>
    <row r="1154" spans="1:7" x14ac:dyDescent="0.3">
      <c r="A1154" t="s">
        <v>1660</v>
      </c>
      <c r="B1154" t="s">
        <v>1748</v>
      </c>
      <c r="C1154">
        <v>3</v>
      </c>
      <c r="D1154">
        <v>258.06</v>
      </c>
      <c r="E1154">
        <v>0</v>
      </c>
      <c r="F1154" t="s">
        <v>1807</v>
      </c>
      <c r="G1154">
        <v>774.18000000000006</v>
      </c>
    </row>
    <row r="1155" spans="1:7" x14ac:dyDescent="0.3">
      <c r="A1155" t="s">
        <v>1606</v>
      </c>
      <c r="B1155" t="s">
        <v>1781</v>
      </c>
      <c r="C1155">
        <v>2</v>
      </c>
      <c r="D1155">
        <v>574.58000000000004</v>
      </c>
      <c r="E1155">
        <v>0.06</v>
      </c>
      <c r="F1155" t="s">
        <v>1805</v>
      </c>
      <c r="G1155">
        <v>1080.2103999999999</v>
      </c>
    </row>
    <row r="1156" spans="1:7" x14ac:dyDescent="0.3">
      <c r="A1156" t="s">
        <v>1696</v>
      </c>
      <c r="B1156" t="s">
        <v>1758</v>
      </c>
      <c r="C1156">
        <v>2</v>
      </c>
      <c r="D1156">
        <v>472.18</v>
      </c>
      <c r="E1156">
        <v>0.27</v>
      </c>
      <c r="F1156" t="s">
        <v>1807</v>
      </c>
      <c r="G1156">
        <v>689.38279999999997</v>
      </c>
    </row>
    <row r="1157" spans="1:7" x14ac:dyDescent="0.3">
      <c r="A1157" t="s">
        <v>1612</v>
      </c>
      <c r="B1157" t="s">
        <v>1755</v>
      </c>
      <c r="C1157">
        <v>2</v>
      </c>
      <c r="D1157">
        <v>20.47</v>
      </c>
      <c r="E1157">
        <v>0.12</v>
      </c>
      <c r="F1157" t="s">
        <v>1810</v>
      </c>
      <c r="G1157">
        <v>36.027200000000001</v>
      </c>
    </row>
    <row r="1158" spans="1:7" x14ac:dyDescent="0.3">
      <c r="A1158" t="s">
        <v>1574</v>
      </c>
      <c r="B1158" t="s">
        <v>1761</v>
      </c>
      <c r="C1158">
        <v>3</v>
      </c>
      <c r="D1158">
        <v>235.41</v>
      </c>
      <c r="E1158">
        <v>0.15</v>
      </c>
      <c r="F1158" t="s">
        <v>1807</v>
      </c>
      <c r="G1158">
        <v>600.29549999999995</v>
      </c>
    </row>
    <row r="1159" spans="1:7" x14ac:dyDescent="0.3">
      <c r="A1159" t="s">
        <v>1686</v>
      </c>
      <c r="B1159" t="s">
        <v>1761</v>
      </c>
      <c r="C1159">
        <v>3</v>
      </c>
      <c r="D1159">
        <v>744.9</v>
      </c>
      <c r="E1159">
        <v>0.27</v>
      </c>
      <c r="F1159" t="s">
        <v>1807</v>
      </c>
      <c r="G1159">
        <v>1631.3309999999999</v>
      </c>
    </row>
    <row r="1160" spans="1:7" x14ac:dyDescent="0.3">
      <c r="A1160" t="s">
        <v>1566</v>
      </c>
      <c r="B1160" t="s">
        <v>1748</v>
      </c>
      <c r="C1160">
        <v>2</v>
      </c>
      <c r="D1160">
        <v>382.2</v>
      </c>
      <c r="E1160">
        <v>0.15</v>
      </c>
      <c r="F1160" t="s">
        <v>1805</v>
      </c>
      <c r="G1160">
        <v>649.74</v>
      </c>
    </row>
    <row r="1161" spans="1:7" x14ac:dyDescent="0.3">
      <c r="A1161" t="s">
        <v>1710</v>
      </c>
      <c r="B1161" t="s">
        <v>1786</v>
      </c>
      <c r="C1161">
        <v>1</v>
      </c>
      <c r="D1161">
        <v>269.25</v>
      </c>
      <c r="E1161">
        <v>0.14000000000000001</v>
      </c>
      <c r="F1161" t="s">
        <v>1807</v>
      </c>
      <c r="G1161">
        <v>231.55500000000001</v>
      </c>
    </row>
    <row r="1162" spans="1:7" x14ac:dyDescent="0.3">
      <c r="A1162" t="s">
        <v>1590</v>
      </c>
      <c r="B1162" t="s">
        <v>1774</v>
      </c>
      <c r="C1162">
        <v>2</v>
      </c>
      <c r="D1162">
        <v>723.75</v>
      </c>
      <c r="E1162">
        <v>0.03</v>
      </c>
      <c r="F1162" t="s">
        <v>1807</v>
      </c>
      <c r="G1162">
        <v>1404.075</v>
      </c>
    </row>
    <row r="1163" spans="1:7" x14ac:dyDescent="0.3">
      <c r="A1163" t="s">
        <v>1568</v>
      </c>
      <c r="B1163" t="s">
        <v>1795</v>
      </c>
      <c r="C1163">
        <v>4</v>
      </c>
      <c r="D1163">
        <v>58.92</v>
      </c>
      <c r="E1163">
        <v>0.18</v>
      </c>
      <c r="F1163" t="s">
        <v>1805</v>
      </c>
      <c r="G1163">
        <v>193.2576</v>
      </c>
    </row>
    <row r="1164" spans="1:7" x14ac:dyDescent="0.3">
      <c r="A1164" t="s">
        <v>1672</v>
      </c>
      <c r="B1164" t="s">
        <v>1771</v>
      </c>
      <c r="C1164">
        <v>2</v>
      </c>
      <c r="D1164">
        <v>913.08</v>
      </c>
      <c r="E1164">
        <v>0.26</v>
      </c>
      <c r="F1164" t="s">
        <v>1805</v>
      </c>
      <c r="G1164">
        <v>1351.3584000000001</v>
      </c>
    </row>
    <row r="1165" spans="1:7" x14ac:dyDescent="0.3">
      <c r="A1165" t="s">
        <v>1692</v>
      </c>
      <c r="B1165" t="s">
        <v>1739</v>
      </c>
      <c r="C1165">
        <v>1</v>
      </c>
      <c r="D1165">
        <v>791.83</v>
      </c>
      <c r="E1165">
        <v>0.28000000000000003</v>
      </c>
      <c r="F1165" t="s">
        <v>1807</v>
      </c>
      <c r="G1165">
        <v>570.11760000000004</v>
      </c>
    </row>
    <row r="1166" spans="1:7" x14ac:dyDescent="0.3">
      <c r="A1166" t="s">
        <v>1533</v>
      </c>
      <c r="B1166" t="s">
        <v>1783</v>
      </c>
      <c r="C1166">
        <v>1</v>
      </c>
      <c r="D1166">
        <v>74.290000000000006</v>
      </c>
      <c r="E1166">
        <v>0.3</v>
      </c>
      <c r="F1166" t="s">
        <v>1810</v>
      </c>
      <c r="G1166">
        <v>52.003</v>
      </c>
    </row>
    <row r="1167" spans="1:7" x14ac:dyDescent="0.3">
      <c r="A1167" t="s">
        <v>1600</v>
      </c>
      <c r="B1167" t="s">
        <v>1734</v>
      </c>
      <c r="C1167">
        <v>2</v>
      </c>
      <c r="D1167">
        <v>961.68</v>
      </c>
      <c r="E1167">
        <v>0.27</v>
      </c>
      <c r="F1167" t="s">
        <v>1807</v>
      </c>
      <c r="G1167">
        <v>1404.0527999999999</v>
      </c>
    </row>
    <row r="1168" spans="1:7" x14ac:dyDescent="0.3">
      <c r="A1168" t="s">
        <v>1568</v>
      </c>
      <c r="B1168" t="s">
        <v>1781</v>
      </c>
      <c r="C1168">
        <v>1</v>
      </c>
      <c r="D1168">
        <v>90.72</v>
      </c>
      <c r="E1168">
        <v>0.1</v>
      </c>
      <c r="F1168" t="s">
        <v>1807</v>
      </c>
      <c r="G1168">
        <v>81.647999999999996</v>
      </c>
    </row>
    <row r="1169" spans="1:7" x14ac:dyDescent="0.3">
      <c r="A1169" t="s">
        <v>1646</v>
      </c>
      <c r="B1169" t="s">
        <v>1761</v>
      </c>
      <c r="C1169">
        <v>1</v>
      </c>
      <c r="D1169">
        <v>458.69</v>
      </c>
      <c r="E1169">
        <v>0.16</v>
      </c>
      <c r="F1169" t="s">
        <v>1807</v>
      </c>
      <c r="G1169">
        <v>385.2996</v>
      </c>
    </row>
    <row r="1170" spans="1:7" x14ac:dyDescent="0.3">
      <c r="A1170" t="s">
        <v>1598</v>
      </c>
      <c r="B1170" t="s">
        <v>1761</v>
      </c>
      <c r="C1170">
        <v>1</v>
      </c>
      <c r="D1170">
        <v>168.29</v>
      </c>
      <c r="E1170">
        <v>0.05</v>
      </c>
      <c r="F1170" t="s">
        <v>1807</v>
      </c>
      <c r="G1170">
        <v>159.87549999999999</v>
      </c>
    </row>
    <row r="1171" spans="1:7" x14ac:dyDescent="0.3">
      <c r="A1171" t="s">
        <v>1564</v>
      </c>
      <c r="B1171" t="s">
        <v>1789</v>
      </c>
      <c r="C1171">
        <v>1</v>
      </c>
      <c r="D1171">
        <v>391.77</v>
      </c>
      <c r="E1171">
        <v>0.1</v>
      </c>
      <c r="F1171" t="s">
        <v>1807</v>
      </c>
      <c r="G1171">
        <v>352.59300000000002</v>
      </c>
    </row>
    <row r="1172" spans="1:7" x14ac:dyDescent="0.3">
      <c r="A1172" t="s">
        <v>1554</v>
      </c>
      <c r="B1172" t="s">
        <v>1781</v>
      </c>
      <c r="C1172">
        <v>1</v>
      </c>
      <c r="D1172">
        <v>424.83</v>
      </c>
      <c r="E1172">
        <v>0.05</v>
      </c>
      <c r="F1172" t="s">
        <v>1810</v>
      </c>
      <c r="G1172">
        <v>403.58850000000001</v>
      </c>
    </row>
    <row r="1173" spans="1:7" x14ac:dyDescent="0.3">
      <c r="A1173" t="s">
        <v>1552</v>
      </c>
      <c r="B1173" t="s">
        <v>1748</v>
      </c>
      <c r="C1173">
        <v>1</v>
      </c>
      <c r="D1173">
        <v>499.46</v>
      </c>
      <c r="E1173">
        <v>0.1</v>
      </c>
      <c r="F1173" t="s">
        <v>1805</v>
      </c>
      <c r="G1173">
        <v>449.51400000000001</v>
      </c>
    </row>
    <row r="1174" spans="1:7" x14ac:dyDescent="0.3">
      <c r="A1174" t="s">
        <v>1728</v>
      </c>
      <c r="B1174" t="s">
        <v>1739</v>
      </c>
      <c r="C1174">
        <v>2</v>
      </c>
      <c r="D1174">
        <v>698.34</v>
      </c>
      <c r="E1174">
        <v>0.15</v>
      </c>
      <c r="F1174" t="s">
        <v>1807</v>
      </c>
      <c r="G1174">
        <v>1187.1780000000001</v>
      </c>
    </row>
    <row r="1175" spans="1:7" x14ac:dyDescent="0.3">
      <c r="A1175" t="s">
        <v>1642</v>
      </c>
      <c r="B1175" t="s">
        <v>1786</v>
      </c>
      <c r="C1175">
        <v>2</v>
      </c>
      <c r="D1175">
        <v>805.08</v>
      </c>
      <c r="E1175">
        <v>0.27</v>
      </c>
      <c r="F1175" t="s">
        <v>1807</v>
      </c>
      <c r="G1175">
        <v>1175.4168</v>
      </c>
    </row>
    <row r="1176" spans="1:7" x14ac:dyDescent="0.3">
      <c r="A1176" t="s">
        <v>1682</v>
      </c>
      <c r="B1176" t="s">
        <v>1743</v>
      </c>
      <c r="C1176">
        <v>4</v>
      </c>
      <c r="D1176">
        <v>934.79</v>
      </c>
      <c r="E1176">
        <v>0.08</v>
      </c>
      <c r="F1176" t="s">
        <v>1807</v>
      </c>
      <c r="G1176">
        <v>3440.0272</v>
      </c>
    </row>
    <row r="1177" spans="1:7" x14ac:dyDescent="0.3">
      <c r="A1177" t="s">
        <v>1650</v>
      </c>
      <c r="B1177" t="s">
        <v>1739</v>
      </c>
      <c r="C1177">
        <v>2</v>
      </c>
      <c r="D1177">
        <v>424.54</v>
      </c>
      <c r="E1177">
        <v>0.24</v>
      </c>
      <c r="F1177" t="s">
        <v>1807</v>
      </c>
      <c r="G1177">
        <v>645.30080000000009</v>
      </c>
    </row>
    <row r="1178" spans="1:7" x14ac:dyDescent="0.3">
      <c r="A1178" t="s">
        <v>1698</v>
      </c>
      <c r="B1178" t="s">
        <v>1789</v>
      </c>
      <c r="C1178">
        <v>1</v>
      </c>
      <c r="D1178">
        <v>235.44</v>
      </c>
      <c r="E1178">
        <v>0.19</v>
      </c>
      <c r="F1178" t="s">
        <v>1810</v>
      </c>
      <c r="G1178">
        <v>190.7064</v>
      </c>
    </row>
    <row r="1179" spans="1:7" x14ac:dyDescent="0.3">
      <c r="A1179" t="s">
        <v>1628</v>
      </c>
      <c r="B1179" t="s">
        <v>1779</v>
      </c>
      <c r="C1179">
        <v>2</v>
      </c>
      <c r="D1179">
        <v>620.71</v>
      </c>
      <c r="E1179">
        <v>0.27</v>
      </c>
      <c r="F1179" t="s">
        <v>1805</v>
      </c>
      <c r="G1179">
        <v>906.23660000000007</v>
      </c>
    </row>
    <row r="1180" spans="1:7" x14ac:dyDescent="0.3">
      <c r="A1180" t="s">
        <v>1562</v>
      </c>
      <c r="B1180" t="s">
        <v>1774</v>
      </c>
      <c r="C1180">
        <v>2</v>
      </c>
      <c r="D1180">
        <v>851.77</v>
      </c>
      <c r="E1180">
        <v>0.13</v>
      </c>
      <c r="F1180" t="s">
        <v>1807</v>
      </c>
      <c r="G1180">
        <v>1482.0798</v>
      </c>
    </row>
    <row r="1181" spans="1:7" x14ac:dyDescent="0.3">
      <c r="A1181" t="s">
        <v>1620</v>
      </c>
      <c r="B1181" t="s">
        <v>1739</v>
      </c>
      <c r="C1181">
        <v>3</v>
      </c>
      <c r="D1181">
        <v>876.01</v>
      </c>
      <c r="E1181">
        <v>0.2</v>
      </c>
      <c r="F1181" t="s">
        <v>1805</v>
      </c>
      <c r="G1181">
        <v>2102.424</v>
      </c>
    </row>
    <row r="1182" spans="1:7" x14ac:dyDescent="0.3">
      <c r="A1182" t="s">
        <v>1584</v>
      </c>
      <c r="B1182" t="s">
        <v>1768</v>
      </c>
      <c r="C1182">
        <v>2</v>
      </c>
      <c r="D1182">
        <v>717.21</v>
      </c>
      <c r="E1182">
        <v>0.15</v>
      </c>
      <c r="F1182" t="s">
        <v>1810</v>
      </c>
      <c r="G1182">
        <v>1219.2570000000001</v>
      </c>
    </row>
    <row r="1183" spans="1:7" x14ac:dyDescent="0.3">
      <c r="A1183" t="s">
        <v>1612</v>
      </c>
      <c r="B1183" t="s">
        <v>1764</v>
      </c>
      <c r="C1183">
        <v>2</v>
      </c>
      <c r="D1183">
        <v>871.43</v>
      </c>
      <c r="E1183">
        <v>0.05</v>
      </c>
      <c r="F1183" t="s">
        <v>1805</v>
      </c>
      <c r="G1183">
        <v>1655.7170000000001</v>
      </c>
    </row>
    <row r="1184" spans="1:7" x14ac:dyDescent="0.3">
      <c r="A1184" t="s">
        <v>1602</v>
      </c>
      <c r="B1184" t="s">
        <v>1761</v>
      </c>
      <c r="C1184">
        <v>1</v>
      </c>
      <c r="D1184">
        <v>514.65</v>
      </c>
      <c r="E1184">
        <v>0.18</v>
      </c>
      <c r="F1184" t="s">
        <v>1805</v>
      </c>
      <c r="G1184">
        <v>422.01299999999998</v>
      </c>
    </row>
    <row r="1185" spans="1:7" x14ac:dyDescent="0.3">
      <c r="A1185" t="s">
        <v>1654</v>
      </c>
      <c r="B1185" t="s">
        <v>1786</v>
      </c>
      <c r="C1185">
        <v>3</v>
      </c>
      <c r="D1185">
        <v>198.76</v>
      </c>
      <c r="E1185">
        <v>0.28000000000000003</v>
      </c>
      <c r="F1185" t="s">
        <v>1810</v>
      </c>
      <c r="G1185">
        <v>429.32159999999999</v>
      </c>
    </row>
    <row r="1186" spans="1:7" x14ac:dyDescent="0.3">
      <c r="A1186" t="s">
        <v>1656</v>
      </c>
      <c r="B1186" t="s">
        <v>1748</v>
      </c>
      <c r="C1186">
        <v>2</v>
      </c>
      <c r="D1186">
        <v>975.72</v>
      </c>
      <c r="E1186">
        <v>0.16</v>
      </c>
      <c r="F1186" t="s">
        <v>1810</v>
      </c>
      <c r="G1186">
        <v>1639.2095999999999</v>
      </c>
    </row>
    <row r="1187" spans="1:7" x14ac:dyDescent="0.3">
      <c r="A1187" t="s">
        <v>1560</v>
      </c>
      <c r="B1187" t="s">
        <v>1739</v>
      </c>
      <c r="C1187">
        <v>1</v>
      </c>
      <c r="D1187">
        <v>86.03</v>
      </c>
      <c r="E1187">
        <v>0.01</v>
      </c>
      <c r="F1187" t="s">
        <v>1805</v>
      </c>
      <c r="G1187">
        <v>85.169700000000006</v>
      </c>
    </row>
    <row r="1188" spans="1:7" x14ac:dyDescent="0.3">
      <c r="A1188" t="s">
        <v>1638</v>
      </c>
      <c r="B1188" t="s">
        <v>1776</v>
      </c>
      <c r="C1188">
        <v>4</v>
      </c>
      <c r="D1188">
        <v>705.12</v>
      </c>
      <c r="E1188">
        <v>0.15</v>
      </c>
      <c r="F1188" t="s">
        <v>1807</v>
      </c>
      <c r="G1188">
        <v>2397.4079999999999</v>
      </c>
    </row>
    <row r="1189" spans="1:7" x14ac:dyDescent="0.3">
      <c r="A1189" t="s">
        <v>1566</v>
      </c>
      <c r="B1189" t="s">
        <v>1776</v>
      </c>
      <c r="C1189">
        <v>3</v>
      </c>
      <c r="D1189">
        <v>99.77</v>
      </c>
      <c r="E1189">
        <v>0.01</v>
      </c>
      <c r="F1189" t="s">
        <v>1807</v>
      </c>
      <c r="G1189">
        <v>296.31689999999998</v>
      </c>
    </row>
    <row r="1190" spans="1:7" x14ac:dyDescent="0.3">
      <c r="A1190" t="s">
        <v>1598</v>
      </c>
      <c r="B1190" t="s">
        <v>1768</v>
      </c>
      <c r="C1190">
        <v>2</v>
      </c>
      <c r="D1190">
        <v>166.26</v>
      </c>
      <c r="E1190">
        <v>0.14000000000000001</v>
      </c>
      <c r="F1190" t="s">
        <v>1807</v>
      </c>
      <c r="G1190">
        <v>285.96719999999999</v>
      </c>
    </row>
    <row r="1191" spans="1:7" x14ac:dyDescent="0.3">
      <c r="A1191" t="s">
        <v>1582</v>
      </c>
      <c r="B1191" t="s">
        <v>1755</v>
      </c>
      <c r="C1191">
        <v>1</v>
      </c>
      <c r="D1191">
        <v>429.25</v>
      </c>
      <c r="E1191">
        <v>0.28999999999999998</v>
      </c>
      <c r="F1191" t="s">
        <v>1805</v>
      </c>
      <c r="G1191">
        <v>304.76749999999998</v>
      </c>
    </row>
    <row r="1192" spans="1:7" x14ac:dyDescent="0.3">
      <c r="A1192" t="s">
        <v>1525</v>
      </c>
      <c r="B1192" t="s">
        <v>1768</v>
      </c>
      <c r="C1192">
        <v>2</v>
      </c>
      <c r="D1192">
        <v>540.48</v>
      </c>
      <c r="E1192">
        <v>0.28999999999999998</v>
      </c>
      <c r="F1192" t="s">
        <v>1805</v>
      </c>
      <c r="G1192">
        <v>767.48159999999996</v>
      </c>
    </row>
    <row r="1193" spans="1:7" x14ac:dyDescent="0.3">
      <c r="A1193" t="s">
        <v>1648</v>
      </c>
      <c r="B1193" t="s">
        <v>1781</v>
      </c>
      <c r="C1193">
        <v>2</v>
      </c>
      <c r="D1193">
        <v>579.52</v>
      </c>
      <c r="E1193">
        <v>0.01</v>
      </c>
      <c r="F1193" t="s">
        <v>1807</v>
      </c>
      <c r="G1193">
        <v>1147.4495999999999</v>
      </c>
    </row>
    <row r="1194" spans="1:7" x14ac:dyDescent="0.3">
      <c r="A1194" t="s">
        <v>1668</v>
      </c>
      <c r="B1194" t="s">
        <v>1789</v>
      </c>
      <c r="C1194">
        <v>4</v>
      </c>
      <c r="D1194">
        <v>477.52</v>
      </c>
      <c r="E1194">
        <v>7.0000000000000007E-2</v>
      </c>
      <c r="F1194" t="s">
        <v>1807</v>
      </c>
      <c r="G1194">
        <v>1776.3743999999999</v>
      </c>
    </row>
    <row r="1195" spans="1:7" x14ac:dyDescent="0.3">
      <c r="A1195" t="s">
        <v>1712</v>
      </c>
      <c r="B1195" t="s">
        <v>1758</v>
      </c>
      <c r="C1195">
        <v>3</v>
      </c>
      <c r="D1195">
        <v>242.58</v>
      </c>
      <c r="E1195">
        <v>0.25</v>
      </c>
      <c r="F1195" t="s">
        <v>1805</v>
      </c>
      <c r="G1195">
        <v>545.80500000000006</v>
      </c>
    </row>
    <row r="1196" spans="1:7" x14ac:dyDescent="0.3">
      <c r="A1196" t="s">
        <v>1582</v>
      </c>
      <c r="B1196" t="s">
        <v>1789</v>
      </c>
      <c r="C1196">
        <v>2</v>
      </c>
      <c r="D1196">
        <v>519.29999999999995</v>
      </c>
      <c r="E1196">
        <v>0.09</v>
      </c>
      <c r="F1196" t="s">
        <v>1807</v>
      </c>
      <c r="G1196">
        <v>945.12599999999998</v>
      </c>
    </row>
    <row r="1197" spans="1:7" x14ac:dyDescent="0.3">
      <c r="A1197" t="s">
        <v>1718</v>
      </c>
      <c r="B1197" t="s">
        <v>1774</v>
      </c>
      <c r="C1197">
        <v>3</v>
      </c>
      <c r="D1197">
        <v>845.67</v>
      </c>
      <c r="E1197">
        <v>0.12</v>
      </c>
      <c r="F1197" t="s">
        <v>1810</v>
      </c>
      <c r="G1197">
        <v>2232.5688</v>
      </c>
    </row>
    <row r="1198" spans="1:7" x14ac:dyDescent="0.3">
      <c r="A1198" t="s">
        <v>1640</v>
      </c>
      <c r="B1198" t="s">
        <v>1786</v>
      </c>
      <c r="C1198">
        <v>4</v>
      </c>
      <c r="D1198">
        <v>750.26</v>
      </c>
      <c r="E1198">
        <v>0.01</v>
      </c>
      <c r="F1198" t="s">
        <v>1807</v>
      </c>
      <c r="G1198">
        <v>2971.0295999999998</v>
      </c>
    </row>
    <row r="1199" spans="1:7" x14ac:dyDescent="0.3">
      <c r="A1199" t="s">
        <v>1714</v>
      </c>
      <c r="B1199" t="s">
        <v>1776</v>
      </c>
      <c r="C1199">
        <v>4</v>
      </c>
      <c r="D1199">
        <v>294.38</v>
      </c>
      <c r="E1199">
        <v>0.2</v>
      </c>
      <c r="F1199" t="s">
        <v>1805</v>
      </c>
      <c r="G1199">
        <v>942.01600000000008</v>
      </c>
    </row>
    <row r="1200" spans="1:7" x14ac:dyDescent="0.3">
      <c r="A1200" t="s">
        <v>1722</v>
      </c>
      <c r="B1200" t="s">
        <v>1743</v>
      </c>
      <c r="C1200">
        <v>3</v>
      </c>
      <c r="D1200">
        <v>583.52</v>
      </c>
      <c r="E1200">
        <v>7.0000000000000007E-2</v>
      </c>
      <c r="F1200" t="s">
        <v>1807</v>
      </c>
      <c r="G1200">
        <v>1628.0208</v>
      </c>
    </row>
    <row r="1201" spans="1:7" x14ac:dyDescent="0.3">
      <c r="A1201" t="s">
        <v>1708</v>
      </c>
      <c r="B1201" t="s">
        <v>1786</v>
      </c>
      <c r="C1201">
        <v>2</v>
      </c>
      <c r="D1201">
        <v>635.22</v>
      </c>
      <c r="E1201">
        <v>0.3</v>
      </c>
      <c r="F1201" t="s">
        <v>1810</v>
      </c>
      <c r="G1201">
        <v>889.30799999999999</v>
      </c>
    </row>
    <row r="1202" spans="1:7" x14ac:dyDescent="0.3">
      <c r="A1202" t="s">
        <v>1662</v>
      </c>
      <c r="B1202" t="s">
        <v>1743</v>
      </c>
      <c r="C1202">
        <v>1</v>
      </c>
      <c r="D1202">
        <v>743.55</v>
      </c>
      <c r="E1202">
        <v>0.11</v>
      </c>
      <c r="F1202" t="s">
        <v>1810</v>
      </c>
      <c r="G1202">
        <v>661.7595</v>
      </c>
    </row>
    <row r="1203" spans="1:7" x14ac:dyDescent="0.3">
      <c r="A1203" t="s">
        <v>1618</v>
      </c>
      <c r="B1203" t="s">
        <v>1748</v>
      </c>
      <c r="C1203">
        <v>4</v>
      </c>
      <c r="D1203">
        <v>530.45000000000005</v>
      </c>
      <c r="E1203">
        <v>0.13</v>
      </c>
      <c r="F1203" t="s">
        <v>1805</v>
      </c>
      <c r="G1203">
        <v>1845.9659999999999</v>
      </c>
    </row>
    <row r="1204" spans="1:7" x14ac:dyDescent="0.3">
      <c r="A1204" t="s">
        <v>1662</v>
      </c>
      <c r="B1204" t="s">
        <v>1768</v>
      </c>
      <c r="C1204">
        <v>2</v>
      </c>
      <c r="D1204">
        <v>972.4</v>
      </c>
      <c r="E1204">
        <v>0.06</v>
      </c>
      <c r="F1204" t="s">
        <v>1810</v>
      </c>
      <c r="G1204">
        <v>1828.1120000000001</v>
      </c>
    </row>
    <row r="1205" spans="1:7" x14ac:dyDescent="0.3">
      <c r="A1205" t="s">
        <v>1560</v>
      </c>
      <c r="B1205" t="s">
        <v>1792</v>
      </c>
      <c r="C1205">
        <v>3</v>
      </c>
      <c r="D1205">
        <v>197.93</v>
      </c>
      <c r="E1205">
        <v>0</v>
      </c>
      <c r="F1205" t="s">
        <v>1810</v>
      </c>
      <c r="G1205">
        <v>593.79</v>
      </c>
    </row>
    <row r="1206" spans="1:7" x14ac:dyDescent="0.3">
      <c r="A1206" t="s">
        <v>1704</v>
      </c>
      <c r="B1206" t="s">
        <v>1774</v>
      </c>
      <c r="C1206">
        <v>4</v>
      </c>
      <c r="D1206">
        <v>565.51</v>
      </c>
      <c r="E1206">
        <v>0.16</v>
      </c>
      <c r="F1206" t="s">
        <v>1807</v>
      </c>
      <c r="G1206">
        <v>1900.1135999999999</v>
      </c>
    </row>
    <row r="1207" spans="1:7" x14ac:dyDescent="0.3">
      <c r="A1207" t="s">
        <v>1608</v>
      </c>
      <c r="B1207" t="s">
        <v>1751</v>
      </c>
      <c r="C1207">
        <v>4</v>
      </c>
      <c r="D1207">
        <v>983.38</v>
      </c>
      <c r="E1207">
        <v>0.25</v>
      </c>
      <c r="F1207" t="s">
        <v>1810</v>
      </c>
      <c r="G1207">
        <v>2950.14</v>
      </c>
    </row>
    <row r="1208" spans="1:7" x14ac:dyDescent="0.3">
      <c r="A1208" t="s">
        <v>1728</v>
      </c>
      <c r="B1208" t="s">
        <v>1768</v>
      </c>
      <c r="C1208">
        <v>1</v>
      </c>
      <c r="D1208">
        <v>955.06</v>
      </c>
      <c r="E1208">
        <v>0.14000000000000001</v>
      </c>
      <c r="F1208" t="s">
        <v>1805</v>
      </c>
      <c r="G1208">
        <v>821.35159999999996</v>
      </c>
    </row>
    <row r="1209" spans="1:7" x14ac:dyDescent="0.3">
      <c r="A1209" t="s">
        <v>1648</v>
      </c>
      <c r="B1209" t="s">
        <v>1783</v>
      </c>
      <c r="C1209">
        <v>3</v>
      </c>
      <c r="D1209">
        <v>597.46</v>
      </c>
      <c r="E1209">
        <v>0.02</v>
      </c>
      <c r="F1209" t="s">
        <v>1807</v>
      </c>
      <c r="G1209">
        <v>1756.5324000000001</v>
      </c>
    </row>
    <row r="1210" spans="1:7" x14ac:dyDescent="0.3">
      <c r="A1210" t="s">
        <v>1544</v>
      </c>
      <c r="B1210" t="s">
        <v>1786</v>
      </c>
      <c r="C1210">
        <v>3</v>
      </c>
      <c r="D1210">
        <v>581.09</v>
      </c>
      <c r="E1210">
        <v>0.1</v>
      </c>
      <c r="F1210" t="s">
        <v>1810</v>
      </c>
      <c r="G1210">
        <v>1568.943</v>
      </c>
    </row>
    <row r="1211" spans="1:7" x14ac:dyDescent="0.3">
      <c r="A1211" t="s">
        <v>1590</v>
      </c>
      <c r="B1211" t="s">
        <v>1751</v>
      </c>
      <c r="C1211">
        <v>4</v>
      </c>
      <c r="D1211">
        <v>153.94999999999999</v>
      </c>
      <c r="E1211">
        <v>0.11</v>
      </c>
      <c r="F1211" t="s">
        <v>1807</v>
      </c>
      <c r="G1211">
        <v>548.06200000000001</v>
      </c>
    </row>
    <row r="1212" spans="1:7" x14ac:dyDescent="0.3">
      <c r="A1212" t="s">
        <v>1602</v>
      </c>
      <c r="B1212" t="s">
        <v>1764</v>
      </c>
      <c r="C1212">
        <v>4</v>
      </c>
      <c r="D1212">
        <v>271.04000000000002</v>
      </c>
      <c r="E1212">
        <v>0.12</v>
      </c>
      <c r="F1212" t="s">
        <v>1810</v>
      </c>
      <c r="G1212">
        <v>954.06080000000009</v>
      </c>
    </row>
    <row r="1213" spans="1:7" x14ac:dyDescent="0.3">
      <c r="A1213" t="s">
        <v>1600</v>
      </c>
      <c r="B1213" t="s">
        <v>1758</v>
      </c>
      <c r="C1213">
        <v>4</v>
      </c>
      <c r="D1213">
        <v>328.27</v>
      </c>
      <c r="E1213">
        <v>0.09</v>
      </c>
      <c r="F1213" t="s">
        <v>1807</v>
      </c>
      <c r="G1213">
        <v>1194.9028000000001</v>
      </c>
    </row>
    <row r="1214" spans="1:7" x14ac:dyDescent="0.3">
      <c r="A1214" t="s">
        <v>1564</v>
      </c>
      <c r="B1214" t="s">
        <v>1781</v>
      </c>
      <c r="C1214">
        <v>4</v>
      </c>
      <c r="D1214">
        <v>884.71</v>
      </c>
      <c r="E1214">
        <v>0.09</v>
      </c>
      <c r="F1214" t="s">
        <v>1807</v>
      </c>
      <c r="G1214">
        <v>3220.3444</v>
      </c>
    </row>
    <row r="1215" spans="1:7" x14ac:dyDescent="0.3">
      <c r="A1215" t="s">
        <v>1674</v>
      </c>
      <c r="B1215" t="s">
        <v>1751</v>
      </c>
      <c r="C1215">
        <v>1</v>
      </c>
      <c r="D1215">
        <v>41.39</v>
      </c>
      <c r="E1215">
        <v>0.01</v>
      </c>
      <c r="F1215" t="s">
        <v>1805</v>
      </c>
      <c r="G1215">
        <v>40.976100000000002</v>
      </c>
    </row>
    <row r="1216" spans="1:7" x14ac:dyDescent="0.3">
      <c r="A1216" t="s">
        <v>1644</v>
      </c>
      <c r="B1216" t="s">
        <v>1768</v>
      </c>
      <c r="C1216">
        <v>4</v>
      </c>
      <c r="D1216">
        <v>64.06</v>
      </c>
      <c r="E1216">
        <v>0.26</v>
      </c>
      <c r="F1216" t="s">
        <v>1805</v>
      </c>
      <c r="G1216">
        <v>189.61760000000001</v>
      </c>
    </row>
    <row r="1217" spans="1:7" x14ac:dyDescent="0.3">
      <c r="A1217" t="s">
        <v>1622</v>
      </c>
      <c r="B1217" t="s">
        <v>1768</v>
      </c>
      <c r="C1217">
        <v>2</v>
      </c>
      <c r="D1217">
        <v>152.25</v>
      </c>
      <c r="E1217">
        <v>0.13</v>
      </c>
      <c r="F1217" t="s">
        <v>1805</v>
      </c>
      <c r="G1217">
        <v>264.91500000000002</v>
      </c>
    </row>
    <row r="1218" spans="1:7" x14ac:dyDescent="0.3">
      <c r="A1218" t="s">
        <v>1556</v>
      </c>
      <c r="B1218" t="s">
        <v>1795</v>
      </c>
      <c r="C1218">
        <v>2</v>
      </c>
      <c r="D1218">
        <v>889.04</v>
      </c>
      <c r="E1218">
        <v>0.23</v>
      </c>
      <c r="F1218" t="s">
        <v>1805</v>
      </c>
      <c r="G1218">
        <v>1369.1215999999999</v>
      </c>
    </row>
    <row r="1219" spans="1:7" x14ac:dyDescent="0.3">
      <c r="A1219" t="s">
        <v>1604</v>
      </c>
      <c r="B1219" t="s">
        <v>1771</v>
      </c>
      <c r="C1219">
        <v>3</v>
      </c>
      <c r="D1219">
        <v>145.25</v>
      </c>
      <c r="E1219">
        <v>0.24</v>
      </c>
      <c r="F1219" t="s">
        <v>1807</v>
      </c>
      <c r="G1219">
        <v>331.17</v>
      </c>
    </row>
    <row r="1220" spans="1:7" x14ac:dyDescent="0.3">
      <c r="A1220" t="s">
        <v>1706</v>
      </c>
      <c r="B1220" t="s">
        <v>1743</v>
      </c>
      <c r="C1220">
        <v>2</v>
      </c>
      <c r="D1220">
        <v>898.45</v>
      </c>
      <c r="E1220">
        <v>0.28999999999999998</v>
      </c>
      <c r="F1220" t="s">
        <v>1810</v>
      </c>
      <c r="G1220">
        <v>1275.799</v>
      </c>
    </row>
    <row r="1221" spans="1:7" x14ac:dyDescent="0.3">
      <c r="A1221" t="s">
        <v>1600</v>
      </c>
      <c r="B1221" t="s">
        <v>1783</v>
      </c>
      <c r="C1221">
        <v>4</v>
      </c>
      <c r="D1221">
        <v>642.04999999999995</v>
      </c>
      <c r="E1221">
        <v>0.25</v>
      </c>
      <c r="F1221" t="s">
        <v>1805</v>
      </c>
      <c r="G1221">
        <v>1926.15</v>
      </c>
    </row>
    <row r="1222" spans="1:7" x14ac:dyDescent="0.3">
      <c r="A1222" t="s">
        <v>1698</v>
      </c>
      <c r="B1222" t="s">
        <v>1761</v>
      </c>
      <c r="C1222">
        <v>4</v>
      </c>
      <c r="D1222">
        <v>450.83</v>
      </c>
      <c r="E1222">
        <v>0.24</v>
      </c>
      <c r="F1222" t="s">
        <v>1805</v>
      </c>
      <c r="G1222">
        <v>1370.5232000000001</v>
      </c>
    </row>
    <row r="1223" spans="1:7" x14ac:dyDescent="0.3">
      <c r="A1223" t="s">
        <v>1634</v>
      </c>
      <c r="B1223" t="s">
        <v>1795</v>
      </c>
      <c r="C1223">
        <v>2</v>
      </c>
      <c r="D1223">
        <v>441.03</v>
      </c>
      <c r="E1223">
        <v>0.23</v>
      </c>
      <c r="F1223" t="s">
        <v>1810</v>
      </c>
      <c r="G1223">
        <v>679.18619999999999</v>
      </c>
    </row>
    <row r="1224" spans="1:7" x14ac:dyDescent="0.3">
      <c r="A1224" t="s">
        <v>1580</v>
      </c>
      <c r="B1224" t="s">
        <v>1743</v>
      </c>
      <c r="C1224">
        <v>3</v>
      </c>
      <c r="D1224">
        <v>377.69</v>
      </c>
      <c r="E1224">
        <v>7.0000000000000007E-2</v>
      </c>
      <c r="F1224" t="s">
        <v>1807</v>
      </c>
      <c r="G1224">
        <v>1053.7551000000001</v>
      </c>
    </row>
    <row r="1225" spans="1:7" x14ac:dyDescent="0.3">
      <c r="A1225" t="s">
        <v>1550</v>
      </c>
      <c r="B1225" t="s">
        <v>1761</v>
      </c>
      <c r="C1225">
        <v>1</v>
      </c>
      <c r="D1225">
        <v>457.33</v>
      </c>
      <c r="E1225">
        <v>0.27</v>
      </c>
      <c r="F1225" t="s">
        <v>1805</v>
      </c>
      <c r="G1225">
        <v>333.85090000000002</v>
      </c>
    </row>
    <row r="1226" spans="1:7" x14ac:dyDescent="0.3">
      <c r="A1226" t="s">
        <v>1682</v>
      </c>
      <c r="B1226" t="s">
        <v>1758</v>
      </c>
      <c r="C1226">
        <v>4</v>
      </c>
      <c r="D1226">
        <v>218.01</v>
      </c>
      <c r="E1226">
        <v>0.06</v>
      </c>
      <c r="F1226" t="s">
        <v>1805</v>
      </c>
      <c r="G1226">
        <v>819.71759999999995</v>
      </c>
    </row>
    <row r="1227" spans="1:7" x14ac:dyDescent="0.3">
      <c r="A1227" t="s">
        <v>1714</v>
      </c>
      <c r="B1227" t="s">
        <v>1792</v>
      </c>
      <c r="C1227">
        <v>2</v>
      </c>
      <c r="D1227">
        <v>682.7</v>
      </c>
      <c r="E1227">
        <v>0.13</v>
      </c>
      <c r="F1227" t="s">
        <v>1805</v>
      </c>
      <c r="G1227">
        <v>1187.8979999999999</v>
      </c>
    </row>
    <row r="1228" spans="1:7" x14ac:dyDescent="0.3">
      <c r="A1228" t="s">
        <v>1568</v>
      </c>
      <c r="B1228" t="s">
        <v>1792</v>
      </c>
      <c r="C1228">
        <v>3</v>
      </c>
      <c r="D1228">
        <v>726.97</v>
      </c>
      <c r="E1228">
        <v>0.04</v>
      </c>
      <c r="F1228" t="s">
        <v>1807</v>
      </c>
      <c r="G1228">
        <v>2093.6736000000001</v>
      </c>
    </row>
    <row r="1229" spans="1:7" x14ac:dyDescent="0.3">
      <c r="A1229" t="s">
        <v>1648</v>
      </c>
      <c r="B1229" t="s">
        <v>1768</v>
      </c>
      <c r="C1229">
        <v>2</v>
      </c>
      <c r="D1229">
        <v>107.97</v>
      </c>
      <c r="E1229">
        <v>0.06</v>
      </c>
      <c r="F1229" t="s">
        <v>1805</v>
      </c>
      <c r="G1229">
        <v>202.9836</v>
      </c>
    </row>
    <row r="1230" spans="1:7" x14ac:dyDescent="0.3">
      <c r="A1230" t="s">
        <v>1537</v>
      </c>
      <c r="B1230" t="s">
        <v>1781</v>
      </c>
      <c r="C1230">
        <v>1</v>
      </c>
      <c r="D1230">
        <v>38.880000000000003</v>
      </c>
      <c r="E1230">
        <v>0.16</v>
      </c>
      <c r="F1230" t="s">
        <v>1810</v>
      </c>
      <c r="G1230">
        <v>32.659199999999998</v>
      </c>
    </row>
    <row r="1231" spans="1:7" x14ac:dyDescent="0.3">
      <c r="A1231" t="s">
        <v>1562</v>
      </c>
      <c r="B1231" t="s">
        <v>1789</v>
      </c>
      <c r="C1231">
        <v>3</v>
      </c>
      <c r="D1231">
        <v>484.39</v>
      </c>
      <c r="E1231">
        <v>0.28999999999999998</v>
      </c>
      <c r="F1231" t="s">
        <v>1810</v>
      </c>
      <c r="G1231">
        <v>1031.7507000000001</v>
      </c>
    </row>
    <row r="1232" spans="1:7" x14ac:dyDescent="0.3">
      <c r="A1232" t="s">
        <v>1690</v>
      </c>
      <c r="B1232" t="s">
        <v>1783</v>
      </c>
      <c r="C1232">
        <v>2</v>
      </c>
      <c r="D1232">
        <v>949.3</v>
      </c>
      <c r="E1232">
        <v>0.08</v>
      </c>
      <c r="F1232" t="s">
        <v>1810</v>
      </c>
      <c r="G1232">
        <v>1746.712</v>
      </c>
    </row>
    <row r="1233" spans="1:7" x14ac:dyDescent="0.3">
      <c r="A1233" t="s">
        <v>1672</v>
      </c>
      <c r="B1233" t="s">
        <v>1758</v>
      </c>
      <c r="C1233">
        <v>3</v>
      </c>
      <c r="D1233">
        <v>664.75</v>
      </c>
      <c r="E1233">
        <v>0.12</v>
      </c>
      <c r="F1233" t="s">
        <v>1805</v>
      </c>
      <c r="G1233">
        <v>1754.94</v>
      </c>
    </row>
    <row r="1234" spans="1:7" x14ac:dyDescent="0.3">
      <c r="A1234" t="s">
        <v>1670</v>
      </c>
      <c r="B1234" t="s">
        <v>1789</v>
      </c>
      <c r="C1234">
        <v>3</v>
      </c>
      <c r="D1234">
        <v>190.04</v>
      </c>
      <c r="E1234">
        <v>7.0000000000000007E-2</v>
      </c>
      <c r="F1234" t="s">
        <v>1807</v>
      </c>
      <c r="G1234">
        <v>530.21159999999998</v>
      </c>
    </row>
    <row r="1235" spans="1:7" x14ac:dyDescent="0.3">
      <c r="A1235" t="s">
        <v>1542</v>
      </c>
      <c r="B1235" t="s">
        <v>1783</v>
      </c>
      <c r="C1235">
        <v>3</v>
      </c>
      <c r="D1235">
        <v>754.02</v>
      </c>
      <c r="E1235">
        <v>0.1</v>
      </c>
      <c r="F1235" t="s">
        <v>1810</v>
      </c>
      <c r="G1235">
        <v>2035.854</v>
      </c>
    </row>
    <row r="1236" spans="1:7" x14ac:dyDescent="0.3">
      <c r="A1236" t="s">
        <v>1598</v>
      </c>
      <c r="B1236" t="s">
        <v>1776</v>
      </c>
      <c r="C1236">
        <v>4</v>
      </c>
      <c r="D1236">
        <v>94.13</v>
      </c>
      <c r="E1236">
        <v>0.04</v>
      </c>
      <c r="F1236" t="s">
        <v>1810</v>
      </c>
      <c r="G1236">
        <v>361.45920000000001</v>
      </c>
    </row>
    <row r="1237" spans="1:7" x14ac:dyDescent="0.3">
      <c r="A1237" t="s">
        <v>1528</v>
      </c>
      <c r="B1237" t="s">
        <v>1783</v>
      </c>
      <c r="C1237">
        <v>3</v>
      </c>
      <c r="D1237">
        <v>402.3</v>
      </c>
      <c r="E1237">
        <v>0.21</v>
      </c>
      <c r="F1237" t="s">
        <v>1807</v>
      </c>
      <c r="G1237">
        <v>953.45100000000014</v>
      </c>
    </row>
    <row r="1238" spans="1:7" x14ac:dyDescent="0.3">
      <c r="A1238" t="s">
        <v>1702</v>
      </c>
      <c r="B1238" t="s">
        <v>1761</v>
      </c>
      <c r="C1238">
        <v>1</v>
      </c>
      <c r="D1238">
        <v>729.05</v>
      </c>
      <c r="E1238">
        <v>0.06</v>
      </c>
      <c r="F1238" t="s">
        <v>1810</v>
      </c>
      <c r="G1238">
        <v>685.3069999999999</v>
      </c>
    </row>
    <row r="1239" spans="1:7" x14ac:dyDescent="0.3">
      <c r="A1239" t="s">
        <v>1710</v>
      </c>
      <c r="B1239" t="s">
        <v>1779</v>
      </c>
      <c r="C1239">
        <v>1</v>
      </c>
      <c r="D1239">
        <v>822.6</v>
      </c>
      <c r="E1239">
        <v>0.28999999999999998</v>
      </c>
      <c r="F1239" t="s">
        <v>1807</v>
      </c>
      <c r="G1239">
        <v>584.04599999999994</v>
      </c>
    </row>
    <row r="1240" spans="1:7" x14ac:dyDescent="0.3">
      <c r="A1240" t="s">
        <v>1696</v>
      </c>
      <c r="B1240" t="s">
        <v>1764</v>
      </c>
      <c r="C1240">
        <v>2</v>
      </c>
      <c r="D1240">
        <v>327.25</v>
      </c>
      <c r="E1240">
        <v>0.19</v>
      </c>
      <c r="F1240" t="s">
        <v>1807</v>
      </c>
      <c r="G1240">
        <v>530.14499999999998</v>
      </c>
    </row>
    <row r="1241" spans="1:7" x14ac:dyDescent="0.3">
      <c r="A1241" t="s">
        <v>1670</v>
      </c>
      <c r="B1241" t="s">
        <v>1768</v>
      </c>
      <c r="C1241">
        <v>4</v>
      </c>
      <c r="D1241">
        <v>930.38</v>
      </c>
      <c r="E1241">
        <v>0</v>
      </c>
      <c r="F1241" t="s">
        <v>1810</v>
      </c>
      <c r="G1241">
        <v>3721.52</v>
      </c>
    </row>
    <row r="1242" spans="1:7" x14ac:dyDescent="0.3">
      <c r="A1242" t="s">
        <v>1584</v>
      </c>
      <c r="B1242" t="s">
        <v>1755</v>
      </c>
      <c r="C1242">
        <v>2</v>
      </c>
      <c r="D1242">
        <v>437.84</v>
      </c>
      <c r="E1242">
        <v>0.24</v>
      </c>
      <c r="F1242" t="s">
        <v>1805</v>
      </c>
      <c r="G1242">
        <v>665.51679999999999</v>
      </c>
    </row>
    <row r="1243" spans="1:7" x14ac:dyDescent="0.3">
      <c r="A1243" t="s">
        <v>1562</v>
      </c>
      <c r="B1243" t="s">
        <v>1786</v>
      </c>
      <c r="C1243">
        <v>2</v>
      </c>
      <c r="D1243">
        <v>126.02</v>
      </c>
      <c r="E1243">
        <v>0.09</v>
      </c>
      <c r="F1243" t="s">
        <v>1810</v>
      </c>
      <c r="G1243">
        <v>229.35640000000001</v>
      </c>
    </row>
    <row r="1244" spans="1:7" x14ac:dyDescent="0.3">
      <c r="A1244" t="s">
        <v>1696</v>
      </c>
      <c r="B1244" t="s">
        <v>1783</v>
      </c>
      <c r="C1244">
        <v>1</v>
      </c>
      <c r="D1244">
        <v>860.84</v>
      </c>
      <c r="E1244">
        <v>7.0000000000000007E-2</v>
      </c>
      <c r="F1244" t="s">
        <v>1807</v>
      </c>
      <c r="G1244">
        <v>800.58119999999997</v>
      </c>
    </row>
    <row r="1245" spans="1:7" x14ac:dyDescent="0.3">
      <c r="A1245" t="s">
        <v>1626</v>
      </c>
      <c r="B1245" t="s">
        <v>1779</v>
      </c>
      <c r="C1245">
        <v>1</v>
      </c>
      <c r="D1245">
        <v>161.80000000000001</v>
      </c>
      <c r="E1245">
        <v>0.24</v>
      </c>
      <c r="F1245" t="s">
        <v>1807</v>
      </c>
      <c r="G1245">
        <v>122.968</v>
      </c>
    </row>
    <row r="1246" spans="1:7" x14ac:dyDescent="0.3">
      <c r="A1246" t="s">
        <v>1606</v>
      </c>
      <c r="B1246" t="s">
        <v>1789</v>
      </c>
      <c r="C1246">
        <v>4</v>
      </c>
      <c r="D1246">
        <v>347.82</v>
      </c>
      <c r="E1246">
        <v>0.02</v>
      </c>
      <c r="F1246" t="s">
        <v>1810</v>
      </c>
      <c r="G1246">
        <v>1363.4544000000001</v>
      </c>
    </row>
    <row r="1247" spans="1:7" x14ac:dyDescent="0.3">
      <c r="A1247" t="s">
        <v>1700</v>
      </c>
      <c r="B1247" t="s">
        <v>1786</v>
      </c>
      <c r="C1247">
        <v>3</v>
      </c>
      <c r="D1247">
        <v>416.44</v>
      </c>
      <c r="E1247">
        <v>0.27</v>
      </c>
      <c r="F1247" t="s">
        <v>1805</v>
      </c>
      <c r="G1247">
        <v>912.00359999999989</v>
      </c>
    </row>
    <row r="1248" spans="1:7" x14ac:dyDescent="0.3">
      <c r="A1248" t="s">
        <v>1654</v>
      </c>
      <c r="B1248" t="s">
        <v>1734</v>
      </c>
      <c r="C1248">
        <v>1</v>
      </c>
      <c r="D1248">
        <v>147.96</v>
      </c>
      <c r="E1248">
        <v>0.24</v>
      </c>
      <c r="F1248" t="s">
        <v>1810</v>
      </c>
      <c r="G1248">
        <v>112.4496</v>
      </c>
    </row>
    <row r="1249" spans="1:7" x14ac:dyDescent="0.3">
      <c r="A1249" t="s">
        <v>1566</v>
      </c>
      <c r="B1249" t="s">
        <v>1764</v>
      </c>
      <c r="C1249">
        <v>3</v>
      </c>
      <c r="D1249">
        <v>550.26</v>
      </c>
      <c r="E1249">
        <v>0.22</v>
      </c>
      <c r="F1249" t="s">
        <v>1805</v>
      </c>
      <c r="G1249">
        <v>1287.6084000000001</v>
      </c>
    </row>
    <row r="1250" spans="1:7" x14ac:dyDescent="0.3">
      <c r="A1250" t="s">
        <v>1724</v>
      </c>
      <c r="B1250" t="s">
        <v>1761</v>
      </c>
      <c r="C1250">
        <v>4</v>
      </c>
      <c r="D1250">
        <v>938.21</v>
      </c>
      <c r="E1250">
        <v>0.04</v>
      </c>
      <c r="F1250" t="s">
        <v>1807</v>
      </c>
      <c r="G1250">
        <v>3602.7264</v>
      </c>
    </row>
    <row r="1251" spans="1:7" x14ac:dyDescent="0.3">
      <c r="A1251" t="s">
        <v>1718</v>
      </c>
      <c r="B1251" t="s">
        <v>1786</v>
      </c>
      <c r="C1251">
        <v>3</v>
      </c>
      <c r="D1251">
        <v>517.98</v>
      </c>
      <c r="E1251">
        <v>0.01</v>
      </c>
      <c r="F1251" t="s">
        <v>1807</v>
      </c>
      <c r="G1251">
        <v>1538.4005999999999</v>
      </c>
    </row>
    <row r="1252" spans="1:7" x14ac:dyDescent="0.3">
      <c r="A1252" t="s">
        <v>1539</v>
      </c>
      <c r="B1252" t="s">
        <v>1764</v>
      </c>
      <c r="C1252">
        <v>1</v>
      </c>
      <c r="D1252">
        <v>98.27</v>
      </c>
      <c r="E1252">
        <v>0.16</v>
      </c>
      <c r="F1252" t="s">
        <v>1807</v>
      </c>
      <c r="G1252">
        <v>82.54679999999999</v>
      </c>
    </row>
    <row r="1253" spans="1:7" x14ac:dyDescent="0.3">
      <c r="A1253" t="s">
        <v>1626</v>
      </c>
      <c r="B1253" t="s">
        <v>1774</v>
      </c>
      <c r="C1253">
        <v>2</v>
      </c>
      <c r="D1253">
        <v>875.2</v>
      </c>
      <c r="E1253">
        <v>0.19</v>
      </c>
      <c r="F1253" t="s">
        <v>1805</v>
      </c>
      <c r="G1253">
        <v>1417.8240000000001</v>
      </c>
    </row>
    <row r="1254" spans="1:7" x14ac:dyDescent="0.3">
      <c r="A1254" t="s">
        <v>1702</v>
      </c>
      <c r="B1254" t="s">
        <v>1734</v>
      </c>
      <c r="C1254">
        <v>1</v>
      </c>
      <c r="D1254">
        <v>227.35</v>
      </c>
      <c r="E1254">
        <v>0.06</v>
      </c>
      <c r="F1254" t="s">
        <v>1810</v>
      </c>
      <c r="G1254">
        <v>213.709</v>
      </c>
    </row>
    <row r="1255" spans="1:7" x14ac:dyDescent="0.3">
      <c r="A1255" t="s">
        <v>1678</v>
      </c>
      <c r="B1255" t="s">
        <v>1739</v>
      </c>
      <c r="C1255">
        <v>1</v>
      </c>
      <c r="D1255">
        <v>842.46</v>
      </c>
      <c r="E1255">
        <v>0.05</v>
      </c>
      <c r="F1255" t="s">
        <v>1810</v>
      </c>
      <c r="G1255">
        <v>800.33699999999999</v>
      </c>
    </row>
    <row r="1256" spans="1:7" x14ac:dyDescent="0.3">
      <c r="A1256" t="s">
        <v>1602</v>
      </c>
      <c r="B1256" t="s">
        <v>1774</v>
      </c>
      <c r="C1256">
        <v>3</v>
      </c>
      <c r="D1256">
        <v>120.67</v>
      </c>
      <c r="E1256">
        <v>0.08</v>
      </c>
      <c r="F1256" t="s">
        <v>1810</v>
      </c>
      <c r="G1256">
        <v>333.04919999999998</v>
      </c>
    </row>
    <row r="1257" spans="1:7" x14ac:dyDescent="0.3">
      <c r="A1257" t="s">
        <v>1570</v>
      </c>
      <c r="B1257" t="s">
        <v>1748</v>
      </c>
      <c r="C1257">
        <v>4</v>
      </c>
      <c r="D1257">
        <v>176.13</v>
      </c>
      <c r="E1257">
        <v>0.27</v>
      </c>
      <c r="F1257" t="s">
        <v>1807</v>
      </c>
      <c r="G1257">
        <v>514.29959999999994</v>
      </c>
    </row>
    <row r="1258" spans="1:7" x14ac:dyDescent="0.3">
      <c r="A1258" t="s">
        <v>1656</v>
      </c>
      <c r="B1258" t="s">
        <v>1774</v>
      </c>
      <c r="C1258">
        <v>4</v>
      </c>
      <c r="D1258">
        <v>592.67999999999995</v>
      </c>
      <c r="E1258">
        <v>0.03</v>
      </c>
      <c r="F1258" t="s">
        <v>1805</v>
      </c>
      <c r="G1258">
        <v>2299.5983999999999</v>
      </c>
    </row>
    <row r="1259" spans="1:7" x14ac:dyDescent="0.3">
      <c r="A1259" t="s">
        <v>1670</v>
      </c>
      <c r="B1259" t="s">
        <v>1751</v>
      </c>
      <c r="C1259">
        <v>4</v>
      </c>
      <c r="D1259">
        <v>662.43</v>
      </c>
      <c r="E1259">
        <v>0.24</v>
      </c>
      <c r="F1259" t="s">
        <v>1807</v>
      </c>
      <c r="G1259">
        <v>2013.7872</v>
      </c>
    </row>
    <row r="1260" spans="1:7" x14ac:dyDescent="0.3">
      <c r="A1260" t="s">
        <v>1616</v>
      </c>
      <c r="B1260" t="s">
        <v>1764</v>
      </c>
      <c r="C1260">
        <v>3</v>
      </c>
      <c r="D1260">
        <v>518.35</v>
      </c>
      <c r="E1260">
        <v>0.21</v>
      </c>
      <c r="F1260" t="s">
        <v>1810</v>
      </c>
      <c r="G1260">
        <v>1228.4894999999999</v>
      </c>
    </row>
    <row r="1261" spans="1:7" x14ac:dyDescent="0.3">
      <c r="A1261" t="s">
        <v>1652</v>
      </c>
      <c r="B1261" t="s">
        <v>1755</v>
      </c>
      <c r="C1261">
        <v>1</v>
      </c>
      <c r="D1261">
        <v>85.58</v>
      </c>
      <c r="E1261">
        <v>0.1</v>
      </c>
      <c r="F1261" t="s">
        <v>1810</v>
      </c>
      <c r="G1261">
        <v>77.022000000000006</v>
      </c>
    </row>
    <row r="1262" spans="1:7" x14ac:dyDescent="0.3">
      <c r="A1262" t="s">
        <v>1704</v>
      </c>
      <c r="B1262" t="s">
        <v>1739</v>
      </c>
      <c r="C1262">
        <v>4</v>
      </c>
      <c r="D1262">
        <v>800</v>
      </c>
      <c r="E1262">
        <v>0.2</v>
      </c>
      <c r="F1262" t="s">
        <v>1805</v>
      </c>
      <c r="G1262">
        <v>2560</v>
      </c>
    </row>
    <row r="1263" spans="1:7" x14ac:dyDescent="0.3">
      <c r="A1263" t="s">
        <v>1650</v>
      </c>
      <c r="B1263" t="s">
        <v>1771</v>
      </c>
      <c r="C1263">
        <v>3</v>
      </c>
      <c r="D1263">
        <v>118.25</v>
      </c>
      <c r="E1263">
        <v>0.26</v>
      </c>
      <c r="F1263" t="s">
        <v>1807</v>
      </c>
      <c r="G1263">
        <v>262.51499999999999</v>
      </c>
    </row>
    <row r="1264" spans="1:7" x14ac:dyDescent="0.3">
      <c r="A1264" t="s">
        <v>1594</v>
      </c>
      <c r="B1264" t="s">
        <v>1783</v>
      </c>
      <c r="C1264">
        <v>1</v>
      </c>
      <c r="D1264">
        <v>223.25</v>
      </c>
      <c r="E1264">
        <v>0.28999999999999998</v>
      </c>
      <c r="F1264" t="s">
        <v>1805</v>
      </c>
      <c r="G1264">
        <v>158.50749999999999</v>
      </c>
    </row>
    <row r="1265" spans="1:7" x14ac:dyDescent="0.3">
      <c r="A1265" t="s">
        <v>1594</v>
      </c>
      <c r="B1265" t="s">
        <v>1751</v>
      </c>
      <c r="C1265">
        <v>3</v>
      </c>
      <c r="D1265">
        <v>918.76</v>
      </c>
      <c r="E1265">
        <v>0.2</v>
      </c>
      <c r="F1265" t="s">
        <v>1807</v>
      </c>
      <c r="G1265">
        <v>2205.0239999999999</v>
      </c>
    </row>
    <row r="1266" spans="1:7" x14ac:dyDescent="0.3">
      <c r="A1266" t="s">
        <v>1698</v>
      </c>
      <c r="B1266" t="s">
        <v>1779</v>
      </c>
      <c r="C1266">
        <v>2</v>
      </c>
      <c r="D1266">
        <v>905.26</v>
      </c>
      <c r="E1266">
        <v>0.15</v>
      </c>
      <c r="F1266" t="s">
        <v>1810</v>
      </c>
      <c r="G1266">
        <v>1538.942</v>
      </c>
    </row>
    <row r="1267" spans="1:7" x14ac:dyDescent="0.3">
      <c r="A1267" t="s">
        <v>1562</v>
      </c>
      <c r="B1267" t="s">
        <v>1795</v>
      </c>
      <c r="C1267">
        <v>4</v>
      </c>
      <c r="D1267">
        <v>295.39999999999998</v>
      </c>
      <c r="E1267">
        <v>0.23</v>
      </c>
      <c r="F1267" t="s">
        <v>1807</v>
      </c>
      <c r="G1267">
        <v>909.83199999999999</v>
      </c>
    </row>
    <row r="1268" spans="1:7" x14ac:dyDescent="0.3">
      <c r="A1268" t="s">
        <v>1718</v>
      </c>
      <c r="B1268" t="s">
        <v>1755</v>
      </c>
      <c r="C1268">
        <v>1</v>
      </c>
      <c r="D1268">
        <v>252.18</v>
      </c>
      <c r="E1268">
        <v>0.23</v>
      </c>
      <c r="F1268" t="s">
        <v>1807</v>
      </c>
      <c r="G1268">
        <v>194.17859999999999</v>
      </c>
    </row>
    <row r="1269" spans="1:7" x14ac:dyDescent="0.3">
      <c r="A1269" t="s">
        <v>1724</v>
      </c>
      <c r="B1269" t="s">
        <v>1776</v>
      </c>
      <c r="C1269">
        <v>4</v>
      </c>
      <c r="D1269">
        <v>792.1</v>
      </c>
      <c r="E1269">
        <v>0.19</v>
      </c>
      <c r="F1269" t="s">
        <v>1810</v>
      </c>
      <c r="G1269">
        <v>2566.404</v>
      </c>
    </row>
    <row r="1270" spans="1:7" x14ac:dyDescent="0.3">
      <c r="A1270" t="s">
        <v>1706</v>
      </c>
      <c r="B1270" t="s">
        <v>1781</v>
      </c>
      <c r="C1270">
        <v>1</v>
      </c>
      <c r="D1270">
        <v>883.36</v>
      </c>
      <c r="E1270">
        <v>0.11</v>
      </c>
      <c r="F1270" t="s">
        <v>1807</v>
      </c>
      <c r="G1270">
        <v>786.19040000000007</v>
      </c>
    </row>
    <row r="1271" spans="1:7" x14ac:dyDescent="0.3">
      <c r="A1271" t="s">
        <v>1668</v>
      </c>
      <c r="B1271" t="s">
        <v>1734</v>
      </c>
      <c r="C1271">
        <v>4</v>
      </c>
      <c r="D1271">
        <v>305.95</v>
      </c>
      <c r="E1271">
        <v>0.08</v>
      </c>
      <c r="F1271" t="s">
        <v>1807</v>
      </c>
      <c r="G1271">
        <v>1125.896</v>
      </c>
    </row>
    <row r="1272" spans="1:7" x14ac:dyDescent="0.3">
      <c r="A1272" t="s">
        <v>1646</v>
      </c>
      <c r="B1272" t="s">
        <v>1761</v>
      </c>
      <c r="C1272">
        <v>3</v>
      </c>
      <c r="D1272">
        <v>742.45</v>
      </c>
      <c r="E1272">
        <v>0.23</v>
      </c>
      <c r="F1272" t="s">
        <v>1810</v>
      </c>
      <c r="G1272">
        <v>1715.0595000000001</v>
      </c>
    </row>
    <row r="1273" spans="1:7" x14ac:dyDescent="0.3">
      <c r="A1273" t="s">
        <v>1580</v>
      </c>
      <c r="B1273" t="s">
        <v>1792</v>
      </c>
      <c r="C1273">
        <v>3</v>
      </c>
      <c r="D1273">
        <v>336.1</v>
      </c>
      <c r="E1273">
        <v>0.12</v>
      </c>
      <c r="F1273" t="s">
        <v>1810</v>
      </c>
      <c r="G1273">
        <v>887.30400000000009</v>
      </c>
    </row>
    <row r="1274" spans="1:7" x14ac:dyDescent="0.3">
      <c r="A1274" t="s">
        <v>1588</v>
      </c>
      <c r="B1274" t="s">
        <v>1761</v>
      </c>
      <c r="C1274">
        <v>3</v>
      </c>
      <c r="D1274">
        <v>310.36</v>
      </c>
      <c r="E1274">
        <v>0.14000000000000001</v>
      </c>
      <c r="F1274" t="s">
        <v>1810</v>
      </c>
      <c r="G1274">
        <v>800.72879999999998</v>
      </c>
    </row>
    <row r="1275" spans="1:7" x14ac:dyDescent="0.3">
      <c r="A1275" t="s">
        <v>1726</v>
      </c>
      <c r="B1275" t="s">
        <v>1764</v>
      </c>
      <c r="C1275">
        <v>3</v>
      </c>
      <c r="D1275">
        <v>992.81</v>
      </c>
      <c r="E1275">
        <v>0.04</v>
      </c>
      <c r="F1275" t="s">
        <v>1807</v>
      </c>
      <c r="G1275">
        <v>2859.2928000000002</v>
      </c>
    </row>
    <row r="1276" spans="1:7" x14ac:dyDescent="0.3">
      <c r="A1276" t="s">
        <v>1650</v>
      </c>
      <c r="B1276" t="s">
        <v>1774</v>
      </c>
      <c r="C1276">
        <v>3</v>
      </c>
      <c r="D1276">
        <v>257.11</v>
      </c>
      <c r="E1276">
        <v>0.26</v>
      </c>
      <c r="F1276" t="s">
        <v>1810</v>
      </c>
      <c r="G1276">
        <v>570.78420000000006</v>
      </c>
    </row>
    <row r="1277" spans="1:7" x14ac:dyDescent="0.3">
      <c r="A1277" t="s">
        <v>1720</v>
      </c>
      <c r="B1277" t="s">
        <v>1776</v>
      </c>
      <c r="C1277">
        <v>4</v>
      </c>
      <c r="D1277">
        <v>816.29</v>
      </c>
      <c r="E1277">
        <v>0.24</v>
      </c>
      <c r="F1277" t="s">
        <v>1807</v>
      </c>
      <c r="G1277">
        <v>2481.5216</v>
      </c>
    </row>
    <row r="1278" spans="1:7" x14ac:dyDescent="0.3">
      <c r="A1278" t="s">
        <v>1650</v>
      </c>
      <c r="B1278" t="s">
        <v>1776</v>
      </c>
      <c r="C1278">
        <v>4</v>
      </c>
      <c r="D1278">
        <v>755.82</v>
      </c>
      <c r="E1278">
        <v>0.22</v>
      </c>
      <c r="F1278" t="s">
        <v>1810</v>
      </c>
      <c r="G1278">
        <v>2358.1583999999998</v>
      </c>
    </row>
    <row r="1279" spans="1:7" x14ac:dyDescent="0.3">
      <c r="A1279" t="s">
        <v>1525</v>
      </c>
      <c r="B1279" t="s">
        <v>1781</v>
      </c>
      <c r="C1279">
        <v>1</v>
      </c>
      <c r="D1279">
        <v>449.6</v>
      </c>
      <c r="E1279">
        <v>0.01</v>
      </c>
      <c r="F1279" t="s">
        <v>1807</v>
      </c>
      <c r="G1279">
        <v>445.10399999999998</v>
      </c>
    </row>
    <row r="1280" spans="1:7" x14ac:dyDescent="0.3">
      <c r="A1280" t="s">
        <v>1558</v>
      </c>
      <c r="B1280" t="s">
        <v>1734</v>
      </c>
      <c r="C1280">
        <v>2</v>
      </c>
      <c r="D1280">
        <v>779.29</v>
      </c>
      <c r="E1280">
        <v>0.12</v>
      </c>
      <c r="F1280" t="s">
        <v>1810</v>
      </c>
      <c r="G1280">
        <v>1371.5504000000001</v>
      </c>
    </row>
    <row r="1281" spans="1:7" x14ac:dyDescent="0.3">
      <c r="A1281" t="s">
        <v>1684</v>
      </c>
      <c r="B1281" t="s">
        <v>1789</v>
      </c>
      <c r="C1281">
        <v>1</v>
      </c>
      <c r="D1281">
        <v>748.75</v>
      </c>
      <c r="E1281">
        <v>0.1</v>
      </c>
      <c r="F1281" t="s">
        <v>1810</v>
      </c>
      <c r="G1281">
        <v>673.875</v>
      </c>
    </row>
    <row r="1282" spans="1:7" x14ac:dyDescent="0.3">
      <c r="A1282" t="s">
        <v>1708</v>
      </c>
      <c r="B1282" t="s">
        <v>1734</v>
      </c>
      <c r="C1282">
        <v>2</v>
      </c>
      <c r="D1282">
        <v>121.67</v>
      </c>
      <c r="E1282">
        <v>0.08</v>
      </c>
      <c r="F1282" t="s">
        <v>1810</v>
      </c>
      <c r="G1282">
        <v>223.87280000000001</v>
      </c>
    </row>
    <row r="1283" spans="1:7" x14ac:dyDescent="0.3">
      <c r="A1283" t="s">
        <v>1628</v>
      </c>
      <c r="B1283" t="s">
        <v>1783</v>
      </c>
      <c r="C1283">
        <v>3</v>
      </c>
      <c r="D1283">
        <v>225.14</v>
      </c>
      <c r="E1283">
        <v>0.15</v>
      </c>
      <c r="F1283" t="s">
        <v>1810</v>
      </c>
      <c r="G1283">
        <v>574.10699999999997</v>
      </c>
    </row>
    <row r="1284" spans="1:7" x14ac:dyDescent="0.3">
      <c r="A1284" t="s">
        <v>1588</v>
      </c>
      <c r="B1284" t="s">
        <v>1795</v>
      </c>
      <c r="C1284">
        <v>1</v>
      </c>
      <c r="D1284">
        <v>654.17999999999995</v>
      </c>
      <c r="E1284">
        <v>0.19</v>
      </c>
      <c r="F1284" t="s">
        <v>1807</v>
      </c>
      <c r="G1284">
        <v>529.88580000000002</v>
      </c>
    </row>
    <row r="1285" spans="1:7" x14ac:dyDescent="0.3">
      <c r="A1285" t="s">
        <v>1672</v>
      </c>
      <c r="B1285" t="s">
        <v>1755</v>
      </c>
      <c r="C1285">
        <v>2</v>
      </c>
      <c r="D1285">
        <v>504.98</v>
      </c>
      <c r="E1285">
        <v>0.08</v>
      </c>
      <c r="F1285" t="s">
        <v>1810</v>
      </c>
      <c r="G1285">
        <v>929.16320000000007</v>
      </c>
    </row>
    <row r="1286" spans="1:7" x14ac:dyDescent="0.3">
      <c r="A1286" t="s">
        <v>1638</v>
      </c>
      <c r="B1286" t="s">
        <v>1764</v>
      </c>
      <c r="C1286">
        <v>2</v>
      </c>
      <c r="D1286">
        <v>623.20000000000005</v>
      </c>
      <c r="E1286">
        <v>0.14000000000000001</v>
      </c>
      <c r="F1286" t="s">
        <v>1810</v>
      </c>
      <c r="G1286">
        <v>1071.904</v>
      </c>
    </row>
    <row r="1287" spans="1:7" x14ac:dyDescent="0.3">
      <c r="A1287" t="s">
        <v>1537</v>
      </c>
      <c r="B1287" t="s">
        <v>1786</v>
      </c>
      <c r="C1287">
        <v>2</v>
      </c>
      <c r="D1287">
        <v>530.54</v>
      </c>
      <c r="E1287">
        <v>0.28000000000000003</v>
      </c>
      <c r="F1287" t="s">
        <v>1810</v>
      </c>
      <c r="G1287">
        <v>763.97759999999994</v>
      </c>
    </row>
    <row r="1288" spans="1:7" x14ac:dyDescent="0.3">
      <c r="A1288" t="s">
        <v>1525</v>
      </c>
      <c r="B1288" t="s">
        <v>1786</v>
      </c>
      <c r="C1288">
        <v>3</v>
      </c>
      <c r="D1288">
        <v>279.45</v>
      </c>
      <c r="E1288">
        <v>0.15</v>
      </c>
      <c r="F1288" t="s">
        <v>1810</v>
      </c>
      <c r="G1288">
        <v>712.59749999999985</v>
      </c>
    </row>
    <row r="1289" spans="1:7" x14ac:dyDescent="0.3">
      <c r="A1289" t="s">
        <v>1554</v>
      </c>
      <c r="B1289" t="s">
        <v>1764</v>
      </c>
      <c r="C1289">
        <v>3</v>
      </c>
      <c r="D1289">
        <v>906.99</v>
      </c>
      <c r="E1289">
        <v>0.26</v>
      </c>
      <c r="F1289" t="s">
        <v>1810</v>
      </c>
      <c r="G1289">
        <v>2013.5178000000001</v>
      </c>
    </row>
    <row r="1290" spans="1:7" x14ac:dyDescent="0.3">
      <c r="A1290" t="s">
        <v>1690</v>
      </c>
      <c r="B1290" t="s">
        <v>1789</v>
      </c>
      <c r="C1290">
        <v>4</v>
      </c>
      <c r="D1290">
        <v>408.76</v>
      </c>
      <c r="E1290">
        <v>0.12</v>
      </c>
      <c r="F1290" t="s">
        <v>1810</v>
      </c>
      <c r="G1290">
        <v>1438.8352</v>
      </c>
    </row>
    <row r="1291" spans="1:7" x14ac:dyDescent="0.3">
      <c r="A1291" t="s">
        <v>1602</v>
      </c>
      <c r="B1291" t="s">
        <v>1768</v>
      </c>
      <c r="C1291">
        <v>2</v>
      </c>
      <c r="D1291">
        <v>117.34</v>
      </c>
      <c r="E1291">
        <v>0.09</v>
      </c>
      <c r="F1291" t="s">
        <v>1807</v>
      </c>
      <c r="G1291">
        <v>213.55879999999999</v>
      </c>
    </row>
    <row r="1292" spans="1:7" x14ac:dyDescent="0.3">
      <c r="A1292" t="s">
        <v>1712</v>
      </c>
      <c r="B1292" t="s">
        <v>1781</v>
      </c>
      <c r="C1292">
        <v>3</v>
      </c>
      <c r="D1292">
        <v>690.27</v>
      </c>
      <c r="E1292">
        <v>7.0000000000000007E-2</v>
      </c>
      <c r="F1292" t="s">
        <v>1807</v>
      </c>
      <c r="G1292">
        <v>1925.8533</v>
      </c>
    </row>
    <row r="1293" spans="1:7" x14ac:dyDescent="0.3">
      <c r="A1293" t="s">
        <v>1586</v>
      </c>
      <c r="B1293" t="s">
        <v>1789</v>
      </c>
      <c r="C1293">
        <v>4</v>
      </c>
      <c r="D1293">
        <v>377.18</v>
      </c>
      <c r="E1293">
        <v>0.24</v>
      </c>
      <c r="F1293" t="s">
        <v>1807</v>
      </c>
      <c r="G1293">
        <v>1146.6271999999999</v>
      </c>
    </row>
    <row r="1294" spans="1:7" x14ac:dyDescent="0.3">
      <c r="A1294" t="s">
        <v>1610</v>
      </c>
      <c r="B1294" t="s">
        <v>1734</v>
      </c>
      <c r="C1294">
        <v>1</v>
      </c>
      <c r="D1294">
        <v>70.52</v>
      </c>
      <c r="E1294">
        <v>0.08</v>
      </c>
      <c r="F1294" t="s">
        <v>1810</v>
      </c>
      <c r="G1294">
        <v>64.878399999999999</v>
      </c>
    </row>
    <row r="1295" spans="1:7" x14ac:dyDescent="0.3">
      <c r="A1295" t="s">
        <v>1606</v>
      </c>
      <c r="B1295" t="s">
        <v>1768</v>
      </c>
      <c r="C1295">
        <v>1</v>
      </c>
      <c r="D1295">
        <v>40.25</v>
      </c>
      <c r="E1295">
        <v>0.1</v>
      </c>
      <c r="F1295" t="s">
        <v>1807</v>
      </c>
      <c r="G1295">
        <v>36.225000000000001</v>
      </c>
    </row>
    <row r="1296" spans="1:7" x14ac:dyDescent="0.3">
      <c r="A1296" t="s">
        <v>1708</v>
      </c>
      <c r="B1296" t="s">
        <v>1774</v>
      </c>
      <c r="C1296">
        <v>3</v>
      </c>
      <c r="D1296">
        <v>539.44000000000005</v>
      </c>
      <c r="E1296">
        <v>0.05</v>
      </c>
      <c r="F1296" t="s">
        <v>1810</v>
      </c>
      <c r="G1296">
        <v>1537.404</v>
      </c>
    </row>
    <row r="1297" spans="1:7" x14ac:dyDescent="0.3">
      <c r="A1297" t="s">
        <v>1650</v>
      </c>
      <c r="B1297" t="s">
        <v>1751</v>
      </c>
      <c r="C1297">
        <v>3</v>
      </c>
      <c r="D1297">
        <v>543.49</v>
      </c>
      <c r="E1297">
        <v>0.05</v>
      </c>
      <c r="F1297" t="s">
        <v>1807</v>
      </c>
      <c r="G1297">
        <v>1548.9465</v>
      </c>
    </row>
    <row r="1298" spans="1:7" x14ac:dyDescent="0.3">
      <c r="A1298" t="s">
        <v>1542</v>
      </c>
      <c r="B1298" t="s">
        <v>1758</v>
      </c>
      <c r="C1298">
        <v>4</v>
      </c>
      <c r="D1298">
        <v>547.21</v>
      </c>
      <c r="E1298">
        <v>0.1</v>
      </c>
      <c r="F1298" t="s">
        <v>1810</v>
      </c>
      <c r="G1298">
        <v>1969.9559999999999</v>
      </c>
    </row>
    <row r="1299" spans="1:7" x14ac:dyDescent="0.3">
      <c r="A1299" t="s">
        <v>1660</v>
      </c>
      <c r="B1299" t="s">
        <v>1739</v>
      </c>
      <c r="C1299">
        <v>2</v>
      </c>
      <c r="D1299">
        <v>892.46</v>
      </c>
      <c r="E1299">
        <v>7.0000000000000007E-2</v>
      </c>
      <c r="F1299" t="s">
        <v>1807</v>
      </c>
      <c r="G1299">
        <v>1659.9756</v>
      </c>
    </row>
    <row r="1300" spans="1:7" x14ac:dyDescent="0.3">
      <c r="A1300" t="s">
        <v>1582</v>
      </c>
      <c r="B1300" t="s">
        <v>1764</v>
      </c>
      <c r="C1300">
        <v>2</v>
      </c>
      <c r="D1300">
        <v>853.41</v>
      </c>
      <c r="E1300">
        <v>0.25</v>
      </c>
      <c r="F1300" t="s">
        <v>1805</v>
      </c>
      <c r="G1300">
        <v>1280.115</v>
      </c>
    </row>
    <row r="1301" spans="1:7" x14ac:dyDescent="0.3">
      <c r="A1301" t="s">
        <v>1694</v>
      </c>
      <c r="B1301" t="s">
        <v>1761</v>
      </c>
      <c r="C1301">
        <v>1</v>
      </c>
      <c r="D1301">
        <v>162.13999999999999</v>
      </c>
      <c r="E1301">
        <v>7.0000000000000007E-2</v>
      </c>
      <c r="F1301" t="s">
        <v>1807</v>
      </c>
      <c r="G1301">
        <v>150.7902</v>
      </c>
    </row>
    <row r="1302" spans="1:7" x14ac:dyDescent="0.3">
      <c r="A1302" t="s">
        <v>1722</v>
      </c>
      <c r="B1302" t="s">
        <v>1786</v>
      </c>
      <c r="C1302">
        <v>1</v>
      </c>
      <c r="D1302">
        <v>893.14</v>
      </c>
      <c r="E1302">
        <v>0.09</v>
      </c>
      <c r="F1302" t="s">
        <v>1805</v>
      </c>
      <c r="G1302">
        <v>812.75739999999996</v>
      </c>
    </row>
    <row r="1303" spans="1:7" x14ac:dyDescent="0.3">
      <c r="A1303" t="s">
        <v>1598</v>
      </c>
      <c r="B1303" t="s">
        <v>1764</v>
      </c>
      <c r="C1303">
        <v>4</v>
      </c>
      <c r="D1303">
        <v>349.07</v>
      </c>
      <c r="E1303">
        <v>0.28000000000000003</v>
      </c>
      <c r="F1303" t="s">
        <v>1805</v>
      </c>
      <c r="G1303">
        <v>1005.3216</v>
      </c>
    </row>
    <row r="1304" spans="1:7" x14ac:dyDescent="0.3">
      <c r="A1304" t="s">
        <v>1692</v>
      </c>
      <c r="B1304" t="s">
        <v>1779</v>
      </c>
      <c r="C1304">
        <v>1</v>
      </c>
      <c r="D1304">
        <v>747.9</v>
      </c>
      <c r="E1304">
        <v>0.21</v>
      </c>
      <c r="F1304" t="s">
        <v>1810</v>
      </c>
      <c r="G1304">
        <v>590.84100000000001</v>
      </c>
    </row>
    <row r="1305" spans="1:7" x14ac:dyDescent="0.3">
      <c r="A1305" t="s">
        <v>1692</v>
      </c>
      <c r="B1305" t="s">
        <v>1758</v>
      </c>
      <c r="C1305">
        <v>3</v>
      </c>
      <c r="D1305">
        <v>438.92</v>
      </c>
      <c r="E1305">
        <v>0.21</v>
      </c>
      <c r="F1305" t="s">
        <v>1805</v>
      </c>
      <c r="G1305">
        <v>1040.2403999999999</v>
      </c>
    </row>
    <row r="1306" spans="1:7" x14ac:dyDescent="0.3">
      <c r="A1306" t="s">
        <v>1684</v>
      </c>
      <c r="B1306" t="s">
        <v>1751</v>
      </c>
      <c r="C1306">
        <v>4</v>
      </c>
      <c r="D1306">
        <v>665.38</v>
      </c>
      <c r="E1306">
        <v>0.18</v>
      </c>
      <c r="F1306" t="s">
        <v>1805</v>
      </c>
      <c r="G1306">
        <v>2182.4463999999998</v>
      </c>
    </row>
    <row r="1307" spans="1:7" x14ac:dyDescent="0.3">
      <c r="A1307" t="s">
        <v>1650</v>
      </c>
      <c r="B1307" t="s">
        <v>1792</v>
      </c>
      <c r="C1307">
        <v>1</v>
      </c>
      <c r="D1307">
        <v>146.49</v>
      </c>
      <c r="E1307">
        <v>0.28000000000000003</v>
      </c>
      <c r="F1307" t="s">
        <v>1805</v>
      </c>
      <c r="G1307">
        <v>105.47280000000001</v>
      </c>
    </row>
    <row r="1308" spans="1:7" x14ac:dyDescent="0.3">
      <c r="A1308" t="s">
        <v>1606</v>
      </c>
      <c r="B1308" t="s">
        <v>1783</v>
      </c>
      <c r="C1308">
        <v>2</v>
      </c>
      <c r="D1308">
        <v>235.39</v>
      </c>
      <c r="E1308">
        <v>0.27</v>
      </c>
      <c r="F1308" t="s">
        <v>1810</v>
      </c>
      <c r="G1308">
        <v>343.6694</v>
      </c>
    </row>
    <row r="1309" spans="1:7" x14ac:dyDescent="0.3">
      <c r="A1309" t="s">
        <v>1652</v>
      </c>
      <c r="B1309" t="s">
        <v>1755</v>
      </c>
      <c r="C1309">
        <v>3</v>
      </c>
      <c r="D1309">
        <v>38.07</v>
      </c>
      <c r="E1309">
        <v>0.09</v>
      </c>
      <c r="F1309" t="s">
        <v>1807</v>
      </c>
      <c r="G1309">
        <v>103.9311</v>
      </c>
    </row>
    <row r="1310" spans="1:7" x14ac:dyDescent="0.3">
      <c r="A1310" t="s">
        <v>1598</v>
      </c>
      <c r="B1310" t="s">
        <v>1751</v>
      </c>
      <c r="C1310">
        <v>2</v>
      </c>
      <c r="D1310">
        <v>511.7</v>
      </c>
      <c r="E1310">
        <v>0.12</v>
      </c>
      <c r="F1310" t="s">
        <v>1810</v>
      </c>
      <c r="G1310">
        <v>900.59199999999998</v>
      </c>
    </row>
    <row r="1311" spans="1:7" x14ac:dyDescent="0.3">
      <c r="A1311" t="s">
        <v>1680</v>
      </c>
      <c r="B1311" t="s">
        <v>1764</v>
      </c>
      <c r="C1311">
        <v>4</v>
      </c>
      <c r="D1311">
        <v>488.72</v>
      </c>
      <c r="E1311">
        <v>0.23</v>
      </c>
      <c r="F1311" t="s">
        <v>1807</v>
      </c>
      <c r="G1311">
        <v>1505.2575999999999</v>
      </c>
    </row>
    <row r="1312" spans="1:7" x14ac:dyDescent="0.3">
      <c r="A1312" t="s">
        <v>1630</v>
      </c>
      <c r="B1312" t="s">
        <v>1776</v>
      </c>
      <c r="C1312">
        <v>2</v>
      </c>
      <c r="D1312">
        <v>520.45000000000005</v>
      </c>
      <c r="E1312">
        <v>0.11</v>
      </c>
      <c r="F1312" t="s">
        <v>1810</v>
      </c>
      <c r="G1312">
        <v>926.40100000000007</v>
      </c>
    </row>
    <row r="1313" spans="1:7" x14ac:dyDescent="0.3">
      <c r="A1313" t="s">
        <v>1626</v>
      </c>
      <c r="B1313" t="s">
        <v>1755</v>
      </c>
      <c r="C1313">
        <v>1</v>
      </c>
      <c r="D1313">
        <v>340.9</v>
      </c>
      <c r="E1313">
        <v>0.28999999999999998</v>
      </c>
      <c r="F1313" t="s">
        <v>1805</v>
      </c>
      <c r="G1313">
        <v>242.03899999999999</v>
      </c>
    </row>
    <row r="1314" spans="1:7" x14ac:dyDescent="0.3">
      <c r="A1314" t="s">
        <v>1592</v>
      </c>
      <c r="B1314" t="s">
        <v>1764</v>
      </c>
      <c r="C1314">
        <v>3</v>
      </c>
      <c r="D1314">
        <v>653.59</v>
      </c>
      <c r="E1314">
        <v>0.17</v>
      </c>
      <c r="F1314" t="s">
        <v>1810</v>
      </c>
      <c r="G1314">
        <v>1627.4391000000001</v>
      </c>
    </row>
    <row r="1315" spans="1:7" x14ac:dyDescent="0.3">
      <c r="A1315" t="s">
        <v>1582</v>
      </c>
      <c r="B1315" t="s">
        <v>1792</v>
      </c>
      <c r="C1315">
        <v>1</v>
      </c>
      <c r="D1315">
        <v>179.77</v>
      </c>
      <c r="E1315">
        <v>0.23</v>
      </c>
      <c r="F1315" t="s">
        <v>1810</v>
      </c>
      <c r="G1315">
        <v>138.4229</v>
      </c>
    </row>
    <row r="1316" spans="1:7" x14ac:dyDescent="0.3">
      <c r="A1316" t="s">
        <v>1525</v>
      </c>
      <c r="B1316" t="s">
        <v>1768</v>
      </c>
      <c r="C1316">
        <v>2</v>
      </c>
      <c r="D1316">
        <v>943.8</v>
      </c>
      <c r="E1316">
        <v>0.06</v>
      </c>
      <c r="F1316" t="s">
        <v>1805</v>
      </c>
      <c r="G1316">
        <v>1774.3440000000001</v>
      </c>
    </row>
    <row r="1317" spans="1:7" x14ac:dyDescent="0.3">
      <c r="A1317" t="s">
        <v>1672</v>
      </c>
      <c r="B1317" t="s">
        <v>1783</v>
      </c>
      <c r="C1317">
        <v>2</v>
      </c>
      <c r="D1317">
        <v>985</v>
      </c>
      <c r="E1317">
        <v>0.25</v>
      </c>
      <c r="F1317" t="s">
        <v>1805</v>
      </c>
      <c r="G1317">
        <v>1477.5</v>
      </c>
    </row>
    <row r="1318" spans="1:7" x14ac:dyDescent="0.3">
      <c r="A1318" t="s">
        <v>1706</v>
      </c>
      <c r="B1318" t="s">
        <v>1771</v>
      </c>
      <c r="C1318">
        <v>4</v>
      </c>
      <c r="D1318">
        <v>216.81</v>
      </c>
      <c r="E1318">
        <v>0.28999999999999998</v>
      </c>
      <c r="F1318" t="s">
        <v>1805</v>
      </c>
      <c r="G1318">
        <v>615.74040000000002</v>
      </c>
    </row>
    <row r="1319" spans="1:7" x14ac:dyDescent="0.3">
      <c r="A1319" t="s">
        <v>1658</v>
      </c>
      <c r="B1319" t="s">
        <v>1743</v>
      </c>
      <c r="C1319">
        <v>4</v>
      </c>
      <c r="D1319">
        <v>950.21</v>
      </c>
      <c r="E1319">
        <v>0.27</v>
      </c>
      <c r="F1319" t="s">
        <v>1810</v>
      </c>
      <c r="G1319">
        <v>2774.6131999999998</v>
      </c>
    </row>
    <row r="1320" spans="1:7" x14ac:dyDescent="0.3">
      <c r="A1320" t="s">
        <v>1626</v>
      </c>
      <c r="B1320" t="s">
        <v>1761</v>
      </c>
      <c r="C1320">
        <v>2</v>
      </c>
      <c r="D1320">
        <v>271.39999999999998</v>
      </c>
      <c r="E1320">
        <v>0.17</v>
      </c>
      <c r="F1320" t="s">
        <v>1807</v>
      </c>
      <c r="G1320">
        <v>450.52399999999989</v>
      </c>
    </row>
    <row r="1321" spans="1:7" x14ac:dyDescent="0.3">
      <c r="A1321" t="s">
        <v>1608</v>
      </c>
      <c r="B1321" t="s">
        <v>1764</v>
      </c>
      <c r="C1321">
        <v>4</v>
      </c>
      <c r="D1321">
        <v>708.19</v>
      </c>
      <c r="E1321">
        <v>0.1</v>
      </c>
      <c r="F1321" t="s">
        <v>1807</v>
      </c>
      <c r="G1321">
        <v>2549.4839999999999</v>
      </c>
    </row>
    <row r="1322" spans="1:7" x14ac:dyDescent="0.3">
      <c r="A1322" t="s">
        <v>1638</v>
      </c>
      <c r="B1322" t="s">
        <v>1748</v>
      </c>
      <c r="C1322">
        <v>3</v>
      </c>
      <c r="D1322">
        <v>477.05</v>
      </c>
      <c r="E1322">
        <v>0.05</v>
      </c>
      <c r="F1322" t="s">
        <v>1807</v>
      </c>
      <c r="G1322">
        <v>1359.5925</v>
      </c>
    </row>
    <row r="1323" spans="1:7" x14ac:dyDescent="0.3">
      <c r="A1323" t="s">
        <v>1678</v>
      </c>
      <c r="B1323" t="s">
        <v>1768</v>
      </c>
      <c r="C1323">
        <v>3</v>
      </c>
      <c r="D1323">
        <v>627.29</v>
      </c>
      <c r="E1323">
        <v>0.27</v>
      </c>
      <c r="F1323" t="s">
        <v>1810</v>
      </c>
      <c r="G1323">
        <v>1373.7651000000001</v>
      </c>
    </row>
    <row r="1324" spans="1:7" x14ac:dyDescent="0.3">
      <c r="A1324" t="s">
        <v>1718</v>
      </c>
      <c r="B1324" t="s">
        <v>1774</v>
      </c>
      <c r="C1324">
        <v>3</v>
      </c>
      <c r="D1324">
        <v>206.84</v>
      </c>
      <c r="E1324">
        <v>0.19</v>
      </c>
      <c r="F1324" t="s">
        <v>1807</v>
      </c>
      <c r="G1324">
        <v>502.62119999999999</v>
      </c>
    </row>
    <row r="1325" spans="1:7" x14ac:dyDescent="0.3">
      <c r="A1325" t="s">
        <v>1590</v>
      </c>
      <c r="B1325" t="s">
        <v>1739</v>
      </c>
      <c r="C1325">
        <v>4</v>
      </c>
      <c r="D1325">
        <v>629.04999999999995</v>
      </c>
      <c r="E1325">
        <v>0.26</v>
      </c>
      <c r="F1325" t="s">
        <v>1805</v>
      </c>
      <c r="G1325">
        <v>1861.9880000000001</v>
      </c>
    </row>
    <row r="1326" spans="1:7" x14ac:dyDescent="0.3">
      <c r="A1326" t="s">
        <v>1678</v>
      </c>
      <c r="B1326" t="s">
        <v>1789</v>
      </c>
      <c r="C1326">
        <v>4</v>
      </c>
      <c r="D1326">
        <v>529.04</v>
      </c>
      <c r="E1326">
        <v>0.1</v>
      </c>
      <c r="F1326" t="s">
        <v>1807</v>
      </c>
      <c r="G1326">
        <v>1904.5440000000001</v>
      </c>
    </row>
    <row r="1327" spans="1:7" x14ac:dyDescent="0.3">
      <c r="A1327" t="s">
        <v>1590</v>
      </c>
      <c r="B1327" t="s">
        <v>1789</v>
      </c>
      <c r="C1327">
        <v>1</v>
      </c>
      <c r="D1327">
        <v>350.67</v>
      </c>
      <c r="E1327">
        <v>0.22</v>
      </c>
      <c r="F1327" t="s">
        <v>1807</v>
      </c>
      <c r="G1327">
        <v>273.52260000000001</v>
      </c>
    </row>
    <row r="1328" spans="1:7" x14ac:dyDescent="0.3">
      <c r="A1328" t="s">
        <v>1720</v>
      </c>
      <c r="B1328" t="s">
        <v>1739</v>
      </c>
      <c r="C1328">
        <v>1</v>
      </c>
      <c r="D1328">
        <v>128.93</v>
      </c>
      <c r="E1328">
        <v>0.26</v>
      </c>
      <c r="F1328" t="s">
        <v>1805</v>
      </c>
      <c r="G1328">
        <v>95.408200000000008</v>
      </c>
    </row>
    <row r="1329" spans="1:7" x14ac:dyDescent="0.3">
      <c r="A1329" t="s">
        <v>1702</v>
      </c>
      <c r="B1329" t="s">
        <v>1783</v>
      </c>
      <c r="C1329">
        <v>2</v>
      </c>
      <c r="D1329">
        <v>384.92</v>
      </c>
      <c r="E1329">
        <v>0.09</v>
      </c>
      <c r="F1329" t="s">
        <v>1805</v>
      </c>
      <c r="G1329">
        <v>700.5544000000001</v>
      </c>
    </row>
    <row r="1330" spans="1:7" x14ac:dyDescent="0.3">
      <c r="A1330" t="s">
        <v>1537</v>
      </c>
      <c r="B1330" t="s">
        <v>1764</v>
      </c>
      <c r="C1330">
        <v>3</v>
      </c>
      <c r="D1330">
        <v>120.77</v>
      </c>
      <c r="E1330">
        <v>0.28999999999999998</v>
      </c>
      <c r="F1330" t="s">
        <v>1807</v>
      </c>
      <c r="G1330">
        <v>257.24009999999998</v>
      </c>
    </row>
    <row r="1331" spans="1:7" x14ac:dyDescent="0.3">
      <c r="A1331" t="s">
        <v>1682</v>
      </c>
      <c r="B1331" t="s">
        <v>1789</v>
      </c>
      <c r="C1331">
        <v>4</v>
      </c>
      <c r="D1331">
        <v>661.39</v>
      </c>
      <c r="E1331">
        <v>7.0000000000000007E-2</v>
      </c>
      <c r="F1331" t="s">
        <v>1805</v>
      </c>
      <c r="G1331">
        <v>2460.3708000000001</v>
      </c>
    </row>
    <row r="1332" spans="1:7" x14ac:dyDescent="0.3">
      <c r="A1332" t="s">
        <v>1654</v>
      </c>
      <c r="B1332" t="s">
        <v>1743</v>
      </c>
      <c r="C1332">
        <v>1</v>
      </c>
      <c r="D1332">
        <v>195.24</v>
      </c>
      <c r="E1332">
        <v>0.27</v>
      </c>
      <c r="F1332" t="s">
        <v>1807</v>
      </c>
      <c r="G1332">
        <v>142.52520000000001</v>
      </c>
    </row>
    <row r="1333" spans="1:7" x14ac:dyDescent="0.3">
      <c r="A1333" t="s">
        <v>1714</v>
      </c>
      <c r="B1333" t="s">
        <v>1792</v>
      </c>
      <c r="C1333">
        <v>2</v>
      </c>
      <c r="D1333">
        <v>177.4</v>
      </c>
      <c r="E1333">
        <v>0.19</v>
      </c>
      <c r="F1333" t="s">
        <v>1807</v>
      </c>
      <c r="G1333">
        <v>287.38799999999998</v>
      </c>
    </row>
    <row r="1334" spans="1:7" x14ac:dyDescent="0.3">
      <c r="A1334" t="s">
        <v>1726</v>
      </c>
      <c r="B1334" t="s">
        <v>1774</v>
      </c>
      <c r="C1334">
        <v>4</v>
      </c>
      <c r="D1334">
        <v>862.67</v>
      </c>
      <c r="E1334">
        <v>0.2</v>
      </c>
      <c r="F1334" t="s">
        <v>1807</v>
      </c>
      <c r="G1334">
        <v>2760.5439999999999</v>
      </c>
    </row>
    <row r="1335" spans="1:7" x14ac:dyDescent="0.3">
      <c r="A1335" t="s">
        <v>1564</v>
      </c>
      <c r="B1335" t="s">
        <v>1758</v>
      </c>
      <c r="C1335">
        <v>1</v>
      </c>
      <c r="D1335">
        <v>55.04</v>
      </c>
      <c r="E1335">
        <v>0.01</v>
      </c>
      <c r="F1335" t="s">
        <v>1810</v>
      </c>
      <c r="G1335">
        <v>54.489600000000003</v>
      </c>
    </row>
    <row r="1336" spans="1:7" x14ac:dyDescent="0.3">
      <c r="A1336" t="s">
        <v>1620</v>
      </c>
      <c r="B1336" t="s">
        <v>1734</v>
      </c>
      <c r="C1336">
        <v>2</v>
      </c>
      <c r="D1336">
        <v>905.47</v>
      </c>
      <c r="E1336">
        <v>0.2</v>
      </c>
      <c r="F1336" t="s">
        <v>1810</v>
      </c>
      <c r="G1336">
        <v>1448.752</v>
      </c>
    </row>
    <row r="1337" spans="1:7" x14ac:dyDescent="0.3">
      <c r="A1337" t="s">
        <v>1656</v>
      </c>
      <c r="B1337" t="s">
        <v>1779</v>
      </c>
      <c r="C1337">
        <v>3</v>
      </c>
      <c r="D1337">
        <v>217.13</v>
      </c>
      <c r="E1337">
        <v>0.28000000000000003</v>
      </c>
      <c r="F1337" t="s">
        <v>1805</v>
      </c>
      <c r="G1337">
        <v>469.00080000000003</v>
      </c>
    </row>
    <row r="1338" spans="1:7" x14ac:dyDescent="0.3">
      <c r="A1338" t="s">
        <v>1680</v>
      </c>
      <c r="B1338" t="s">
        <v>1734</v>
      </c>
      <c r="C1338">
        <v>3</v>
      </c>
      <c r="D1338">
        <v>580.45000000000005</v>
      </c>
      <c r="E1338">
        <v>0</v>
      </c>
      <c r="F1338" t="s">
        <v>1807</v>
      </c>
      <c r="G1338">
        <v>1741.35</v>
      </c>
    </row>
    <row r="1339" spans="1:7" x14ac:dyDescent="0.3">
      <c r="A1339" t="s">
        <v>1535</v>
      </c>
      <c r="B1339" t="s">
        <v>1789</v>
      </c>
      <c r="C1339">
        <v>2</v>
      </c>
      <c r="D1339">
        <v>892.88</v>
      </c>
      <c r="E1339">
        <v>0.17</v>
      </c>
      <c r="F1339" t="s">
        <v>1807</v>
      </c>
      <c r="G1339">
        <v>1482.1808000000001</v>
      </c>
    </row>
    <row r="1340" spans="1:7" x14ac:dyDescent="0.3">
      <c r="A1340" t="s">
        <v>1610</v>
      </c>
      <c r="B1340" t="s">
        <v>1792</v>
      </c>
      <c r="C1340">
        <v>2</v>
      </c>
      <c r="D1340">
        <v>356.28</v>
      </c>
      <c r="E1340">
        <v>0.11</v>
      </c>
      <c r="F1340" t="s">
        <v>1810</v>
      </c>
      <c r="G1340">
        <v>634.17840000000001</v>
      </c>
    </row>
    <row r="1341" spans="1:7" x14ac:dyDescent="0.3">
      <c r="A1341" t="s">
        <v>1690</v>
      </c>
      <c r="B1341" t="s">
        <v>1743</v>
      </c>
      <c r="C1341">
        <v>4</v>
      </c>
      <c r="D1341">
        <v>806.99</v>
      </c>
      <c r="E1341">
        <v>0.06</v>
      </c>
      <c r="F1341" t="s">
        <v>1805</v>
      </c>
      <c r="G1341">
        <v>3034.2824000000001</v>
      </c>
    </row>
    <row r="1342" spans="1:7" x14ac:dyDescent="0.3">
      <c r="A1342" t="s">
        <v>1570</v>
      </c>
      <c r="B1342" t="s">
        <v>1739</v>
      </c>
      <c r="C1342">
        <v>3</v>
      </c>
      <c r="D1342">
        <v>684.22</v>
      </c>
      <c r="E1342">
        <v>0.09</v>
      </c>
      <c r="F1342" t="s">
        <v>1805</v>
      </c>
      <c r="G1342">
        <v>1867.9205999999999</v>
      </c>
    </row>
    <row r="1343" spans="1:7" x14ac:dyDescent="0.3">
      <c r="A1343" t="s">
        <v>1716</v>
      </c>
      <c r="B1343" t="s">
        <v>1761</v>
      </c>
      <c r="C1343">
        <v>4</v>
      </c>
      <c r="D1343">
        <v>763.34</v>
      </c>
      <c r="E1343">
        <v>7.0000000000000007E-2</v>
      </c>
      <c r="F1343" t="s">
        <v>1807</v>
      </c>
      <c r="G1343">
        <v>2839.6248000000001</v>
      </c>
    </row>
    <row r="1344" spans="1:7" x14ac:dyDescent="0.3">
      <c r="A1344" t="s">
        <v>1630</v>
      </c>
      <c r="B1344" t="s">
        <v>1748</v>
      </c>
      <c r="C1344">
        <v>3</v>
      </c>
      <c r="D1344">
        <v>721.94</v>
      </c>
      <c r="E1344">
        <v>0.26</v>
      </c>
      <c r="F1344" t="s">
        <v>1805</v>
      </c>
      <c r="G1344">
        <v>1602.7067999999999</v>
      </c>
    </row>
    <row r="1345" spans="1:7" x14ac:dyDescent="0.3">
      <c r="A1345" t="s">
        <v>1724</v>
      </c>
      <c r="B1345" t="s">
        <v>1739</v>
      </c>
      <c r="C1345">
        <v>3</v>
      </c>
      <c r="D1345">
        <v>760.38</v>
      </c>
      <c r="E1345">
        <v>0</v>
      </c>
      <c r="F1345" t="s">
        <v>1810</v>
      </c>
      <c r="G1345">
        <v>2281.14</v>
      </c>
    </row>
    <row r="1346" spans="1:7" x14ac:dyDescent="0.3">
      <c r="A1346" t="s">
        <v>1724</v>
      </c>
      <c r="B1346" t="s">
        <v>1758</v>
      </c>
      <c r="C1346">
        <v>3</v>
      </c>
      <c r="D1346">
        <v>612.53</v>
      </c>
      <c r="E1346">
        <v>0.21</v>
      </c>
      <c r="F1346" t="s">
        <v>1810</v>
      </c>
      <c r="G1346">
        <v>1451.6960999999999</v>
      </c>
    </row>
    <row r="1347" spans="1:7" x14ac:dyDescent="0.3">
      <c r="A1347" t="s">
        <v>1656</v>
      </c>
      <c r="B1347" t="s">
        <v>1786</v>
      </c>
      <c r="C1347">
        <v>3</v>
      </c>
      <c r="D1347">
        <v>841.37</v>
      </c>
      <c r="E1347">
        <v>0.28999999999999998</v>
      </c>
      <c r="F1347" t="s">
        <v>1807</v>
      </c>
      <c r="G1347">
        <v>1792.1180999999999</v>
      </c>
    </row>
    <row r="1348" spans="1:7" x14ac:dyDescent="0.3">
      <c r="A1348" t="s">
        <v>1626</v>
      </c>
      <c r="B1348" t="s">
        <v>1768</v>
      </c>
      <c r="C1348">
        <v>2</v>
      </c>
      <c r="D1348">
        <v>636.51</v>
      </c>
      <c r="E1348">
        <v>0.25</v>
      </c>
      <c r="F1348" t="s">
        <v>1805</v>
      </c>
      <c r="G1348">
        <v>954.76499999999999</v>
      </c>
    </row>
    <row r="1349" spans="1:7" x14ac:dyDescent="0.3">
      <c r="A1349" t="s">
        <v>1620</v>
      </c>
      <c r="B1349" t="s">
        <v>1764</v>
      </c>
      <c r="C1349">
        <v>2</v>
      </c>
      <c r="D1349">
        <v>732.37</v>
      </c>
      <c r="E1349">
        <v>0.22</v>
      </c>
      <c r="F1349" t="s">
        <v>1810</v>
      </c>
      <c r="G1349">
        <v>1142.4972</v>
      </c>
    </row>
    <row r="1350" spans="1:7" x14ac:dyDescent="0.3">
      <c r="A1350" t="s">
        <v>1638</v>
      </c>
      <c r="B1350" t="s">
        <v>1786</v>
      </c>
      <c r="C1350">
        <v>3</v>
      </c>
      <c r="D1350">
        <v>183.44</v>
      </c>
      <c r="E1350">
        <v>0.28000000000000003</v>
      </c>
      <c r="F1350" t="s">
        <v>1810</v>
      </c>
      <c r="G1350">
        <v>396.23039999999992</v>
      </c>
    </row>
    <row r="1351" spans="1:7" x14ac:dyDescent="0.3">
      <c r="A1351" t="s">
        <v>1552</v>
      </c>
      <c r="B1351" t="s">
        <v>1779</v>
      </c>
      <c r="C1351">
        <v>4</v>
      </c>
      <c r="D1351">
        <v>898.58</v>
      </c>
      <c r="E1351">
        <v>0.16</v>
      </c>
      <c r="F1351" t="s">
        <v>1807</v>
      </c>
      <c r="G1351">
        <v>3019.2287999999999</v>
      </c>
    </row>
    <row r="1352" spans="1:7" x14ac:dyDescent="0.3">
      <c r="A1352" t="s">
        <v>1576</v>
      </c>
      <c r="B1352" t="s">
        <v>1743</v>
      </c>
      <c r="C1352">
        <v>3</v>
      </c>
      <c r="D1352">
        <v>152.41</v>
      </c>
      <c r="E1352">
        <v>0.25</v>
      </c>
      <c r="F1352" t="s">
        <v>1805</v>
      </c>
      <c r="G1352">
        <v>342.92250000000001</v>
      </c>
    </row>
    <row r="1353" spans="1:7" x14ac:dyDescent="0.3">
      <c r="A1353" t="s">
        <v>1714</v>
      </c>
      <c r="B1353" t="s">
        <v>1781</v>
      </c>
      <c r="C1353">
        <v>3</v>
      </c>
      <c r="D1353">
        <v>972.58</v>
      </c>
      <c r="E1353">
        <v>0.28000000000000003</v>
      </c>
      <c r="F1353" t="s">
        <v>1810</v>
      </c>
      <c r="G1353">
        <v>2100.7728000000002</v>
      </c>
    </row>
    <row r="1354" spans="1:7" x14ac:dyDescent="0.3">
      <c r="A1354" t="s">
        <v>1668</v>
      </c>
      <c r="B1354" t="s">
        <v>1774</v>
      </c>
      <c r="C1354">
        <v>4</v>
      </c>
      <c r="D1354">
        <v>136.4</v>
      </c>
      <c r="E1354">
        <v>0.04</v>
      </c>
      <c r="F1354" t="s">
        <v>1810</v>
      </c>
      <c r="G1354">
        <v>523.77599999999995</v>
      </c>
    </row>
    <row r="1355" spans="1:7" x14ac:dyDescent="0.3">
      <c r="A1355" t="s">
        <v>1718</v>
      </c>
      <c r="B1355" t="s">
        <v>1783</v>
      </c>
      <c r="C1355">
        <v>1</v>
      </c>
      <c r="D1355">
        <v>509.63</v>
      </c>
      <c r="E1355">
        <v>0.27</v>
      </c>
      <c r="F1355" t="s">
        <v>1810</v>
      </c>
      <c r="G1355">
        <v>372.0299</v>
      </c>
    </row>
    <row r="1356" spans="1:7" x14ac:dyDescent="0.3">
      <c r="A1356" t="s">
        <v>1724</v>
      </c>
      <c r="B1356" t="s">
        <v>1748</v>
      </c>
      <c r="C1356">
        <v>4</v>
      </c>
      <c r="D1356">
        <v>360.28</v>
      </c>
      <c r="E1356">
        <v>0.09</v>
      </c>
      <c r="F1356" t="s">
        <v>1810</v>
      </c>
      <c r="G1356">
        <v>1311.4192</v>
      </c>
    </row>
    <row r="1357" spans="1:7" x14ac:dyDescent="0.3">
      <c r="A1357" t="s">
        <v>1708</v>
      </c>
      <c r="B1357" t="s">
        <v>1783</v>
      </c>
      <c r="C1357">
        <v>3</v>
      </c>
      <c r="D1357">
        <v>882.05</v>
      </c>
      <c r="E1357">
        <v>0.06</v>
      </c>
      <c r="F1357" t="s">
        <v>1807</v>
      </c>
      <c r="G1357">
        <v>2487.3809999999989</v>
      </c>
    </row>
    <row r="1358" spans="1:7" x14ac:dyDescent="0.3">
      <c r="A1358" t="s">
        <v>1688</v>
      </c>
      <c r="B1358" t="s">
        <v>1764</v>
      </c>
      <c r="C1358">
        <v>3</v>
      </c>
      <c r="D1358">
        <v>141.54</v>
      </c>
      <c r="E1358">
        <v>0.12</v>
      </c>
      <c r="F1358" t="s">
        <v>1807</v>
      </c>
      <c r="G1358">
        <v>373.66559999999998</v>
      </c>
    </row>
    <row r="1359" spans="1:7" x14ac:dyDescent="0.3">
      <c r="A1359" t="s">
        <v>1560</v>
      </c>
      <c r="B1359" t="s">
        <v>1751</v>
      </c>
      <c r="C1359">
        <v>3</v>
      </c>
      <c r="D1359">
        <v>83.5</v>
      </c>
      <c r="E1359">
        <v>0.23</v>
      </c>
      <c r="F1359" t="s">
        <v>1810</v>
      </c>
      <c r="G1359">
        <v>192.88499999999999</v>
      </c>
    </row>
    <row r="1360" spans="1:7" x14ac:dyDescent="0.3">
      <c r="A1360" t="s">
        <v>1558</v>
      </c>
      <c r="B1360" t="s">
        <v>1758</v>
      </c>
      <c r="C1360">
        <v>2</v>
      </c>
      <c r="D1360">
        <v>629.73</v>
      </c>
      <c r="E1360">
        <v>7.0000000000000007E-2</v>
      </c>
      <c r="F1360" t="s">
        <v>1807</v>
      </c>
      <c r="G1360">
        <v>1171.2978000000001</v>
      </c>
    </row>
    <row r="1361" spans="1:7" x14ac:dyDescent="0.3">
      <c r="A1361" t="s">
        <v>1596</v>
      </c>
      <c r="B1361" t="s">
        <v>1758</v>
      </c>
      <c r="C1361">
        <v>2</v>
      </c>
      <c r="D1361">
        <v>159.93</v>
      </c>
      <c r="E1361">
        <v>0.2</v>
      </c>
      <c r="F1361" t="s">
        <v>1810</v>
      </c>
      <c r="G1361">
        <v>255.88800000000001</v>
      </c>
    </row>
    <row r="1362" spans="1:7" x14ac:dyDescent="0.3">
      <c r="A1362" t="s">
        <v>1620</v>
      </c>
      <c r="B1362" t="s">
        <v>1792</v>
      </c>
      <c r="C1362">
        <v>1</v>
      </c>
      <c r="D1362">
        <v>459.89</v>
      </c>
      <c r="E1362">
        <v>0.18</v>
      </c>
      <c r="F1362" t="s">
        <v>1810</v>
      </c>
      <c r="G1362">
        <v>377.10980000000001</v>
      </c>
    </row>
    <row r="1363" spans="1:7" x14ac:dyDescent="0.3">
      <c r="A1363" t="s">
        <v>1596</v>
      </c>
      <c r="B1363" t="s">
        <v>1795</v>
      </c>
      <c r="C1363">
        <v>4</v>
      </c>
      <c r="D1363">
        <v>885.57</v>
      </c>
      <c r="E1363">
        <v>0.27</v>
      </c>
      <c r="F1363" t="s">
        <v>1805</v>
      </c>
      <c r="G1363">
        <v>2585.8643999999999</v>
      </c>
    </row>
    <row r="1364" spans="1:7" x14ac:dyDescent="0.3">
      <c r="A1364" t="s">
        <v>1638</v>
      </c>
      <c r="B1364" t="s">
        <v>1783</v>
      </c>
      <c r="C1364">
        <v>3</v>
      </c>
      <c r="D1364">
        <v>789.05</v>
      </c>
      <c r="E1364">
        <v>0</v>
      </c>
      <c r="F1364" t="s">
        <v>1807</v>
      </c>
      <c r="G1364">
        <v>2367.15</v>
      </c>
    </row>
    <row r="1365" spans="1:7" x14ac:dyDescent="0.3">
      <c r="A1365" t="s">
        <v>1662</v>
      </c>
      <c r="B1365" t="s">
        <v>1734</v>
      </c>
      <c r="C1365">
        <v>1</v>
      </c>
      <c r="D1365">
        <v>570.52</v>
      </c>
      <c r="E1365">
        <v>0</v>
      </c>
      <c r="F1365" t="s">
        <v>1807</v>
      </c>
      <c r="G1365">
        <v>570.52</v>
      </c>
    </row>
    <row r="1366" spans="1:7" x14ac:dyDescent="0.3">
      <c r="A1366" t="s">
        <v>1584</v>
      </c>
      <c r="B1366" t="s">
        <v>1786</v>
      </c>
      <c r="C1366">
        <v>4</v>
      </c>
      <c r="D1366">
        <v>310.79000000000002</v>
      </c>
      <c r="E1366">
        <v>0.22</v>
      </c>
      <c r="F1366" t="s">
        <v>1810</v>
      </c>
      <c r="G1366">
        <v>969.66480000000013</v>
      </c>
    </row>
    <row r="1367" spans="1:7" x14ac:dyDescent="0.3">
      <c r="A1367" t="s">
        <v>1666</v>
      </c>
      <c r="B1367" t="s">
        <v>1789</v>
      </c>
      <c r="C1367">
        <v>4</v>
      </c>
      <c r="D1367">
        <v>255.67</v>
      </c>
      <c r="E1367">
        <v>0.17</v>
      </c>
      <c r="F1367" t="s">
        <v>1805</v>
      </c>
      <c r="G1367">
        <v>848.82439999999997</v>
      </c>
    </row>
    <row r="1368" spans="1:7" x14ac:dyDescent="0.3">
      <c r="A1368" t="s">
        <v>1584</v>
      </c>
      <c r="B1368" t="s">
        <v>1786</v>
      </c>
      <c r="C1368">
        <v>2</v>
      </c>
      <c r="D1368">
        <v>270.66000000000003</v>
      </c>
      <c r="E1368">
        <v>0.1</v>
      </c>
      <c r="F1368" t="s">
        <v>1810</v>
      </c>
      <c r="G1368">
        <v>487.18799999999999</v>
      </c>
    </row>
    <row r="1369" spans="1:7" x14ac:dyDescent="0.3">
      <c r="A1369" t="s">
        <v>1576</v>
      </c>
      <c r="B1369" t="s">
        <v>1789</v>
      </c>
      <c r="C1369">
        <v>3</v>
      </c>
      <c r="D1369">
        <v>373.35</v>
      </c>
      <c r="E1369">
        <v>0.2</v>
      </c>
      <c r="F1369" t="s">
        <v>1810</v>
      </c>
      <c r="G1369">
        <v>896.04000000000019</v>
      </c>
    </row>
    <row r="1370" spans="1:7" x14ac:dyDescent="0.3">
      <c r="A1370" t="s">
        <v>1648</v>
      </c>
      <c r="B1370" t="s">
        <v>1774</v>
      </c>
      <c r="C1370">
        <v>2</v>
      </c>
      <c r="D1370">
        <v>23.58</v>
      </c>
      <c r="E1370">
        <v>0.02</v>
      </c>
      <c r="F1370" t="s">
        <v>1807</v>
      </c>
      <c r="G1370">
        <v>46.216799999999999</v>
      </c>
    </row>
    <row r="1371" spans="1:7" x14ac:dyDescent="0.3">
      <c r="A1371" t="s">
        <v>1600</v>
      </c>
      <c r="B1371" t="s">
        <v>1761</v>
      </c>
      <c r="C1371">
        <v>4</v>
      </c>
      <c r="D1371">
        <v>185.67</v>
      </c>
      <c r="E1371">
        <v>0.21</v>
      </c>
      <c r="F1371" t="s">
        <v>1807</v>
      </c>
      <c r="G1371">
        <v>586.71719999999993</v>
      </c>
    </row>
    <row r="1372" spans="1:7" x14ac:dyDescent="0.3">
      <c r="A1372" t="s">
        <v>1566</v>
      </c>
      <c r="B1372" t="s">
        <v>1779</v>
      </c>
      <c r="C1372">
        <v>3</v>
      </c>
      <c r="D1372">
        <v>928.74</v>
      </c>
      <c r="E1372">
        <v>0.27</v>
      </c>
      <c r="F1372" t="s">
        <v>1807</v>
      </c>
      <c r="G1372">
        <v>2033.9405999999999</v>
      </c>
    </row>
    <row r="1373" spans="1:7" x14ac:dyDescent="0.3">
      <c r="A1373" t="s">
        <v>1698</v>
      </c>
      <c r="B1373" t="s">
        <v>1755</v>
      </c>
      <c r="C1373">
        <v>3</v>
      </c>
      <c r="D1373">
        <v>923.38</v>
      </c>
      <c r="E1373">
        <v>7.0000000000000007E-2</v>
      </c>
      <c r="F1373" t="s">
        <v>1810</v>
      </c>
      <c r="G1373">
        <v>2576.2302</v>
      </c>
    </row>
    <row r="1374" spans="1:7" x14ac:dyDescent="0.3">
      <c r="A1374" t="s">
        <v>1535</v>
      </c>
      <c r="B1374" t="s">
        <v>1768</v>
      </c>
      <c r="C1374">
        <v>2</v>
      </c>
      <c r="D1374">
        <v>409.26</v>
      </c>
      <c r="E1374">
        <v>0.1</v>
      </c>
      <c r="F1374" t="s">
        <v>1807</v>
      </c>
      <c r="G1374">
        <v>736.66800000000001</v>
      </c>
    </row>
    <row r="1375" spans="1:7" x14ac:dyDescent="0.3">
      <c r="A1375" t="s">
        <v>1576</v>
      </c>
      <c r="B1375" t="s">
        <v>1761</v>
      </c>
      <c r="C1375">
        <v>2</v>
      </c>
      <c r="D1375">
        <v>608.46</v>
      </c>
      <c r="E1375">
        <v>0.16</v>
      </c>
      <c r="F1375" t="s">
        <v>1805</v>
      </c>
      <c r="G1375">
        <v>1022.2128</v>
      </c>
    </row>
    <row r="1376" spans="1:7" x14ac:dyDescent="0.3">
      <c r="A1376" t="s">
        <v>1614</v>
      </c>
      <c r="B1376" t="s">
        <v>1795</v>
      </c>
      <c r="C1376">
        <v>4</v>
      </c>
      <c r="D1376">
        <v>150.47999999999999</v>
      </c>
      <c r="E1376">
        <v>0.09</v>
      </c>
      <c r="F1376" t="s">
        <v>1805</v>
      </c>
      <c r="G1376">
        <v>547.74720000000002</v>
      </c>
    </row>
    <row r="1377" spans="1:7" x14ac:dyDescent="0.3">
      <c r="A1377" t="s">
        <v>1666</v>
      </c>
      <c r="B1377" t="s">
        <v>1781</v>
      </c>
      <c r="C1377">
        <v>4</v>
      </c>
      <c r="D1377">
        <v>207.41</v>
      </c>
      <c r="E1377">
        <v>0.02</v>
      </c>
      <c r="F1377" t="s">
        <v>1805</v>
      </c>
      <c r="G1377">
        <v>813.04719999999998</v>
      </c>
    </row>
    <row r="1378" spans="1:7" x14ac:dyDescent="0.3">
      <c r="A1378" t="s">
        <v>1552</v>
      </c>
      <c r="B1378" t="s">
        <v>1758</v>
      </c>
      <c r="C1378">
        <v>1</v>
      </c>
      <c r="D1378">
        <v>56.59</v>
      </c>
      <c r="E1378">
        <v>0.15</v>
      </c>
      <c r="F1378" t="s">
        <v>1807</v>
      </c>
      <c r="G1378">
        <v>48.101500000000001</v>
      </c>
    </row>
    <row r="1379" spans="1:7" x14ac:dyDescent="0.3">
      <c r="A1379" t="s">
        <v>1608</v>
      </c>
      <c r="B1379" t="s">
        <v>1751</v>
      </c>
      <c r="C1379">
        <v>4</v>
      </c>
      <c r="D1379">
        <v>995.4</v>
      </c>
      <c r="E1379">
        <v>0.27</v>
      </c>
      <c r="F1379" t="s">
        <v>1805</v>
      </c>
      <c r="G1379">
        <v>2906.5680000000002</v>
      </c>
    </row>
    <row r="1380" spans="1:7" x14ac:dyDescent="0.3">
      <c r="A1380" t="s">
        <v>1624</v>
      </c>
      <c r="B1380" t="s">
        <v>1776</v>
      </c>
      <c r="C1380">
        <v>2</v>
      </c>
      <c r="D1380">
        <v>591.33000000000004</v>
      </c>
      <c r="E1380">
        <v>0.24</v>
      </c>
      <c r="F1380" t="s">
        <v>1805</v>
      </c>
      <c r="G1380">
        <v>898.8216000000001</v>
      </c>
    </row>
    <row r="1381" spans="1:7" x14ac:dyDescent="0.3">
      <c r="A1381" t="s">
        <v>1626</v>
      </c>
      <c r="B1381" t="s">
        <v>1789</v>
      </c>
      <c r="C1381">
        <v>2</v>
      </c>
      <c r="D1381">
        <v>204.89</v>
      </c>
      <c r="E1381">
        <v>0.24</v>
      </c>
      <c r="F1381" t="s">
        <v>1805</v>
      </c>
      <c r="G1381">
        <v>311.43279999999999</v>
      </c>
    </row>
    <row r="1382" spans="1:7" x14ac:dyDescent="0.3">
      <c r="A1382" t="s">
        <v>1660</v>
      </c>
      <c r="B1382" t="s">
        <v>1781</v>
      </c>
      <c r="C1382">
        <v>2</v>
      </c>
      <c r="D1382">
        <v>546.41</v>
      </c>
      <c r="E1382">
        <v>0.08</v>
      </c>
      <c r="F1382" t="s">
        <v>1810</v>
      </c>
      <c r="G1382">
        <v>1005.3944</v>
      </c>
    </row>
    <row r="1383" spans="1:7" x14ac:dyDescent="0.3">
      <c r="A1383" t="s">
        <v>1566</v>
      </c>
      <c r="B1383" t="s">
        <v>1776</v>
      </c>
      <c r="C1383">
        <v>4</v>
      </c>
      <c r="D1383">
        <v>455.49</v>
      </c>
      <c r="E1383">
        <v>0.17</v>
      </c>
      <c r="F1383" t="s">
        <v>1805</v>
      </c>
      <c r="G1383">
        <v>1512.2267999999999</v>
      </c>
    </row>
    <row r="1384" spans="1:7" x14ac:dyDescent="0.3">
      <c r="A1384" t="s">
        <v>1550</v>
      </c>
      <c r="B1384" t="s">
        <v>1786</v>
      </c>
      <c r="C1384">
        <v>2</v>
      </c>
      <c r="D1384">
        <v>700.27</v>
      </c>
      <c r="E1384">
        <v>0.16</v>
      </c>
      <c r="F1384" t="s">
        <v>1805</v>
      </c>
      <c r="G1384">
        <v>1176.4536000000001</v>
      </c>
    </row>
    <row r="1385" spans="1:7" x14ac:dyDescent="0.3">
      <c r="A1385" t="s">
        <v>1694</v>
      </c>
      <c r="B1385" t="s">
        <v>1789</v>
      </c>
      <c r="C1385">
        <v>2</v>
      </c>
      <c r="D1385">
        <v>160.21</v>
      </c>
      <c r="E1385">
        <v>0.09</v>
      </c>
      <c r="F1385" t="s">
        <v>1805</v>
      </c>
      <c r="G1385">
        <v>291.5822</v>
      </c>
    </row>
    <row r="1386" spans="1:7" x14ac:dyDescent="0.3">
      <c r="A1386" t="s">
        <v>1624</v>
      </c>
      <c r="B1386" t="s">
        <v>1774</v>
      </c>
      <c r="C1386">
        <v>1</v>
      </c>
      <c r="D1386">
        <v>713.63</v>
      </c>
      <c r="E1386">
        <v>0.28000000000000003</v>
      </c>
      <c r="F1386" t="s">
        <v>1810</v>
      </c>
      <c r="G1386">
        <v>513.81359999999995</v>
      </c>
    </row>
    <row r="1387" spans="1:7" x14ac:dyDescent="0.3">
      <c r="A1387" t="s">
        <v>1716</v>
      </c>
      <c r="B1387" t="s">
        <v>1761</v>
      </c>
      <c r="C1387">
        <v>2</v>
      </c>
      <c r="D1387">
        <v>224.69</v>
      </c>
      <c r="E1387">
        <v>0.2</v>
      </c>
      <c r="F1387" t="s">
        <v>1810</v>
      </c>
      <c r="G1387">
        <v>359.50400000000002</v>
      </c>
    </row>
    <row r="1388" spans="1:7" x14ac:dyDescent="0.3">
      <c r="A1388" t="s">
        <v>1570</v>
      </c>
      <c r="B1388" t="s">
        <v>1781</v>
      </c>
      <c r="C1388">
        <v>2</v>
      </c>
      <c r="D1388">
        <v>740.57</v>
      </c>
      <c r="E1388">
        <v>0.06</v>
      </c>
      <c r="F1388" t="s">
        <v>1805</v>
      </c>
      <c r="G1388">
        <v>1392.2716</v>
      </c>
    </row>
    <row r="1389" spans="1:7" x14ac:dyDescent="0.3">
      <c r="A1389" t="s">
        <v>1552</v>
      </c>
      <c r="B1389" t="s">
        <v>1748</v>
      </c>
      <c r="C1389">
        <v>3</v>
      </c>
      <c r="D1389">
        <v>250.14</v>
      </c>
      <c r="E1389">
        <v>0.23</v>
      </c>
      <c r="F1389" t="s">
        <v>1807</v>
      </c>
      <c r="G1389">
        <v>577.82339999999999</v>
      </c>
    </row>
    <row r="1390" spans="1:7" x14ac:dyDescent="0.3">
      <c r="A1390" t="s">
        <v>1726</v>
      </c>
      <c r="B1390" t="s">
        <v>1795</v>
      </c>
      <c r="C1390">
        <v>3</v>
      </c>
      <c r="D1390">
        <v>34.97</v>
      </c>
      <c r="E1390">
        <v>0.01</v>
      </c>
      <c r="F1390" t="s">
        <v>1805</v>
      </c>
      <c r="G1390">
        <v>103.8609</v>
      </c>
    </row>
    <row r="1391" spans="1:7" x14ac:dyDescent="0.3">
      <c r="A1391" t="s">
        <v>1614</v>
      </c>
      <c r="B1391" t="s">
        <v>1786</v>
      </c>
      <c r="C1391">
        <v>1</v>
      </c>
      <c r="D1391">
        <v>653.91</v>
      </c>
      <c r="E1391">
        <v>0.3</v>
      </c>
      <c r="F1391" t="s">
        <v>1807</v>
      </c>
      <c r="G1391">
        <v>457.73700000000002</v>
      </c>
    </row>
    <row r="1392" spans="1:7" x14ac:dyDescent="0.3">
      <c r="A1392" t="s">
        <v>1662</v>
      </c>
      <c r="B1392" t="s">
        <v>1748</v>
      </c>
      <c r="C1392">
        <v>1</v>
      </c>
      <c r="D1392">
        <v>997.87</v>
      </c>
      <c r="E1392">
        <v>0.24</v>
      </c>
      <c r="F1392" t="s">
        <v>1805</v>
      </c>
      <c r="G1392">
        <v>758.38120000000004</v>
      </c>
    </row>
    <row r="1393" spans="1:7" x14ac:dyDescent="0.3">
      <c r="A1393" t="s">
        <v>1708</v>
      </c>
      <c r="B1393" t="s">
        <v>1781</v>
      </c>
      <c r="C1393">
        <v>1</v>
      </c>
      <c r="D1393">
        <v>174.27</v>
      </c>
      <c r="E1393">
        <v>0.27</v>
      </c>
      <c r="F1393" t="s">
        <v>1810</v>
      </c>
      <c r="G1393">
        <v>127.2171</v>
      </c>
    </row>
    <row r="1394" spans="1:7" x14ac:dyDescent="0.3">
      <c r="A1394" t="s">
        <v>1628</v>
      </c>
      <c r="B1394" t="s">
        <v>1761</v>
      </c>
      <c r="C1394">
        <v>3</v>
      </c>
      <c r="D1394">
        <v>847.44</v>
      </c>
      <c r="E1394">
        <v>0.17</v>
      </c>
      <c r="F1394" t="s">
        <v>1805</v>
      </c>
      <c r="G1394">
        <v>2110.1255999999998</v>
      </c>
    </row>
    <row r="1395" spans="1:7" x14ac:dyDescent="0.3">
      <c r="A1395" t="s">
        <v>1531</v>
      </c>
      <c r="B1395" t="s">
        <v>1743</v>
      </c>
      <c r="C1395">
        <v>1</v>
      </c>
      <c r="D1395">
        <v>493.45</v>
      </c>
      <c r="E1395">
        <v>0.09</v>
      </c>
      <c r="F1395" t="s">
        <v>1805</v>
      </c>
      <c r="G1395">
        <v>449.03949999999998</v>
      </c>
    </row>
    <row r="1396" spans="1:7" x14ac:dyDescent="0.3">
      <c r="A1396" t="s">
        <v>1654</v>
      </c>
      <c r="B1396" t="s">
        <v>1743</v>
      </c>
      <c r="C1396">
        <v>4</v>
      </c>
      <c r="D1396">
        <v>111.66</v>
      </c>
      <c r="E1396">
        <v>0.14000000000000001</v>
      </c>
      <c r="F1396" t="s">
        <v>1805</v>
      </c>
      <c r="G1396">
        <v>384.11040000000003</v>
      </c>
    </row>
    <row r="1397" spans="1:7" x14ac:dyDescent="0.3">
      <c r="A1397" t="s">
        <v>1710</v>
      </c>
      <c r="B1397" t="s">
        <v>1774</v>
      </c>
      <c r="C1397">
        <v>1</v>
      </c>
      <c r="D1397">
        <v>413.65</v>
      </c>
      <c r="E1397">
        <v>0.1</v>
      </c>
      <c r="F1397" t="s">
        <v>1810</v>
      </c>
      <c r="G1397">
        <v>372.28500000000003</v>
      </c>
    </row>
    <row r="1398" spans="1:7" x14ac:dyDescent="0.3">
      <c r="A1398" t="s">
        <v>1708</v>
      </c>
      <c r="B1398" t="s">
        <v>1768</v>
      </c>
      <c r="C1398">
        <v>1</v>
      </c>
      <c r="D1398">
        <v>317.14999999999998</v>
      </c>
      <c r="E1398">
        <v>0.24</v>
      </c>
      <c r="F1398" t="s">
        <v>1810</v>
      </c>
      <c r="G1398">
        <v>241.03399999999999</v>
      </c>
    </row>
    <row r="1399" spans="1:7" x14ac:dyDescent="0.3">
      <c r="A1399" t="s">
        <v>1706</v>
      </c>
      <c r="B1399" t="s">
        <v>1739</v>
      </c>
      <c r="C1399">
        <v>3</v>
      </c>
      <c r="D1399">
        <v>642.94000000000005</v>
      </c>
      <c r="E1399">
        <v>0.05</v>
      </c>
      <c r="F1399" t="s">
        <v>1810</v>
      </c>
      <c r="G1399">
        <v>1832.3789999999999</v>
      </c>
    </row>
    <row r="1400" spans="1:7" x14ac:dyDescent="0.3">
      <c r="A1400" t="s">
        <v>1644</v>
      </c>
      <c r="B1400" t="s">
        <v>1771</v>
      </c>
      <c r="C1400">
        <v>4</v>
      </c>
      <c r="D1400">
        <v>559.59</v>
      </c>
      <c r="E1400">
        <v>0.19</v>
      </c>
      <c r="F1400" t="s">
        <v>1810</v>
      </c>
      <c r="G1400">
        <v>1813.0716</v>
      </c>
    </row>
    <row r="1401" spans="1:7" x14ac:dyDescent="0.3">
      <c r="A1401" t="s">
        <v>1588</v>
      </c>
      <c r="B1401" t="s">
        <v>1792</v>
      </c>
      <c r="C1401">
        <v>1</v>
      </c>
      <c r="D1401">
        <v>758.54</v>
      </c>
      <c r="E1401">
        <v>0.28999999999999998</v>
      </c>
      <c r="F1401" t="s">
        <v>1807</v>
      </c>
      <c r="G1401">
        <v>538.5634</v>
      </c>
    </row>
    <row r="1402" spans="1:7" x14ac:dyDescent="0.3">
      <c r="A1402" t="s">
        <v>1690</v>
      </c>
      <c r="B1402" t="s">
        <v>1783</v>
      </c>
      <c r="C1402">
        <v>4</v>
      </c>
      <c r="D1402">
        <v>643.96</v>
      </c>
      <c r="E1402">
        <v>0.16</v>
      </c>
      <c r="F1402" t="s">
        <v>1807</v>
      </c>
      <c r="G1402">
        <v>2163.7055999999998</v>
      </c>
    </row>
    <row r="1403" spans="1:7" x14ac:dyDescent="0.3">
      <c r="A1403" t="s">
        <v>1578</v>
      </c>
      <c r="B1403" t="s">
        <v>1768</v>
      </c>
      <c r="C1403">
        <v>1</v>
      </c>
      <c r="D1403">
        <v>882.73</v>
      </c>
      <c r="E1403">
        <v>0.1</v>
      </c>
      <c r="F1403" t="s">
        <v>1805</v>
      </c>
      <c r="G1403">
        <v>794.45699999999999</v>
      </c>
    </row>
    <row r="1404" spans="1:7" x14ac:dyDescent="0.3">
      <c r="A1404" t="s">
        <v>1712</v>
      </c>
      <c r="B1404" t="s">
        <v>1795</v>
      </c>
      <c r="C1404">
        <v>2</v>
      </c>
      <c r="D1404">
        <v>600.03</v>
      </c>
      <c r="E1404">
        <v>0.26</v>
      </c>
      <c r="F1404" t="s">
        <v>1807</v>
      </c>
      <c r="G1404">
        <v>888.0444</v>
      </c>
    </row>
    <row r="1405" spans="1:7" x14ac:dyDescent="0.3">
      <c r="A1405" t="s">
        <v>1638</v>
      </c>
      <c r="B1405" t="s">
        <v>1755</v>
      </c>
      <c r="C1405">
        <v>2</v>
      </c>
      <c r="D1405">
        <v>628.83000000000004</v>
      </c>
      <c r="E1405">
        <v>7.0000000000000007E-2</v>
      </c>
      <c r="F1405" t="s">
        <v>1807</v>
      </c>
      <c r="G1405">
        <v>1169.6238000000001</v>
      </c>
    </row>
    <row r="1406" spans="1:7" x14ac:dyDescent="0.3">
      <c r="A1406" t="s">
        <v>1692</v>
      </c>
      <c r="B1406" t="s">
        <v>1768</v>
      </c>
      <c r="C1406">
        <v>3</v>
      </c>
      <c r="D1406">
        <v>113.87</v>
      </c>
      <c r="E1406">
        <v>0.21</v>
      </c>
      <c r="F1406" t="s">
        <v>1810</v>
      </c>
      <c r="G1406">
        <v>269.87189999999998</v>
      </c>
    </row>
    <row r="1407" spans="1:7" x14ac:dyDescent="0.3">
      <c r="A1407" t="s">
        <v>1674</v>
      </c>
      <c r="B1407" t="s">
        <v>1761</v>
      </c>
      <c r="C1407">
        <v>4</v>
      </c>
      <c r="D1407">
        <v>282.07</v>
      </c>
      <c r="E1407">
        <v>0.18</v>
      </c>
      <c r="F1407" t="s">
        <v>1807</v>
      </c>
      <c r="G1407">
        <v>925.18960000000004</v>
      </c>
    </row>
    <row r="1408" spans="1:7" x14ac:dyDescent="0.3">
      <c r="A1408" t="s">
        <v>1638</v>
      </c>
      <c r="B1408" t="s">
        <v>1758</v>
      </c>
      <c r="C1408">
        <v>3</v>
      </c>
      <c r="D1408">
        <v>676.77</v>
      </c>
      <c r="E1408">
        <v>0.17</v>
      </c>
      <c r="F1408" t="s">
        <v>1807</v>
      </c>
      <c r="G1408">
        <v>1685.1573000000001</v>
      </c>
    </row>
    <row r="1409" spans="1:7" x14ac:dyDescent="0.3">
      <c r="A1409" t="s">
        <v>1542</v>
      </c>
      <c r="B1409" t="s">
        <v>1786</v>
      </c>
      <c r="C1409">
        <v>2</v>
      </c>
      <c r="D1409">
        <v>362.7</v>
      </c>
      <c r="E1409">
        <v>0.09</v>
      </c>
      <c r="F1409" t="s">
        <v>1805</v>
      </c>
      <c r="G1409">
        <v>660.11400000000003</v>
      </c>
    </row>
    <row r="1410" spans="1:7" x14ac:dyDescent="0.3">
      <c r="A1410" t="s">
        <v>1556</v>
      </c>
      <c r="B1410" t="s">
        <v>1743</v>
      </c>
      <c r="C1410">
        <v>1</v>
      </c>
      <c r="D1410">
        <v>908.5</v>
      </c>
      <c r="E1410">
        <v>0.2</v>
      </c>
      <c r="F1410" t="s">
        <v>1810</v>
      </c>
      <c r="G1410">
        <v>726.80000000000007</v>
      </c>
    </row>
    <row r="1411" spans="1:7" x14ac:dyDescent="0.3">
      <c r="A1411" t="s">
        <v>1580</v>
      </c>
      <c r="B1411" t="s">
        <v>1783</v>
      </c>
      <c r="C1411">
        <v>2</v>
      </c>
      <c r="D1411">
        <v>795.37</v>
      </c>
      <c r="E1411">
        <v>0.2</v>
      </c>
      <c r="F1411" t="s">
        <v>1810</v>
      </c>
      <c r="G1411">
        <v>1272.5920000000001</v>
      </c>
    </row>
    <row r="1412" spans="1:7" x14ac:dyDescent="0.3">
      <c r="A1412" t="s">
        <v>1600</v>
      </c>
      <c r="B1412" t="s">
        <v>1751</v>
      </c>
      <c r="C1412">
        <v>2</v>
      </c>
      <c r="D1412">
        <v>326.85000000000002</v>
      </c>
      <c r="E1412">
        <v>0.17</v>
      </c>
      <c r="F1412" t="s">
        <v>1810</v>
      </c>
      <c r="G1412">
        <v>542.57100000000003</v>
      </c>
    </row>
    <row r="1413" spans="1:7" x14ac:dyDescent="0.3">
      <c r="A1413" t="s">
        <v>1642</v>
      </c>
      <c r="B1413" t="s">
        <v>1781</v>
      </c>
      <c r="C1413">
        <v>3</v>
      </c>
      <c r="D1413">
        <v>169.43</v>
      </c>
      <c r="E1413">
        <v>0.19</v>
      </c>
      <c r="F1413" t="s">
        <v>1805</v>
      </c>
      <c r="G1413">
        <v>411.71490000000011</v>
      </c>
    </row>
    <row r="1414" spans="1:7" x14ac:dyDescent="0.3">
      <c r="A1414" t="s">
        <v>1696</v>
      </c>
      <c r="B1414" t="s">
        <v>1758</v>
      </c>
      <c r="C1414">
        <v>1</v>
      </c>
      <c r="D1414">
        <v>254.47</v>
      </c>
      <c r="E1414">
        <v>0.1</v>
      </c>
      <c r="F1414" t="s">
        <v>1805</v>
      </c>
      <c r="G1414">
        <v>229.023</v>
      </c>
    </row>
    <row r="1415" spans="1:7" x14ac:dyDescent="0.3">
      <c r="A1415" t="s">
        <v>1580</v>
      </c>
      <c r="B1415" t="s">
        <v>1786</v>
      </c>
      <c r="C1415">
        <v>4</v>
      </c>
      <c r="D1415">
        <v>627.73</v>
      </c>
      <c r="E1415">
        <v>0.11</v>
      </c>
      <c r="F1415" t="s">
        <v>1810</v>
      </c>
      <c r="G1415">
        <v>2234.7188000000001</v>
      </c>
    </row>
    <row r="1416" spans="1:7" x14ac:dyDescent="0.3">
      <c r="A1416" t="s">
        <v>1592</v>
      </c>
      <c r="B1416" t="s">
        <v>1795</v>
      </c>
      <c r="C1416">
        <v>4</v>
      </c>
      <c r="D1416">
        <v>327.25</v>
      </c>
      <c r="E1416">
        <v>0.13</v>
      </c>
      <c r="F1416" t="s">
        <v>1810</v>
      </c>
      <c r="G1416">
        <v>1138.83</v>
      </c>
    </row>
    <row r="1417" spans="1:7" x14ac:dyDescent="0.3">
      <c r="A1417" t="s">
        <v>1648</v>
      </c>
      <c r="B1417" t="s">
        <v>1774</v>
      </c>
      <c r="C1417">
        <v>4</v>
      </c>
      <c r="D1417">
        <v>511.43</v>
      </c>
      <c r="E1417">
        <v>0.18</v>
      </c>
      <c r="F1417" t="s">
        <v>1810</v>
      </c>
      <c r="G1417">
        <v>1677.4903999999999</v>
      </c>
    </row>
    <row r="1418" spans="1:7" x14ac:dyDescent="0.3">
      <c r="A1418" t="s">
        <v>1656</v>
      </c>
      <c r="B1418" t="s">
        <v>1789</v>
      </c>
      <c r="C1418">
        <v>4</v>
      </c>
      <c r="D1418">
        <v>194.67</v>
      </c>
      <c r="E1418">
        <v>0.23</v>
      </c>
      <c r="F1418" t="s">
        <v>1807</v>
      </c>
      <c r="G1418">
        <v>599.58359999999993</v>
      </c>
    </row>
    <row r="1419" spans="1:7" x14ac:dyDescent="0.3">
      <c r="A1419" t="s">
        <v>1576</v>
      </c>
      <c r="B1419" t="s">
        <v>1739</v>
      </c>
      <c r="C1419">
        <v>2</v>
      </c>
      <c r="D1419">
        <v>54.51</v>
      </c>
      <c r="E1419">
        <v>7.0000000000000007E-2</v>
      </c>
      <c r="F1419" t="s">
        <v>1805</v>
      </c>
      <c r="G1419">
        <v>101.3886</v>
      </c>
    </row>
    <row r="1420" spans="1:7" x14ac:dyDescent="0.3">
      <c r="A1420" t="s">
        <v>1654</v>
      </c>
      <c r="B1420" t="s">
        <v>1774</v>
      </c>
      <c r="C1420">
        <v>4</v>
      </c>
      <c r="D1420">
        <v>964</v>
      </c>
      <c r="E1420">
        <v>0.14000000000000001</v>
      </c>
      <c r="F1420" t="s">
        <v>1807</v>
      </c>
      <c r="G1420">
        <v>3316.16</v>
      </c>
    </row>
    <row r="1421" spans="1:7" x14ac:dyDescent="0.3">
      <c r="A1421" t="s">
        <v>1708</v>
      </c>
      <c r="B1421" t="s">
        <v>1751</v>
      </c>
      <c r="C1421">
        <v>1</v>
      </c>
      <c r="D1421">
        <v>170.12</v>
      </c>
      <c r="E1421">
        <v>0.26</v>
      </c>
      <c r="F1421" t="s">
        <v>1807</v>
      </c>
      <c r="G1421">
        <v>125.8888</v>
      </c>
    </row>
    <row r="1422" spans="1:7" x14ac:dyDescent="0.3">
      <c r="A1422" t="s">
        <v>1636</v>
      </c>
      <c r="B1422" t="s">
        <v>1795</v>
      </c>
      <c r="C1422">
        <v>2</v>
      </c>
      <c r="D1422">
        <v>664.5</v>
      </c>
      <c r="E1422">
        <v>0.23</v>
      </c>
      <c r="F1422" t="s">
        <v>1805</v>
      </c>
      <c r="G1422">
        <v>1023.33</v>
      </c>
    </row>
    <row r="1423" spans="1:7" x14ac:dyDescent="0.3">
      <c r="A1423" t="s">
        <v>1620</v>
      </c>
      <c r="B1423" t="s">
        <v>1771</v>
      </c>
      <c r="C1423">
        <v>4</v>
      </c>
      <c r="D1423">
        <v>557.51</v>
      </c>
      <c r="E1423">
        <v>0.11</v>
      </c>
      <c r="F1423" t="s">
        <v>1805</v>
      </c>
      <c r="G1423">
        <v>1984.7356</v>
      </c>
    </row>
    <row r="1424" spans="1:7" x14ac:dyDescent="0.3">
      <c r="A1424" t="s">
        <v>1710</v>
      </c>
      <c r="B1424" t="s">
        <v>1739</v>
      </c>
      <c r="C1424">
        <v>2</v>
      </c>
      <c r="D1424">
        <v>410</v>
      </c>
      <c r="E1424">
        <v>0.13</v>
      </c>
      <c r="F1424" t="s">
        <v>1810</v>
      </c>
      <c r="G1424">
        <v>713.4</v>
      </c>
    </row>
    <row r="1425" spans="1:7" x14ac:dyDescent="0.3">
      <c r="A1425" t="s">
        <v>1696</v>
      </c>
      <c r="B1425" t="s">
        <v>1755</v>
      </c>
      <c r="C1425">
        <v>2</v>
      </c>
      <c r="D1425">
        <v>879.93</v>
      </c>
      <c r="E1425">
        <v>0.28999999999999998</v>
      </c>
      <c r="F1425" t="s">
        <v>1810</v>
      </c>
      <c r="G1425">
        <v>1249.5006000000001</v>
      </c>
    </row>
    <row r="1426" spans="1:7" x14ac:dyDescent="0.3">
      <c r="A1426" t="s">
        <v>1556</v>
      </c>
      <c r="B1426" t="s">
        <v>1792</v>
      </c>
      <c r="C1426">
        <v>1</v>
      </c>
      <c r="D1426">
        <v>350.58</v>
      </c>
      <c r="E1426">
        <v>0.03</v>
      </c>
      <c r="F1426" t="s">
        <v>1810</v>
      </c>
      <c r="G1426">
        <v>340.06259999999997</v>
      </c>
    </row>
    <row r="1427" spans="1:7" x14ac:dyDescent="0.3">
      <c r="A1427" t="s">
        <v>1646</v>
      </c>
      <c r="B1427" t="s">
        <v>1748</v>
      </c>
      <c r="C1427">
        <v>4</v>
      </c>
      <c r="D1427">
        <v>348.58</v>
      </c>
      <c r="E1427">
        <v>0.16</v>
      </c>
      <c r="F1427" t="s">
        <v>1805</v>
      </c>
      <c r="G1427">
        <v>1171.2288000000001</v>
      </c>
    </row>
    <row r="1428" spans="1:7" x14ac:dyDescent="0.3">
      <c r="A1428" t="s">
        <v>1580</v>
      </c>
      <c r="B1428" t="s">
        <v>1748</v>
      </c>
      <c r="C1428">
        <v>3</v>
      </c>
      <c r="D1428">
        <v>247.66</v>
      </c>
      <c r="E1428">
        <v>0.02</v>
      </c>
      <c r="F1428" t="s">
        <v>1810</v>
      </c>
      <c r="G1428">
        <v>728.12040000000002</v>
      </c>
    </row>
    <row r="1429" spans="1:7" x14ac:dyDescent="0.3">
      <c r="A1429" t="s">
        <v>1608</v>
      </c>
      <c r="B1429" t="s">
        <v>1783</v>
      </c>
      <c r="C1429">
        <v>3</v>
      </c>
      <c r="D1429">
        <v>836.27</v>
      </c>
      <c r="E1429">
        <v>0.16</v>
      </c>
      <c r="F1429" t="s">
        <v>1805</v>
      </c>
      <c r="G1429">
        <v>2107.4004</v>
      </c>
    </row>
    <row r="1430" spans="1:7" x14ac:dyDescent="0.3">
      <c r="A1430" t="s">
        <v>1558</v>
      </c>
      <c r="B1430" t="s">
        <v>1771</v>
      </c>
      <c r="C1430">
        <v>3</v>
      </c>
      <c r="D1430">
        <v>696.74</v>
      </c>
      <c r="E1430">
        <v>0.13</v>
      </c>
      <c r="F1430" t="s">
        <v>1810</v>
      </c>
      <c r="G1430">
        <v>1818.4914000000001</v>
      </c>
    </row>
    <row r="1431" spans="1:7" x14ac:dyDescent="0.3">
      <c r="A1431" t="s">
        <v>1718</v>
      </c>
      <c r="B1431" t="s">
        <v>1779</v>
      </c>
      <c r="C1431">
        <v>2</v>
      </c>
      <c r="D1431">
        <v>822.59</v>
      </c>
      <c r="E1431">
        <v>0.22</v>
      </c>
      <c r="F1431" t="s">
        <v>1807</v>
      </c>
      <c r="G1431">
        <v>1283.2403999999999</v>
      </c>
    </row>
    <row r="1432" spans="1:7" x14ac:dyDescent="0.3">
      <c r="A1432" t="s">
        <v>1688</v>
      </c>
      <c r="B1432" t="s">
        <v>1743</v>
      </c>
      <c r="C1432">
        <v>1</v>
      </c>
      <c r="D1432">
        <v>462.23</v>
      </c>
      <c r="E1432">
        <v>0.3</v>
      </c>
      <c r="F1432" t="s">
        <v>1807</v>
      </c>
      <c r="G1432">
        <v>323.56099999999998</v>
      </c>
    </row>
    <row r="1433" spans="1:7" x14ac:dyDescent="0.3">
      <c r="A1433" t="s">
        <v>1614</v>
      </c>
      <c r="B1433" t="s">
        <v>1789</v>
      </c>
      <c r="C1433">
        <v>1</v>
      </c>
      <c r="D1433">
        <v>361.09</v>
      </c>
      <c r="E1433">
        <v>0.06</v>
      </c>
      <c r="F1433" t="s">
        <v>1807</v>
      </c>
      <c r="G1433">
        <v>339.42459999999988</v>
      </c>
    </row>
    <row r="1434" spans="1:7" x14ac:dyDescent="0.3">
      <c r="A1434" t="s">
        <v>1676</v>
      </c>
      <c r="B1434" t="s">
        <v>1795</v>
      </c>
      <c r="C1434">
        <v>3</v>
      </c>
      <c r="D1434">
        <v>59.37</v>
      </c>
      <c r="E1434">
        <v>0.03</v>
      </c>
      <c r="F1434" t="s">
        <v>1807</v>
      </c>
      <c r="G1434">
        <v>172.76669999999999</v>
      </c>
    </row>
    <row r="1435" spans="1:7" x14ac:dyDescent="0.3">
      <c r="A1435" t="s">
        <v>1610</v>
      </c>
      <c r="B1435" t="s">
        <v>1739</v>
      </c>
      <c r="C1435">
        <v>3</v>
      </c>
      <c r="D1435">
        <v>765.21</v>
      </c>
      <c r="E1435">
        <v>0.14000000000000001</v>
      </c>
      <c r="F1435" t="s">
        <v>1810</v>
      </c>
      <c r="G1435">
        <v>1974.2418</v>
      </c>
    </row>
    <row r="1436" spans="1:7" x14ac:dyDescent="0.3">
      <c r="A1436" t="s">
        <v>1594</v>
      </c>
      <c r="B1436" t="s">
        <v>1776</v>
      </c>
      <c r="C1436">
        <v>4</v>
      </c>
      <c r="D1436">
        <v>303.56</v>
      </c>
      <c r="E1436">
        <v>0.2</v>
      </c>
      <c r="F1436" t="s">
        <v>1810</v>
      </c>
      <c r="G1436">
        <v>971.39200000000005</v>
      </c>
    </row>
    <row r="1437" spans="1:7" x14ac:dyDescent="0.3">
      <c r="A1437" t="s">
        <v>1584</v>
      </c>
      <c r="B1437" t="s">
        <v>1734</v>
      </c>
      <c r="C1437">
        <v>1</v>
      </c>
      <c r="D1437">
        <v>640.92999999999995</v>
      </c>
      <c r="E1437">
        <v>0.19</v>
      </c>
      <c r="F1437" t="s">
        <v>1807</v>
      </c>
      <c r="G1437">
        <v>519.15329999999994</v>
      </c>
    </row>
    <row r="1438" spans="1:7" x14ac:dyDescent="0.3">
      <c r="A1438" t="s">
        <v>1702</v>
      </c>
      <c r="B1438" t="s">
        <v>1771</v>
      </c>
      <c r="C1438">
        <v>2</v>
      </c>
      <c r="D1438">
        <v>611.25</v>
      </c>
      <c r="E1438">
        <v>0.22</v>
      </c>
      <c r="F1438" t="s">
        <v>1805</v>
      </c>
      <c r="G1438">
        <v>953.55000000000007</v>
      </c>
    </row>
    <row r="1439" spans="1:7" x14ac:dyDescent="0.3">
      <c r="A1439" t="s">
        <v>1662</v>
      </c>
      <c r="B1439" t="s">
        <v>1739</v>
      </c>
      <c r="C1439">
        <v>1</v>
      </c>
      <c r="D1439">
        <v>209.93</v>
      </c>
      <c r="E1439">
        <v>0.21</v>
      </c>
      <c r="F1439" t="s">
        <v>1805</v>
      </c>
      <c r="G1439">
        <v>165.84469999999999</v>
      </c>
    </row>
    <row r="1440" spans="1:7" x14ac:dyDescent="0.3">
      <c r="A1440" t="s">
        <v>1728</v>
      </c>
      <c r="B1440" t="s">
        <v>1771</v>
      </c>
      <c r="C1440">
        <v>3</v>
      </c>
      <c r="D1440">
        <v>130.38999999999999</v>
      </c>
      <c r="E1440">
        <v>0.24</v>
      </c>
      <c r="F1440" t="s">
        <v>1807</v>
      </c>
      <c r="G1440">
        <v>297.28919999999999</v>
      </c>
    </row>
    <row r="1441" spans="1:7" x14ac:dyDescent="0.3">
      <c r="A1441" t="s">
        <v>1716</v>
      </c>
      <c r="B1441" t="s">
        <v>1761</v>
      </c>
      <c r="C1441">
        <v>2</v>
      </c>
      <c r="D1441">
        <v>846.18</v>
      </c>
      <c r="E1441">
        <v>0.1</v>
      </c>
      <c r="F1441" t="s">
        <v>1810</v>
      </c>
      <c r="G1441">
        <v>1523.124</v>
      </c>
    </row>
    <row r="1442" spans="1:7" x14ac:dyDescent="0.3">
      <c r="A1442" t="s">
        <v>1670</v>
      </c>
      <c r="B1442" t="s">
        <v>1781</v>
      </c>
      <c r="C1442">
        <v>2</v>
      </c>
      <c r="D1442">
        <v>424.53</v>
      </c>
      <c r="E1442">
        <v>0.14000000000000001</v>
      </c>
      <c r="F1442" t="s">
        <v>1810</v>
      </c>
      <c r="G1442">
        <v>730.19159999999999</v>
      </c>
    </row>
    <row r="1443" spans="1:7" x14ac:dyDescent="0.3">
      <c r="A1443" t="s">
        <v>1706</v>
      </c>
      <c r="B1443" t="s">
        <v>1781</v>
      </c>
      <c r="C1443">
        <v>4</v>
      </c>
      <c r="D1443">
        <v>450.42</v>
      </c>
      <c r="E1443">
        <v>0.08</v>
      </c>
      <c r="F1443" t="s">
        <v>1810</v>
      </c>
      <c r="G1443">
        <v>1657.5455999999999</v>
      </c>
    </row>
    <row r="1444" spans="1:7" x14ac:dyDescent="0.3">
      <c r="A1444" t="s">
        <v>1582</v>
      </c>
      <c r="B1444" t="s">
        <v>1768</v>
      </c>
      <c r="C1444">
        <v>4</v>
      </c>
      <c r="D1444">
        <v>896.91</v>
      </c>
      <c r="E1444">
        <v>0.1</v>
      </c>
      <c r="F1444" t="s">
        <v>1805</v>
      </c>
      <c r="G1444">
        <v>3228.8760000000002</v>
      </c>
    </row>
    <row r="1445" spans="1:7" x14ac:dyDescent="0.3">
      <c r="A1445" t="s">
        <v>1724</v>
      </c>
      <c r="B1445" t="s">
        <v>1771</v>
      </c>
      <c r="C1445">
        <v>3</v>
      </c>
      <c r="D1445">
        <v>679.38</v>
      </c>
      <c r="E1445">
        <v>0.3</v>
      </c>
      <c r="F1445" t="s">
        <v>1810</v>
      </c>
      <c r="G1445">
        <v>1426.6980000000001</v>
      </c>
    </row>
    <row r="1446" spans="1:7" x14ac:dyDescent="0.3">
      <c r="A1446" t="s">
        <v>1690</v>
      </c>
      <c r="B1446" t="s">
        <v>1786</v>
      </c>
      <c r="C1446">
        <v>3</v>
      </c>
      <c r="D1446">
        <v>483.63</v>
      </c>
      <c r="E1446">
        <v>0</v>
      </c>
      <c r="F1446" t="s">
        <v>1805</v>
      </c>
      <c r="G1446">
        <v>1450.89</v>
      </c>
    </row>
    <row r="1447" spans="1:7" x14ac:dyDescent="0.3">
      <c r="A1447" t="s">
        <v>1608</v>
      </c>
      <c r="B1447" t="s">
        <v>1734</v>
      </c>
      <c r="C1447">
        <v>3</v>
      </c>
      <c r="D1447">
        <v>158.27000000000001</v>
      </c>
      <c r="E1447">
        <v>0.24</v>
      </c>
      <c r="F1447" t="s">
        <v>1810</v>
      </c>
      <c r="G1447">
        <v>360.85559999999998</v>
      </c>
    </row>
    <row r="1448" spans="1:7" x14ac:dyDescent="0.3">
      <c r="A1448" t="s">
        <v>1531</v>
      </c>
      <c r="B1448" t="s">
        <v>1783</v>
      </c>
      <c r="C1448">
        <v>4</v>
      </c>
      <c r="D1448">
        <v>601.5</v>
      </c>
      <c r="E1448">
        <v>0.18</v>
      </c>
      <c r="F1448" t="s">
        <v>1805</v>
      </c>
      <c r="G1448">
        <v>1972.92</v>
      </c>
    </row>
    <row r="1449" spans="1:7" x14ac:dyDescent="0.3">
      <c r="A1449" t="s">
        <v>1592</v>
      </c>
      <c r="B1449" t="s">
        <v>1792</v>
      </c>
      <c r="C1449">
        <v>2</v>
      </c>
      <c r="D1449">
        <v>46.39</v>
      </c>
      <c r="E1449">
        <v>7.0000000000000007E-2</v>
      </c>
      <c r="F1449" t="s">
        <v>1805</v>
      </c>
      <c r="G1449">
        <v>86.285399999999996</v>
      </c>
    </row>
    <row r="1450" spans="1:7" x14ac:dyDescent="0.3">
      <c r="A1450" t="s">
        <v>1694</v>
      </c>
      <c r="B1450" t="s">
        <v>1764</v>
      </c>
      <c r="C1450">
        <v>4</v>
      </c>
      <c r="D1450">
        <v>892.28</v>
      </c>
      <c r="E1450">
        <v>0.23</v>
      </c>
      <c r="F1450" t="s">
        <v>1805</v>
      </c>
      <c r="G1450">
        <v>2748.2224000000001</v>
      </c>
    </row>
    <row r="1451" spans="1:7" x14ac:dyDescent="0.3">
      <c r="A1451" t="s">
        <v>1550</v>
      </c>
      <c r="B1451" t="s">
        <v>1761</v>
      </c>
      <c r="C1451">
        <v>2</v>
      </c>
      <c r="D1451">
        <v>164.23</v>
      </c>
      <c r="E1451">
        <v>0.17</v>
      </c>
      <c r="F1451" t="s">
        <v>1805</v>
      </c>
      <c r="G1451">
        <v>272.62180000000001</v>
      </c>
    </row>
    <row r="1452" spans="1:7" x14ac:dyDescent="0.3">
      <c r="A1452" t="s">
        <v>1547</v>
      </c>
      <c r="B1452" t="s">
        <v>1761</v>
      </c>
      <c r="C1452">
        <v>1</v>
      </c>
      <c r="D1452">
        <v>484.23</v>
      </c>
      <c r="E1452">
        <v>0.12</v>
      </c>
      <c r="F1452" t="s">
        <v>1810</v>
      </c>
      <c r="G1452">
        <v>426.12240000000003</v>
      </c>
    </row>
    <row r="1453" spans="1:7" x14ac:dyDescent="0.3">
      <c r="A1453" t="s">
        <v>1600</v>
      </c>
      <c r="B1453" t="s">
        <v>1792</v>
      </c>
      <c r="C1453">
        <v>3</v>
      </c>
      <c r="D1453">
        <v>341.51</v>
      </c>
      <c r="E1453">
        <v>0.22</v>
      </c>
      <c r="F1453" t="s">
        <v>1810</v>
      </c>
      <c r="G1453">
        <v>799.13340000000005</v>
      </c>
    </row>
    <row r="1454" spans="1:7" x14ac:dyDescent="0.3">
      <c r="A1454" t="s">
        <v>1726</v>
      </c>
      <c r="B1454" t="s">
        <v>1779</v>
      </c>
      <c r="C1454">
        <v>3</v>
      </c>
      <c r="D1454">
        <v>758.87</v>
      </c>
      <c r="E1454">
        <v>0.11</v>
      </c>
      <c r="F1454" t="s">
        <v>1807</v>
      </c>
      <c r="G1454">
        <v>2026.1829</v>
      </c>
    </row>
    <row r="1455" spans="1:7" x14ac:dyDescent="0.3">
      <c r="A1455" t="s">
        <v>1642</v>
      </c>
      <c r="B1455" t="s">
        <v>1776</v>
      </c>
      <c r="C1455">
        <v>3</v>
      </c>
      <c r="D1455">
        <v>560.52</v>
      </c>
      <c r="E1455">
        <v>0.17</v>
      </c>
      <c r="F1455" t="s">
        <v>1805</v>
      </c>
      <c r="G1455">
        <v>1395.6948</v>
      </c>
    </row>
    <row r="1456" spans="1:7" x14ac:dyDescent="0.3">
      <c r="A1456" t="s">
        <v>1722</v>
      </c>
      <c r="B1456" t="s">
        <v>1789</v>
      </c>
      <c r="C1456">
        <v>2</v>
      </c>
      <c r="D1456">
        <v>977.18</v>
      </c>
      <c r="E1456">
        <v>0.19</v>
      </c>
      <c r="F1456" t="s">
        <v>1805</v>
      </c>
      <c r="G1456">
        <v>1583.0316</v>
      </c>
    </row>
    <row r="1457" spans="1:7" x14ac:dyDescent="0.3">
      <c r="A1457" t="s">
        <v>1562</v>
      </c>
      <c r="B1457" t="s">
        <v>1781</v>
      </c>
      <c r="C1457">
        <v>4</v>
      </c>
      <c r="D1457">
        <v>761.35</v>
      </c>
      <c r="E1457">
        <v>0.08</v>
      </c>
      <c r="F1457" t="s">
        <v>1805</v>
      </c>
      <c r="G1457">
        <v>2801.768</v>
      </c>
    </row>
    <row r="1458" spans="1:7" x14ac:dyDescent="0.3">
      <c r="A1458" t="s">
        <v>1664</v>
      </c>
      <c r="B1458" t="s">
        <v>1792</v>
      </c>
      <c r="C1458">
        <v>2</v>
      </c>
      <c r="D1458">
        <v>947.56</v>
      </c>
      <c r="E1458">
        <v>0.02</v>
      </c>
      <c r="F1458" t="s">
        <v>1810</v>
      </c>
      <c r="G1458">
        <v>1857.2175999999999</v>
      </c>
    </row>
    <row r="1459" spans="1:7" x14ac:dyDescent="0.3">
      <c r="A1459" t="s">
        <v>1616</v>
      </c>
      <c r="B1459" t="s">
        <v>1792</v>
      </c>
      <c r="C1459">
        <v>4</v>
      </c>
      <c r="D1459">
        <v>975.47</v>
      </c>
      <c r="E1459">
        <v>0.04</v>
      </c>
      <c r="F1459" t="s">
        <v>1805</v>
      </c>
      <c r="G1459">
        <v>3745.8047999999999</v>
      </c>
    </row>
    <row r="1460" spans="1:7" x14ac:dyDescent="0.3">
      <c r="A1460" t="s">
        <v>1556</v>
      </c>
      <c r="B1460" t="s">
        <v>1768</v>
      </c>
      <c r="C1460">
        <v>3</v>
      </c>
      <c r="D1460">
        <v>769.06</v>
      </c>
      <c r="E1460">
        <v>0.23</v>
      </c>
      <c r="F1460" t="s">
        <v>1810</v>
      </c>
      <c r="G1460">
        <v>1776.5286000000001</v>
      </c>
    </row>
    <row r="1461" spans="1:7" x14ac:dyDescent="0.3">
      <c r="A1461" t="s">
        <v>1608</v>
      </c>
      <c r="B1461" t="s">
        <v>1743</v>
      </c>
      <c r="C1461">
        <v>3</v>
      </c>
      <c r="D1461">
        <v>824.75</v>
      </c>
      <c r="E1461">
        <v>0.23</v>
      </c>
      <c r="F1461" t="s">
        <v>1805</v>
      </c>
      <c r="G1461">
        <v>1905.1724999999999</v>
      </c>
    </row>
    <row r="1462" spans="1:7" x14ac:dyDescent="0.3">
      <c r="A1462" t="s">
        <v>1666</v>
      </c>
      <c r="B1462" t="s">
        <v>1751</v>
      </c>
      <c r="C1462">
        <v>2</v>
      </c>
      <c r="D1462">
        <v>821.35</v>
      </c>
      <c r="E1462">
        <v>0.11</v>
      </c>
      <c r="F1462" t="s">
        <v>1807</v>
      </c>
      <c r="G1462">
        <v>1462.0029999999999</v>
      </c>
    </row>
    <row r="1463" spans="1:7" x14ac:dyDescent="0.3">
      <c r="A1463" t="s">
        <v>1556</v>
      </c>
      <c r="B1463" t="s">
        <v>1771</v>
      </c>
      <c r="C1463">
        <v>1</v>
      </c>
      <c r="D1463">
        <v>120.57</v>
      </c>
      <c r="E1463">
        <v>0.06</v>
      </c>
      <c r="F1463" t="s">
        <v>1807</v>
      </c>
      <c r="G1463">
        <v>113.33580000000001</v>
      </c>
    </row>
    <row r="1464" spans="1:7" x14ac:dyDescent="0.3">
      <c r="A1464" t="s">
        <v>1708</v>
      </c>
      <c r="B1464" t="s">
        <v>1739</v>
      </c>
      <c r="C1464">
        <v>1</v>
      </c>
      <c r="D1464">
        <v>122.27</v>
      </c>
      <c r="E1464">
        <v>0.26</v>
      </c>
      <c r="F1464" t="s">
        <v>1807</v>
      </c>
      <c r="G1464">
        <v>90.479799999999997</v>
      </c>
    </row>
    <row r="1465" spans="1:7" x14ac:dyDescent="0.3">
      <c r="A1465" t="s">
        <v>1582</v>
      </c>
      <c r="B1465" t="s">
        <v>1743</v>
      </c>
      <c r="C1465">
        <v>2</v>
      </c>
      <c r="D1465">
        <v>182.89</v>
      </c>
      <c r="E1465">
        <v>0.11</v>
      </c>
      <c r="F1465" t="s">
        <v>1805</v>
      </c>
      <c r="G1465">
        <v>325.54419999999999</v>
      </c>
    </row>
    <row r="1466" spans="1:7" x14ac:dyDescent="0.3">
      <c r="A1466" t="s">
        <v>1622</v>
      </c>
      <c r="B1466" t="s">
        <v>1751</v>
      </c>
      <c r="C1466">
        <v>1</v>
      </c>
      <c r="D1466">
        <v>695.26</v>
      </c>
      <c r="E1466">
        <v>0.23</v>
      </c>
      <c r="F1466" t="s">
        <v>1807</v>
      </c>
      <c r="G1466">
        <v>535.35019999999997</v>
      </c>
    </row>
    <row r="1467" spans="1:7" x14ac:dyDescent="0.3">
      <c r="A1467" t="s">
        <v>1588</v>
      </c>
      <c r="B1467" t="s">
        <v>1758</v>
      </c>
      <c r="C1467">
        <v>2</v>
      </c>
      <c r="D1467">
        <v>408.8</v>
      </c>
      <c r="E1467">
        <v>0.17</v>
      </c>
      <c r="F1467" t="s">
        <v>1810</v>
      </c>
      <c r="G1467">
        <v>678.60799999999995</v>
      </c>
    </row>
    <row r="1468" spans="1:7" x14ac:dyDescent="0.3">
      <c r="A1468" t="s">
        <v>1628</v>
      </c>
      <c r="B1468" t="s">
        <v>1764</v>
      </c>
      <c r="C1468">
        <v>3</v>
      </c>
      <c r="D1468">
        <v>512.15</v>
      </c>
      <c r="E1468">
        <v>0.12</v>
      </c>
      <c r="F1468" t="s">
        <v>1805</v>
      </c>
      <c r="G1468">
        <v>1352.076</v>
      </c>
    </row>
    <row r="1469" spans="1:7" x14ac:dyDescent="0.3">
      <c r="A1469" t="s">
        <v>1547</v>
      </c>
      <c r="B1469" t="s">
        <v>1764</v>
      </c>
      <c r="C1469">
        <v>3</v>
      </c>
      <c r="D1469">
        <v>136.4</v>
      </c>
      <c r="E1469">
        <v>0.15</v>
      </c>
      <c r="F1469" t="s">
        <v>1807</v>
      </c>
      <c r="G1469">
        <v>347.82000000000011</v>
      </c>
    </row>
    <row r="1470" spans="1:7" x14ac:dyDescent="0.3">
      <c r="A1470" t="s">
        <v>1539</v>
      </c>
      <c r="B1470" t="s">
        <v>1748</v>
      </c>
      <c r="C1470">
        <v>2</v>
      </c>
      <c r="D1470">
        <v>42.51</v>
      </c>
      <c r="E1470">
        <v>0.04</v>
      </c>
      <c r="F1470" t="s">
        <v>1810</v>
      </c>
      <c r="G1470">
        <v>81.619199999999992</v>
      </c>
    </row>
    <row r="1471" spans="1:7" x14ac:dyDescent="0.3">
      <c r="A1471" t="s">
        <v>1680</v>
      </c>
      <c r="B1471" t="s">
        <v>1761</v>
      </c>
      <c r="C1471">
        <v>3</v>
      </c>
      <c r="D1471">
        <v>582.1</v>
      </c>
      <c r="E1471">
        <v>0.12</v>
      </c>
      <c r="F1471" t="s">
        <v>1807</v>
      </c>
      <c r="G1471">
        <v>1536.7439999999999</v>
      </c>
    </row>
    <row r="1472" spans="1:7" x14ac:dyDescent="0.3">
      <c r="A1472" t="s">
        <v>1694</v>
      </c>
      <c r="B1472" t="s">
        <v>1789</v>
      </c>
      <c r="C1472">
        <v>4</v>
      </c>
      <c r="D1472">
        <v>461.52</v>
      </c>
      <c r="E1472">
        <v>0</v>
      </c>
      <c r="F1472" t="s">
        <v>1810</v>
      </c>
      <c r="G1472">
        <v>1846.08</v>
      </c>
    </row>
    <row r="1473" spans="1:7" x14ac:dyDescent="0.3">
      <c r="A1473" t="s">
        <v>1562</v>
      </c>
      <c r="B1473" t="s">
        <v>1774</v>
      </c>
      <c r="C1473">
        <v>1</v>
      </c>
      <c r="D1473">
        <v>558.41999999999996</v>
      </c>
      <c r="E1473">
        <v>0.03</v>
      </c>
      <c r="F1473" t="s">
        <v>1805</v>
      </c>
      <c r="G1473">
        <v>541.66739999999993</v>
      </c>
    </row>
    <row r="1474" spans="1:7" x14ac:dyDescent="0.3">
      <c r="A1474" t="s">
        <v>1554</v>
      </c>
      <c r="B1474" t="s">
        <v>1792</v>
      </c>
      <c r="C1474">
        <v>4</v>
      </c>
      <c r="D1474">
        <v>700.98</v>
      </c>
      <c r="E1474">
        <v>0.12</v>
      </c>
      <c r="F1474" t="s">
        <v>1807</v>
      </c>
      <c r="G1474">
        <v>2467.4495999999999</v>
      </c>
    </row>
    <row r="1475" spans="1:7" x14ac:dyDescent="0.3">
      <c r="A1475" t="s">
        <v>1700</v>
      </c>
      <c r="B1475" t="s">
        <v>1792</v>
      </c>
      <c r="C1475">
        <v>2</v>
      </c>
      <c r="D1475">
        <v>227.97</v>
      </c>
      <c r="E1475">
        <v>0.08</v>
      </c>
      <c r="F1475" t="s">
        <v>1810</v>
      </c>
      <c r="G1475">
        <v>419.46480000000003</v>
      </c>
    </row>
    <row r="1476" spans="1:7" x14ac:dyDescent="0.3">
      <c r="A1476" t="s">
        <v>1608</v>
      </c>
      <c r="B1476" t="s">
        <v>1774</v>
      </c>
      <c r="C1476">
        <v>4</v>
      </c>
      <c r="D1476">
        <v>278.70999999999998</v>
      </c>
      <c r="E1476">
        <v>0.2</v>
      </c>
      <c r="F1476" t="s">
        <v>1807</v>
      </c>
      <c r="G1476">
        <v>891.87199999999996</v>
      </c>
    </row>
    <row r="1477" spans="1:7" x14ac:dyDescent="0.3">
      <c r="A1477" t="s">
        <v>1728</v>
      </c>
      <c r="B1477" t="s">
        <v>1764</v>
      </c>
      <c r="C1477">
        <v>2</v>
      </c>
      <c r="D1477">
        <v>916.12</v>
      </c>
      <c r="E1477">
        <v>0.05</v>
      </c>
      <c r="F1477" t="s">
        <v>1807</v>
      </c>
      <c r="G1477">
        <v>1740.6279999999999</v>
      </c>
    </row>
    <row r="1478" spans="1:7" x14ac:dyDescent="0.3">
      <c r="A1478" t="s">
        <v>1550</v>
      </c>
      <c r="B1478" t="s">
        <v>1776</v>
      </c>
      <c r="C1478">
        <v>4</v>
      </c>
      <c r="D1478">
        <v>228.98</v>
      </c>
      <c r="E1478">
        <v>0.22</v>
      </c>
      <c r="F1478" t="s">
        <v>1807</v>
      </c>
      <c r="G1478">
        <v>714.41759999999999</v>
      </c>
    </row>
    <row r="1479" spans="1:7" x14ac:dyDescent="0.3">
      <c r="A1479" t="s">
        <v>1708</v>
      </c>
      <c r="B1479" t="s">
        <v>1783</v>
      </c>
      <c r="C1479">
        <v>4</v>
      </c>
      <c r="D1479">
        <v>904.82</v>
      </c>
      <c r="E1479">
        <v>0.09</v>
      </c>
      <c r="F1479" t="s">
        <v>1807</v>
      </c>
      <c r="G1479">
        <v>3293.5448000000001</v>
      </c>
    </row>
    <row r="1480" spans="1:7" x14ac:dyDescent="0.3">
      <c r="A1480" t="s">
        <v>1576</v>
      </c>
      <c r="B1480" t="s">
        <v>1774</v>
      </c>
      <c r="C1480">
        <v>1</v>
      </c>
      <c r="D1480">
        <v>588.61</v>
      </c>
      <c r="E1480">
        <v>0.1</v>
      </c>
      <c r="F1480" t="s">
        <v>1807</v>
      </c>
      <c r="G1480">
        <v>529.74900000000002</v>
      </c>
    </row>
    <row r="1481" spans="1:7" x14ac:dyDescent="0.3">
      <c r="A1481" t="s">
        <v>1596</v>
      </c>
      <c r="B1481" t="s">
        <v>1748</v>
      </c>
      <c r="C1481">
        <v>4</v>
      </c>
      <c r="D1481">
        <v>695.97</v>
      </c>
      <c r="E1481">
        <v>0.02</v>
      </c>
      <c r="F1481" t="s">
        <v>1805</v>
      </c>
      <c r="G1481">
        <v>2728.2024000000001</v>
      </c>
    </row>
    <row r="1482" spans="1:7" x14ac:dyDescent="0.3">
      <c r="A1482" t="s">
        <v>1724</v>
      </c>
      <c r="B1482" t="s">
        <v>1774</v>
      </c>
      <c r="C1482">
        <v>2</v>
      </c>
      <c r="D1482">
        <v>181.42</v>
      </c>
      <c r="E1482">
        <v>0.08</v>
      </c>
      <c r="F1482" t="s">
        <v>1807</v>
      </c>
      <c r="G1482">
        <v>333.81279999999998</v>
      </c>
    </row>
    <row r="1483" spans="1:7" x14ac:dyDescent="0.3">
      <c r="A1483" t="s">
        <v>1724</v>
      </c>
      <c r="B1483" t="s">
        <v>1779</v>
      </c>
      <c r="C1483">
        <v>1</v>
      </c>
      <c r="D1483">
        <v>439.55</v>
      </c>
      <c r="E1483">
        <v>0.28999999999999998</v>
      </c>
      <c r="F1483" t="s">
        <v>1810</v>
      </c>
      <c r="G1483">
        <v>312.08049999999997</v>
      </c>
    </row>
    <row r="1484" spans="1:7" x14ac:dyDescent="0.3">
      <c r="A1484" t="s">
        <v>1640</v>
      </c>
      <c r="B1484" t="s">
        <v>1792</v>
      </c>
      <c r="C1484">
        <v>3</v>
      </c>
      <c r="D1484">
        <v>471.27</v>
      </c>
      <c r="E1484">
        <v>0.27</v>
      </c>
      <c r="F1484" t="s">
        <v>1810</v>
      </c>
      <c r="G1484">
        <v>1032.0813000000001</v>
      </c>
    </row>
    <row r="1485" spans="1:7" x14ac:dyDescent="0.3">
      <c r="A1485" t="s">
        <v>1648</v>
      </c>
      <c r="B1485" t="s">
        <v>1776</v>
      </c>
      <c r="C1485">
        <v>1</v>
      </c>
      <c r="D1485">
        <v>758.89</v>
      </c>
      <c r="E1485">
        <v>0.1</v>
      </c>
      <c r="F1485" t="s">
        <v>1805</v>
      </c>
      <c r="G1485">
        <v>683.00099999999998</v>
      </c>
    </row>
    <row r="1486" spans="1:7" x14ac:dyDescent="0.3">
      <c r="A1486" t="s">
        <v>1720</v>
      </c>
      <c r="B1486" t="s">
        <v>1783</v>
      </c>
      <c r="C1486">
        <v>4</v>
      </c>
      <c r="D1486">
        <v>918.1</v>
      </c>
      <c r="E1486">
        <v>0.19</v>
      </c>
      <c r="F1486" t="s">
        <v>1810</v>
      </c>
      <c r="G1486">
        <v>2974.6439999999998</v>
      </c>
    </row>
    <row r="1487" spans="1:7" x14ac:dyDescent="0.3">
      <c r="A1487" t="s">
        <v>1718</v>
      </c>
      <c r="B1487" t="s">
        <v>1774</v>
      </c>
      <c r="C1487">
        <v>1</v>
      </c>
      <c r="D1487">
        <v>861.5</v>
      </c>
      <c r="E1487">
        <v>0.05</v>
      </c>
      <c r="F1487" t="s">
        <v>1810</v>
      </c>
      <c r="G1487">
        <v>818.42499999999995</v>
      </c>
    </row>
    <row r="1488" spans="1:7" x14ac:dyDescent="0.3">
      <c r="A1488" t="s">
        <v>1574</v>
      </c>
      <c r="B1488" t="s">
        <v>1781</v>
      </c>
      <c r="C1488">
        <v>1</v>
      </c>
      <c r="D1488">
        <v>588.29999999999995</v>
      </c>
      <c r="E1488">
        <v>0.26</v>
      </c>
      <c r="F1488" t="s">
        <v>1810</v>
      </c>
      <c r="G1488">
        <v>435.34199999999998</v>
      </c>
    </row>
    <row r="1489" spans="1:7" x14ac:dyDescent="0.3">
      <c r="A1489" t="s">
        <v>1640</v>
      </c>
      <c r="B1489" t="s">
        <v>1761</v>
      </c>
      <c r="C1489">
        <v>1</v>
      </c>
      <c r="D1489">
        <v>917.26</v>
      </c>
      <c r="E1489">
        <v>0.05</v>
      </c>
      <c r="F1489" t="s">
        <v>1807</v>
      </c>
      <c r="G1489">
        <v>871.39699999999993</v>
      </c>
    </row>
    <row r="1490" spans="1:7" x14ac:dyDescent="0.3">
      <c r="A1490" t="s">
        <v>1539</v>
      </c>
      <c r="B1490" t="s">
        <v>1792</v>
      </c>
      <c r="C1490">
        <v>4</v>
      </c>
      <c r="D1490">
        <v>96.78</v>
      </c>
      <c r="E1490">
        <v>0.11</v>
      </c>
      <c r="F1490" t="s">
        <v>1807</v>
      </c>
      <c r="G1490">
        <v>344.53680000000003</v>
      </c>
    </row>
    <row r="1491" spans="1:7" x14ac:dyDescent="0.3">
      <c r="A1491" t="s">
        <v>1586</v>
      </c>
      <c r="B1491" t="s">
        <v>1751</v>
      </c>
      <c r="C1491">
        <v>3</v>
      </c>
      <c r="D1491">
        <v>199.41</v>
      </c>
      <c r="E1491">
        <v>0.16</v>
      </c>
      <c r="F1491" t="s">
        <v>1810</v>
      </c>
      <c r="G1491">
        <v>502.51319999999998</v>
      </c>
    </row>
    <row r="1492" spans="1:7" x14ac:dyDescent="0.3">
      <c r="A1492" t="s">
        <v>1638</v>
      </c>
      <c r="B1492" t="s">
        <v>1768</v>
      </c>
      <c r="C1492">
        <v>1</v>
      </c>
      <c r="D1492">
        <v>687.91</v>
      </c>
      <c r="E1492">
        <v>0.25</v>
      </c>
      <c r="F1492" t="s">
        <v>1805</v>
      </c>
      <c r="G1492">
        <v>515.9325</v>
      </c>
    </row>
    <row r="1493" spans="1:7" x14ac:dyDescent="0.3">
      <c r="A1493" t="s">
        <v>1672</v>
      </c>
      <c r="B1493" t="s">
        <v>1743</v>
      </c>
      <c r="C1493">
        <v>3</v>
      </c>
      <c r="D1493">
        <v>769.62</v>
      </c>
      <c r="E1493">
        <v>0.09</v>
      </c>
      <c r="F1493" t="s">
        <v>1807</v>
      </c>
      <c r="G1493">
        <v>2101.0626000000002</v>
      </c>
    </row>
    <row r="1494" spans="1:7" x14ac:dyDescent="0.3">
      <c r="A1494" t="s">
        <v>1535</v>
      </c>
      <c r="B1494" t="s">
        <v>1748</v>
      </c>
      <c r="C1494">
        <v>1</v>
      </c>
      <c r="D1494">
        <v>492.05</v>
      </c>
      <c r="E1494">
        <v>0.27</v>
      </c>
      <c r="F1494" t="s">
        <v>1805</v>
      </c>
      <c r="G1494">
        <v>359.19650000000001</v>
      </c>
    </row>
    <row r="1495" spans="1:7" x14ac:dyDescent="0.3">
      <c r="A1495" t="s">
        <v>1564</v>
      </c>
      <c r="B1495" t="s">
        <v>1776</v>
      </c>
      <c r="C1495">
        <v>2</v>
      </c>
      <c r="D1495">
        <v>428.55</v>
      </c>
      <c r="E1495">
        <v>0</v>
      </c>
      <c r="F1495" t="s">
        <v>1807</v>
      </c>
      <c r="G1495">
        <v>857.1</v>
      </c>
    </row>
    <row r="1496" spans="1:7" x14ac:dyDescent="0.3">
      <c r="A1496" t="s">
        <v>1550</v>
      </c>
      <c r="B1496" t="s">
        <v>1783</v>
      </c>
      <c r="C1496">
        <v>4</v>
      </c>
      <c r="D1496">
        <v>316.18</v>
      </c>
      <c r="E1496">
        <v>0.12</v>
      </c>
      <c r="F1496" t="s">
        <v>1805</v>
      </c>
      <c r="G1496">
        <v>1112.9536000000001</v>
      </c>
    </row>
    <row r="1497" spans="1:7" x14ac:dyDescent="0.3">
      <c r="A1497" t="s">
        <v>1556</v>
      </c>
      <c r="B1497" t="s">
        <v>1748</v>
      </c>
      <c r="C1497">
        <v>3</v>
      </c>
      <c r="D1497">
        <v>162.16999999999999</v>
      </c>
      <c r="E1497">
        <v>0.15</v>
      </c>
      <c r="F1497" t="s">
        <v>1807</v>
      </c>
      <c r="G1497">
        <v>413.5335</v>
      </c>
    </row>
    <row r="1498" spans="1:7" x14ac:dyDescent="0.3">
      <c r="A1498" t="s">
        <v>1535</v>
      </c>
      <c r="B1498" t="s">
        <v>1748</v>
      </c>
      <c r="C1498">
        <v>3</v>
      </c>
      <c r="D1498">
        <v>698.14</v>
      </c>
      <c r="E1498">
        <v>0.04</v>
      </c>
      <c r="F1498" t="s">
        <v>1807</v>
      </c>
      <c r="G1498">
        <v>2010.6432</v>
      </c>
    </row>
    <row r="1499" spans="1:7" x14ac:dyDescent="0.3">
      <c r="A1499" t="s">
        <v>1678</v>
      </c>
      <c r="B1499" t="s">
        <v>1792</v>
      </c>
      <c r="C1499">
        <v>1</v>
      </c>
      <c r="D1499">
        <v>478.08</v>
      </c>
      <c r="E1499">
        <v>7.0000000000000007E-2</v>
      </c>
      <c r="F1499" t="s">
        <v>1810</v>
      </c>
      <c r="G1499">
        <v>444.61439999999988</v>
      </c>
    </row>
    <row r="1500" spans="1:7" x14ac:dyDescent="0.3">
      <c r="A1500" t="s">
        <v>1648</v>
      </c>
      <c r="B1500" t="s">
        <v>1761</v>
      </c>
      <c r="C1500">
        <v>2</v>
      </c>
      <c r="D1500">
        <v>958.64</v>
      </c>
      <c r="E1500">
        <v>0.2</v>
      </c>
      <c r="F1500" t="s">
        <v>1807</v>
      </c>
      <c r="G1500">
        <v>1533.8240000000001</v>
      </c>
    </row>
    <row r="1501" spans="1:7" x14ac:dyDescent="0.3">
      <c r="A1501" t="s">
        <v>1612</v>
      </c>
      <c r="B1501" t="s">
        <v>1776</v>
      </c>
      <c r="C1501">
        <v>2</v>
      </c>
      <c r="D1501">
        <v>581.19000000000005</v>
      </c>
      <c r="E1501">
        <v>7.0000000000000007E-2</v>
      </c>
      <c r="F1501" t="s">
        <v>1810</v>
      </c>
      <c r="G1501">
        <v>1081.0134</v>
      </c>
    </row>
    <row r="1502" spans="1:7" x14ac:dyDescent="0.3">
      <c r="A1502" t="s">
        <v>1728</v>
      </c>
      <c r="B1502" t="s">
        <v>1774</v>
      </c>
      <c r="C1502">
        <v>1</v>
      </c>
      <c r="D1502">
        <v>736.54</v>
      </c>
      <c r="E1502">
        <v>0.16</v>
      </c>
      <c r="F1502" t="s">
        <v>1807</v>
      </c>
      <c r="G1502">
        <v>618.69359999999995</v>
      </c>
    </row>
    <row r="1503" spans="1:7" x14ac:dyDescent="0.3">
      <c r="A1503" t="s">
        <v>1660</v>
      </c>
      <c r="B1503" t="s">
        <v>1783</v>
      </c>
      <c r="C1503">
        <v>1</v>
      </c>
      <c r="D1503">
        <v>524</v>
      </c>
      <c r="E1503">
        <v>0.28000000000000003</v>
      </c>
      <c r="F1503" t="s">
        <v>1805</v>
      </c>
      <c r="G1503">
        <v>377.28</v>
      </c>
    </row>
    <row r="1504" spans="1:7" x14ac:dyDescent="0.3">
      <c r="A1504" t="s">
        <v>1586</v>
      </c>
      <c r="B1504" t="s">
        <v>1748</v>
      </c>
      <c r="C1504">
        <v>4</v>
      </c>
      <c r="D1504">
        <v>566.09</v>
      </c>
      <c r="E1504">
        <v>0.28000000000000003</v>
      </c>
      <c r="F1504" t="s">
        <v>1810</v>
      </c>
      <c r="G1504">
        <v>1630.3391999999999</v>
      </c>
    </row>
    <row r="1505" spans="1:7" x14ac:dyDescent="0.3">
      <c r="A1505" t="s">
        <v>1572</v>
      </c>
      <c r="B1505" t="s">
        <v>1771</v>
      </c>
      <c r="C1505">
        <v>1</v>
      </c>
      <c r="D1505">
        <v>251.99</v>
      </c>
      <c r="E1505">
        <v>0.09</v>
      </c>
      <c r="F1505" t="s">
        <v>1805</v>
      </c>
      <c r="G1505">
        <v>229.3109</v>
      </c>
    </row>
    <row r="1506" spans="1:7" x14ac:dyDescent="0.3">
      <c r="A1506" t="s">
        <v>1564</v>
      </c>
      <c r="B1506" t="s">
        <v>1795</v>
      </c>
      <c r="C1506">
        <v>1</v>
      </c>
      <c r="D1506">
        <v>259.2</v>
      </c>
      <c r="E1506">
        <v>0.27</v>
      </c>
      <c r="F1506" t="s">
        <v>1810</v>
      </c>
      <c r="G1506">
        <v>189.21600000000001</v>
      </c>
    </row>
    <row r="1507" spans="1:7" x14ac:dyDescent="0.3">
      <c r="A1507" t="s">
        <v>1648</v>
      </c>
      <c r="B1507" t="s">
        <v>1783</v>
      </c>
      <c r="C1507">
        <v>1</v>
      </c>
      <c r="D1507">
        <v>935.66</v>
      </c>
      <c r="E1507">
        <v>0.26</v>
      </c>
      <c r="F1507" t="s">
        <v>1807</v>
      </c>
      <c r="G1507">
        <v>692.38839999999993</v>
      </c>
    </row>
    <row r="1508" spans="1:7" x14ac:dyDescent="0.3">
      <c r="A1508" t="s">
        <v>1600</v>
      </c>
      <c r="B1508" t="s">
        <v>1764</v>
      </c>
      <c r="C1508">
        <v>4</v>
      </c>
      <c r="D1508">
        <v>480.75</v>
      </c>
      <c r="E1508">
        <v>0.02</v>
      </c>
      <c r="F1508" t="s">
        <v>1805</v>
      </c>
      <c r="G1508">
        <v>1884.54</v>
      </c>
    </row>
    <row r="1509" spans="1:7" x14ac:dyDescent="0.3">
      <c r="A1509" t="s">
        <v>1692</v>
      </c>
      <c r="B1509" t="s">
        <v>1783</v>
      </c>
      <c r="C1509">
        <v>2</v>
      </c>
      <c r="D1509">
        <v>457.83</v>
      </c>
      <c r="E1509">
        <v>0.01</v>
      </c>
      <c r="F1509" t="s">
        <v>1810</v>
      </c>
      <c r="G1509">
        <v>906.50339999999994</v>
      </c>
    </row>
    <row r="1510" spans="1:7" x14ac:dyDescent="0.3">
      <c r="A1510" t="s">
        <v>1626</v>
      </c>
      <c r="B1510" t="s">
        <v>1781</v>
      </c>
      <c r="C1510">
        <v>1</v>
      </c>
      <c r="D1510">
        <v>994.63</v>
      </c>
      <c r="E1510">
        <v>0.28000000000000003</v>
      </c>
      <c r="F1510" t="s">
        <v>1805</v>
      </c>
      <c r="G1510">
        <v>716.1336</v>
      </c>
    </row>
    <row r="1511" spans="1:7" x14ac:dyDescent="0.3">
      <c r="A1511" t="s">
        <v>1710</v>
      </c>
      <c r="B1511" t="s">
        <v>1734</v>
      </c>
      <c r="C1511">
        <v>3</v>
      </c>
      <c r="D1511">
        <v>65.569999999999993</v>
      </c>
      <c r="E1511">
        <v>0.3</v>
      </c>
      <c r="F1511" t="s">
        <v>1810</v>
      </c>
      <c r="G1511">
        <v>137.697</v>
      </c>
    </row>
    <row r="1512" spans="1:7" x14ac:dyDescent="0.3">
      <c r="A1512" t="s">
        <v>1646</v>
      </c>
      <c r="B1512" t="s">
        <v>1789</v>
      </c>
      <c r="C1512">
        <v>3</v>
      </c>
      <c r="D1512">
        <v>622.98</v>
      </c>
      <c r="E1512">
        <v>0.28000000000000003</v>
      </c>
      <c r="F1512" t="s">
        <v>1807</v>
      </c>
      <c r="G1512">
        <v>1345.6368</v>
      </c>
    </row>
    <row r="1513" spans="1:7" x14ac:dyDescent="0.3">
      <c r="A1513" t="s">
        <v>1640</v>
      </c>
      <c r="B1513" t="s">
        <v>1779</v>
      </c>
      <c r="C1513">
        <v>1</v>
      </c>
      <c r="D1513">
        <v>170.68</v>
      </c>
      <c r="E1513">
        <v>0.13</v>
      </c>
      <c r="F1513" t="s">
        <v>1807</v>
      </c>
      <c r="G1513">
        <v>148.49160000000001</v>
      </c>
    </row>
    <row r="1514" spans="1:7" x14ac:dyDescent="0.3">
      <c r="A1514" t="s">
        <v>1542</v>
      </c>
      <c r="B1514" t="s">
        <v>1764</v>
      </c>
      <c r="C1514">
        <v>4</v>
      </c>
      <c r="D1514">
        <v>797.83</v>
      </c>
      <c r="E1514">
        <v>0.08</v>
      </c>
      <c r="F1514" t="s">
        <v>1805</v>
      </c>
      <c r="G1514">
        <v>2936.0144</v>
      </c>
    </row>
    <row r="1515" spans="1:7" x14ac:dyDescent="0.3">
      <c r="A1515" t="s">
        <v>1531</v>
      </c>
      <c r="B1515" t="s">
        <v>1786</v>
      </c>
      <c r="C1515">
        <v>1</v>
      </c>
      <c r="D1515">
        <v>372.75</v>
      </c>
      <c r="E1515">
        <v>0.12</v>
      </c>
      <c r="F1515" t="s">
        <v>1805</v>
      </c>
      <c r="G1515">
        <v>328.02</v>
      </c>
    </row>
    <row r="1516" spans="1:7" x14ac:dyDescent="0.3">
      <c r="A1516" t="s">
        <v>1652</v>
      </c>
      <c r="B1516" t="s">
        <v>1751</v>
      </c>
      <c r="C1516">
        <v>1</v>
      </c>
      <c r="D1516">
        <v>994.18</v>
      </c>
      <c r="E1516">
        <v>0.05</v>
      </c>
      <c r="F1516" t="s">
        <v>1807</v>
      </c>
      <c r="G1516">
        <v>944.47099999999989</v>
      </c>
    </row>
    <row r="1517" spans="1:7" x14ac:dyDescent="0.3">
      <c r="A1517" t="s">
        <v>1570</v>
      </c>
      <c r="B1517" t="s">
        <v>1779</v>
      </c>
      <c r="C1517">
        <v>1</v>
      </c>
      <c r="D1517">
        <v>136.12</v>
      </c>
      <c r="E1517">
        <v>7.0000000000000007E-2</v>
      </c>
      <c r="F1517" t="s">
        <v>1805</v>
      </c>
      <c r="G1517">
        <v>126.5916</v>
      </c>
    </row>
    <row r="1518" spans="1:7" x14ac:dyDescent="0.3">
      <c r="A1518" t="s">
        <v>1634</v>
      </c>
      <c r="B1518" t="s">
        <v>1792</v>
      </c>
      <c r="C1518">
        <v>3</v>
      </c>
      <c r="D1518">
        <v>634.45000000000005</v>
      </c>
      <c r="E1518">
        <v>0.17</v>
      </c>
      <c r="F1518" t="s">
        <v>1807</v>
      </c>
      <c r="G1518">
        <v>1579.7805000000001</v>
      </c>
    </row>
    <row r="1519" spans="1:7" x14ac:dyDescent="0.3">
      <c r="A1519" t="s">
        <v>1658</v>
      </c>
      <c r="B1519" t="s">
        <v>1734</v>
      </c>
      <c r="C1519">
        <v>4</v>
      </c>
      <c r="D1519">
        <v>179.62</v>
      </c>
      <c r="E1519">
        <v>0.05</v>
      </c>
      <c r="F1519" t="s">
        <v>1805</v>
      </c>
      <c r="G1519">
        <v>682.55600000000004</v>
      </c>
    </row>
    <row r="1520" spans="1:7" x14ac:dyDescent="0.3">
      <c r="A1520" t="s">
        <v>1570</v>
      </c>
      <c r="B1520" t="s">
        <v>1792</v>
      </c>
      <c r="C1520">
        <v>4</v>
      </c>
      <c r="D1520">
        <v>558.83000000000004</v>
      </c>
      <c r="E1520">
        <v>0.16</v>
      </c>
      <c r="F1520" t="s">
        <v>1807</v>
      </c>
      <c r="G1520">
        <v>1877.6687999999999</v>
      </c>
    </row>
    <row r="1521" spans="1:7" x14ac:dyDescent="0.3">
      <c r="A1521" t="s">
        <v>1718</v>
      </c>
      <c r="B1521" t="s">
        <v>1758</v>
      </c>
      <c r="C1521">
        <v>2</v>
      </c>
      <c r="D1521">
        <v>859.74</v>
      </c>
      <c r="E1521">
        <v>0.25</v>
      </c>
      <c r="F1521" t="s">
        <v>1810</v>
      </c>
      <c r="G1521">
        <v>1289.6099999999999</v>
      </c>
    </row>
    <row r="1522" spans="1:7" x14ac:dyDescent="0.3">
      <c r="A1522" t="s">
        <v>1660</v>
      </c>
      <c r="B1522" t="s">
        <v>1786</v>
      </c>
      <c r="C1522">
        <v>3</v>
      </c>
      <c r="D1522">
        <v>578.47</v>
      </c>
      <c r="E1522">
        <v>0.06</v>
      </c>
      <c r="F1522" t="s">
        <v>1810</v>
      </c>
      <c r="G1522">
        <v>1631.2854</v>
      </c>
    </row>
    <row r="1523" spans="1:7" x14ac:dyDescent="0.3">
      <c r="A1523" t="s">
        <v>1572</v>
      </c>
      <c r="B1523" t="s">
        <v>1776</v>
      </c>
      <c r="C1523">
        <v>1</v>
      </c>
      <c r="D1523">
        <v>440.48</v>
      </c>
      <c r="E1523">
        <v>0.11</v>
      </c>
      <c r="F1523" t="s">
        <v>1810</v>
      </c>
      <c r="G1523">
        <v>392.02720000000011</v>
      </c>
    </row>
    <row r="1524" spans="1:7" x14ac:dyDescent="0.3">
      <c r="A1524" t="s">
        <v>1562</v>
      </c>
      <c r="B1524" t="s">
        <v>1795</v>
      </c>
      <c r="C1524">
        <v>2</v>
      </c>
      <c r="D1524">
        <v>303.67</v>
      </c>
      <c r="E1524">
        <v>0.05</v>
      </c>
      <c r="F1524" t="s">
        <v>1807</v>
      </c>
      <c r="G1524">
        <v>576.97299999999996</v>
      </c>
    </row>
    <row r="1525" spans="1:7" x14ac:dyDescent="0.3">
      <c r="A1525" t="s">
        <v>1678</v>
      </c>
      <c r="B1525" t="s">
        <v>1781</v>
      </c>
      <c r="C1525">
        <v>2</v>
      </c>
      <c r="D1525">
        <v>611.21</v>
      </c>
      <c r="E1525">
        <v>0.22</v>
      </c>
      <c r="F1525" t="s">
        <v>1810</v>
      </c>
      <c r="G1525">
        <v>953.48760000000004</v>
      </c>
    </row>
    <row r="1526" spans="1:7" x14ac:dyDescent="0.3">
      <c r="A1526" t="s">
        <v>1608</v>
      </c>
      <c r="B1526" t="s">
        <v>1783</v>
      </c>
      <c r="C1526">
        <v>2</v>
      </c>
      <c r="D1526">
        <v>768.08</v>
      </c>
      <c r="E1526">
        <v>0.26</v>
      </c>
      <c r="F1526" t="s">
        <v>1807</v>
      </c>
      <c r="G1526">
        <v>1136.7583999999999</v>
      </c>
    </row>
    <row r="1527" spans="1:7" x14ac:dyDescent="0.3">
      <c r="A1527" t="s">
        <v>1576</v>
      </c>
      <c r="B1527" t="s">
        <v>1792</v>
      </c>
      <c r="C1527">
        <v>1</v>
      </c>
      <c r="D1527">
        <v>616.82000000000005</v>
      </c>
      <c r="E1527">
        <v>0.24</v>
      </c>
      <c r="F1527" t="s">
        <v>1805</v>
      </c>
      <c r="G1527">
        <v>468.78320000000002</v>
      </c>
    </row>
    <row r="1528" spans="1:7" x14ac:dyDescent="0.3">
      <c r="A1528" t="s">
        <v>1610</v>
      </c>
      <c r="B1528" t="s">
        <v>1792</v>
      </c>
      <c r="C1528">
        <v>1</v>
      </c>
      <c r="D1528">
        <v>470.34</v>
      </c>
      <c r="E1528">
        <v>0.18</v>
      </c>
      <c r="F1528" t="s">
        <v>1810</v>
      </c>
      <c r="G1528">
        <v>385.67880000000002</v>
      </c>
    </row>
    <row r="1529" spans="1:7" x14ac:dyDescent="0.3">
      <c r="A1529" t="s">
        <v>1636</v>
      </c>
      <c r="B1529" t="s">
        <v>1764</v>
      </c>
      <c r="C1529">
        <v>2</v>
      </c>
      <c r="D1529">
        <v>616.36</v>
      </c>
      <c r="E1529">
        <v>0.12</v>
      </c>
      <c r="F1529" t="s">
        <v>1807</v>
      </c>
      <c r="G1529">
        <v>1084.7936</v>
      </c>
    </row>
    <row r="1530" spans="1:7" x14ac:dyDescent="0.3">
      <c r="A1530" t="s">
        <v>1533</v>
      </c>
      <c r="B1530" t="s">
        <v>1768</v>
      </c>
      <c r="C1530">
        <v>3</v>
      </c>
      <c r="D1530">
        <v>657.24</v>
      </c>
      <c r="E1530">
        <v>0.18</v>
      </c>
      <c r="F1530" t="s">
        <v>1807</v>
      </c>
      <c r="G1530">
        <v>1616.8104000000001</v>
      </c>
    </row>
    <row r="1531" spans="1:7" x14ac:dyDescent="0.3">
      <c r="A1531" t="s">
        <v>1612</v>
      </c>
      <c r="B1531" t="s">
        <v>1795</v>
      </c>
      <c r="C1531">
        <v>2</v>
      </c>
      <c r="D1531">
        <v>392.45</v>
      </c>
      <c r="E1531">
        <v>0.04</v>
      </c>
      <c r="F1531" t="s">
        <v>1807</v>
      </c>
      <c r="G1531">
        <v>753.50399999999991</v>
      </c>
    </row>
    <row r="1532" spans="1:7" x14ac:dyDescent="0.3">
      <c r="A1532" t="s">
        <v>1610</v>
      </c>
      <c r="B1532" t="s">
        <v>1781</v>
      </c>
      <c r="C1532">
        <v>3</v>
      </c>
      <c r="D1532">
        <v>62.03</v>
      </c>
      <c r="E1532">
        <v>0.01</v>
      </c>
      <c r="F1532" t="s">
        <v>1810</v>
      </c>
      <c r="G1532">
        <v>184.22909999999999</v>
      </c>
    </row>
    <row r="1533" spans="1:7" x14ac:dyDescent="0.3">
      <c r="A1533" t="s">
        <v>1722</v>
      </c>
      <c r="B1533" t="s">
        <v>1748</v>
      </c>
      <c r="C1533">
        <v>4</v>
      </c>
      <c r="D1533">
        <v>933.73</v>
      </c>
      <c r="E1533">
        <v>0.25</v>
      </c>
      <c r="F1533" t="s">
        <v>1807</v>
      </c>
      <c r="G1533">
        <v>2801.19</v>
      </c>
    </row>
    <row r="1534" spans="1:7" x14ac:dyDescent="0.3">
      <c r="A1534" t="s">
        <v>1700</v>
      </c>
      <c r="B1534" t="s">
        <v>1786</v>
      </c>
      <c r="C1534">
        <v>3</v>
      </c>
      <c r="D1534">
        <v>615.30999999999995</v>
      </c>
      <c r="E1534">
        <v>0.14000000000000001</v>
      </c>
      <c r="F1534" t="s">
        <v>1807</v>
      </c>
      <c r="G1534">
        <v>1587.4998000000001</v>
      </c>
    </row>
    <row r="1535" spans="1:7" x14ac:dyDescent="0.3">
      <c r="A1535" t="s">
        <v>1648</v>
      </c>
      <c r="B1535" t="s">
        <v>1792</v>
      </c>
      <c r="C1535">
        <v>4</v>
      </c>
      <c r="D1535">
        <v>790.38</v>
      </c>
      <c r="E1535">
        <v>0.22</v>
      </c>
      <c r="F1535" t="s">
        <v>1810</v>
      </c>
      <c r="G1535">
        <v>2465.9856</v>
      </c>
    </row>
    <row r="1536" spans="1:7" x14ac:dyDescent="0.3">
      <c r="A1536" t="s">
        <v>1648</v>
      </c>
      <c r="B1536" t="s">
        <v>1789</v>
      </c>
      <c r="C1536">
        <v>2</v>
      </c>
      <c r="D1536">
        <v>102.85</v>
      </c>
      <c r="E1536">
        <v>0.08</v>
      </c>
      <c r="F1536" t="s">
        <v>1807</v>
      </c>
      <c r="G1536">
        <v>189.244</v>
      </c>
    </row>
    <row r="1537" spans="1:7" x14ac:dyDescent="0.3">
      <c r="A1537" t="s">
        <v>1552</v>
      </c>
      <c r="B1537" t="s">
        <v>1786</v>
      </c>
      <c r="C1537">
        <v>3</v>
      </c>
      <c r="D1537">
        <v>866.78</v>
      </c>
      <c r="E1537">
        <v>0.27</v>
      </c>
      <c r="F1537" t="s">
        <v>1807</v>
      </c>
      <c r="G1537">
        <v>1898.2482</v>
      </c>
    </row>
    <row r="1538" spans="1:7" x14ac:dyDescent="0.3">
      <c r="A1538" t="s">
        <v>1686</v>
      </c>
      <c r="B1538" t="s">
        <v>1786</v>
      </c>
      <c r="C1538">
        <v>3</v>
      </c>
      <c r="D1538">
        <v>392.84</v>
      </c>
      <c r="E1538">
        <v>0.27</v>
      </c>
      <c r="F1538" t="s">
        <v>1807</v>
      </c>
      <c r="G1538">
        <v>860.31959999999992</v>
      </c>
    </row>
    <row r="1539" spans="1:7" x14ac:dyDescent="0.3">
      <c r="A1539" t="s">
        <v>1547</v>
      </c>
      <c r="B1539" t="s">
        <v>1755</v>
      </c>
      <c r="C1539">
        <v>2</v>
      </c>
      <c r="D1539">
        <v>753.1</v>
      </c>
      <c r="E1539">
        <v>0.19</v>
      </c>
      <c r="F1539" t="s">
        <v>1807</v>
      </c>
      <c r="G1539">
        <v>1220.0219999999999</v>
      </c>
    </row>
    <row r="1540" spans="1:7" x14ac:dyDescent="0.3">
      <c r="A1540" t="s">
        <v>1638</v>
      </c>
      <c r="B1540" t="s">
        <v>1789</v>
      </c>
      <c r="C1540">
        <v>2</v>
      </c>
      <c r="D1540">
        <v>700.91</v>
      </c>
      <c r="E1540">
        <v>0.1</v>
      </c>
      <c r="F1540" t="s">
        <v>1807</v>
      </c>
      <c r="G1540">
        <v>1261.6379999999999</v>
      </c>
    </row>
    <row r="1541" spans="1:7" x14ac:dyDescent="0.3">
      <c r="A1541" t="s">
        <v>1560</v>
      </c>
      <c r="B1541" t="s">
        <v>1776</v>
      </c>
      <c r="C1541">
        <v>4</v>
      </c>
      <c r="D1541">
        <v>935.98</v>
      </c>
      <c r="E1541">
        <v>0.11</v>
      </c>
      <c r="F1541" t="s">
        <v>1807</v>
      </c>
      <c r="G1541">
        <v>3332.0888</v>
      </c>
    </row>
    <row r="1542" spans="1:7" x14ac:dyDescent="0.3">
      <c r="A1542" t="s">
        <v>1682</v>
      </c>
      <c r="B1542" t="s">
        <v>1786</v>
      </c>
      <c r="C1542">
        <v>1</v>
      </c>
      <c r="D1542">
        <v>539.9</v>
      </c>
      <c r="E1542">
        <v>7.0000000000000007E-2</v>
      </c>
      <c r="F1542" t="s">
        <v>1805</v>
      </c>
      <c r="G1542">
        <v>502.10700000000003</v>
      </c>
    </row>
    <row r="1543" spans="1:7" x14ac:dyDescent="0.3">
      <c r="A1543" t="s">
        <v>1610</v>
      </c>
      <c r="B1543" t="s">
        <v>1758</v>
      </c>
      <c r="C1543">
        <v>1</v>
      </c>
      <c r="D1543">
        <v>312.81</v>
      </c>
      <c r="E1543">
        <v>0.14000000000000001</v>
      </c>
      <c r="F1543" t="s">
        <v>1807</v>
      </c>
      <c r="G1543">
        <v>269.01659999999998</v>
      </c>
    </row>
    <row r="1544" spans="1:7" x14ac:dyDescent="0.3">
      <c r="A1544" t="s">
        <v>1626</v>
      </c>
      <c r="B1544" t="s">
        <v>1761</v>
      </c>
      <c r="C1544">
        <v>3</v>
      </c>
      <c r="D1544">
        <v>855.96</v>
      </c>
      <c r="E1544">
        <v>0.28999999999999998</v>
      </c>
      <c r="F1544" t="s">
        <v>1810</v>
      </c>
      <c r="G1544">
        <v>1823.1948</v>
      </c>
    </row>
    <row r="1545" spans="1:7" x14ac:dyDescent="0.3">
      <c r="A1545" t="s">
        <v>1528</v>
      </c>
      <c r="B1545" t="s">
        <v>1774</v>
      </c>
      <c r="C1545">
        <v>3</v>
      </c>
      <c r="D1545">
        <v>305</v>
      </c>
      <c r="E1545">
        <v>0.01</v>
      </c>
      <c r="F1545" t="s">
        <v>1810</v>
      </c>
      <c r="G1545">
        <v>905.85</v>
      </c>
    </row>
    <row r="1546" spans="1:7" x14ac:dyDescent="0.3">
      <c r="A1546" t="s">
        <v>1728</v>
      </c>
      <c r="B1546" t="s">
        <v>1776</v>
      </c>
      <c r="C1546">
        <v>3</v>
      </c>
      <c r="D1546">
        <v>831.15</v>
      </c>
      <c r="E1546">
        <v>0.19</v>
      </c>
      <c r="F1546" t="s">
        <v>1805</v>
      </c>
      <c r="G1546">
        <v>2019.6945000000001</v>
      </c>
    </row>
    <row r="1547" spans="1:7" x14ac:dyDescent="0.3">
      <c r="A1547" t="s">
        <v>1722</v>
      </c>
      <c r="B1547" t="s">
        <v>1748</v>
      </c>
      <c r="C1547">
        <v>2</v>
      </c>
      <c r="D1547">
        <v>644.97</v>
      </c>
      <c r="E1547">
        <v>0.24</v>
      </c>
      <c r="F1547" t="s">
        <v>1810</v>
      </c>
      <c r="G1547">
        <v>980.35440000000006</v>
      </c>
    </row>
    <row r="1548" spans="1:7" x14ac:dyDescent="0.3">
      <c r="A1548" t="s">
        <v>1706</v>
      </c>
      <c r="B1548" t="s">
        <v>1739</v>
      </c>
      <c r="C1548">
        <v>1</v>
      </c>
      <c r="D1548">
        <v>149.56</v>
      </c>
      <c r="E1548">
        <v>0.09</v>
      </c>
      <c r="F1548" t="s">
        <v>1805</v>
      </c>
      <c r="G1548">
        <v>136.09960000000001</v>
      </c>
    </row>
    <row r="1549" spans="1:7" x14ac:dyDescent="0.3">
      <c r="A1549" t="s">
        <v>1616</v>
      </c>
      <c r="B1549" t="s">
        <v>1795</v>
      </c>
      <c r="C1549">
        <v>1</v>
      </c>
      <c r="D1549">
        <v>661.77</v>
      </c>
      <c r="E1549">
        <v>0.03</v>
      </c>
      <c r="F1549" t="s">
        <v>1807</v>
      </c>
      <c r="G1549">
        <v>641.91689999999994</v>
      </c>
    </row>
    <row r="1550" spans="1:7" x14ac:dyDescent="0.3">
      <c r="A1550" t="s">
        <v>1718</v>
      </c>
      <c r="B1550" t="s">
        <v>1761</v>
      </c>
      <c r="C1550">
        <v>3</v>
      </c>
      <c r="D1550">
        <v>99.67</v>
      </c>
      <c r="E1550">
        <v>0.17</v>
      </c>
      <c r="F1550" t="s">
        <v>1805</v>
      </c>
      <c r="G1550">
        <v>248.17830000000001</v>
      </c>
    </row>
    <row r="1551" spans="1:7" x14ac:dyDescent="0.3">
      <c r="A1551" t="s">
        <v>1654</v>
      </c>
      <c r="B1551" t="s">
        <v>1739</v>
      </c>
      <c r="C1551">
        <v>3</v>
      </c>
      <c r="D1551">
        <v>103.66</v>
      </c>
      <c r="E1551">
        <v>0.26</v>
      </c>
      <c r="F1551" t="s">
        <v>1810</v>
      </c>
      <c r="G1551">
        <v>230.12520000000001</v>
      </c>
    </row>
    <row r="1552" spans="1:7" x14ac:dyDescent="0.3">
      <c r="A1552" t="s">
        <v>1610</v>
      </c>
      <c r="B1552" t="s">
        <v>1743</v>
      </c>
      <c r="C1552">
        <v>4</v>
      </c>
      <c r="D1552">
        <v>54.4</v>
      </c>
      <c r="E1552">
        <v>0.22</v>
      </c>
      <c r="F1552" t="s">
        <v>1805</v>
      </c>
      <c r="G1552">
        <v>169.72800000000001</v>
      </c>
    </row>
    <row r="1553" spans="1:7" x14ac:dyDescent="0.3">
      <c r="A1553" t="s">
        <v>1698</v>
      </c>
      <c r="B1553" t="s">
        <v>1781</v>
      </c>
      <c r="C1553">
        <v>1</v>
      </c>
      <c r="D1553">
        <v>46.66</v>
      </c>
      <c r="E1553">
        <v>0.2</v>
      </c>
      <c r="F1553" t="s">
        <v>1805</v>
      </c>
      <c r="G1553">
        <v>37.328000000000003</v>
      </c>
    </row>
    <row r="1554" spans="1:7" x14ac:dyDescent="0.3">
      <c r="A1554" t="s">
        <v>1676</v>
      </c>
      <c r="B1554" t="s">
        <v>1774</v>
      </c>
      <c r="C1554">
        <v>4</v>
      </c>
      <c r="D1554">
        <v>871.2</v>
      </c>
      <c r="E1554">
        <v>0.28999999999999998</v>
      </c>
      <c r="F1554" t="s">
        <v>1805</v>
      </c>
      <c r="G1554">
        <v>2474.2080000000001</v>
      </c>
    </row>
    <row r="1555" spans="1:7" x14ac:dyDescent="0.3">
      <c r="A1555" t="s">
        <v>1566</v>
      </c>
      <c r="B1555" t="s">
        <v>1781</v>
      </c>
      <c r="C1555">
        <v>4</v>
      </c>
      <c r="D1555">
        <v>317.11</v>
      </c>
      <c r="E1555">
        <v>0.16</v>
      </c>
      <c r="F1555" t="s">
        <v>1807</v>
      </c>
      <c r="G1555">
        <v>1065.4896000000001</v>
      </c>
    </row>
    <row r="1556" spans="1:7" x14ac:dyDescent="0.3">
      <c r="A1556" t="s">
        <v>1580</v>
      </c>
      <c r="B1556" t="s">
        <v>1779</v>
      </c>
      <c r="C1556">
        <v>2</v>
      </c>
      <c r="D1556">
        <v>388.34</v>
      </c>
      <c r="E1556">
        <v>0.09</v>
      </c>
      <c r="F1556" t="s">
        <v>1807</v>
      </c>
      <c r="G1556">
        <v>706.77879999999993</v>
      </c>
    </row>
    <row r="1557" spans="1:7" x14ac:dyDescent="0.3">
      <c r="A1557" t="s">
        <v>1590</v>
      </c>
      <c r="B1557" t="s">
        <v>1758</v>
      </c>
      <c r="C1557">
        <v>4</v>
      </c>
      <c r="D1557">
        <v>998.2</v>
      </c>
      <c r="E1557">
        <v>0.15</v>
      </c>
      <c r="F1557" t="s">
        <v>1805</v>
      </c>
      <c r="G1557">
        <v>3393.88</v>
      </c>
    </row>
    <row r="1558" spans="1:7" x14ac:dyDescent="0.3">
      <c r="A1558" t="s">
        <v>1602</v>
      </c>
      <c r="B1558" t="s">
        <v>1734</v>
      </c>
      <c r="C1558">
        <v>1</v>
      </c>
      <c r="D1558">
        <v>887.38</v>
      </c>
      <c r="E1558">
        <v>0.01</v>
      </c>
      <c r="F1558" t="s">
        <v>1810</v>
      </c>
      <c r="G1558">
        <v>878.50620000000004</v>
      </c>
    </row>
    <row r="1559" spans="1:7" x14ac:dyDescent="0.3">
      <c r="A1559" t="s">
        <v>1604</v>
      </c>
      <c r="B1559" t="s">
        <v>1776</v>
      </c>
      <c r="C1559">
        <v>4</v>
      </c>
      <c r="D1559">
        <v>332.97</v>
      </c>
      <c r="E1559">
        <v>0.28000000000000003</v>
      </c>
      <c r="F1559" t="s">
        <v>1805</v>
      </c>
      <c r="G1559">
        <v>958.95360000000005</v>
      </c>
    </row>
    <row r="1560" spans="1:7" x14ac:dyDescent="0.3">
      <c r="A1560" t="s">
        <v>1622</v>
      </c>
      <c r="B1560" t="s">
        <v>1734</v>
      </c>
      <c r="C1560">
        <v>2</v>
      </c>
      <c r="D1560">
        <v>157.91</v>
      </c>
      <c r="E1560">
        <v>0.09</v>
      </c>
      <c r="F1560" t="s">
        <v>1810</v>
      </c>
      <c r="G1560">
        <v>287.39620000000002</v>
      </c>
    </row>
    <row r="1561" spans="1:7" x14ac:dyDescent="0.3">
      <c r="A1561" t="s">
        <v>1554</v>
      </c>
      <c r="B1561" t="s">
        <v>1792</v>
      </c>
      <c r="C1561">
        <v>1</v>
      </c>
      <c r="D1561">
        <v>548.15</v>
      </c>
      <c r="E1561">
        <v>0.11</v>
      </c>
      <c r="F1561" t="s">
        <v>1805</v>
      </c>
      <c r="G1561">
        <v>487.8535</v>
      </c>
    </row>
    <row r="1562" spans="1:7" x14ac:dyDescent="0.3">
      <c r="A1562" t="s">
        <v>1626</v>
      </c>
      <c r="B1562" t="s">
        <v>1783</v>
      </c>
      <c r="C1562">
        <v>1</v>
      </c>
      <c r="D1562">
        <v>135.13</v>
      </c>
      <c r="E1562">
        <v>0.04</v>
      </c>
      <c r="F1562" t="s">
        <v>1805</v>
      </c>
      <c r="G1562">
        <v>129.72479999999999</v>
      </c>
    </row>
    <row r="1563" spans="1:7" x14ac:dyDescent="0.3">
      <c r="A1563" t="s">
        <v>1642</v>
      </c>
      <c r="B1563" t="s">
        <v>1748</v>
      </c>
      <c r="C1563">
        <v>3</v>
      </c>
      <c r="D1563">
        <v>579.26</v>
      </c>
      <c r="E1563">
        <v>0.19</v>
      </c>
      <c r="F1563" t="s">
        <v>1805</v>
      </c>
      <c r="G1563">
        <v>1407.6017999999999</v>
      </c>
    </row>
    <row r="1564" spans="1:7" x14ac:dyDescent="0.3">
      <c r="A1564" t="s">
        <v>1564</v>
      </c>
      <c r="B1564" t="s">
        <v>1734</v>
      </c>
      <c r="C1564">
        <v>1</v>
      </c>
      <c r="D1564">
        <v>465.63</v>
      </c>
      <c r="E1564">
        <v>0.25</v>
      </c>
      <c r="F1564" t="s">
        <v>1805</v>
      </c>
      <c r="G1564">
        <v>349.22250000000003</v>
      </c>
    </row>
    <row r="1565" spans="1:7" x14ac:dyDescent="0.3">
      <c r="A1565" t="s">
        <v>1682</v>
      </c>
      <c r="B1565" t="s">
        <v>1786</v>
      </c>
      <c r="C1565">
        <v>2</v>
      </c>
      <c r="D1565">
        <v>675.61</v>
      </c>
      <c r="E1565">
        <v>0.08</v>
      </c>
      <c r="F1565" t="s">
        <v>1810</v>
      </c>
      <c r="G1565">
        <v>1243.1224</v>
      </c>
    </row>
    <row r="1566" spans="1:7" x14ac:dyDescent="0.3">
      <c r="A1566" t="s">
        <v>1596</v>
      </c>
      <c r="B1566" t="s">
        <v>1758</v>
      </c>
      <c r="C1566">
        <v>1</v>
      </c>
      <c r="D1566">
        <v>718.99</v>
      </c>
      <c r="E1566">
        <v>0.08</v>
      </c>
      <c r="F1566" t="s">
        <v>1807</v>
      </c>
      <c r="G1566">
        <v>661.47080000000005</v>
      </c>
    </row>
    <row r="1567" spans="1:7" x14ac:dyDescent="0.3">
      <c r="A1567" t="s">
        <v>1558</v>
      </c>
      <c r="B1567" t="s">
        <v>1771</v>
      </c>
      <c r="C1567">
        <v>2</v>
      </c>
      <c r="D1567">
        <v>675.65</v>
      </c>
      <c r="E1567">
        <v>0.2</v>
      </c>
      <c r="F1567" t="s">
        <v>1810</v>
      </c>
      <c r="G1567">
        <v>1081.04</v>
      </c>
    </row>
    <row r="1568" spans="1:7" x14ac:dyDescent="0.3">
      <c r="A1568" t="s">
        <v>1720</v>
      </c>
      <c r="B1568" t="s">
        <v>1783</v>
      </c>
      <c r="C1568">
        <v>4</v>
      </c>
      <c r="D1568">
        <v>284.24</v>
      </c>
      <c r="E1568">
        <v>0.1</v>
      </c>
      <c r="F1568" t="s">
        <v>1805</v>
      </c>
      <c r="G1568">
        <v>1023.264</v>
      </c>
    </row>
    <row r="1569" spans="1:7" x14ac:dyDescent="0.3">
      <c r="A1569" t="s">
        <v>1528</v>
      </c>
      <c r="B1569" t="s">
        <v>1748</v>
      </c>
      <c r="C1569">
        <v>1</v>
      </c>
      <c r="D1569">
        <v>94.26</v>
      </c>
      <c r="E1569">
        <v>0.18</v>
      </c>
      <c r="F1569" t="s">
        <v>1807</v>
      </c>
      <c r="G1569">
        <v>77.293200000000013</v>
      </c>
    </row>
    <row r="1570" spans="1:7" x14ac:dyDescent="0.3">
      <c r="A1570" t="s">
        <v>1539</v>
      </c>
      <c r="B1570" t="s">
        <v>1771</v>
      </c>
      <c r="C1570">
        <v>4</v>
      </c>
      <c r="D1570">
        <v>458.58</v>
      </c>
      <c r="E1570">
        <v>0.28999999999999998</v>
      </c>
      <c r="F1570" t="s">
        <v>1810</v>
      </c>
      <c r="G1570">
        <v>1302.3671999999999</v>
      </c>
    </row>
    <row r="1571" spans="1:7" x14ac:dyDescent="0.3">
      <c r="A1571" t="s">
        <v>1660</v>
      </c>
      <c r="B1571" t="s">
        <v>1771</v>
      </c>
      <c r="C1571">
        <v>4</v>
      </c>
      <c r="D1571">
        <v>704.49</v>
      </c>
      <c r="E1571">
        <v>0.05</v>
      </c>
      <c r="F1571" t="s">
        <v>1810</v>
      </c>
      <c r="G1571">
        <v>2677.0619999999999</v>
      </c>
    </row>
    <row r="1572" spans="1:7" x14ac:dyDescent="0.3">
      <c r="A1572" t="s">
        <v>1584</v>
      </c>
      <c r="B1572" t="s">
        <v>1795</v>
      </c>
      <c r="C1572">
        <v>4</v>
      </c>
      <c r="D1572">
        <v>822.32</v>
      </c>
      <c r="E1572">
        <v>0.26</v>
      </c>
      <c r="F1572" t="s">
        <v>1807</v>
      </c>
      <c r="G1572">
        <v>2434.0672</v>
      </c>
    </row>
    <row r="1573" spans="1:7" x14ac:dyDescent="0.3">
      <c r="A1573" t="s">
        <v>1533</v>
      </c>
      <c r="B1573" t="s">
        <v>1779</v>
      </c>
      <c r="C1573">
        <v>4</v>
      </c>
      <c r="D1573">
        <v>785.41</v>
      </c>
      <c r="E1573">
        <v>0.13</v>
      </c>
      <c r="F1573" t="s">
        <v>1810</v>
      </c>
      <c r="G1573">
        <v>2733.2267999999999</v>
      </c>
    </row>
    <row r="1574" spans="1:7" x14ac:dyDescent="0.3">
      <c r="A1574" t="s">
        <v>1608</v>
      </c>
      <c r="B1574" t="s">
        <v>1781</v>
      </c>
      <c r="C1574">
        <v>1</v>
      </c>
      <c r="D1574">
        <v>405.8</v>
      </c>
      <c r="E1574">
        <v>0.11</v>
      </c>
      <c r="F1574" t="s">
        <v>1807</v>
      </c>
      <c r="G1574">
        <v>361.16199999999998</v>
      </c>
    </row>
    <row r="1575" spans="1:7" x14ac:dyDescent="0.3">
      <c r="A1575" t="s">
        <v>1712</v>
      </c>
      <c r="B1575" t="s">
        <v>1768</v>
      </c>
      <c r="C1575">
        <v>2</v>
      </c>
      <c r="D1575">
        <v>976.83</v>
      </c>
      <c r="E1575">
        <v>0.1</v>
      </c>
      <c r="F1575" t="s">
        <v>1807</v>
      </c>
      <c r="G1575">
        <v>1758.2940000000001</v>
      </c>
    </row>
    <row r="1576" spans="1:7" x14ac:dyDescent="0.3">
      <c r="A1576" t="s">
        <v>1658</v>
      </c>
      <c r="B1576" t="s">
        <v>1743</v>
      </c>
      <c r="C1576">
        <v>1</v>
      </c>
      <c r="D1576">
        <v>644.15</v>
      </c>
      <c r="E1576">
        <v>0.06</v>
      </c>
      <c r="F1576" t="s">
        <v>1805</v>
      </c>
      <c r="G1576">
        <v>605.50099999999998</v>
      </c>
    </row>
    <row r="1577" spans="1:7" x14ac:dyDescent="0.3">
      <c r="A1577" t="s">
        <v>1664</v>
      </c>
      <c r="B1577" t="s">
        <v>1779</v>
      </c>
      <c r="C1577">
        <v>1</v>
      </c>
      <c r="D1577">
        <v>470.55</v>
      </c>
      <c r="E1577">
        <v>0.23</v>
      </c>
      <c r="F1577" t="s">
        <v>1807</v>
      </c>
      <c r="G1577">
        <v>362.32350000000002</v>
      </c>
    </row>
    <row r="1578" spans="1:7" x14ac:dyDescent="0.3">
      <c r="A1578" t="s">
        <v>1542</v>
      </c>
      <c r="B1578" t="s">
        <v>1758</v>
      </c>
      <c r="C1578">
        <v>3</v>
      </c>
      <c r="D1578">
        <v>598.82000000000005</v>
      </c>
      <c r="E1578">
        <v>0.19</v>
      </c>
      <c r="F1578" t="s">
        <v>1810</v>
      </c>
      <c r="G1578">
        <v>1455.1325999999999</v>
      </c>
    </row>
    <row r="1579" spans="1:7" x14ac:dyDescent="0.3">
      <c r="A1579" t="s">
        <v>1570</v>
      </c>
      <c r="B1579" t="s">
        <v>1776</v>
      </c>
      <c r="C1579">
        <v>4</v>
      </c>
      <c r="D1579">
        <v>659.17</v>
      </c>
      <c r="E1579">
        <v>0.12</v>
      </c>
      <c r="F1579" t="s">
        <v>1805</v>
      </c>
      <c r="G1579">
        <v>2320.2784000000001</v>
      </c>
    </row>
    <row r="1580" spans="1:7" x14ac:dyDescent="0.3">
      <c r="A1580" t="s">
        <v>1622</v>
      </c>
      <c r="B1580" t="s">
        <v>1739</v>
      </c>
      <c r="C1580">
        <v>2</v>
      </c>
      <c r="D1580">
        <v>216.02</v>
      </c>
      <c r="E1580">
        <v>0.25</v>
      </c>
      <c r="F1580" t="s">
        <v>1805</v>
      </c>
      <c r="G1580">
        <v>324.02999999999997</v>
      </c>
    </row>
    <row r="1581" spans="1:7" x14ac:dyDescent="0.3">
      <c r="A1581" t="s">
        <v>1592</v>
      </c>
      <c r="B1581" t="s">
        <v>1771</v>
      </c>
      <c r="C1581">
        <v>2</v>
      </c>
      <c r="D1581">
        <v>613.47</v>
      </c>
      <c r="E1581">
        <v>0.02</v>
      </c>
      <c r="F1581" t="s">
        <v>1807</v>
      </c>
      <c r="G1581">
        <v>1202.4012</v>
      </c>
    </row>
    <row r="1582" spans="1:7" x14ac:dyDescent="0.3">
      <c r="A1582" t="s">
        <v>1646</v>
      </c>
      <c r="B1582" t="s">
        <v>1776</v>
      </c>
      <c r="C1582">
        <v>2</v>
      </c>
      <c r="D1582">
        <v>485.17</v>
      </c>
      <c r="E1582">
        <v>0.11</v>
      </c>
      <c r="F1582" t="s">
        <v>1807</v>
      </c>
      <c r="G1582">
        <v>863.60260000000005</v>
      </c>
    </row>
    <row r="1583" spans="1:7" x14ac:dyDescent="0.3">
      <c r="A1583" t="s">
        <v>1622</v>
      </c>
      <c r="B1583" t="s">
        <v>1771</v>
      </c>
      <c r="C1583">
        <v>1</v>
      </c>
      <c r="D1583">
        <v>209.7</v>
      </c>
      <c r="E1583">
        <v>0.2</v>
      </c>
      <c r="F1583" t="s">
        <v>1807</v>
      </c>
      <c r="G1583">
        <v>167.76</v>
      </c>
    </row>
    <row r="1584" spans="1:7" x14ac:dyDescent="0.3">
      <c r="A1584" t="s">
        <v>1714</v>
      </c>
      <c r="B1584" t="s">
        <v>1734</v>
      </c>
      <c r="C1584">
        <v>1</v>
      </c>
      <c r="D1584">
        <v>681.47</v>
      </c>
      <c r="E1584">
        <v>0.15</v>
      </c>
      <c r="F1584" t="s">
        <v>1805</v>
      </c>
      <c r="G1584">
        <v>579.24950000000001</v>
      </c>
    </row>
    <row r="1585" spans="1:7" x14ac:dyDescent="0.3">
      <c r="A1585" t="s">
        <v>1682</v>
      </c>
      <c r="B1585" t="s">
        <v>1789</v>
      </c>
      <c r="C1585">
        <v>2</v>
      </c>
      <c r="D1585">
        <v>877.21</v>
      </c>
      <c r="E1585">
        <v>0.1</v>
      </c>
      <c r="F1585" t="s">
        <v>1805</v>
      </c>
      <c r="G1585">
        <v>1578.9780000000001</v>
      </c>
    </row>
    <row r="1586" spans="1:7" x14ac:dyDescent="0.3">
      <c r="A1586" t="s">
        <v>1686</v>
      </c>
      <c r="B1586" t="s">
        <v>1755</v>
      </c>
      <c r="C1586">
        <v>2</v>
      </c>
      <c r="D1586">
        <v>479.77</v>
      </c>
      <c r="E1586">
        <v>0.21</v>
      </c>
      <c r="F1586" t="s">
        <v>1807</v>
      </c>
      <c r="G1586">
        <v>758.03660000000002</v>
      </c>
    </row>
    <row r="1587" spans="1:7" x14ac:dyDescent="0.3">
      <c r="A1587" t="s">
        <v>1696</v>
      </c>
      <c r="B1587" t="s">
        <v>1783</v>
      </c>
      <c r="C1587">
        <v>1</v>
      </c>
      <c r="D1587">
        <v>140.72</v>
      </c>
      <c r="E1587">
        <v>0</v>
      </c>
      <c r="F1587" t="s">
        <v>1810</v>
      </c>
      <c r="G1587">
        <v>140.72</v>
      </c>
    </row>
    <row r="1588" spans="1:7" x14ac:dyDescent="0.3">
      <c r="A1588" t="s">
        <v>1568</v>
      </c>
      <c r="B1588" t="s">
        <v>1758</v>
      </c>
      <c r="C1588">
        <v>2</v>
      </c>
      <c r="D1588">
        <v>764.25</v>
      </c>
      <c r="E1588">
        <v>0.23</v>
      </c>
      <c r="F1588" t="s">
        <v>1807</v>
      </c>
      <c r="G1588">
        <v>1176.9449999999999</v>
      </c>
    </row>
    <row r="1589" spans="1:7" x14ac:dyDescent="0.3">
      <c r="A1589" t="s">
        <v>1696</v>
      </c>
      <c r="B1589" t="s">
        <v>1755</v>
      </c>
      <c r="C1589">
        <v>3</v>
      </c>
      <c r="D1589">
        <v>107.8</v>
      </c>
      <c r="E1589">
        <v>0.28999999999999998</v>
      </c>
      <c r="F1589" t="s">
        <v>1807</v>
      </c>
      <c r="G1589">
        <v>229.614</v>
      </c>
    </row>
    <row r="1590" spans="1:7" x14ac:dyDescent="0.3">
      <c r="A1590" t="s">
        <v>1574</v>
      </c>
      <c r="B1590" t="s">
        <v>1764</v>
      </c>
      <c r="C1590">
        <v>4</v>
      </c>
      <c r="D1590">
        <v>565.37</v>
      </c>
      <c r="E1590">
        <v>7.0000000000000007E-2</v>
      </c>
      <c r="F1590" t="s">
        <v>1807</v>
      </c>
      <c r="G1590">
        <v>2103.1763999999998</v>
      </c>
    </row>
    <row r="1591" spans="1:7" x14ac:dyDescent="0.3">
      <c r="A1591" t="s">
        <v>1602</v>
      </c>
      <c r="B1591" t="s">
        <v>1751</v>
      </c>
      <c r="C1591">
        <v>3</v>
      </c>
      <c r="D1591">
        <v>811.45</v>
      </c>
      <c r="E1591">
        <v>0.26</v>
      </c>
      <c r="F1591" t="s">
        <v>1805</v>
      </c>
      <c r="G1591">
        <v>1801.4190000000001</v>
      </c>
    </row>
    <row r="1592" spans="1:7" x14ac:dyDescent="0.3">
      <c r="A1592" t="s">
        <v>1596</v>
      </c>
      <c r="B1592" t="s">
        <v>1795</v>
      </c>
      <c r="C1592">
        <v>4</v>
      </c>
      <c r="D1592">
        <v>62.25</v>
      </c>
      <c r="E1592">
        <v>0.11</v>
      </c>
      <c r="F1592" t="s">
        <v>1807</v>
      </c>
      <c r="G1592">
        <v>221.61</v>
      </c>
    </row>
    <row r="1593" spans="1:7" x14ac:dyDescent="0.3">
      <c r="A1593" t="s">
        <v>1720</v>
      </c>
      <c r="B1593" t="s">
        <v>1771</v>
      </c>
      <c r="C1593">
        <v>1</v>
      </c>
      <c r="D1593">
        <v>749.78</v>
      </c>
      <c r="E1593">
        <v>0.03</v>
      </c>
      <c r="F1593" t="s">
        <v>1805</v>
      </c>
      <c r="G1593">
        <v>727.28659999999991</v>
      </c>
    </row>
    <row r="1594" spans="1:7" x14ac:dyDescent="0.3">
      <c r="A1594" t="s">
        <v>1648</v>
      </c>
      <c r="B1594" t="s">
        <v>1755</v>
      </c>
      <c r="C1594">
        <v>3</v>
      </c>
      <c r="D1594">
        <v>630.28</v>
      </c>
      <c r="E1594">
        <v>7.0000000000000007E-2</v>
      </c>
      <c r="F1594" t="s">
        <v>1810</v>
      </c>
      <c r="G1594">
        <v>1758.4811999999999</v>
      </c>
    </row>
    <row r="1595" spans="1:7" x14ac:dyDescent="0.3">
      <c r="A1595" t="s">
        <v>1590</v>
      </c>
      <c r="B1595" t="s">
        <v>1786</v>
      </c>
      <c r="C1595">
        <v>1</v>
      </c>
      <c r="D1595">
        <v>101.84</v>
      </c>
      <c r="E1595">
        <v>0.17</v>
      </c>
      <c r="F1595" t="s">
        <v>1805</v>
      </c>
      <c r="G1595">
        <v>84.527199999999993</v>
      </c>
    </row>
    <row r="1596" spans="1:7" x14ac:dyDescent="0.3">
      <c r="A1596" t="s">
        <v>1578</v>
      </c>
      <c r="B1596" t="s">
        <v>1792</v>
      </c>
      <c r="C1596">
        <v>4</v>
      </c>
      <c r="D1596">
        <v>641.45000000000005</v>
      </c>
      <c r="E1596">
        <v>0.16</v>
      </c>
      <c r="F1596" t="s">
        <v>1810</v>
      </c>
      <c r="G1596">
        <v>2155.2719999999999</v>
      </c>
    </row>
    <row r="1597" spans="1:7" x14ac:dyDescent="0.3">
      <c r="A1597" t="s">
        <v>1616</v>
      </c>
      <c r="B1597" t="s">
        <v>1739</v>
      </c>
      <c r="C1597">
        <v>1</v>
      </c>
      <c r="D1597">
        <v>135.87</v>
      </c>
      <c r="E1597">
        <v>0.23</v>
      </c>
      <c r="F1597" t="s">
        <v>1807</v>
      </c>
      <c r="G1597">
        <v>104.6199</v>
      </c>
    </row>
    <row r="1598" spans="1:7" x14ac:dyDescent="0.3">
      <c r="A1598" t="s">
        <v>1572</v>
      </c>
      <c r="B1598" t="s">
        <v>1758</v>
      </c>
      <c r="C1598">
        <v>1</v>
      </c>
      <c r="D1598">
        <v>388.35</v>
      </c>
      <c r="E1598">
        <v>0.01</v>
      </c>
      <c r="F1598" t="s">
        <v>1807</v>
      </c>
      <c r="G1598">
        <v>384.4665</v>
      </c>
    </row>
    <row r="1599" spans="1:7" x14ac:dyDescent="0.3">
      <c r="A1599" t="s">
        <v>1606</v>
      </c>
      <c r="B1599" t="s">
        <v>1768</v>
      </c>
      <c r="C1599">
        <v>2</v>
      </c>
      <c r="D1599">
        <v>999.08</v>
      </c>
      <c r="E1599">
        <v>0.3</v>
      </c>
      <c r="F1599" t="s">
        <v>1807</v>
      </c>
      <c r="G1599">
        <v>1398.712</v>
      </c>
    </row>
    <row r="1600" spans="1:7" x14ac:dyDescent="0.3">
      <c r="A1600" t="s">
        <v>1606</v>
      </c>
      <c r="B1600" t="s">
        <v>1789</v>
      </c>
      <c r="C1600">
        <v>3</v>
      </c>
      <c r="D1600">
        <v>453.19</v>
      </c>
      <c r="E1600">
        <v>0.08</v>
      </c>
      <c r="F1600" t="s">
        <v>1810</v>
      </c>
      <c r="G1600">
        <v>1250.8044</v>
      </c>
    </row>
    <row r="1601" spans="1:7" x14ac:dyDescent="0.3">
      <c r="A1601" t="s">
        <v>1690</v>
      </c>
      <c r="B1601" t="s">
        <v>1771</v>
      </c>
      <c r="C1601">
        <v>2</v>
      </c>
      <c r="D1601">
        <v>61.31</v>
      </c>
      <c r="E1601">
        <v>0.15</v>
      </c>
      <c r="F1601" t="s">
        <v>1810</v>
      </c>
      <c r="G1601">
        <v>104.227</v>
      </c>
    </row>
    <row r="1602" spans="1:7" x14ac:dyDescent="0.3">
      <c r="A1602" t="s">
        <v>1692</v>
      </c>
      <c r="B1602" t="s">
        <v>1771</v>
      </c>
      <c r="C1602">
        <v>2</v>
      </c>
      <c r="D1602">
        <v>870.13</v>
      </c>
      <c r="E1602">
        <v>0.23</v>
      </c>
      <c r="F1602" t="s">
        <v>1805</v>
      </c>
      <c r="G1602">
        <v>1340.0001999999999</v>
      </c>
    </row>
    <row r="1603" spans="1:7" x14ac:dyDescent="0.3">
      <c r="A1603" t="s">
        <v>1560</v>
      </c>
      <c r="B1603" t="s">
        <v>1795</v>
      </c>
      <c r="C1603">
        <v>1</v>
      </c>
      <c r="D1603">
        <v>336.51</v>
      </c>
      <c r="E1603">
        <v>0.11</v>
      </c>
      <c r="F1603" t="s">
        <v>1807</v>
      </c>
      <c r="G1603">
        <v>299.4939</v>
      </c>
    </row>
    <row r="1604" spans="1:7" x14ac:dyDescent="0.3">
      <c r="A1604" t="s">
        <v>1664</v>
      </c>
      <c r="B1604" t="s">
        <v>1734</v>
      </c>
      <c r="C1604">
        <v>1</v>
      </c>
      <c r="D1604">
        <v>305.70999999999998</v>
      </c>
      <c r="E1604">
        <v>0.26</v>
      </c>
      <c r="F1604" t="s">
        <v>1810</v>
      </c>
      <c r="G1604">
        <v>226.22540000000001</v>
      </c>
    </row>
    <row r="1605" spans="1:7" x14ac:dyDescent="0.3">
      <c r="A1605" t="s">
        <v>1550</v>
      </c>
      <c r="B1605" t="s">
        <v>1792</v>
      </c>
      <c r="C1605">
        <v>2</v>
      </c>
      <c r="D1605">
        <v>635.39</v>
      </c>
      <c r="E1605">
        <v>0.28999999999999998</v>
      </c>
      <c r="F1605" t="s">
        <v>1810</v>
      </c>
      <c r="G1605">
        <v>902.25379999999996</v>
      </c>
    </row>
    <row r="1606" spans="1:7" x14ac:dyDescent="0.3">
      <c r="A1606" t="s">
        <v>1714</v>
      </c>
      <c r="B1606" t="s">
        <v>1795</v>
      </c>
      <c r="C1606">
        <v>2</v>
      </c>
      <c r="D1606">
        <v>253.87</v>
      </c>
      <c r="E1606">
        <v>0.23</v>
      </c>
      <c r="F1606" t="s">
        <v>1810</v>
      </c>
      <c r="G1606">
        <v>390.95979999999997</v>
      </c>
    </row>
    <row r="1607" spans="1:7" x14ac:dyDescent="0.3">
      <c r="A1607" t="s">
        <v>1682</v>
      </c>
      <c r="B1607" t="s">
        <v>1789</v>
      </c>
      <c r="C1607">
        <v>3</v>
      </c>
      <c r="D1607">
        <v>915.81</v>
      </c>
      <c r="E1607">
        <v>0.17</v>
      </c>
      <c r="F1607" t="s">
        <v>1810</v>
      </c>
      <c r="G1607">
        <v>2280.3669</v>
      </c>
    </row>
    <row r="1608" spans="1:7" x14ac:dyDescent="0.3">
      <c r="A1608" t="s">
        <v>1614</v>
      </c>
      <c r="B1608" t="s">
        <v>1764</v>
      </c>
      <c r="C1608">
        <v>3</v>
      </c>
      <c r="D1608">
        <v>779.5</v>
      </c>
      <c r="E1608">
        <v>0.02</v>
      </c>
      <c r="F1608" t="s">
        <v>1805</v>
      </c>
      <c r="G1608">
        <v>2291.73</v>
      </c>
    </row>
    <row r="1609" spans="1:7" x14ac:dyDescent="0.3">
      <c r="A1609" t="s">
        <v>1652</v>
      </c>
      <c r="B1609" t="s">
        <v>1786</v>
      </c>
      <c r="C1609">
        <v>2</v>
      </c>
      <c r="D1609">
        <v>780.57</v>
      </c>
      <c r="E1609">
        <v>0.26</v>
      </c>
      <c r="F1609" t="s">
        <v>1805</v>
      </c>
      <c r="G1609">
        <v>1155.2436</v>
      </c>
    </row>
    <row r="1610" spans="1:7" x14ac:dyDescent="0.3">
      <c r="A1610" t="s">
        <v>1720</v>
      </c>
      <c r="B1610" t="s">
        <v>1795</v>
      </c>
      <c r="C1610">
        <v>1</v>
      </c>
      <c r="D1610">
        <v>511.35</v>
      </c>
      <c r="E1610">
        <v>0</v>
      </c>
      <c r="F1610" t="s">
        <v>1805</v>
      </c>
      <c r="G1610">
        <v>511.35</v>
      </c>
    </row>
    <row r="1611" spans="1:7" x14ac:dyDescent="0.3">
      <c r="A1611" t="s">
        <v>1724</v>
      </c>
      <c r="B1611" t="s">
        <v>1748</v>
      </c>
      <c r="C1611">
        <v>4</v>
      </c>
      <c r="D1611">
        <v>44.07</v>
      </c>
      <c r="E1611">
        <v>0.28999999999999998</v>
      </c>
      <c r="F1611" t="s">
        <v>1810</v>
      </c>
      <c r="G1611">
        <v>125.1588</v>
      </c>
    </row>
    <row r="1612" spans="1:7" x14ac:dyDescent="0.3">
      <c r="A1612" t="s">
        <v>1668</v>
      </c>
      <c r="B1612" t="s">
        <v>1774</v>
      </c>
      <c r="C1612">
        <v>2</v>
      </c>
      <c r="D1612">
        <v>895.92</v>
      </c>
      <c r="E1612">
        <v>0.15</v>
      </c>
      <c r="F1612" t="s">
        <v>1805</v>
      </c>
      <c r="G1612">
        <v>1523.0640000000001</v>
      </c>
    </row>
    <row r="1613" spans="1:7" x14ac:dyDescent="0.3">
      <c r="A1613" t="s">
        <v>1636</v>
      </c>
      <c r="B1613" t="s">
        <v>1743</v>
      </c>
      <c r="C1613">
        <v>4</v>
      </c>
      <c r="D1613">
        <v>456.32</v>
      </c>
      <c r="E1613">
        <v>0.22</v>
      </c>
      <c r="F1613" t="s">
        <v>1810</v>
      </c>
      <c r="G1613">
        <v>1423.7184</v>
      </c>
    </row>
    <row r="1614" spans="1:7" x14ac:dyDescent="0.3">
      <c r="A1614" t="s">
        <v>1598</v>
      </c>
      <c r="B1614" t="s">
        <v>1734</v>
      </c>
      <c r="C1614">
        <v>1</v>
      </c>
      <c r="D1614">
        <v>905.5</v>
      </c>
      <c r="E1614">
        <v>0.28999999999999998</v>
      </c>
      <c r="F1614" t="s">
        <v>1810</v>
      </c>
      <c r="G1614">
        <v>642.90499999999997</v>
      </c>
    </row>
    <row r="1615" spans="1:7" x14ac:dyDescent="0.3">
      <c r="A1615" t="s">
        <v>1562</v>
      </c>
      <c r="B1615" t="s">
        <v>1779</v>
      </c>
      <c r="C1615">
        <v>3</v>
      </c>
      <c r="D1615">
        <v>63.19</v>
      </c>
      <c r="E1615">
        <v>0.08</v>
      </c>
      <c r="F1615" t="s">
        <v>1805</v>
      </c>
      <c r="G1615">
        <v>174.40440000000001</v>
      </c>
    </row>
    <row r="1616" spans="1:7" x14ac:dyDescent="0.3">
      <c r="A1616" t="s">
        <v>1670</v>
      </c>
      <c r="B1616" t="s">
        <v>1761</v>
      </c>
      <c r="C1616">
        <v>3</v>
      </c>
      <c r="D1616">
        <v>687.66</v>
      </c>
      <c r="E1616">
        <v>0.06</v>
      </c>
      <c r="F1616" t="s">
        <v>1807</v>
      </c>
      <c r="G1616">
        <v>1939.2012</v>
      </c>
    </row>
    <row r="1617" spans="1:7" x14ac:dyDescent="0.3">
      <c r="A1617" t="s">
        <v>1616</v>
      </c>
      <c r="B1617" t="s">
        <v>1768</v>
      </c>
      <c r="C1617">
        <v>4</v>
      </c>
      <c r="D1617">
        <v>639.05999999999995</v>
      </c>
      <c r="E1617">
        <v>0.12</v>
      </c>
      <c r="F1617" t="s">
        <v>1807</v>
      </c>
      <c r="G1617">
        <v>2249.4911999999999</v>
      </c>
    </row>
    <row r="1618" spans="1:7" x14ac:dyDescent="0.3">
      <c r="A1618" t="s">
        <v>1672</v>
      </c>
      <c r="B1618" t="s">
        <v>1761</v>
      </c>
      <c r="C1618">
        <v>1</v>
      </c>
      <c r="D1618">
        <v>475.15</v>
      </c>
      <c r="E1618">
        <v>0.04</v>
      </c>
      <c r="F1618" t="s">
        <v>1810</v>
      </c>
      <c r="G1618">
        <v>456.14399999999989</v>
      </c>
    </row>
    <row r="1619" spans="1:7" x14ac:dyDescent="0.3">
      <c r="A1619" t="s">
        <v>1618</v>
      </c>
      <c r="B1619" t="s">
        <v>1758</v>
      </c>
      <c r="C1619">
        <v>1</v>
      </c>
      <c r="D1619">
        <v>62.38</v>
      </c>
      <c r="E1619">
        <v>0.08</v>
      </c>
      <c r="F1619" t="s">
        <v>1810</v>
      </c>
      <c r="G1619">
        <v>57.389600000000002</v>
      </c>
    </row>
    <row r="1620" spans="1:7" x14ac:dyDescent="0.3">
      <c r="A1620" t="s">
        <v>1560</v>
      </c>
      <c r="B1620" t="s">
        <v>1761</v>
      </c>
      <c r="C1620">
        <v>1</v>
      </c>
      <c r="D1620">
        <v>977.02</v>
      </c>
      <c r="E1620">
        <v>0.2</v>
      </c>
      <c r="F1620" t="s">
        <v>1810</v>
      </c>
      <c r="G1620">
        <v>781.61599999999999</v>
      </c>
    </row>
    <row r="1621" spans="1:7" x14ac:dyDescent="0.3">
      <c r="A1621" t="s">
        <v>1696</v>
      </c>
      <c r="B1621" t="s">
        <v>1751</v>
      </c>
      <c r="C1621">
        <v>2</v>
      </c>
      <c r="D1621">
        <v>898.81</v>
      </c>
      <c r="E1621">
        <v>0.25</v>
      </c>
      <c r="F1621" t="s">
        <v>1805</v>
      </c>
      <c r="G1621">
        <v>1348.2149999999999</v>
      </c>
    </row>
    <row r="1622" spans="1:7" x14ac:dyDescent="0.3">
      <c r="A1622" t="s">
        <v>1644</v>
      </c>
      <c r="B1622" t="s">
        <v>1748</v>
      </c>
      <c r="C1622">
        <v>2</v>
      </c>
      <c r="D1622">
        <v>422.13</v>
      </c>
      <c r="E1622">
        <v>0.28000000000000003</v>
      </c>
      <c r="F1622" t="s">
        <v>1805</v>
      </c>
      <c r="G1622">
        <v>607.86720000000003</v>
      </c>
    </row>
    <row r="1623" spans="1:7" x14ac:dyDescent="0.3">
      <c r="A1623" t="s">
        <v>1598</v>
      </c>
      <c r="B1623" t="s">
        <v>1774</v>
      </c>
      <c r="C1623">
        <v>1</v>
      </c>
      <c r="D1623">
        <v>324.56</v>
      </c>
      <c r="E1623">
        <v>0.03</v>
      </c>
      <c r="F1623" t="s">
        <v>1810</v>
      </c>
      <c r="G1623">
        <v>314.82319999999999</v>
      </c>
    </row>
    <row r="1624" spans="1:7" x14ac:dyDescent="0.3">
      <c r="A1624" t="s">
        <v>1640</v>
      </c>
      <c r="B1624" t="s">
        <v>1786</v>
      </c>
      <c r="C1624">
        <v>4</v>
      </c>
      <c r="D1624">
        <v>570.38</v>
      </c>
      <c r="E1624">
        <v>0.26</v>
      </c>
      <c r="F1624" t="s">
        <v>1807</v>
      </c>
      <c r="G1624">
        <v>1688.3248000000001</v>
      </c>
    </row>
    <row r="1625" spans="1:7" x14ac:dyDescent="0.3">
      <c r="A1625" t="s">
        <v>1598</v>
      </c>
      <c r="B1625" t="s">
        <v>1783</v>
      </c>
      <c r="C1625">
        <v>2</v>
      </c>
      <c r="D1625">
        <v>223.73</v>
      </c>
      <c r="E1625">
        <v>0.11</v>
      </c>
      <c r="F1625" t="s">
        <v>1807</v>
      </c>
      <c r="G1625">
        <v>398.23939999999999</v>
      </c>
    </row>
    <row r="1626" spans="1:7" x14ac:dyDescent="0.3">
      <c r="A1626" t="s">
        <v>1702</v>
      </c>
      <c r="B1626" t="s">
        <v>1786</v>
      </c>
      <c r="C1626">
        <v>4</v>
      </c>
      <c r="D1626">
        <v>164.93</v>
      </c>
      <c r="E1626">
        <v>0.11</v>
      </c>
      <c r="F1626" t="s">
        <v>1805</v>
      </c>
      <c r="G1626">
        <v>587.1508</v>
      </c>
    </row>
    <row r="1627" spans="1:7" x14ac:dyDescent="0.3">
      <c r="A1627" t="s">
        <v>1560</v>
      </c>
      <c r="B1627" t="s">
        <v>1761</v>
      </c>
      <c r="C1627">
        <v>3</v>
      </c>
      <c r="D1627">
        <v>326.66000000000003</v>
      </c>
      <c r="E1627">
        <v>0.28000000000000003</v>
      </c>
      <c r="F1627" t="s">
        <v>1810</v>
      </c>
      <c r="G1627">
        <v>705.5856</v>
      </c>
    </row>
    <row r="1628" spans="1:7" x14ac:dyDescent="0.3">
      <c r="A1628" t="s">
        <v>1528</v>
      </c>
      <c r="B1628" t="s">
        <v>1783</v>
      </c>
      <c r="C1628">
        <v>2</v>
      </c>
      <c r="D1628">
        <v>462.93</v>
      </c>
      <c r="E1628">
        <v>0.17</v>
      </c>
      <c r="F1628" t="s">
        <v>1807</v>
      </c>
      <c r="G1628">
        <v>768.46379999999999</v>
      </c>
    </row>
    <row r="1629" spans="1:7" x14ac:dyDescent="0.3">
      <c r="A1629" t="s">
        <v>1525</v>
      </c>
      <c r="B1629" t="s">
        <v>1786</v>
      </c>
      <c r="C1629">
        <v>3</v>
      </c>
      <c r="D1629">
        <v>60.26</v>
      </c>
      <c r="E1629">
        <v>0.04</v>
      </c>
      <c r="F1629" t="s">
        <v>1805</v>
      </c>
      <c r="G1629">
        <v>173.5488</v>
      </c>
    </row>
    <row r="1630" spans="1:7" x14ac:dyDescent="0.3">
      <c r="A1630" t="s">
        <v>1598</v>
      </c>
      <c r="B1630" t="s">
        <v>1768</v>
      </c>
      <c r="C1630">
        <v>3</v>
      </c>
      <c r="D1630">
        <v>109.5</v>
      </c>
      <c r="E1630">
        <v>0.06</v>
      </c>
      <c r="F1630" t="s">
        <v>1810</v>
      </c>
      <c r="G1630">
        <v>308.79000000000002</v>
      </c>
    </row>
    <row r="1631" spans="1:7" x14ac:dyDescent="0.3">
      <c r="A1631" t="s">
        <v>1670</v>
      </c>
      <c r="B1631" t="s">
        <v>1786</v>
      </c>
      <c r="C1631">
        <v>1</v>
      </c>
      <c r="D1631">
        <v>505.83</v>
      </c>
      <c r="E1631">
        <v>0.14000000000000001</v>
      </c>
      <c r="F1631" t="s">
        <v>1810</v>
      </c>
      <c r="G1631">
        <v>435.0138</v>
      </c>
    </row>
    <row r="1632" spans="1:7" x14ac:dyDescent="0.3">
      <c r="A1632" t="s">
        <v>1726</v>
      </c>
      <c r="B1632" t="s">
        <v>1771</v>
      </c>
      <c r="C1632">
        <v>2</v>
      </c>
      <c r="D1632">
        <v>443.15</v>
      </c>
      <c r="E1632">
        <v>0.27</v>
      </c>
      <c r="F1632" t="s">
        <v>1807</v>
      </c>
      <c r="G1632">
        <v>646.99899999999991</v>
      </c>
    </row>
    <row r="1633" spans="1:7" x14ac:dyDescent="0.3">
      <c r="A1633" t="s">
        <v>1542</v>
      </c>
      <c r="B1633" t="s">
        <v>1761</v>
      </c>
      <c r="C1633">
        <v>2</v>
      </c>
      <c r="D1633">
        <v>784.26</v>
      </c>
      <c r="E1633">
        <v>0.23</v>
      </c>
      <c r="F1633" t="s">
        <v>1807</v>
      </c>
      <c r="G1633">
        <v>1207.7603999999999</v>
      </c>
    </row>
    <row r="1634" spans="1:7" x14ac:dyDescent="0.3">
      <c r="A1634" t="s">
        <v>1608</v>
      </c>
      <c r="B1634" t="s">
        <v>1774</v>
      </c>
      <c r="C1634">
        <v>3</v>
      </c>
      <c r="D1634">
        <v>590.30999999999995</v>
      </c>
      <c r="E1634">
        <v>0.17</v>
      </c>
      <c r="F1634" t="s">
        <v>1807</v>
      </c>
      <c r="G1634">
        <v>1469.8719000000001</v>
      </c>
    </row>
    <row r="1635" spans="1:7" x14ac:dyDescent="0.3">
      <c r="A1635" t="s">
        <v>1668</v>
      </c>
      <c r="B1635" t="s">
        <v>1786</v>
      </c>
      <c r="C1635">
        <v>1</v>
      </c>
      <c r="D1635">
        <v>696.13</v>
      </c>
      <c r="E1635">
        <v>0.06</v>
      </c>
      <c r="F1635" t="s">
        <v>1810</v>
      </c>
      <c r="G1635">
        <v>654.36219999999992</v>
      </c>
    </row>
    <row r="1636" spans="1:7" x14ac:dyDescent="0.3">
      <c r="A1636" t="s">
        <v>1632</v>
      </c>
      <c r="B1636" t="s">
        <v>1758</v>
      </c>
      <c r="C1636">
        <v>4</v>
      </c>
      <c r="D1636">
        <v>194.39</v>
      </c>
      <c r="E1636">
        <v>0.25</v>
      </c>
      <c r="F1636" t="s">
        <v>1805</v>
      </c>
      <c r="G1636">
        <v>583.16999999999996</v>
      </c>
    </row>
    <row r="1637" spans="1:7" x14ac:dyDescent="0.3">
      <c r="A1637" t="s">
        <v>1596</v>
      </c>
      <c r="B1637" t="s">
        <v>1739</v>
      </c>
      <c r="C1637">
        <v>1</v>
      </c>
      <c r="D1637">
        <v>339.7</v>
      </c>
      <c r="E1637">
        <v>0.1</v>
      </c>
      <c r="F1637" t="s">
        <v>1805</v>
      </c>
      <c r="G1637">
        <v>305.73</v>
      </c>
    </row>
    <row r="1638" spans="1:7" x14ac:dyDescent="0.3">
      <c r="A1638" t="s">
        <v>1666</v>
      </c>
      <c r="B1638" t="s">
        <v>1779</v>
      </c>
      <c r="C1638">
        <v>4</v>
      </c>
      <c r="D1638">
        <v>463.16</v>
      </c>
      <c r="E1638">
        <v>0.27</v>
      </c>
      <c r="F1638" t="s">
        <v>1807</v>
      </c>
      <c r="G1638">
        <v>1352.4272000000001</v>
      </c>
    </row>
    <row r="1639" spans="1:7" x14ac:dyDescent="0.3">
      <c r="A1639" t="s">
        <v>1537</v>
      </c>
      <c r="B1639" t="s">
        <v>1771</v>
      </c>
      <c r="C1639">
        <v>2</v>
      </c>
      <c r="D1639">
        <v>824.91</v>
      </c>
      <c r="E1639">
        <v>0.09</v>
      </c>
      <c r="F1639" t="s">
        <v>1805</v>
      </c>
      <c r="G1639">
        <v>1501.3362</v>
      </c>
    </row>
    <row r="1640" spans="1:7" x14ac:dyDescent="0.3">
      <c r="A1640" t="s">
        <v>1537</v>
      </c>
      <c r="B1640" t="s">
        <v>1743</v>
      </c>
      <c r="C1640">
        <v>4</v>
      </c>
      <c r="D1640">
        <v>796.89</v>
      </c>
      <c r="E1640">
        <v>0.17</v>
      </c>
      <c r="F1640" t="s">
        <v>1805</v>
      </c>
      <c r="G1640">
        <v>2645.6747999999998</v>
      </c>
    </row>
    <row r="1641" spans="1:7" x14ac:dyDescent="0.3">
      <c r="A1641" t="s">
        <v>1582</v>
      </c>
      <c r="B1641" t="s">
        <v>1789</v>
      </c>
      <c r="C1641">
        <v>3</v>
      </c>
      <c r="D1641">
        <v>543.92999999999995</v>
      </c>
      <c r="E1641">
        <v>0.3</v>
      </c>
      <c r="F1641" t="s">
        <v>1810</v>
      </c>
      <c r="G1641">
        <v>1142.2529999999999</v>
      </c>
    </row>
    <row r="1642" spans="1:7" x14ac:dyDescent="0.3">
      <c r="A1642" t="s">
        <v>1558</v>
      </c>
      <c r="B1642" t="s">
        <v>1761</v>
      </c>
      <c r="C1642">
        <v>2</v>
      </c>
      <c r="D1642">
        <v>44.65</v>
      </c>
      <c r="E1642">
        <v>0.03</v>
      </c>
      <c r="F1642" t="s">
        <v>1807</v>
      </c>
      <c r="G1642">
        <v>86.620999999999995</v>
      </c>
    </row>
    <row r="1643" spans="1:7" x14ac:dyDescent="0.3">
      <c r="A1643" t="s">
        <v>1642</v>
      </c>
      <c r="B1643" t="s">
        <v>1734</v>
      </c>
      <c r="C1643">
        <v>4</v>
      </c>
      <c r="D1643">
        <v>827.39</v>
      </c>
      <c r="E1643">
        <v>0.06</v>
      </c>
      <c r="F1643" t="s">
        <v>1810</v>
      </c>
      <c r="G1643">
        <v>3110.9863999999998</v>
      </c>
    </row>
    <row r="1644" spans="1:7" x14ac:dyDescent="0.3">
      <c r="A1644" t="s">
        <v>1558</v>
      </c>
      <c r="B1644" t="s">
        <v>1776</v>
      </c>
      <c r="C1644">
        <v>2</v>
      </c>
      <c r="D1644">
        <v>403.2</v>
      </c>
      <c r="E1644">
        <v>0.21</v>
      </c>
      <c r="F1644" t="s">
        <v>1807</v>
      </c>
      <c r="G1644">
        <v>637.05600000000004</v>
      </c>
    </row>
    <row r="1645" spans="1:7" x14ac:dyDescent="0.3">
      <c r="A1645" t="s">
        <v>1702</v>
      </c>
      <c r="B1645" t="s">
        <v>1779</v>
      </c>
      <c r="C1645">
        <v>4</v>
      </c>
      <c r="D1645">
        <v>292.31</v>
      </c>
      <c r="E1645">
        <v>0.27</v>
      </c>
      <c r="F1645" t="s">
        <v>1807</v>
      </c>
      <c r="G1645">
        <v>853.54520000000002</v>
      </c>
    </row>
    <row r="1646" spans="1:7" x14ac:dyDescent="0.3">
      <c r="A1646" t="s">
        <v>1531</v>
      </c>
      <c r="B1646" t="s">
        <v>1771</v>
      </c>
      <c r="C1646">
        <v>1</v>
      </c>
      <c r="D1646">
        <v>948.33</v>
      </c>
      <c r="E1646">
        <v>0.11</v>
      </c>
      <c r="F1646" t="s">
        <v>1805</v>
      </c>
      <c r="G1646">
        <v>844.01370000000009</v>
      </c>
    </row>
    <row r="1647" spans="1:7" x14ac:dyDescent="0.3">
      <c r="A1647" t="s">
        <v>1608</v>
      </c>
      <c r="B1647" t="s">
        <v>1755</v>
      </c>
      <c r="C1647">
        <v>1</v>
      </c>
      <c r="D1647">
        <v>702.27</v>
      </c>
      <c r="E1647">
        <v>0.17</v>
      </c>
      <c r="F1647" t="s">
        <v>1810</v>
      </c>
      <c r="G1647">
        <v>582.88409999999999</v>
      </c>
    </row>
    <row r="1648" spans="1:7" x14ac:dyDescent="0.3">
      <c r="A1648" t="s">
        <v>1590</v>
      </c>
      <c r="B1648" t="s">
        <v>1748</v>
      </c>
      <c r="C1648">
        <v>2</v>
      </c>
      <c r="D1648">
        <v>379.28</v>
      </c>
      <c r="E1648">
        <v>0.26</v>
      </c>
      <c r="F1648" t="s">
        <v>1805</v>
      </c>
      <c r="G1648">
        <v>561.33439999999996</v>
      </c>
    </row>
    <row r="1649" spans="1:7" x14ac:dyDescent="0.3">
      <c r="A1649" t="s">
        <v>1624</v>
      </c>
      <c r="B1649" t="s">
        <v>1734</v>
      </c>
      <c r="C1649">
        <v>4</v>
      </c>
      <c r="D1649">
        <v>92.35</v>
      </c>
      <c r="E1649">
        <v>0.15</v>
      </c>
      <c r="F1649" t="s">
        <v>1805</v>
      </c>
      <c r="G1649">
        <v>313.99</v>
      </c>
    </row>
    <row r="1650" spans="1:7" x14ac:dyDescent="0.3">
      <c r="A1650" t="s">
        <v>1608</v>
      </c>
      <c r="B1650" t="s">
        <v>1776</v>
      </c>
      <c r="C1650">
        <v>4</v>
      </c>
      <c r="D1650">
        <v>721.54</v>
      </c>
      <c r="E1650">
        <v>0.21</v>
      </c>
      <c r="F1650" t="s">
        <v>1805</v>
      </c>
      <c r="G1650">
        <v>2280.0664000000002</v>
      </c>
    </row>
    <row r="1651" spans="1:7" x14ac:dyDescent="0.3">
      <c r="A1651" t="s">
        <v>1606</v>
      </c>
      <c r="B1651" t="s">
        <v>1768</v>
      </c>
      <c r="C1651">
        <v>1</v>
      </c>
      <c r="D1651">
        <v>228.69</v>
      </c>
      <c r="E1651">
        <v>0.14000000000000001</v>
      </c>
      <c r="F1651" t="s">
        <v>1805</v>
      </c>
      <c r="G1651">
        <v>196.67339999999999</v>
      </c>
    </row>
    <row r="1652" spans="1:7" x14ac:dyDescent="0.3">
      <c r="A1652" t="s">
        <v>1636</v>
      </c>
      <c r="B1652" t="s">
        <v>1771</v>
      </c>
      <c r="C1652">
        <v>1</v>
      </c>
      <c r="D1652">
        <v>899.09</v>
      </c>
      <c r="E1652">
        <v>0.2</v>
      </c>
      <c r="F1652" t="s">
        <v>1807</v>
      </c>
      <c r="G1652">
        <v>719.27200000000005</v>
      </c>
    </row>
    <row r="1653" spans="1:7" x14ac:dyDescent="0.3">
      <c r="A1653" t="s">
        <v>1544</v>
      </c>
      <c r="B1653" t="s">
        <v>1764</v>
      </c>
      <c r="C1653">
        <v>4</v>
      </c>
      <c r="D1653">
        <v>195.75</v>
      </c>
      <c r="E1653">
        <v>0.17</v>
      </c>
      <c r="F1653" t="s">
        <v>1805</v>
      </c>
      <c r="G1653">
        <v>649.89</v>
      </c>
    </row>
    <row r="1654" spans="1:7" x14ac:dyDescent="0.3">
      <c r="A1654" t="s">
        <v>1716</v>
      </c>
      <c r="B1654" t="s">
        <v>1783</v>
      </c>
      <c r="C1654">
        <v>3</v>
      </c>
      <c r="D1654">
        <v>199.13</v>
      </c>
      <c r="E1654">
        <v>0.24</v>
      </c>
      <c r="F1654" t="s">
        <v>1805</v>
      </c>
      <c r="G1654">
        <v>454.01639999999998</v>
      </c>
    </row>
    <row r="1655" spans="1:7" x14ac:dyDescent="0.3">
      <c r="A1655" t="s">
        <v>1574</v>
      </c>
      <c r="B1655" t="s">
        <v>1781</v>
      </c>
      <c r="C1655">
        <v>2</v>
      </c>
      <c r="D1655">
        <v>833.62</v>
      </c>
      <c r="E1655">
        <v>0.18</v>
      </c>
      <c r="F1655" t="s">
        <v>1805</v>
      </c>
      <c r="G1655">
        <v>1367.1368</v>
      </c>
    </row>
    <row r="1656" spans="1:7" x14ac:dyDescent="0.3">
      <c r="A1656" t="s">
        <v>1680</v>
      </c>
      <c r="B1656" t="s">
        <v>1734</v>
      </c>
      <c r="C1656">
        <v>1</v>
      </c>
      <c r="D1656">
        <v>676.26</v>
      </c>
      <c r="E1656">
        <v>0.14000000000000001</v>
      </c>
      <c r="F1656" t="s">
        <v>1805</v>
      </c>
      <c r="G1656">
        <v>581.58359999999993</v>
      </c>
    </row>
    <row r="1657" spans="1:7" x14ac:dyDescent="0.3">
      <c r="A1657" t="s">
        <v>1650</v>
      </c>
      <c r="B1657" t="s">
        <v>1768</v>
      </c>
      <c r="C1657">
        <v>2</v>
      </c>
      <c r="D1657">
        <v>666.49</v>
      </c>
      <c r="E1657">
        <v>0.06</v>
      </c>
      <c r="F1657" t="s">
        <v>1805</v>
      </c>
      <c r="G1657">
        <v>1253.0011999999999</v>
      </c>
    </row>
    <row r="1658" spans="1:7" x14ac:dyDescent="0.3">
      <c r="A1658" t="s">
        <v>1560</v>
      </c>
      <c r="B1658" t="s">
        <v>1751</v>
      </c>
      <c r="C1658">
        <v>3</v>
      </c>
      <c r="D1658">
        <v>471.19</v>
      </c>
      <c r="E1658">
        <v>0.28000000000000003</v>
      </c>
      <c r="F1658" t="s">
        <v>1810</v>
      </c>
      <c r="G1658">
        <v>1017.7704</v>
      </c>
    </row>
    <row r="1659" spans="1:7" x14ac:dyDescent="0.3">
      <c r="A1659" t="s">
        <v>1544</v>
      </c>
      <c r="B1659" t="s">
        <v>1748</v>
      </c>
      <c r="C1659">
        <v>4</v>
      </c>
      <c r="D1659">
        <v>555.65</v>
      </c>
      <c r="E1659">
        <v>0.25</v>
      </c>
      <c r="F1659" t="s">
        <v>1810</v>
      </c>
      <c r="G1659">
        <v>1666.95</v>
      </c>
    </row>
    <row r="1660" spans="1:7" x14ac:dyDescent="0.3">
      <c r="A1660" t="s">
        <v>1720</v>
      </c>
      <c r="B1660" t="s">
        <v>1781</v>
      </c>
      <c r="C1660">
        <v>2</v>
      </c>
      <c r="D1660">
        <v>100.42</v>
      </c>
      <c r="E1660">
        <v>0.06</v>
      </c>
      <c r="F1660" t="s">
        <v>1805</v>
      </c>
      <c r="G1660">
        <v>188.78960000000001</v>
      </c>
    </row>
    <row r="1661" spans="1:7" x14ac:dyDescent="0.3">
      <c r="A1661" t="s">
        <v>1726</v>
      </c>
      <c r="B1661" t="s">
        <v>1792</v>
      </c>
      <c r="C1661">
        <v>3</v>
      </c>
      <c r="D1661">
        <v>981.69</v>
      </c>
      <c r="E1661">
        <v>0.05</v>
      </c>
      <c r="F1661" t="s">
        <v>1810</v>
      </c>
      <c r="G1661">
        <v>2797.8164999999999</v>
      </c>
    </row>
    <row r="1662" spans="1:7" x14ac:dyDescent="0.3">
      <c r="A1662" t="s">
        <v>1550</v>
      </c>
      <c r="B1662" t="s">
        <v>1786</v>
      </c>
      <c r="C1662">
        <v>2</v>
      </c>
      <c r="D1662">
        <v>848.87</v>
      </c>
      <c r="E1662">
        <v>0.09</v>
      </c>
      <c r="F1662" t="s">
        <v>1810</v>
      </c>
      <c r="G1662">
        <v>1544.9434000000001</v>
      </c>
    </row>
    <row r="1663" spans="1:7" x14ac:dyDescent="0.3">
      <c r="A1663" t="s">
        <v>1722</v>
      </c>
      <c r="B1663" t="s">
        <v>1771</v>
      </c>
      <c r="C1663">
        <v>3</v>
      </c>
      <c r="D1663">
        <v>582.32000000000005</v>
      </c>
      <c r="E1663">
        <v>0</v>
      </c>
      <c r="F1663" t="s">
        <v>1807</v>
      </c>
      <c r="G1663">
        <v>1746.96</v>
      </c>
    </row>
    <row r="1664" spans="1:7" x14ac:dyDescent="0.3">
      <c r="A1664" t="s">
        <v>1628</v>
      </c>
      <c r="B1664" t="s">
        <v>1789</v>
      </c>
      <c r="C1664">
        <v>2</v>
      </c>
      <c r="D1664">
        <v>869.43</v>
      </c>
      <c r="E1664">
        <v>0.24</v>
      </c>
      <c r="F1664" t="s">
        <v>1810</v>
      </c>
      <c r="G1664">
        <v>1321.5336</v>
      </c>
    </row>
    <row r="1665" spans="1:7" x14ac:dyDescent="0.3">
      <c r="A1665" t="s">
        <v>1638</v>
      </c>
      <c r="B1665" t="s">
        <v>1751</v>
      </c>
      <c r="C1665">
        <v>1</v>
      </c>
      <c r="D1665">
        <v>62.26</v>
      </c>
      <c r="E1665">
        <v>0.03</v>
      </c>
      <c r="F1665" t="s">
        <v>1810</v>
      </c>
      <c r="G1665">
        <v>60.392200000000003</v>
      </c>
    </row>
    <row r="1666" spans="1:7" x14ac:dyDescent="0.3">
      <c r="A1666" t="s">
        <v>1608</v>
      </c>
      <c r="B1666" t="s">
        <v>1781</v>
      </c>
      <c r="C1666">
        <v>3</v>
      </c>
      <c r="D1666">
        <v>343.97</v>
      </c>
      <c r="E1666">
        <v>0.04</v>
      </c>
      <c r="F1666" t="s">
        <v>1810</v>
      </c>
      <c r="G1666">
        <v>990.6336</v>
      </c>
    </row>
    <row r="1667" spans="1:7" x14ac:dyDescent="0.3">
      <c r="A1667" t="s">
        <v>1578</v>
      </c>
      <c r="B1667" t="s">
        <v>1776</v>
      </c>
      <c r="C1667">
        <v>3</v>
      </c>
      <c r="D1667">
        <v>304.67</v>
      </c>
      <c r="E1667">
        <v>0.11</v>
      </c>
      <c r="F1667" t="s">
        <v>1805</v>
      </c>
      <c r="G1667">
        <v>813.46889999999996</v>
      </c>
    </row>
    <row r="1668" spans="1:7" x14ac:dyDescent="0.3">
      <c r="A1668" t="s">
        <v>1584</v>
      </c>
      <c r="B1668" t="s">
        <v>1768</v>
      </c>
      <c r="C1668">
        <v>4</v>
      </c>
      <c r="D1668">
        <v>208.34</v>
      </c>
      <c r="E1668">
        <v>0.01</v>
      </c>
      <c r="F1668" t="s">
        <v>1807</v>
      </c>
      <c r="G1668">
        <v>825.02639999999997</v>
      </c>
    </row>
    <row r="1669" spans="1:7" x14ac:dyDescent="0.3">
      <c r="A1669" t="s">
        <v>1702</v>
      </c>
      <c r="B1669" t="s">
        <v>1739</v>
      </c>
      <c r="C1669">
        <v>1</v>
      </c>
      <c r="D1669">
        <v>119.04</v>
      </c>
      <c r="E1669">
        <v>0.13</v>
      </c>
      <c r="F1669" t="s">
        <v>1810</v>
      </c>
      <c r="G1669">
        <v>103.56480000000001</v>
      </c>
    </row>
    <row r="1670" spans="1:7" x14ac:dyDescent="0.3">
      <c r="A1670" t="s">
        <v>1618</v>
      </c>
      <c r="B1670" t="s">
        <v>1768</v>
      </c>
      <c r="C1670">
        <v>4</v>
      </c>
      <c r="D1670">
        <v>791.65</v>
      </c>
      <c r="E1670">
        <v>0.06</v>
      </c>
      <c r="F1670" t="s">
        <v>1810</v>
      </c>
      <c r="G1670">
        <v>2976.6039999999998</v>
      </c>
    </row>
    <row r="1671" spans="1:7" x14ac:dyDescent="0.3">
      <c r="A1671" t="s">
        <v>1558</v>
      </c>
      <c r="B1671" t="s">
        <v>1743</v>
      </c>
      <c r="C1671">
        <v>2</v>
      </c>
      <c r="D1671">
        <v>414.86</v>
      </c>
      <c r="E1671">
        <v>0.23</v>
      </c>
      <c r="F1671" t="s">
        <v>1805</v>
      </c>
      <c r="G1671">
        <v>638.88440000000003</v>
      </c>
    </row>
    <row r="1672" spans="1:7" x14ac:dyDescent="0.3">
      <c r="A1672" t="s">
        <v>1606</v>
      </c>
      <c r="B1672" t="s">
        <v>1776</v>
      </c>
      <c r="C1672">
        <v>2</v>
      </c>
      <c r="D1672">
        <v>960.81</v>
      </c>
      <c r="E1672">
        <v>0.28000000000000003</v>
      </c>
      <c r="F1672" t="s">
        <v>1807</v>
      </c>
      <c r="G1672">
        <v>1383.5663999999999</v>
      </c>
    </row>
    <row r="1673" spans="1:7" x14ac:dyDescent="0.3">
      <c r="A1673" t="s">
        <v>1630</v>
      </c>
      <c r="B1673" t="s">
        <v>1751</v>
      </c>
      <c r="C1673">
        <v>4</v>
      </c>
      <c r="D1673">
        <v>943.36</v>
      </c>
      <c r="E1673">
        <v>0.18</v>
      </c>
      <c r="F1673" t="s">
        <v>1807</v>
      </c>
      <c r="G1673">
        <v>3094.2208000000001</v>
      </c>
    </row>
    <row r="1674" spans="1:7" x14ac:dyDescent="0.3">
      <c r="A1674" t="s">
        <v>1533</v>
      </c>
      <c r="B1674" t="s">
        <v>1779</v>
      </c>
      <c r="C1674">
        <v>1</v>
      </c>
      <c r="D1674">
        <v>830.42</v>
      </c>
      <c r="E1674">
        <v>0.26</v>
      </c>
      <c r="F1674" t="s">
        <v>1810</v>
      </c>
      <c r="G1674">
        <v>614.51080000000002</v>
      </c>
    </row>
    <row r="1675" spans="1:7" x14ac:dyDescent="0.3">
      <c r="A1675" t="s">
        <v>1664</v>
      </c>
      <c r="B1675" t="s">
        <v>1789</v>
      </c>
      <c r="C1675">
        <v>1</v>
      </c>
      <c r="D1675">
        <v>762.55</v>
      </c>
      <c r="E1675">
        <v>0.19</v>
      </c>
      <c r="F1675" t="s">
        <v>1805</v>
      </c>
      <c r="G1675">
        <v>617.66549999999995</v>
      </c>
    </row>
    <row r="1676" spans="1:7" x14ac:dyDescent="0.3">
      <c r="A1676" t="s">
        <v>1678</v>
      </c>
      <c r="B1676" t="s">
        <v>1792</v>
      </c>
      <c r="C1676">
        <v>2</v>
      </c>
      <c r="D1676">
        <v>464.43</v>
      </c>
      <c r="E1676">
        <v>0.24</v>
      </c>
      <c r="F1676" t="s">
        <v>1810</v>
      </c>
      <c r="G1676">
        <v>705.93360000000007</v>
      </c>
    </row>
    <row r="1677" spans="1:7" x14ac:dyDescent="0.3">
      <c r="A1677" t="s">
        <v>1658</v>
      </c>
      <c r="B1677" t="s">
        <v>1792</v>
      </c>
      <c r="C1677">
        <v>1</v>
      </c>
      <c r="D1677">
        <v>711.08</v>
      </c>
      <c r="E1677">
        <v>0.24</v>
      </c>
      <c r="F1677" t="s">
        <v>1807</v>
      </c>
      <c r="G1677">
        <v>540.42079999999999</v>
      </c>
    </row>
    <row r="1678" spans="1:7" x14ac:dyDescent="0.3">
      <c r="A1678" t="s">
        <v>1620</v>
      </c>
      <c r="B1678" t="s">
        <v>1781</v>
      </c>
      <c r="C1678">
        <v>2</v>
      </c>
      <c r="D1678">
        <v>984.96</v>
      </c>
      <c r="E1678">
        <v>0.16</v>
      </c>
      <c r="F1678" t="s">
        <v>1807</v>
      </c>
      <c r="G1678">
        <v>1654.7328</v>
      </c>
    </row>
    <row r="1679" spans="1:7" x14ac:dyDescent="0.3">
      <c r="A1679" t="s">
        <v>1606</v>
      </c>
      <c r="B1679" t="s">
        <v>1776</v>
      </c>
      <c r="C1679">
        <v>1</v>
      </c>
      <c r="D1679">
        <v>21.14</v>
      </c>
      <c r="E1679">
        <v>0.06</v>
      </c>
      <c r="F1679" t="s">
        <v>1810</v>
      </c>
      <c r="G1679">
        <v>19.871600000000001</v>
      </c>
    </row>
    <row r="1680" spans="1:7" x14ac:dyDescent="0.3">
      <c r="A1680" t="s">
        <v>1726</v>
      </c>
      <c r="B1680" t="s">
        <v>1764</v>
      </c>
      <c r="C1680">
        <v>1</v>
      </c>
      <c r="D1680">
        <v>343.03</v>
      </c>
      <c r="E1680">
        <v>0.16</v>
      </c>
      <c r="F1680" t="s">
        <v>1805</v>
      </c>
      <c r="G1680">
        <v>288.14519999999999</v>
      </c>
    </row>
    <row r="1681" spans="1:7" x14ac:dyDescent="0.3">
      <c r="A1681" t="s">
        <v>1570</v>
      </c>
      <c r="B1681" t="s">
        <v>1792</v>
      </c>
      <c r="C1681">
        <v>3</v>
      </c>
      <c r="D1681">
        <v>94.83</v>
      </c>
      <c r="E1681">
        <v>0.16</v>
      </c>
      <c r="F1681" t="s">
        <v>1810</v>
      </c>
      <c r="G1681">
        <v>238.9716</v>
      </c>
    </row>
    <row r="1682" spans="1:7" x14ac:dyDescent="0.3">
      <c r="A1682" t="s">
        <v>1668</v>
      </c>
      <c r="B1682" t="s">
        <v>1795</v>
      </c>
      <c r="C1682">
        <v>3</v>
      </c>
      <c r="D1682">
        <v>74.66</v>
      </c>
      <c r="E1682">
        <v>0.03</v>
      </c>
      <c r="F1682" t="s">
        <v>1807</v>
      </c>
      <c r="G1682">
        <v>217.26060000000001</v>
      </c>
    </row>
    <row r="1683" spans="1:7" x14ac:dyDescent="0.3">
      <c r="A1683" t="s">
        <v>1604</v>
      </c>
      <c r="B1683" t="s">
        <v>1783</v>
      </c>
      <c r="C1683">
        <v>3</v>
      </c>
      <c r="D1683">
        <v>281.95999999999998</v>
      </c>
      <c r="E1683">
        <v>0.01</v>
      </c>
      <c r="F1683" t="s">
        <v>1810</v>
      </c>
      <c r="G1683">
        <v>837.42119999999989</v>
      </c>
    </row>
    <row r="1684" spans="1:7" x14ac:dyDescent="0.3">
      <c r="A1684" t="s">
        <v>1672</v>
      </c>
      <c r="B1684" t="s">
        <v>1792</v>
      </c>
      <c r="C1684">
        <v>4</v>
      </c>
      <c r="D1684">
        <v>622.27</v>
      </c>
      <c r="E1684">
        <v>0.02</v>
      </c>
      <c r="F1684" t="s">
        <v>1807</v>
      </c>
      <c r="G1684">
        <v>2439.2984000000001</v>
      </c>
    </row>
    <row r="1685" spans="1:7" x14ac:dyDescent="0.3">
      <c r="A1685" t="s">
        <v>1604</v>
      </c>
      <c r="B1685" t="s">
        <v>1761</v>
      </c>
      <c r="C1685">
        <v>2</v>
      </c>
      <c r="D1685">
        <v>78.27</v>
      </c>
      <c r="E1685">
        <v>0.28999999999999998</v>
      </c>
      <c r="F1685" t="s">
        <v>1810</v>
      </c>
      <c r="G1685">
        <v>111.1434</v>
      </c>
    </row>
    <row r="1686" spans="1:7" x14ac:dyDescent="0.3">
      <c r="A1686" t="s">
        <v>1654</v>
      </c>
      <c r="B1686" t="s">
        <v>1779</v>
      </c>
      <c r="C1686">
        <v>4</v>
      </c>
      <c r="D1686">
        <v>676.58</v>
      </c>
      <c r="E1686">
        <v>0.23</v>
      </c>
      <c r="F1686" t="s">
        <v>1810</v>
      </c>
      <c r="G1686">
        <v>2083.8663999999999</v>
      </c>
    </row>
    <row r="1687" spans="1:7" x14ac:dyDescent="0.3">
      <c r="A1687" t="s">
        <v>1592</v>
      </c>
      <c r="B1687" t="s">
        <v>1739</v>
      </c>
      <c r="C1687">
        <v>2</v>
      </c>
      <c r="D1687">
        <v>938.6</v>
      </c>
      <c r="E1687">
        <v>0.04</v>
      </c>
      <c r="F1687" t="s">
        <v>1807</v>
      </c>
      <c r="G1687">
        <v>1802.1120000000001</v>
      </c>
    </row>
    <row r="1688" spans="1:7" x14ac:dyDescent="0.3">
      <c r="A1688" t="s">
        <v>1556</v>
      </c>
      <c r="B1688" t="s">
        <v>1781</v>
      </c>
      <c r="C1688">
        <v>2</v>
      </c>
      <c r="D1688">
        <v>859.47</v>
      </c>
      <c r="E1688">
        <v>0.01</v>
      </c>
      <c r="F1688" t="s">
        <v>1805</v>
      </c>
      <c r="G1688">
        <v>1701.7506000000001</v>
      </c>
    </row>
    <row r="1689" spans="1:7" x14ac:dyDescent="0.3">
      <c r="A1689" t="s">
        <v>1584</v>
      </c>
      <c r="B1689" t="s">
        <v>1781</v>
      </c>
      <c r="C1689">
        <v>3</v>
      </c>
      <c r="D1689">
        <v>672.98</v>
      </c>
      <c r="E1689">
        <v>0.23</v>
      </c>
      <c r="F1689" t="s">
        <v>1807</v>
      </c>
      <c r="G1689">
        <v>1554.5838000000001</v>
      </c>
    </row>
    <row r="1690" spans="1:7" x14ac:dyDescent="0.3">
      <c r="A1690" t="s">
        <v>1642</v>
      </c>
      <c r="B1690" t="s">
        <v>1792</v>
      </c>
      <c r="C1690">
        <v>1</v>
      </c>
      <c r="D1690">
        <v>75.8</v>
      </c>
      <c r="E1690">
        <v>0.28999999999999998</v>
      </c>
      <c r="F1690" t="s">
        <v>1807</v>
      </c>
      <c r="G1690">
        <v>53.817999999999998</v>
      </c>
    </row>
    <row r="1691" spans="1:7" x14ac:dyDescent="0.3">
      <c r="A1691" t="s">
        <v>1564</v>
      </c>
      <c r="B1691" t="s">
        <v>1783</v>
      </c>
      <c r="C1691">
        <v>4</v>
      </c>
      <c r="D1691">
        <v>742.15</v>
      </c>
      <c r="E1691">
        <v>0.1</v>
      </c>
      <c r="F1691" t="s">
        <v>1810</v>
      </c>
      <c r="G1691">
        <v>2671.74</v>
      </c>
    </row>
    <row r="1692" spans="1:7" x14ac:dyDescent="0.3">
      <c r="A1692" t="s">
        <v>1590</v>
      </c>
      <c r="B1692" t="s">
        <v>1761</v>
      </c>
      <c r="C1692">
        <v>1</v>
      </c>
      <c r="D1692">
        <v>637.39</v>
      </c>
      <c r="E1692">
        <v>0.22</v>
      </c>
      <c r="F1692" t="s">
        <v>1807</v>
      </c>
      <c r="G1692">
        <v>497.16419999999999</v>
      </c>
    </row>
    <row r="1693" spans="1:7" x14ac:dyDescent="0.3">
      <c r="A1693" t="s">
        <v>1539</v>
      </c>
      <c r="B1693" t="s">
        <v>1789</v>
      </c>
      <c r="C1693">
        <v>1</v>
      </c>
      <c r="D1693">
        <v>631</v>
      </c>
      <c r="E1693">
        <v>0.04</v>
      </c>
      <c r="F1693" t="s">
        <v>1805</v>
      </c>
      <c r="G1693">
        <v>605.76</v>
      </c>
    </row>
    <row r="1694" spans="1:7" x14ac:dyDescent="0.3">
      <c r="A1694" t="s">
        <v>1690</v>
      </c>
      <c r="B1694" t="s">
        <v>1748</v>
      </c>
      <c r="C1694">
        <v>4</v>
      </c>
      <c r="D1694">
        <v>983.98</v>
      </c>
      <c r="E1694">
        <v>0.11</v>
      </c>
      <c r="F1694" t="s">
        <v>1810</v>
      </c>
      <c r="G1694">
        <v>3502.9688000000001</v>
      </c>
    </row>
    <row r="1695" spans="1:7" x14ac:dyDescent="0.3">
      <c r="A1695" t="s">
        <v>1640</v>
      </c>
      <c r="B1695" t="s">
        <v>1774</v>
      </c>
      <c r="C1695">
        <v>4</v>
      </c>
      <c r="D1695">
        <v>73.69</v>
      </c>
      <c r="E1695">
        <v>0.08</v>
      </c>
      <c r="F1695" t="s">
        <v>1805</v>
      </c>
      <c r="G1695">
        <v>271.17919999999998</v>
      </c>
    </row>
    <row r="1696" spans="1:7" x14ac:dyDescent="0.3">
      <c r="A1696" t="s">
        <v>1552</v>
      </c>
      <c r="B1696" t="s">
        <v>1761</v>
      </c>
      <c r="C1696">
        <v>3</v>
      </c>
      <c r="D1696">
        <v>110.99</v>
      </c>
      <c r="E1696">
        <v>0.21</v>
      </c>
      <c r="F1696" t="s">
        <v>1805</v>
      </c>
      <c r="G1696">
        <v>263.04629999999997</v>
      </c>
    </row>
    <row r="1697" spans="1:7" x14ac:dyDescent="0.3">
      <c r="A1697" t="s">
        <v>1550</v>
      </c>
      <c r="B1697" t="s">
        <v>1761</v>
      </c>
      <c r="C1697">
        <v>1</v>
      </c>
      <c r="D1697">
        <v>66.86</v>
      </c>
      <c r="E1697">
        <v>0.22</v>
      </c>
      <c r="F1697" t="s">
        <v>1810</v>
      </c>
      <c r="G1697">
        <v>52.150799999999997</v>
      </c>
    </row>
    <row r="1698" spans="1:7" x14ac:dyDescent="0.3">
      <c r="A1698" t="s">
        <v>1664</v>
      </c>
      <c r="B1698" t="s">
        <v>1792</v>
      </c>
      <c r="C1698">
        <v>1</v>
      </c>
      <c r="D1698">
        <v>980.26</v>
      </c>
      <c r="E1698">
        <v>0.14000000000000001</v>
      </c>
      <c r="F1698" t="s">
        <v>1807</v>
      </c>
      <c r="G1698">
        <v>843.02359999999999</v>
      </c>
    </row>
    <row r="1699" spans="1:7" x14ac:dyDescent="0.3">
      <c r="A1699" t="s">
        <v>1566</v>
      </c>
      <c r="B1699" t="s">
        <v>1792</v>
      </c>
      <c r="C1699">
        <v>1</v>
      </c>
      <c r="D1699">
        <v>235.28</v>
      </c>
      <c r="E1699">
        <v>0.05</v>
      </c>
      <c r="F1699" t="s">
        <v>1807</v>
      </c>
      <c r="G1699">
        <v>223.51599999999999</v>
      </c>
    </row>
    <row r="1700" spans="1:7" x14ac:dyDescent="0.3">
      <c r="A1700" t="s">
        <v>1525</v>
      </c>
      <c r="B1700" t="s">
        <v>1783</v>
      </c>
      <c r="C1700">
        <v>3</v>
      </c>
      <c r="D1700">
        <v>407.39</v>
      </c>
      <c r="E1700">
        <v>0.08</v>
      </c>
      <c r="F1700" t="s">
        <v>1807</v>
      </c>
      <c r="G1700">
        <v>1124.3964000000001</v>
      </c>
    </row>
    <row r="1701" spans="1:7" x14ac:dyDescent="0.3">
      <c r="A1701" t="s">
        <v>1584</v>
      </c>
      <c r="B1701" t="s">
        <v>1781</v>
      </c>
      <c r="C1701">
        <v>4</v>
      </c>
      <c r="D1701">
        <v>459.83</v>
      </c>
      <c r="E1701">
        <v>0.12</v>
      </c>
      <c r="F1701" t="s">
        <v>1810</v>
      </c>
      <c r="G1701">
        <v>1618.6016</v>
      </c>
    </row>
    <row r="1702" spans="1:7" x14ac:dyDescent="0.3">
      <c r="A1702" t="s">
        <v>1716</v>
      </c>
      <c r="B1702" t="s">
        <v>1751</v>
      </c>
      <c r="C1702">
        <v>3</v>
      </c>
      <c r="D1702">
        <v>706.6</v>
      </c>
      <c r="E1702">
        <v>0.17</v>
      </c>
      <c r="F1702" t="s">
        <v>1807</v>
      </c>
      <c r="G1702">
        <v>1759.434</v>
      </c>
    </row>
    <row r="1703" spans="1:7" x14ac:dyDescent="0.3">
      <c r="A1703" t="s">
        <v>1712</v>
      </c>
      <c r="B1703" t="s">
        <v>1795</v>
      </c>
      <c r="C1703">
        <v>3</v>
      </c>
      <c r="D1703">
        <v>811.16</v>
      </c>
      <c r="E1703">
        <v>0.1</v>
      </c>
      <c r="F1703" t="s">
        <v>1810</v>
      </c>
      <c r="G1703">
        <v>2190.1320000000001</v>
      </c>
    </row>
    <row r="1704" spans="1:7" x14ac:dyDescent="0.3">
      <c r="A1704" t="s">
        <v>1604</v>
      </c>
      <c r="B1704" t="s">
        <v>1761</v>
      </c>
      <c r="C1704">
        <v>2</v>
      </c>
      <c r="D1704">
        <v>985.79</v>
      </c>
      <c r="E1704">
        <v>0.04</v>
      </c>
      <c r="F1704" t="s">
        <v>1807</v>
      </c>
      <c r="G1704">
        <v>1892.7167999999999</v>
      </c>
    </row>
    <row r="1705" spans="1:7" x14ac:dyDescent="0.3">
      <c r="A1705" t="s">
        <v>1596</v>
      </c>
      <c r="B1705" t="s">
        <v>1781</v>
      </c>
      <c r="C1705">
        <v>1</v>
      </c>
      <c r="D1705">
        <v>255.02</v>
      </c>
      <c r="E1705">
        <v>0.3</v>
      </c>
      <c r="F1705" t="s">
        <v>1805</v>
      </c>
      <c r="G1705">
        <v>178.51400000000001</v>
      </c>
    </row>
    <row r="1706" spans="1:7" x14ac:dyDescent="0.3">
      <c r="A1706" t="s">
        <v>1568</v>
      </c>
      <c r="B1706" t="s">
        <v>1764</v>
      </c>
      <c r="C1706">
        <v>1</v>
      </c>
      <c r="D1706">
        <v>153.57</v>
      </c>
      <c r="E1706">
        <v>0.01</v>
      </c>
      <c r="F1706" t="s">
        <v>1807</v>
      </c>
      <c r="G1706">
        <v>152.0343</v>
      </c>
    </row>
    <row r="1707" spans="1:7" x14ac:dyDescent="0.3">
      <c r="A1707" t="s">
        <v>1616</v>
      </c>
      <c r="B1707" t="s">
        <v>1792</v>
      </c>
      <c r="C1707">
        <v>3</v>
      </c>
      <c r="D1707">
        <v>962.98</v>
      </c>
      <c r="E1707">
        <v>0.21</v>
      </c>
      <c r="F1707" t="s">
        <v>1805</v>
      </c>
      <c r="G1707">
        <v>2282.2626</v>
      </c>
    </row>
    <row r="1708" spans="1:7" x14ac:dyDescent="0.3">
      <c r="A1708" t="s">
        <v>1618</v>
      </c>
      <c r="B1708" t="s">
        <v>1764</v>
      </c>
      <c r="C1708">
        <v>3</v>
      </c>
      <c r="D1708">
        <v>884.46</v>
      </c>
      <c r="E1708">
        <v>0.25</v>
      </c>
      <c r="F1708" t="s">
        <v>1805</v>
      </c>
      <c r="G1708">
        <v>1990.0350000000001</v>
      </c>
    </row>
    <row r="1709" spans="1:7" x14ac:dyDescent="0.3">
      <c r="A1709" t="s">
        <v>1664</v>
      </c>
      <c r="B1709" t="s">
        <v>1771</v>
      </c>
      <c r="C1709">
        <v>4</v>
      </c>
      <c r="D1709">
        <v>359.71</v>
      </c>
      <c r="E1709">
        <v>0.05</v>
      </c>
      <c r="F1709" t="s">
        <v>1807</v>
      </c>
      <c r="G1709">
        <v>1366.8979999999999</v>
      </c>
    </row>
    <row r="1710" spans="1:7" x14ac:dyDescent="0.3">
      <c r="A1710" t="s">
        <v>1630</v>
      </c>
      <c r="B1710" t="s">
        <v>1751</v>
      </c>
      <c r="C1710">
        <v>3</v>
      </c>
      <c r="D1710">
        <v>766.47</v>
      </c>
      <c r="E1710">
        <v>0.18</v>
      </c>
      <c r="F1710" t="s">
        <v>1805</v>
      </c>
      <c r="G1710">
        <v>1885.5162</v>
      </c>
    </row>
    <row r="1711" spans="1:7" x14ac:dyDescent="0.3">
      <c r="A1711" t="s">
        <v>1642</v>
      </c>
      <c r="B1711" t="s">
        <v>1792</v>
      </c>
      <c r="C1711">
        <v>1</v>
      </c>
      <c r="D1711">
        <v>772.07</v>
      </c>
      <c r="E1711">
        <v>0.26</v>
      </c>
      <c r="F1711" t="s">
        <v>1807</v>
      </c>
      <c r="G1711">
        <v>571.33180000000004</v>
      </c>
    </row>
    <row r="1712" spans="1:7" x14ac:dyDescent="0.3">
      <c r="A1712" t="s">
        <v>1568</v>
      </c>
      <c r="B1712" t="s">
        <v>1755</v>
      </c>
      <c r="C1712">
        <v>3</v>
      </c>
      <c r="D1712">
        <v>108.31</v>
      </c>
      <c r="E1712">
        <v>0.26</v>
      </c>
      <c r="F1712" t="s">
        <v>1810</v>
      </c>
      <c r="G1712">
        <v>240.44820000000001</v>
      </c>
    </row>
    <row r="1713" spans="1:7" x14ac:dyDescent="0.3">
      <c r="A1713" t="s">
        <v>1688</v>
      </c>
      <c r="B1713" t="s">
        <v>1758</v>
      </c>
      <c r="C1713">
        <v>1</v>
      </c>
      <c r="D1713">
        <v>502.53</v>
      </c>
      <c r="E1713">
        <v>0</v>
      </c>
      <c r="F1713" t="s">
        <v>1807</v>
      </c>
      <c r="G1713">
        <v>502.53</v>
      </c>
    </row>
    <row r="1714" spans="1:7" x14ac:dyDescent="0.3">
      <c r="A1714" t="s">
        <v>1528</v>
      </c>
      <c r="B1714" t="s">
        <v>1786</v>
      </c>
      <c r="C1714">
        <v>2</v>
      </c>
      <c r="D1714">
        <v>508.52</v>
      </c>
      <c r="E1714">
        <v>0.11</v>
      </c>
      <c r="F1714" t="s">
        <v>1810</v>
      </c>
      <c r="G1714">
        <v>905.16559999999993</v>
      </c>
    </row>
    <row r="1715" spans="1:7" x14ac:dyDescent="0.3">
      <c r="A1715" t="s">
        <v>1678</v>
      </c>
      <c r="B1715" t="s">
        <v>1748</v>
      </c>
      <c r="C1715">
        <v>1</v>
      </c>
      <c r="D1715">
        <v>492</v>
      </c>
      <c r="E1715">
        <v>0.26</v>
      </c>
      <c r="F1715" t="s">
        <v>1807</v>
      </c>
      <c r="G1715">
        <v>364.08</v>
      </c>
    </row>
    <row r="1716" spans="1:7" x14ac:dyDescent="0.3">
      <c r="A1716" t="s">
        <v>1604</v>
      </c>
      <c r="B1716" t="s">
        <v>1781</v>
      </c>
      <c r="C1716">
        <v>4</v>
      </c>
      <c r="D1716">
        <v>746.36</v>
      </c>
      <c r="E1716">
        <v>0.02</v>
      </c>
      <c r="F1716" t="s">
        <v>1805</v>
      </c>
      <c r="G1716">
        <v>2925.7312000000002</v>
      </c>
    </row>
    <row r="1717" spans="1:7" x14ac:dyDescent="0.3">
      <c r="A1717" t="s">
        <v>1554</v>
      </c>
      <c r="B1717" t="s">
        <v>1739</v>
      </c>
      <c r="C1717">
        <v>1</v>
      </c>
      <c r="D1717">
        <v>120.83</v>
      </c>
      <c r="E1717">
        <v>0.08</v>
      </c>
      <c r="F1717" t="s">
        <v>1805</v>
      </c>
      <c r="G1717">
        <v>111.1636</v>
      </c>
    </row>
    <row r="1718" spans="1:7" x14ac:dyDescent="0.3">
      <c r="A1718" t="s">
        <v>1684</v>
      </c>
      <c r="B1718" t="s">
        <v>1792</v>
      </c>
      <c r="C1718">
        <v>2</v>
      </c>
      <c r="D1718">
        <v>68.31</v>
      </c>
      <c r="E1718">
        <v>0.28999999999999998</v>
      </c>
      <c r="F1718" t="s">
        <v>1810</v>
      </c>
      <c r="G1718">
        <v>97.000199999999992</v>
      </c>
    </row>
    <row r="1719" spans="1:7" x14ac:dyDescent="0.3">
      <c r="A1719" t="s">
        <v>1574</v>
      </c>
      <c r="B1719" t="s">
        <v>1792</v>
      </c>
      <c r="C1719">
        <v>2</v>
      </c>
      <c r="D1719">
        <v>761.71</v>
      </c>
      <c r="E1719">
        <v>0.02</v>
      </c>
      <c r="F1719" t="s">
        <v>1807</v>
      </c>
      <c r="G1719">
        <v>1492.9516000000001</v>
      </c>
    </row>
    <row r="1720" spans="1:7" x14ac:dyDescent="0.3">
      <c r="A1720" t="s">
        <v>1686</v>
      </c>
      <c r="B1720" t="s">
        <v>1748</v>
      </c>
      <c r="C1720">
        <v>4</v>
      </c>
      <c r="D1720">
        <v>346.37</v>
      </c>
      <c r="E1720">
        <v>0.18</v>
      </c>
      <c r="F1720" t="s">
        <v>1810</v>
      </c>
      <c r="G1720">
        <v>1136.0935999999999</v>
      </c>
    </row>
    <row r="1721" spans="1:7" x14ac:dyDescent="0.3">
      <c r="A1721" t="s">
        <v>1640</v>
      </c>
      <c r="B1721" t="s">
        <v>1776</v>
      </c>
      <c r="C1721">
        <v>1</v>
      </c>
      <c r="D1721">
        <v>846.3</v>
      </c>
      <c r="E1721">
        <v>0.14000000000000001</v>
      </c>
      <c r="F1721" t="s">
        <v>1807</v>
      </c>
      <c r="G1721">
        <v>727.81799999999998</v>
      </c>
    </row>
    <row r="1722" spans="1:7" x14ac:dyDescent="0.3">
      <c r="A1722" t="s">
        <v>1525</v>
      </c>
      <c r="B1722" t="s">
        <v>1795</v>
      </c>
      <c r="C1722">
        <v>1</v>
      </c>
      <c r="D1722">
        <v>458.97</v>
      </c>
      <c r="E1722">
        <v>0.1</v>
      </c>
      <c r="F1722" t="s">
        <v>1807</v>
      </c>
      <c r="G1722">
        <v>413.07299999999998</v>
      </c>
    </row>
    <row r="1723" spans="1:7" x14ac:dyDescent="0.3">
      <c r="A1723" t="s">
        <v>1616</v>
      </c>
      <c r="B1723" t="s">
        <v>1761</v>
      </c>
      <c r="C1723">
        <v>2</v>
      </c>
      <c r="D1723">
        <v>536.61</v>
      </c>
      <c r="E1723">
        <v>0.14000000000000001</v>
      </c>
      <c r="F1723" t="s">
        <v>1805</v>
      </c>
      <c r="G1723">
        <v>922.9692</v>
      </c>
    </row>
    <row r="1724" spans="1:7" x14ac:dyDescent="0.3">
      <c r="A1724" t="s">
        <v>1646</v>
      </c>
      <c r="B1724" t="s">
        <v>1734</v>
      </c>
      <c r="C1724">
        <v>3</v>
      </c>
      <c r="D1724">
        <v>130.41</v>
      </c>
      <c r="E1724">
        <v>0.14000000000000001</v>
      </c>
      <c r="F1724" t="s">
        <v>1807</v>
      </c>
      <c r="G1724">
        <v>336.45780000000002</v>
      </c>
    </row>
    <row r="1725" spans="1:7" x14ac:dyDescent="0.3">
      <c r="A1725" t="s">
        <v>1708</v>
      </c>
      <c r="B1725" t="s">
        <v>1776</v>
      </c>
      <c r="C1725">
        <v>4</v>
      </c>
      <c r="D1725">
        <v>706.67</v>
      </c>
      <c r="E1725">
        <v>0.01</v>
      </c>
      <c r="F1725" t="s">
        <v>1805</v>
      </c>
      <c r="G1725">
        <v>2798.4132</v>
      </c>
    </row>
    <row r="1726" spans="1:7" x14ac:dyDescent="0.3">
      <c r="A1726" t="s">
        <v>1584</v>
      </c>
      <c r="B1726" t="s">
        <v>1748</v>
      </c>
      <c r="C1726">
        <v>3</v>
      </c>
      <c r="D1726">
        <v>523.45000000000005</v>
      </c>
      <c r="E1726">
        <v>0.17</v>
      </c>
      <c r="F1726" t="s">
        <v>1805</v>
      </c>
      <c r="G1726">
        <v>1303.3905</v>
      </c>
    </row>
    <row r="1727" spans="1:7" x14ac:dyDescent="0.3">
      <c r="A1727" t="s">
        <v>1712</v>
      </c>
      <c r="B1727" t="s">
        <v>1792</v>
      </c>
      <c r="C1727">
        <v>3</v>
      </c>
      <c r="D1727">
        <v>482.2</v>
      </c>
      <c r="E1727">
        <v>0.23</v>
      </c>
      <c r="F1727" t="s">
        <v>1810</v>
      </c>
      <c r="G1727">
        <v>1113.8820000000001</v>
      </c>
    </row>
    <row r="1728" spans="1:7" x14ac:dyDescent="0.3">
      <c r="A1728" t="s">
        <v>1656</v>
      </c>
      <c r="B1728" t="s">
        <v>1755</v>
      </c>
      <c r="C1728">
        <v>4</v>
      </c>
      <c r="D1728">
        <v>688.86</v>
      </c>
      <c r="E1728">
        <v>0.02</v>
      </c>
      <c r="F1728" t="s">
        <v>1810</v>
      </c>
      <c r="G1728">
        <v>2700.3312000000001</v>
      </c>
    </row>
    <row r="1729" spans="1:7" x14ac:dyDescent="0.3">
      <c r="A1729" t="s">
        <v>1554</v>
      </c>
      <c r="B1729" t="s">
        <v>1734</v>
      </c>
      <c r="C1729">
        <v>1</v>
      </c>
      <c r="D1729">
        <v>145.47999999999999</v>
      </c>
      <c r="E1729">
        <v>0.1</v>
      </c>
      <c r="F1729" t="s">
        <v>1810</v>
      </c>
      <c r="G1729">
        <v>130.93199999999999</v>
      </c>
    </row>
    <row r="1730" spans="1:7" x14ac:dyDescent="0.3">
      <c r="A1730" t="s">
        <v>1592</v>
      </c>
      <c r="B1730" t="s">
        <v>1774</v>
      </c>
      <c r="C1730">
        <v>4</v>
      </c>
      <c r="D1730">
        <v>862.25</v>
      </c>
      <c r="E1730">
        <v>0.28000000000000003</v>
      </c>
      <c r="F1730" t="s">
        <v>1807</v>
      </c>
      <c r="G1730">
        <v>2483.2800000000002</v>
      </c>
    </row>
    <row r="1731" spans="1:7" x14ac:dyDescent="0.3">
      <c r="A1731" t="s">
        <v>1528</v>
      </c>
      <c r="B1731" t="s">
        <v>1781</v>
      </c>
      <c r="C1731">
        <v>4</v>
      </c>
      <c r="D1731">
        <v>146.12</v>
      </c>
      <c r="E1731">
        <v>0.12</v>
      </c>
      <c r="F1731" t="s">
        <v>1810</v>
      </c>
      <c r="G1731">
        <v>514.3424</v>
      </c>
    </row>
    <row r="1732" spans="1:7" x14ac:dyDescent="0.3">
      <c r="A1732" t="s">
        <v>1592</v>
      </c>
      <c r="B1732" t="s">
        <v>1792</v>
      </c>
      <c r="C1732">
        <v>2</v>
      </c>
      <c r="D1732">
        <v>695.02</v>
      </c>
      <c r="E1732">
        <v>0.3</v>
      </c>
      <c r="F1732" t="s">
        <v>1810</v>
      </c>
      <c r="G1732">
        <v>973.02799999999991</v>
      </c>
    </row>
    <row r="1733" spans="1:7" x14ac:dyDescent="0.3">
      <c r="A1733" t="s">
        <v>1718</v>
      </c>
      <c r="B1733" t="s">
        <v>1771</v>
      </c>
      <c r="C1733">
        <v>2</v>
      </c>
      <c r="D1733">
        <v>886.67</v>
      </c>
      <c r="E1733">
        <v>0.24</v>
      </c>
      <c r="F1733" t="s">
        <v>1807</v>
      </c>
      <c r="G1733">
        <v>1347.7384</v>
      </c>
    </row>
    <row r="1734" spans="1:7" x14ac:dyDescent="0.3">
      <c r="A1734" t="s">
        <v>1662</v>
      </c>
      <c r="B1734" t="s">
        <v>1792</v>
      </c>
      <c r="C1734">
        <v>2</v>
      </c>
      <c r="D1734">
        <v>864.09</v>
      </c>
      <c r="E1734">
        <v>0.06</v>
      </c>
      <c r="F1734" t="s">
        <v>1810</v>
      </c>
      <c r="G1734">
        <v>1624.4892</v>
      </c>
    </row>
    <row r="1735" spans="1:7" x14ac:dyDescent="0.3">
      <c r="A1735" t="s">
        <v>1554</v>
      </c>
      <c r="B1735" t="s">
        <v>1768</v>
      </c>
      <c r="C1735">
        <v>1</v>
      </c>
      <c r="D1735">
        <v>437.65</v>
      </c>
      <c r="E1735">
        <v>0.02</v>
      </c>
      <c r="F1735" t="s">
        <v>1807</v>
      </c>
      <c r="G1735">
        <v>428.89699999999999</v>
      </c>
    </row>
    <row r="1736" spans="1:7" x14ac:dyDescent="0.3">
      <c r="A1736" t="s">
        <v>1602</v>
      </c>
      <c r="B1736" t="s">
        <v>1779</v>
      </c>
      <c r="C1736">
        <v>2</v>
      </c>
      <c r="D1736">
        <v>208.09</v>
      </c>
      <c r="E1736">
        <v>0.27</v>
      </c>
      <c r="F1736" t="s">
        <v>1805</v>
      </c>
      <c r="G1736">
        <v>303.81139999999999</v>
      </c>
    </row>
    <row r="1737" spans="1:7" x14ac:dyDescent="0.3">
      <c r="A1737" t="s">
        <v>1716</v>
      </c>
      <c r="B1737" t="s">
        <v>1789</v>
      </c>
      <c r="C1737">
        <v>4</v>
      </c>
      <c r="D1737">
        <v>825.78</v>
      </c>
      <c r="E1737">
        <v>0.02</v>
      </c>
      <c r="F1737" t="s">
        <v>1805</v>
      </c>
      <c r="G1737">
        <v>3237.0576000000001</v>
      </c>
    </row>
    <row r="1738" spans="1:7" x14ac:dyDescent="0.3">
      <c r="A1738" t="s">
        <v>1580</v>
      </c>
      <c r="B1738" t="s">
        <v>1789</v>
      </c>
      <c r="C1738">
        <v>3</v>
      </c>
      <c r="D1738">
        <v>849.77</v>
      </c>
      <c r="E1738">
        <v>0.12</v>
      </c>
      <c r="F1738" t="s">
        <v>1807</v>
      </c>
      <c r="G1738">
        <v>2243.3928000000001</v>
      </c>
    </row>
    <row r="1739" spans="1:7" x14ac:dyDescent="0.3">
      <c r="A1739" t="s">
        <v>1650</v>
      </c>
      <c r="B1739" t="s">
        <v>1751</v>
      </c>
      <c r="C1739">
        <v>1</v>
      </c>
      <c r="D1739">
        <v>88.78</v>
      </c>
      <c r="E1739">
        <v>0.18</v>
      </c>
      <c r="F1739" t="s">
        <v>1805</v>
      </c>
      <c r="G1739">
        <v>72.799600000000012</v>
      </c>
    </row>
    <row r="1740" spans="1:7" x14ac:dyDescent="0.3">
      <c r="A1740" t="s">
        <v>1686</v>
      </c>
      <c r="B1740" t="s">
        <v>1751</v>
      </c>
      <c r="C1740">
        <v>4</v>
      </c>
      <c r="D1740">
        <v>507.22</v>
      </c>
      <c r="E1740">
        <v>0.14000000000000001</v>
      </c>
      <c r="F1740" t="s">
        <v>1807</v>
      </c>
      <c r="G1740">
        <v>1744.8368</v>
      </c>
    </row>
    <row r="1741" spans="1:7" x14ac:dyDescent="0.3">
      <c r="A1741" t="s">
        <v>1722</v>
      </c>
      <c r="B1741" t="s">
        <v>1734</v>
      </c>
      <c r="C1741">
        <v>3</v>
      </c>
      <c r="D1741">
        <v>330.98</v>
      </c>
      <c r="E1741">
        <v>0.11</v>
      </c>
      <c r="F1741" t="s">
        <v>1805</v>
      </c>
      <c r="G1741">
        <v>883.71660000000008</v>
      </c>
    </row>
    <row r="1742" spans="1:7" x14ac:dyDescent="0.3">
      <c r="A1742" t="s">
        <v>1604</v>
      </c>
      <c r="B1742" t="s">
        <v>1795</v>
      </c>
      <c r="C1742">
        <v>4</v>
      </c>
      <c r="D1742">
        <v>442.87</v>
      </c>
      <c r="E1742">
        <v>0.08</v>
      </c>
      <c r="F1742" t="s">
        <v>1805</v>
      </c>
      <c r="G1742">
        <v>1629.7616</v>
      </c>
    </row>
    <row r="1743" spans="1:7" x14ac:dyDescent="0.3">
      <c r="A1743" t="s">
        <v>1722</v>
      </c>
      <c r="B1743" t="s">
        <v>1743</v>
      </c>
      <c r="C1743">
        <v>2</v>
      </c>
      <c r="D1743">
        <v>939.66</v>
      </c>
      <c r="E1743">
        <v>0.14000000000000001</v>
      </c>
      <c r="F1743" t="s">
        <v>1807</v>
      </c>
      <c r="G1743">
        <v>1616.2152000000001</v>
      </c>
    </row>
    <row r="1744" spans="1:7" x14ac:dyDescent="0.3">
      <c r="A1744" t="s">
        <v>1676</v>
      </c>
      <c r="B1744" t="s">
        <v>1748</v>
      </c>
      <c r="C1744">
        <v>1</v>
      </c>
      <c r="D1744">
        <v>24.13</v>
      </c>
      <c r="E1744">
        <v>0</v>
      </c>
      <c r="F1744" t="s">
        <v>1805</v>
      </c>
      <c r="G1744">
        <v>24.13</v>
      </c>
    </row>
    <row r="1745" spans="1:7" x14ac:dyDescent="0.3">
      <c r="A1745" t="s">
        <v>1612</v>
      </c>
      <c r="B1745" t="s">
        <v>1748</v>
      </c>
      <c r="C1745">
        <v>3</v>
      </c>
      <c r="D1745">
        <v>239.54</v>
      </c>
      <c r="E1745">
        <v>0.28999999999999998</v>
      </c>
      <c r="F1745" t="s">
        <v>1810</v>
      </c>
      <c r="G1745">
        <v>510.22019999999998</v>
      </c>
    </row>
    <row r="1746" spans="1:7" x14ac:dyDescent="0.3">
      <c r="A1746" t="s">
        <v>1622</v>
      </c>
      <c r="B1746" t="s">
        <v>1781</v>
      </c>
      <c r="C1746">
        <v>1</v>
      </c>
      <c r="D1746">
        <v>588.53</v>
      </c>
      <c r="E1746">
        <v>0.1</v>
      </c>
      <c r="F1746" t="s">
        <v>1805</v>
      </c>
      <c r="G1746">
        <v>529.67700000000002</v>
      </c>
    </row>
    <row r="1747" spans="1:7" x14ac:dyDescent="0.3">
      <c r="A1747" t="s">
        <v>1650</v>
      </c>
      <c r="B1747" t="s">
        <v>1783</v>
      </c>
      <c r="C1747">
        <v>1</v>
      </c>
      <c r="D1747">
        <v>145.96</v>
      </c>
      <c r="E1747">
        <v>0.3</v>
      </c>
      <c r="F1747" t="s">
        <v>1805</v>
      </c>
      <c r="G1747">
        <v>102.172</v>
      </c>
    </row>
    <row r="1748" spans="1:7" x14ac:dyDescent="0.3">
      <c r="A1748" t="s">
        <v>1670</v>
      </c>
      <c r="B1748" t="s">
        <v>1751</v>
      </c>
      <c r="C1748">
        <v>4</v>
      </c>
      <c r="D1748">
        <v>640.91</v>
      </c>
      <c r="E1748">
        <v>0.06</v>
      </c>
      <c r="F1748" t="s">
        <v>1805</v>
      </c>
      <c r="G1748">
        <v>2409.8216000000002</v>
      </c>
    </row>
    <row r="1749" spans="1:7" x14ac:dyDescent="0.3">
      <c r="A1749" t="s">
        <v>1658</v>
      </c>
      <c r="B1749" t="s">
        <v>1774</v>
      </c>
      <c r="C1749">
        <v>3</v>
      </c>
      <c r="D1749">
        <v>773.86</v>
      </c>
      <c r="E1749">
        <v>0.22</v>
      </c>
      <c r="F1749" t="s">
        <v>1805</v>
      </c>
      <c r="G1749">
        <v>1810.8324</v>
      </c>
    </row>
    <row r="1750" spans="1:7" x14ac:dyDescent="0.3">
      <c r="A1750" t="s">
        <v>1592</v>
      </c>
      <c r="B1750" t="s">
        <v>1783</v>
      </c>
      <c r="C1750">
        <v>2</v>
      </c>
      <c r="D1750">
        <v>31.28</v>
      </c>
      <c r="E1750">
        <v>0.2</v>
      </c>
      <c r="F1750" t="s">
        <v>1810</v>
      </c>
      <c r="G1750">
        <v>50.048000000000002</v>
      </c>
    </row>
    <row r="1751" spans="1:7" x14ac:dyDescent="0.3">
      <c r="A1751" t="s">
        <v>1694</v>
      </c>
      <c r="B1751" t="s">
        <v>1758</v>
      </c>
      <c r="C1751">
        <v>4</v>
      </c>
      <c r="D1751">
        <v>389.22</v>
      </c>
      <c r="E1751">
        <v>0.18</v>
      </c>
      <c r="F1751" t="s">
        <v>1805</v>
      </c>
      <c r="G1751">
        <v>1276.6415999999999</v>
      </c>
    </row>
    <row r="1752" spans="1:7" x14ac:dyDescent="0.3">
      <c r="A1752" t="s">
        <v>1658</v>
      </c>
      <c r="B1752" t="s">
        <v>1783</v>
      </c>
      <c r="C1752">
        <v>3</v>
      </c>
      <c r="D1752">
        <v>543.44000000000005</v>
      </c>
      <c r="E1752">
        <v>0.13</v>
      </c>
      <c r="F1752" t="s">
        <v>1807</v>
      </c>
      <c r="G1752">
        <v>1418.3784000000001</v>
      </c>
    </row>
    <row r="1753" spans="1:7" x14ac:dyDescent="0.3">
      <c r="A1753" t="s">
        <v>1724</v>
      </c>
      <c r="B1753" t="s">
        <v>1795</v>
      </c>
      <c r="C1753">
        <v>4</v>
      </c>
      <c r="D1753">
        <v>715.42</v>
      </c>
      <c r="E1753">
        <v>0.28999999999999998</v>
      </c>
      <c r="F1753" t="s">
        <v>1807</v>
      </c>
      <c r="G1753">
        <v>2031.7927999999999</v>
      </c>
    </row>
    <row r="1754" spans="1:7" x14ac:dyDescent="0.3">
      <c r="A1754" t="s">
        <v>1554</v>
      </c>
      <c r="B1754" t="s">
        <v>1751</v>
      </c>
      <c r="C1754">
        <v>4</v>
      </c>
      <c r="D1754">
        <v>676.14</v>
      </c>
      <c r="E1754">
        <v>0.11</v>
      </c>
      <c r="F1754" t="s">
        <v>1810</v>
      </c>
      <c r="G1754">
        <v>2407.0583999999999</v>
      </c>
    </row>
    <row r="1755" spans="1:7" x14ac:dyDescent="0.3">
      <c r="A1755" t="s">
        <v>1608</v>
      </c>
      <c r="B1755" t="s">
        <v>1739</v>
      </c>
      <c r="C1755">
        <v>4</v>
      </c>
      <c r="D1755">
        <v>352.72</v>
      </c>
      <c r="E1755">
        <v>0.25</v>
      </c>
      <c r="F1755" t="s">
        <v>1805</v>
      </c>
      <c r="G1755">
        <v>1058.1600000000001</v>
      </c>
    </row>
    <row r="1756" spans="1:7" x14ac:dyDescent="0.3">
      <c r="A1756" t="s">
        <v>1552</v>
      </c>
      <c r="B1756" t="s">
        <v>1776</v>
      </c>
      <c r="C1756">
        <v>1</v>
      </c>
      <c r="D1756">
        <v>470.18</v>
      </c>
      <c r="E1756">
        <v>0.19</v>
      </c>
      <c r="F1756" t="s">
        <v>1807</v>
      </c>
      <c r="G1756">
        <v>380.84580000000011</v>
      </c>
    </row>
    <row r="1757" spans="1:7" x14ac:dyDescent="0.3">
      <c r="A1757" t="s">
        <v>1662</v>
      </c>
      <c r="B1757" t="s">
        <v>1774</v>
      </c>
      <c r="C1757">
        <v>1</v>
      </c>
      <c r="D1757">
        <v>891.79</v>
      </c>
      <c r="E1757">
        <v>0.03</v>
      </c>
      <c r="F1757" t="s">
        <v>1805</v>
      </c>
      <c r="G1757">
        <v>865.03629999999998</v>
      </c>
    </row>
    <row r="1758" spans="1:7" x14ac:dyDescent="0.3">
      <c r="A1758" t="s">
        <v>1708</v>
      </c>
      <c r="B1758" t="s">
        <v>1789</v>
      </c>
      <c r="C1758">
        <v>2</v>
      </c>
      <c r="D1758">
        <v>433.07</v>
      </c>
      <c r="E1758">
        <v>0.25</v>
      </c>
      <c r="F1758" t="s">
        <v>1810</v>
      </c>
      <c r="G1758">
        <v>649.60500000000002</v>
      </c>
    </row>
    <row r="1759" spans="1:7" x14ac:dyDescent="0.3">
      <c r="A1759" t="s">
        <v>1662</v>
      </c>
      <c r="B1759" t="s">
        <v>1795</v>
      </c>
      <c r="C1759">
        <v>3</v>
      </c>
      <c r="D1759">
        <v>626.71</v>
      </c>
      <c r="E1759">
        <v>7.0000000000000007E-2</v>
      </c>
      <c r="F1759" t="s">
        <v>1810</v>
      </c>
      <c r="G1759">
        <v>1748.5209</v>
      </c>
    </row>
    <row r="1760" spans="1:7" x14ac:dyDescent="0.3">
      <c r="A1760" t="s">
        <v>1602</v>
      </c>
      <c r="B1760" t="s">
        <v>1734</v>
      </c>
      <c r="C1760">
        <v>2</v>
      </c>
      <c r="D1760">
        <v>324.18</v>
      </c>
      <c r="E1760">
        <v>0.06</v>
      </c>
      <c r="F1760" t="s">
        <v>1810</v>
      </c>
      <c r="G1760">
        <v>609.45839999999998</v>
      </c>
    </row>
    <row r="1761" spans="1:7" x14ac:dyDescent="0.3">
      <c r="A1761" t="s">
        <v>1558</v>
      </c>
      <c r="B1761" t="s">
        <v>1789</v>
      </c>
      <c r="C1761">
        <v>4</v>
      </c>
      <c r="D1761">
        <v>839.74</v>
      </c>
      <c r="E1761">
        <v>0.13</v>
      </c>
      <c r="F1761" t="s">
        <v>1807</v>
      </c>
      <c r="G1761">
        <v>2922.2952</v>
      </c>
    </row>
    <row r="1762" spans="1:7" x14ac:dyDescent="0.3">
      <c r="A1762" t="s">
        <v>1654</v>
      </c>
      <c r="B1762" t="s">
        <v>1783</v>
      </c>
      <c r="C1762">
        <v>3</v>
      </c>
      <c r="D1762">
        <v>252.63</v>
      </c>
      <c r="E1762">
        <v>0.28000000000000003</v>
      </c>
      <c r="F1762" t="s">
        <v>1805</v>
      </c>
      <c r="G1762">
        <v>545.68079999999998</v>
      </c>
    </row>
    <row r="1763" spans="1:7" x14ac:dyDescent="0.3">
      <c r="A1763" t="s">
        <v>1688</v>
      </c>
      <c r="B1763" t="s">
        <v>1795</v>
      </c>
      <c r="C1763">
        <v>2</v>
      </c>
      <c r="D1763">
        <v>60.53</v>
      </c>
      <c r="E1763">
        <v>0.18</v>
      </c>
      <c r="F1763" t="s">
        <v>1805</v>
      </c>
      <c r="G1763">
        <v>99.269200000000012</v>
      </c>
    </row>
    <row r="1764" spans="1:7" x14ac:dyDescent="0.3">
      <c r="A1764" t="s">
        <v>1698</v>
      </c>
      <c r="B1764" t="s">
        <v>1779</v>
      </c>
      <c r="C1764">
        <v>4</v>
      </c>
      <c r="D1764">
        <v>341.95</v>
      </c>
      <c r="E1764">
        <v>0.25</v>
      </c>
      <c r="F1764" t="s">
        <v>1805</v>
      </c>
      <c r="G1764">
        <v>1025.8499999999999</v>
      </c>
    </row>
    <row r="1765" spans="1:7" x14ac:dyDescent="0.3">
      <c r="A1765" t="s">
        <v>1574</v>
      </c>
      <c r="B1765" t="s">
        <v>1786</v>
      </c>
      <c r="C1765">
        <v>4</v>
      </c>
      <c r="D1765">
        <v>300.12</v>
      </c>
      <c r="E1765">
        <v>0.05</v>
      </c>
      <c r="F1765" t="s">
        <v>1807</v>
      </c>
      <c r="G1765">
        <v>1140.4559999999999</v>
      </c>
    </row>
    <row r="1766" spans="1:7" x14ac:dyDescent="0.3">
      <c r="A1766" t="s">
        <v>1586</v>
      </c>
      <c r="B1766" t="s">
        <v>1789</v>
      </c>
      <c r="C1766">
        <v>2</v>
      </c>
      <c r="D1766">
        <v>289.14</v>
      </c>
      <c r="E1766">
        <v>0.12</v>
      </c>
      <c r="F1766" t="s">
        <v>1810</v>
      </c>
      <c r="G1766">
        <v>508.88639999999998</v>
      </c>
    </row>
    <row r="1767" spans="1:7" x14ac:dyDescent="0.3">
      <c r="A1767" t="s">
        <v>1580</v>
      </c>
      <c r="B1767" t="s">
        <v>1734</v>
      </c>
      <c r="C1767">
        <v>2</v>
      </c>
      <c r="D1767">
        <v>596.84</v>
      </c>
      <c r="E1767">
        <v>0.01</v>
      </c>
      <c r="F1767" t="s">
        <v>1807</v>
      </c>
      <c r="G1767">
        <v>1181.7431999999999</v>
      </c>
    </row>
    <row r="1768" spans="1:7" x14ac:dyDescent="0.3">
      <c r="A1768" t="s">
        <v>1568</v>
      </c>
      <c r="B1768" t="s">
        <v>1764</v>
      </c>
      <c r="C1768">
        <v>4</v>
      </c>
      <c r="D1768">
        <v>466.24</v>
      </c>
      <c r="E1768">
        <v>0.16</v>
      </c>
      <c r="F1768" t="s">
        <v>1805</v>
      </c>
      <c r="G1768">
        <v>1566.5663999999999</v>
      </c>
    </row>
    <row r="1769" spans="1:7" x14ac:dyDescent="0.3">
      <c r="A1769" t="s">
        <v>1556</v>
      </c>
      <c r="B1769" t="s">
        <v>1786</v>
      </c>
      <c r="C1769">
        <v>2</v>
      </c>
      <c r="D1769">
        <v>330.59</v>
      </c>
      <c r="E1769">
        <v>0.14000000000000001</v>
      </c>
      <c r="F1769" t="s">
        <v>1805</v>
      </c>
      <c r="G1769">
        <v>568.61479999999995</v>
      </c>
    </row>
    <row r="1770" spans="1:7" x14ac:dyDescent="0.3">
      <c r="A1770" t="s">
        <v>1574</v>
      </c>
      <c r="B1770" t="s">
        <v>1758</v>
      </c>
      <c r="C1770">
        <v>2</v>
      </c>
      <c r="D1770">
        <v>616.42999999999995</v>
      </c>
      <c r="E1770">
        <v>0.02</v>
      </c>
      <c r="F1770" t="s">
        <v>1810</v>
      </c>
      <c r="G1770">
        <v>1208.2028</v>
      </c>
    </row>
    <row r="1771" spans="1:7" x14ac:dyDescent="0.3">
      <c r="A1771" t="s">
        <v>1656</v>
      </c>
      <c r="B1771" t="s">
        <v>1758</v>
      </c>
      <c r="C1771">
        <v>3</v>
      </c>
      <c r="D1771">
        <v>195.89</v>
      </c>
      <c r="E1771">
        <v>0.16</v>
      </c>
      <c r="F1771" t="s">
        <v>1807</v>
      </c>
      <c r="G1771">
        <v>493.64280000000002</v>
      </c>
    </row>
    <row r="1772" spans="1:7" x14ac:dyDescent="0.3">
      <c r="A1772" t="s">
        <v>1542</v>
      </c>
      <c r="B1772" t="s">
        <v>1771</v>
      </c>
      <c r="C1772">
        <v>4</v>
      </c>
      <c r="D1772">
        <v>614.76</v>
      </c>
      <c r="E1772">
        <v>0.16</v>
      </c>
      <c r="F1772" t="s">
        <v>1805</v>
      </c>
      <c r="G1772">
        <v>2065.5936000000002</v>
      </c>
    </row>
    <row r="1773" spans="1:7" x14ac:dyDescent="0.3">
      <c r="A1773" t="s">
        <v>1688</v>
      </c>
      <c r="B1773" t="s">
        <v>1761</v>
      </c>
      <c r="C1773">
        <v>1</v>
      </c>
      <c r="D1773">
        <v>224.49</v>
      </c>
      <c r="E1773">
        <v>0.11</v>
      </c>
      <c r="F1773" t="s">
        <v>1807</v>
      </c>
      <c r="G1773">
        <v>199.7961</v>
      </c>
    </row>
    <row r="1774" spans="1:7" x14ac:dyDescent="0.3">
      <c r="A1774" t="s">
        <v>1640</v>
      </c>
      <c r="B1774" t="s">
        <v>1776</v>
      </c>
      <c r="C1774">
        <v>1</v>
      </c>
      <c r="D1774">
        <v>967.76</v>
      </c>
      <c r="E1774">
        <v>0.09</v>
      </c>
      <c r="F1774" t="s">
        <v>1805</v>
      </c>
      <c r="G1774">
        <v>880.66160000000002</v>
      </c>
    </row>
    <row r="1775" spans="1:7" x14ac:dyDescent="0.3">
      <c r="A1775" t="s">
        <v>1612</v>
      </c>
      <c r="B1775" t="s">
        <v>1795</v>
      </c>
      <c r="C1775">
        <v>2</v>
      </c>
      <c r="D1775">
        <v>56.52</v>
      </c>
      <c r="E1775">
        <v>0.17</v>
      </c>
      <c r="F1775" t="s">
        <v>1807</v>
      </c>
      <c r="G1775">
        <v>93.8232</v>
      </c>
    </row>
    <row r="1776" spans="1:7" x14ac:dyDescent="0.3">
      <c r="A1776" t="s">
        <v>1664</v>
      </c>
      <c r="B1776" t="s">
        <v>1739</v>
      </c>
      <c r="C1776">
        <v>4</v>
      </c>
      <c r="D1776">
        <v>921.84</v>
      </c>
      <c r="E1776">
        <v>0.04</v>
      </c>
      <c r="F1776" t="s">
        <v>1805</v>
      </c>
      <c r="G1776">
        <v>3539.8656000000001</v>
      </c>
    </row>
    <row r="1777" spans="1:7" x14ac:dyDescent="0.3">
      <c r="A1777" t="s">
        <v>1702</v>
      </c>
      <c r="B1777" t="s">
        <v>1786</v>
      </c>
      <c r="C1777">
        <v>3</v>
      </c>
      <c r="D1777">
        <v>738.47</v>
      </c>
      <c r="E1777">
        <v>0.28000000000000003</v>
      </c>
      <c r="F1777" t="s">
        <v>1805</v>
      </c>
      <c r="G1777">
        <v>1595.0952</v>
      </c>
    </row>
    <row r="1778" spans="1:7" x14ac:dyDescent="0.3">
      <c r="A1778" t="s">
        <v>1537</v>
      </c>
      <c r="B1778" t="s">
        <v>1734</v>
      </c>
      <c r="C1778">
        <v>4</v>
      </c>
      <c r="D1778">
        <v>477.83</v>
      </c>
      <c r="E1778">
        <v>0.05</v>
      </c>
      <c r="F1778" t="s">
        <v>1810</v>
      </c>
      <c r="G1778">
        <v>1815.7539999999999</v>
      </c>
    </row>
    <row r="1779" spans="1:7" x14ac:dyDescent="0.3">
      <c r="A1779" t="s">
        <v>1614</v>
      </c>
      <c r="B1779" t="s">
        <v>1776</v>
      </c>
      <c r="C1779">
        <v>3</v>
      </c>
      <c r="D1779">
        <v>605.83000000000004</v>
      </c>
      <c r="E1779">
        <v>0.28000000000000003</v>
      </c>
      <c r="F1779" t="s">
        <v>1810</v>
      </c>
      <c r="G1779">
        <v>1308.5927999999999</v>
      </c>
    </row>
    <row r="1780" spans="1:7" x14ac:dyDescent="0.3">
      <c r="A1780" t="s">
        <v>1616</v>
      </c>
      <c r="B1780" t="s">
        <v>1748</v>
      </c>
      <c r="C1780">
        <v>2</v>
      </c>
      <c r="D1780">
        <v>521.44000000000005</v>
      </c>
      <c r="E1780">
        <v>0.25</v>
      </c>
      <c r="F1780" t="s">
        <v>1810</v>
      </c>
      <c r="G1780">
        <v>782.16000000000008</v>
      </c>
    </row>
    <row r="1781" spans="1:7" x14ac:dyDescent="0.3">
      <c r="A1781" t="s">
        <v>1550</v>
      </c>
      <c r="B1781" t="s">
        <v>1761</v>
      </c>
      <c r="C1781">
        <v>4</v>
      </c>
      <c r="D1781">
        <v>499.02</v>
      </c>
      <c r="E1781">
        <v>0.06</v>
      </c>
      <c r="F1781" t="s">
        <v>1805</v>
      </c>
      <c r="G1781">
        <v>1876.3152</v>
      </c>
    </row>
    <row r="1782" spans="1:7" x14ac:dyDescent="0.3">
      <c r="A1782" t="s">
        <v>1535</v>
      </c>
      <c r="B1782" t="s">
        <v>1792</v>
      </c>
      <c r="C1782">
        <v>4</v>
      </c>
      <c r="D1782">
        <v>299.45999999999998</v>
      </c>
      <c r="E1782">
        <v>0.18</v>
      </c>
      <c r="F1782" t="s">
        <v>1810</v>
      </c>
      <c r="G1782">
        <v>982.22879999999998</v>
      </c>
    </row>
    <row r="1783" spans="1:7" x14ac:dyDescent="0.3">
      <c r="A1783" t="s">
        <v>1608</v>
      </c>
      <c r="B1783" t="s">
        <v>1734</v>
      </c>
      <c r="C1783">
        <v>1</v>
      </c>
      <c r="D1783">
        <v>609.29</v>
      </c>
      <c r="E1783">
        <v>0.15</v>
      </c>
      <c r="F1783" t="s">
        <v>1805</v>
      </c>
      <c r="G1783">
        <v>517.89649999999995</v>
      </c>
    </row>
    <row r="1784" spans="1:7" x14ac:dyDescent="0.3">
      <c r="A1784" t="s">
        <v>1531</v>
      </c>
      <c r="B1784" t="s">
        <v>1764</v>
      </c>
      <c r="C1784">
        <v>1</v>
      </c>
      <c r="D1784">
        <v>213.74</v>
      </c>
      <c r="E1784">
        <v>7.0000000000000007E-2</v>
      </c>
      <c r="F1784" t="s">
        <v>1810</v>
      </c>
      <c r="G1784">
        <v>198.7782</v>
      </c>
    </row>
    <row r="1785" spans="1:7" x14ac:dyDescent="0.3">
      <c r="A1785" t="s">
        <v>1640</v>
      </c>
      <c r="B1785" t="s">
        <v>1786</v>
      </c>
      <c r="C1785">
        <v>4</v>
      </c>
      <c r="D1785">
        <v>613.16999999999996</v>
      </c>
      <c r="E1785">
        <v>0.26</v>
      </c>
      <c r="F1785" t="s">
        <v>1805</v>
      </c>
      <c r="G1785">
        <v>1814.9831999999999</v>
      </c>
    </row>
    <row r="1786" spans="1:7" x14ac:dyDescent="0.3">
      <c r="A1786" t="s">
        <v>1648</v>
      </c>
      <c r="B1786" t="s">
        <v>1774</v>
      </c>
      <c r="C1786">
        <v>2</v>
      </c>
      <c r="D1786">
        <v>687.36</v>
      </c>
      <c r="E1786">
        <v>7.0000000000000007E-2</v>
      </c>
      <c r="F1786" t="s">
        <v>1810</v>
      </c>
      <c r="G1786">
        <v>1278.4896000000001</v>
      </c>
    </row>
    <row r="1787" spans="1:7" x14ac:dyDescent="0.3">
      <c r="A1787" t="s">
        <v>1664</v>
      </c>
      <c r="B1787" t="s">
        <v>1779</v>
      </c>
      <c r="C1787">
        <v>3</v>
      </c>
      <c r="D1787">
        <v>115.39</v>
      </c>
      <c r="E1787">
        <v>0.02</v>
      </c>
      <c r="F1787" t="s">
        <v>1807</v>
      </c>
      <c r="G1787">
        <v>339.2466</v>
      </c>
    </row>
    <row r="1788" spans="1:7" x14ac:dyDescent="0.3">
      <c r="A1788" t="s">
        <v>1578</v>
      </c>
      <c r="B1788" t="s">
        <v>1776</v>
      </c>
      <c r="C1788">
        <v>2</v>
      </c>
      <c r="D1788">
        <v>722.06</v>
      </c>
      <c r="E1788">
        <v>7.0000000000000007E-2</v>
      </c>
      <c r="F1788" t="s">
        <v>1805</v>
      </c>
      <c r="G1788">
        <v>1343.0316</v>
      </c>
    </row>
    <row r="1789" spans="1:7" x14ac:dyDescent="0.3">
      <c r="A1789" t="s">
        <v>1542</v>
      </c>
      <c r="B1789" t="s">
        <v>1783</v>
      </c>
      <c r="C1789">
        <v>1</v>
      </c>
      <c r="D1789">
        <v>384.57</v>
      </c>
      <c r="E1789">
        <v>0.06</v>
      </c>
      <c r="F1789" t="s">
        <v>1807</v>
      </c>
      <c r="G1789">
        <v>361.49579999999997</v>
      </c>
    </row>
    <row r="1790" spans="1:7" x14ac:dyDescent="0.3">
      <c r="A1790" t="s">
        <v>1544</v>
      </c>
      <c r="B1790" t="s">
        <v>1779</v>
      </c>
      <c r="C1790">
        <v>2</v>
      </c>
      <c r="D1790">
        <v>194.09</v>
      </c>
      <c r="E1790">
        <v>0.18</v>
      </c>
      <c r="F1790" t="s">
        <v>1807</v>
      </c>
      <c r="G1790">
        <v>318.30759999999998</v>
      </c>
    </row>
    <row r="1791" spans="1:7" x14ac:dyDescent="0.3">
      <c r="A1791" t="s">
        <v>1706</v>
      </c>
      <c r="B1791" t="s">
        <v>1748</v>
      </c>
      <c r="C1791">
        <v>2</v>
      </c>
      <c r="D1791">
        <v>403.91</v>
      </c>
      <c r="E1791">
        <v>7.0000000000000007E-2</v>
      </c>
      <c r="F1791" t="s">
        <v>1805</v>
      </c>
      <c r="G1791">
        <v>751.27260000000001</v>
      </c>
    </row>
    <row r="1792" spans="1:7" x14ac:dyDescent="0.3">
      <c r="A1792" t="s">
        <v>1564</v>
      </c>
      <c r="B1792" t="s">
        <v>1781</v>
      </c>
      <c r="C1792">
        <v>1</v>
      </c>
      <c r="D1792">
        <v>878.69</v>
      </c>
      <c r="E1792">
        <v>0.3</v>
      </c>
      <c r="F1792" t="s">
        <v>1807</v>
      </c>
      <c r="G1792">
        <v>615.08299999999997</v>
      </c>
    </row>
    <row r="1793" spans="1:7" x14ac:dyDescent="0.3">
      <c r="A1793" t="s">
        <v>1596</v>
      </c>
      <c r="B1793" t="s">
        <v>1783</v>
      </c>
      <c r="C1793">
        <v>1</v>
      </c>
      <c r="D1793">
        <v>161.16999999999999</v>
      </c>
      <c r="E1793">
        <v>0.05</v>
      </c>
      <c r="F1793" t="s">
        <v>1805</v>
      </c>
      <c r="G1793">
        <v>153.11150000000001</v>
      </c>
    </row>
    <row r="1794" spans="1:7" x14ac:dyDescent="0.3">
      <c r="A1794" t="s">
        <v>1676</v>
      </c>
      <c r="B1794" t="s">
        <v>1781</v>
      </c>
      <c r="C1794">
        <v>2</v>
      </c>
      <c r="D1794">
        <v>720.15</v>
      </c>
      <c r="E1794">
        <v>0.22</v>
      </c>
      <c r="F1794" t="s">
        <v>1810</v>
      </c>
      <c r="G1794">
        <v>1123.434</v>
      </c>
    </row>
    <row r="1795" spans="1:7" x14ac:dyDescent="0.3">
      <c r="A1795" t="s">
        <v>1582</v>
      </c>
      <c r="B1795" t="s">
        <v>1764</v>
      </c>
      <c r="C1795">
        <v>1</v>
      </c>
      <c r="D1795">
        <v>361.8</v>
      </c>
      <c r="E1795">
        <v>0.02</v>
      </c>
      <c r="F1795" t="s">
        <v>1810</v>
      </c>
      <c r="G1795">
        <v>354.56400000000002</v>
      </c>
    </row>
    <row r="1796" spans="1:7" x14ac:dyDescent="0.3">
      <c r="A1796" t="s">
        <v>1720</v>
      </c>
      <c r="B1796" t="s">
        <v>1758</v>
      </c>
      <c r="C1796">
        <v>1</v>
      </c>
      <c r="D1796">
        <v>779.84</v>
      </c>
      <c r="E1796">
        <v>0.28999999999999998</v>
      </c>
      <c r="F1796" t="s">
        <v>1807</v>
      </c>
      <c r="G1796">
        <v>553.68640000000005</v>
      </c>
    </row>
    <row r="1797" spans="1:7" x14ac:dyDescent="0.3">
      <c r="A1797" t="s">
        <v>1722</v>
      </c>
      <c r="B1797" t="s">
        <v>1751</v>
      </c>
      <c r="C1797">
        <v>2</v>
      </c>
      <c r="D1797">
        <v>649.89</v>
      </c>
      <c r="E1797">
        <v>0.17</v>
      </c>
      <c r="F1797" t="s">
        <v>1810</v>
      </c>
      <c r="G1797">
        <v>1078.8173999999999</v>
      </c>
    </row>
    <row r="1798" spans="1:7" x14ac:dyDescent="0.3">
      <c r="A1798" t="s">
        <v>1636</v>
      </c>
      <c r="B1798" t="s">
        <v>1758</v>
      </c>
      <c r="C1798">
        <v>1</v>
      </c>
      <c r="D1798">
        <v>952.73</v>
      </c>
      <c r="E1798">
        <v>0.17</v>
      </c>
      <c r="F1798" t="s">
        <v>1805</v>
      </c>
      <c r="G1798">
        <v>790.76589999999999</v>
      </c>
    </row>
    <row r="1799" spans="1:7" x14ac:dyDescent="0.3">
      <c r="A1799" t="s">
        <v>1728</v>
      </c>
      <c r="B1799" t="s">
        <v>1786</v>
      </c>
      <c r="C1799">
        <v>4</v>
      </c>
      <c r="D1799">
        <v>820.78</v>
      </c>
      <c r="E1799">
        <v>0.25</v>
      </c>
      <c r="F1799" t="s">
        <v>1805</v>
      </c>
      <c r="G1799">
        <v>2462.34</v>
      </c>
    </row>
    <row r="1800" spans="1:7" x14ac:dyDescent="0.3">
      <c r="A1800" t="s">
        <v>1606</v>
      </c>
      <c r="B1800" t="s">
        <v>1748</v>
      </c>
      <c r="C1800">
        <v>4</v>
      </c>
      <c r="D1800">
        <v>247.55</v>
      </c>
      <c r="E1800">
        <v>0.05</v>
      </c>
      <c r="F1800" t="s">
        <v>1805</v>
      </c>
      <c r="G1800">
        <v>940.69</v>
      </c>
    </row>
    <row r="1801" spans="1:7" x14ac:dyDescent="0.3">
      <c r="A1801" t="s">
        <v>1728</v>
      </c>
      <c r="B1801" t="s">
        <v>1764</v>
      </c>
      <c r="C1801">
        <v>3</v>
      </c>
      <c r="D1801">
        <v>561.44000000000005</v>
      </c>
      <c r="E1801">
        <v>0.2</v>
      </c>
      <c r="F1801" t="s">
        <v>1810</v>
      </c>
      <c r="G1801">
        <v>1347.4559999999999</v>
      </c>
    </row>
    <row r="1802" spans="1:7" x14ac:dyDescent="0.3">
      <c r="A1802" t="s">
        <v>1674</v>
      </c>
      <c r="B1802" t="s">
        <v>1764</v>
      </c>
      <c r="C1802">
        <v>4</v>
      </c>
      <c r="D1802">
        <v>214.37</v>
      </c>
      <c r="E1802">
        <v>0.11</v>
      </c>
      <c r="F1802" t="s">
        <v>1810</v>
      </c>
      <c r="G1802">
        <v>763.15719999999999</v>
      </c>
    </row>
    <row r="1803" spans="1:7" x14ac:dyDescent="0.3">
      <c r="A1803" t="s">
        <v>1564</v>
      </c>
      <c r="B1803" t="s">
        <v>1786</v>
      </c>
      <c r="C1803">
        <v>3</v>
      </c>
      <c r="D1803">
        <v>123.74</v>
      </c>
      <c r="E1803">
        <v>0.23</v>
      </c>
      <c r="F1803" t="s">
        <v>1807</v>
      </c>
      <c r="G1803">
        <v>285.83940000000001</v>
      </c>
    </row>
    <row r="1804" spans="1:7" x14ac:dyDescent="0.3">
      <c r="A1804" t="s">
        <v>1664</v>
      </c>
      <c r="B1804" t="s">
        <v>1774</v>
      </c>
      <c r="C1804">
        <v>4</v>
      </c>
      <c r="D1804">
        <v>645.71</v>
      </c>
      <c r="E1804">
        <v>0.1</v>
      </c>
      <c r="F1804" t="s">
        <v>1807</v>
      </c>
      <c r="G1804">
        <v>2324.556</v>
      </c>
    </row>
    <row r="1805" spans="1:7" x14ac:dyDescent="0.3">
      <c r="A1805" t="s">
        <v>1572</v>
      </c>
      <c r="B1805" t="s">
        <v>1776</v>
      </c>
      <c r="C1805">
        <v>3</v>
      </c>
      <c r="D1805">
        <v>587.12</v>
      </c>
      <c r="E1805">
        <v>0.3</v>
      </c>
      <c r="F1805" t="s">
        <v>1805</v>
      </c>
      <c r="G1805">
        <v>1232.952</v>
      </c>
    </row>
    <row r="1806" spans="1:7" x14ac:dyDescent="0.3">
      <c r="A1806" t="s">
        <v>1580</v>
      </c>
      <c r="B1806" t="s">
        <v>1792</v>
      </c>
      <c r="C1806">
        <v>1</v>
      </c>
      <c r="D1806">
        <v>401.18</v>
      </c>
      <c r="E1806">
        <v>0.15</v>
      </c>
      <c r="F1806" t="s">
        <v>1810</v>
      </c>
      <c r="G1806">
        <v>341.00299999999999</v>
      </c>
    </row>
    <row r="1807" spans="1:7" x14ac:dyDescent="0.3">
      <c r="A1807" t="s">
        <v>1646</v>
      </c>
      <c r="B1807" t="s">
        <v>1792</v>
      </c>
      <c r="C1807">
        <v>3</v>
      </c>
      <c r="D1807">
        <v>658.33</v>
      </c>
      <c r="E1807">
        <v>0.12</v>
      </c>
      <c r="F1807" t="s">
        <v>1810</v>
      </c>
      <c r="G1807">
        <v>1737.9911999999999</v>
      </c>
    </row>
    <row r="1808" spans="1:7" x14ac:dyDescent="0.3">
      <c r="A1808" t="s">
        <v>1628</v>
      </c>
      <c r="B1808" t="s">
        <v>1774</v>
      </c>
      <c r="C1808">
        <v>4</v>
      </c>
      <c r="D1808">
        <v>450.3</v>
      </c>
      <c r="E1808">
        <v>0.02</v>
      </c>
      <c r="F1808" t="s">
        <v>1805</v>
      </c>
      <c r="G1808">
        <v>1765.1759999999999</v>
      </c>
    </row>
    <row r="1809" spans="1:7" x14ac:dyDescent="0.3">
      <c r="A1809" t="s">
        <v>1718</v>
      </c>
      <c r="B1809" t="s">
        <v>1771</v>
      </c>
      <c r="C1809">
        <v>4</v>
      </c>
      <c r="D1809">
        <v>33.630000000000003</v>
      </c>
      <c r="E1809">
        <v>0.05</v>
      </c>
      <c r="F1809" t="s">
        <v>1805</v>
      </c>
      <c r="G1809">
        <v>127.794</v>
      </c>
    </row>
    <row r="1810" spans="1:7" x14ac:dyDescent="0.3">
      <c r="A1810" t="s">
        <v>1562</v>
      </c>
      <c r="B1810" t="s">
        <v>1734</v>
      </c>
      <c r="C1810">
        <v>3</v>
      </c>
      <c r="D1810">
        <v>168.89</v>
      </c>
      <c r="E1810">
        <v>0.03</v>
      </c>
      <c r="F1810" t="s">
        <v>1810</v>
      </c>
      <c r="G1810">
        <v>491.46989999999988</v>
      </c>
    </row>
    <row r="1811" spans="1:7" x14ac:dyDescent="0.3">
      <c r="A1811" t="s">
        <v>1650</v>
      </c>
      <c r="B1811" t="s">
        <v>1774</v>
      </c>
      <c r="C1811">
        <v>1</v>
      </c>
      <c r="D1811">
        <v>141.85</v>
      </c>
      <c r="E1811">
        <v>0.06</v>
      </c>
      <c r="F1811" t="s">
        <v>1807</v>
      </c>
      <c r="G1811">
        <v>133.339</v>
      </c>
    </row>
    <row r="1812" spans="1:7" x14ac:dyDescent="0.3">
      <c r="A1812" t="s">
        <v>1600</v>
      </c>
      <c r="B1812" t="s">
        <v>1761</v>
      </c>
      <c r="C1812">
        <v>1</v>
      </c>
      <c r="D1812">
        <v>617.4</v>
      </c>
      <c r="E1812">
        <v>0.21</v>
      </c>
      <c r="F1812" t="s">
        <v>1805</v>
      </c>
      <c r="G1812">
        <v>487.74599999999998</v>
      </c>
    </row>
    <row r="1813" spans="1:7" x14ac:dyDescent="0.3">
      <c r="A1813" t="s">
        <v>1636</v>
      </c>
      <c r="B1813" t="s">
        <v>1739</v>
      </c>
      <c r="C1813">
        <v>3</v>
      </c>
      <c r="D1813">
        <v>841.47</v>
      </c>
      <c r="E1813">
        <v>0.15</v>
      </c>
      <c r="F1813" t="s">
        <v>1810</v>
      </c>
      <c r="G1813">
        <v>2145.7485000000001</v>
      </c>
    </row>
    <row r="1814" spans="1:7" x14ac:dyDescent="0.3">
      <c r="A1814" t="s">
        <v>1572</v>
      </c>
      <c r="B1814" t="s">
        <v>1779</v>
      </c>
      <c r="C1814">
        <v>2</v>
      </c>
      <c r="D1814">
        <v>960.41</v>
      </c>
      <c r="E1814">
        <v>0.18</v>
      </c>
      <c r="F1814" t="s">
        <v>1805</v>
      </c>
      <c r="G1814">
        <v>1575.0724</v>
      </c>
    </row>
    <row r="1815" spans="1:7" x14ac:dyDescent="0.3">
      <c r="A1815" t="s">
        <v>1680</v>
      </c>
      <c r="B1815" t="s">
        <v>1792</v>
      </c>
      <c r="C1815">
        <v>3</v>
      </c>
      <c r="D1815">
        <v>717.22</v>
      </c>
      <c r="E1815">
        <v>0.24</v>
      </c>
      <c r="F1815" t="s">
        <v>1807</v>
      </c>
      <c r="G1815">
        <v>1635.2616</v>
      </c>
    </row>
    <row r="1816" spans="1:7" x14ac:dyDescent="0.3">
      <c r="A1816" t="s">
        <v>1554</v>
      </c>
      <c r="B1816" t="s">
        <v>1734</v>
      </c>
      <c r="C1816">
        <v>1</v>
      </c>
      <c r="D1816">
        <v>281.83</v>
      </c>
      <c r="E1816">
        <v>0.16</v>
      </c>
      <c r="F1816" t="s">
        <v>1810</v>
      </c>
      <c r="G1816">
        <v>236.7372</v>
      </c>
    </row>
    <row r="1817" spans="1:7" x14ac:dyDescent="0.3">
      <c r="A1817" t="s">
        <v>1648</v>
      </c>
      <c r="B1817" t="s">
        <v>1781</v>
      </c>
      <c r="C1817">
        <v>1</v>
      </c>
      <c r="D1817">
        <v>509.08</v>
      </c>
      <c r="E1817">
        <v>0.04</v>
      </c>
      <c r="F1817" t="s">
        <v>1807</v>
      </c>
      <c r="G1817">
        <v>488.71679999999998</v>
      </c>
    </row>
    <row r="1818" spans="1:7" x14ac:dyDescent="0.3">
      <c r="A1818" t="s">
        <v>1722</v>
      </c>
      <c r="B1818" t="s">
        <v>1743</v>
      </c>
      <c r="C1818">
        <v>4</v>
      </c>
      <c r="D1818">
        <v>827.09</v>
      </c>
      <c r="E1818">
        <v>0.3</v>
      </c>
      <c r="F1818" t="s">
        <v>1805</v>
      </c>
      <c r="G1818">
        <v>2315.8519999999999</v>
      </c>
    </row>
    <row r="1819" spans="1:7" x14ac:dyDescent="0.3">
      <c r="A1819" t="s">
        <v>1588</v>
      </c>
      <c r="B1819" t="s">
        <v>1751</v>
      </c>
      <c r="C1819">
        <v>2</v>
      </c>
      <c r="D1819">
        <v>823.36</v>
      </c>
      <c r="E1819">
        <v>0.23</v>
      </c>
      <c r="F1819" t="s">
        <v>1805</v>
      </c>
      <c r="G1819">
        <v>1267.9744000000001</v>
      </c>
    </row>
    <row r="1820" spans="1:7" x14ac:dyDescent="0.3">
      <c r="A1820" t="s">
        <v>1582</v>
      </c>
      <c r="B1820" t="s">
        <v>1755</v>
      </c>
      <c r="C1820">
        <v>4</v>
      </c>
      <c r="D1820">
        <v>282.18</v>
      </c>
      <c r="E1820">
        <v>0.13</v>
      </c>
      <c r="F1820" t="s">
        <v>1810</v>
      </c>
      <c r="G1820">
        <v>981.9864</v>
      </c>
    </row>
    <row r="1821" spans="1:7" x14ac:dyDescent="0.3">
      <c r="A1821" t="s">
        <v>1572</v>
      </c>
      <c r="B1821" t="s">
        <v>1739</v>
      </c>
      <c r="C1821">
        <v>1</v>
      </c>
      <c r="D1821">
        <v>486.39</v>
      </c>
      <c r="E1821">
        <v>0.09</v>
      </c>
      <c r="F1821" t="s">
        <v>1810</v>
      </c>
      <c r="G1821">
        <v>442.61489999999998</v>
      </c>
    </row>
    <row r="1822" spans="1:7" x14ac:dyDescent="0.3">
      <c r="A1822" t="s">
        <v>1566</v>
      </c>
      <c r="B1822" t="s">
        <v>1748</v>
      </c>
      <c r="C1822">
        <v>2</v>
      </c>
      <c r="D1822">
        <v>603.62</v>
      </c>
      <c r="E1822">
        <v>0.18</v>
      </c>
      <c r="F1822" t="s">
        <v>1810</v>
      </c>
      <c r="G1822">
        <v>989.93680000000006</v>
      </c>
    </row>
    <row r="1823" spans="1:7" x14ac:dyDescent="0.3">
      <c r="A1823" t="s">
        <v>1604</v>
      </c>
      <c r="B1823" t="s">
        <v>1764</v>
      </c>
      <c r="C1823">
        <v>3</v>
      </c>
      <c r="D1823">
        <v>204.17</v>
      </c>
      <c r="E1823">
        <v>0.1</v>
      </c>
      <c r="F1823" t="s">
        <v>1807</v>
      </c>
      <c r="G1823">
        <v>551.25900000000001</v>
      </c>
    </row>
    <row r="1824" spans="1:7" x14ac:dyDescent="0.3">
      <c r="A1824" t="s">
        <v>1544</v>
      </c>
      <c r="B1824" t="s">
        <v>1783</v>
      </c>
      <c r="C1824">
        <v>1</v>
      </c>
      <c r="D1824">
        <v>43.58</v>
      </c>
      <c r="E1824">
        <v>0.01</v>
      </c>
      <c r="F1824" t="s">
        <v>1810</v>
      </c>
      <c r="G1824">
        <v>43.144199999999998</v>
      </c>
    </row>
    <row r="1825" spans="1:7" x14ac:dyDescent="0.3">
      <c r="A1825" t="s">
        <v>1624</v>
      </c>
      <c r="B1825" t="s">
        <v>1743</v>
      </c>
      <c r="C1825">
        <v>3</v>
      </c>
      <c r="D1825">
        <v>469.33</v>
      </c>
      <c r="E1825">
        <v>0.14000000000000001</v>
      </c>
      <c r="F1825" t="s">
        <v>1807</v>
      </c>
      <c r="G1825">
        <v>1210.8714</v>
      </c>
    </row>
    <row r="1826" spans="1:7" x14ac:dyDescent="0.3">
      <c r="A1826" t="s">
        <v>1544</v>
      </c>
      <c r="B1826" t="s">
        <v>1764</v>
      </c>
      <c r="C1826">
        <v>4</v>
      </c>
      <c r="D1826">
        <v>836.23</v>
      </c>
      <c r="E1826">
        <v>0.12</v>
      </c>
      <c r="F1826" t="s">
        <v>1805</v>
      </c>
      <c r="G1826">
        <v>2943.5295999999998</v>
      </c>
    </row>
    <row r="1827" spans="1:7" x14ac:dyDescent="0.3">
      <c r="A1827" t="s">
        <v>1664</v>
      </c>
      <c r="B1827" t="s">
        <v>1795</v>
      </c>
      <c r="C1827">
        <v>2</v>
      </c>
      <c r="D1827">
        <v>661.53</v>
      </c>
      <c r="E1827">
        <v>0.2</v>
      </c>
      <c r="F1827" t="s">
        <v>1807</v>
      </c>
      <c r="G1827">
        <v>1058.4480000000001</v>
      </c>
    </row>
    <row r="1828" spans="1:7" x14ac:dyDescent="0.3">
      <c r="A1828" t="s">
        <v>1642</v>
      </c>
      <c r="B1828" t="s">
        <v>1786</v>
      </c>
      <c r="C1828">
        <v>3</v>
      </c>
      <c r="D1828">
        <v>753.47</v>
      </c>
      <c r="E1828">
        <v>0.25</v>
      </c>
      <c r="F1828" t="s">
        <v>1807</v>
      </c>
      <c r="G1828">
        <v>1695.3074999999999</v>
      </c>
    </row>
    <row r="1829" spans="1:7" x14ac:dyDescent="0.3">
      <c r="A1829" t="s">
        <v>1658</v>
      </c>
      <c r="B1829" t="s">
        <v>1734</v>
      </c>
      <c r="C1829">
        <v>3</v>
      </c>
      <c r="D1829">
        <v>713.95</v>
      </c>
      <c r="E1829">
        <v>0</v>
      </c>
      <c r="F1829" t="s">
        <v>1805</v>
      </c>
      <c r="G1829">
        <v>2141.85</v>
      </c>
    </row>
    <row r="1830" spans="1:7" x14ac:dyDescent="0.3">
      <c r="A1830" t="s">
        <v>1552</v>
      </c>
      <c r="B1830" t="s">
        <v>1755</v>
      </c>
      <c r="C1830">
        <v>3</v>
      </c>
      <c r="D1830">
        <v>596</v>
      </c>
      <c r="E1830">
        <v>0.28000000000000003</v>
      </c>
      <c r="F1830" t="s">
        <v>1810</v>
      </c>
      <c r="G1830">
        <v>1287.3599999999999</v>
      </c>
    </row>
    <row r="1831" spans="1:7" x14ac:dyDescent="0.3">
      <c r="A1831" t="s">
        <v>1547</v>
      </c>
      <c r="B1831" t="s">
        <v>1768</v>
      </c>
      <c r="C1831">
        <v>2</v>
      </c>
      <c r="D1831">
        <v>169.46</v>
      </c>
      <c r="E1831">
        <v>0.03</v>
      </c>
      <c r="F1831" t="s">
        <v>1807</v>
      </c>
      <c r="G1831">
        <v>328.75240000000002</v>
      </c>
    </row>
    <row r="1832" spans="1:7" x14ac:dyDescent="0.3">
      <c r="A1832" t="s">
        <v>1660</v>
      </c>
      <c r="B1832" t="s">
        <v>1781</v>
      </c>
      <c r="C1832">
        <v>4</v>
      </c>
      <c r="D1832">
        <v>611.91999999999996</v>
      </c>
      <c r="E1832">
        <v>0.2</v>
      </c>
      <c r="F1832" t="s">
        <v>1807</v>
      </c>
      <c r="G1832">
        <v>1958.144</v>
      </c>
    </row>
    <row r="1833" spans="1:7" x14ac:dyDescent="0.3">
      <c r="A1833" t="s">
        <v>1678</v>
      </c>
      <c r="B1833" t="s">
        <v>1783</v>
      </c>
      <c r="C1833">
        <v>2</v>
      </c>
      <c r="D1833">
        <v>25.3</v>
      </c>
      <c r="E1833">
        <v>0.21</v>
      </c>
      <c r="F1833" t="s">
        <v>1805</v>
      </c>
      <c r="G1833">
        <v>39.973999999999997</v>
      </c>
    </row>
    <row r="1834" spans="1:7" x14ac:dyDescent="0.3">
      <c r="A1834" t="s">
        <v>1676</v>
      </c>
      <c r="B1834" t="s">
        <v>1771</v>
      </c>
      <c r="C1834">
        <v>4</v>
      </c>
      <c r="D1834">
        <v>166.93</v>
      </c>
      <c r="E1834">
        <v>0.02</v>
      </c>
      <c r="F1834" t="s">
        <v>1807</v>
      </c>
      <c r="G1834">
        <v>654.36559999999997</v>
      </c>
    </row>
    <row r="1835" spans="1:7" x14ac:dyDescent="0.3">
      <c r="A1835" t="s">
        <v>1650</v>
      </c>
      <c r="B1835" t="s">
        <v>1774</v>
      </c>
      <c r="C1835">
        <v>4</v>
      </c>
      <c r="D1835">
        <v>861.55</v>
      </c>
      <c r="E1835">
        <v>0.12</v>
      </c>
      <c r="F1835" t="s">
        <v>1805</v>
      </c>
      <c r="G1835">
        <v>3032.6559999999999</v>
      </c>
    </row>
    <row r="1836" spans="1:7" x14ac:dyDescent="0.3">
      <c r="A1836" t="s">
        <v>1616</v>
      </c>
      <c r="B1836" t="s">
        <v>1755</v>
      </c>
      <c r="C1836">
        <v>3</v>
      </c>
      <c r="D1836">
        <v>56.17</v>
      </c>
      <c r="E1836">
        <v>0.01</v>
      </c>
      <c r="F1836" t="s">
        <v>1810</v>
      </c>
      <c r="G1836">
        <v>166.82490000000001</v>
      </c>
    </row>
    <row r="1837" spans="1:7" x14ac:dyDescent="0.3">
      <c r="A1837" t="s">
        <v>1560</v>
      </c>
      <c r="B1837" t="s">
        <v>1795</v>
      </c>
      <c r="C1837">
        <v>1</v>
      </c>
      <c r="D1837">
        <v>582.29</v>
      </c>
      <c r="E1837">
        <v>0.2</v>
      </c>
      <c r="F1837" t="s">
        <v>1805</v>
      </c>
      <c r="G1837">
        <v>465.83199999999999</v>
      </c>
    </row>
    <row r="1838" spans="1:7" x14ac:dyDescent="0.3">
      <c r="A1838" t="s">
        <v>1696</v>
      </c>
      <c r="B1838" t="s">
        <v>1734</v>
      </c>
      <c r="C1838">
        <v>3</v>
      </c>
      <c r="D1838">
        <v>63.96</v>
      </c>
      <c r="E1838">
        <v>0.02</v>
      </c>
      <c r="F1838" t="s">
        <v>1805</v>
      </c>
      <c r="G1838">
        <v>188.04239999999999</v>
      </c>
    </row>
    <row r="1839" spans="1:7" x14ac:dyDescent="0.3">
      <c r="A1839" t="s">
        <v>1547</v>
      </c>
      <c r="B1839" t="s">
        <v>1776</v>
      </c>
      <c r="C1839">
        <v>1</v>
      </c>
      <c r="D1839">
        <v>829.83</v>
      </c>
      <c r="E1839">
        <v>0.26</v>
      </c>
      <c r="F1839" t="s">
        <v>1810</v>
      </c>
      <c r="G1839">
        <v>614.07420000000002</v>
      </c>
    </row>
    <row r="1840" spans="1:7" x14ac:dyDescent="0.3">
      <c r="A1840" t="s">
        <v>1598</v>
      </c>
      <c r="B1840" t="s">
        <v>1786</v>
      </c>
      <c r="C1840">
        <v>2</v>
      </c>
      <c r="D1840">
        <v>858.15</v>
      </c>
      <c r="E1840">
        <v>0.03</v>
      </c>
      <c r="F1840" t="s">
        <v>1805</v>
      </c>
      <c r="G1840">
        <v>1664.8109999999999</v>
      </c>
    </row>
    <row r="1841" spans="1:7" x14ac:dyDescent="0.3">
      <c r="A1841" t="s">
        <v>1676</v>
      </c>
      <c r="B1841" t="s">
        <v>1779</v>
      </c>
      <c r="C1841">
        <v>3</v>
      </c>
      <c r="D1841">
        <v>717.32</v>
      </c>
      <c r="E1841">
        <v>0.23</v>
      </c>
      <c r="F1841" t="s">
        <v>1810</v>
      </c>
      <c r="G1841">
        <v>1657.0092</v>
      </c>
    </row>
    <row r="1842" spans="1:7" x14ac:dyDescent="0.3">
      <c r="A1842" t="s">
        <v>1696</v>
      </c>
      <c r="B1842" t="s">
        <v>1776</v>
      </c>
      <c r="C1842">
        <v>1</v>
      </c>
      <c r="D1842">
        <v>163.19999999999999</v>
      </c>
      <c r="E1842">
        <v>0.22</v>
      </c>
      <c r="F1842" t="s">
        <v>1807</v>
      </c>
      <c r="G1842">
        <v>127.29600000000001</v>
      </c>
    </row>
    <row r="1843" spans="1:7" x14ac:dyDescent="0.3">
      <c r="A1843" t="s">
        <v>1692</v>
      </c>
      <c r="B1843" t="s">
        <v>1776</v>
      </c>
      <c r="C1843">
        <v>2</v>
      </c>
      <c r="D1843">
        <v>966.71</v>
      </c>
      <c r="E1843">
        <v>0.11</v>
      </c>
      <c r="F1843" t="s">
        <v>1805</v>
      </c>
      <c r="G1843">
        <v>1720.7438</v>
      </c>
    </row>
    <row r="1844" spans="1:7" x14ac:dyDescent="0.3">
      <c r="A1844" t="s">
        <v>1600</v>
      </c>
      <c r="B1844" t="s">
        <v>1779</v>
      </c>
      <c r="C1844">
        <v>2</v>
      </c>
      <c r="D1844">
        <v>873.94</v>
      </c>
      <c r="E1844">
        <v>0.14000000000000001</v>
      </c>
      <c r="F1844" t="s">
        <v>1810</v>
      </c>
      <c r="G1844">
        <v>1503.1768</v>
      </c>
    </row>
    <row r="1845" spans="1:7" x14ac:dyDescent="0.3">
      <c r="A1845" t="s">
        <v>1525</v>
      </c>
      <c r="B1845" t="s">
        <v>1748</v>
      </c>
      <c r="C1845">
        <v>1</v>
      </c>
      <c r="D1845">
        <v>140.24</v>
      </c>
      <c r="E1845">
        <v>0.27</v>
      </c>
      <c r="F1845" t="s">
        <v>1805</v>
      </c>
      <c r="G1845">
        <v>102.37520000000001</v>
      </c>
    </row>
    <row r="1846" spans="1:7" x14ac:dyDescent="0.3">
      <c r="A1846" t="s">
        <v>1616</v>
      </c>
      <c r="B1846" t="s">
        <v>1755</v>
      </c>
      <c r="C1846">
        <v>2</v>
      </c>
      <c r="D1846">
        <v>549.91999999999996</v>
      </c>
      <c r="E1846">
        <v>0.28000000000000003</v>
      </c>
      <c r="F1846" t="s">
        <v>1805</v>
      </c>
      <c r="G1846">
        <v>791.88479999999993</v>
      </c>
    </row>
    <row r="1847" spans="1:7" x14ac:dyDescent="0.3">
      <c r="A1847" t="s">
        <v>1564</v>
      </c>
      <c r="B1847" t="s">
        <v>1755</v>
      </c>
      <c r="C1847">
        <v>4</v>
      </c>
      <c r="D1847">
        <v>715.88</v>
      </c>
      <c r="E1847">
        <v>0.19</v>
      </c>
      <c r="F1847" t="s">
        <v>1807</v>
      </c>
      <c r="G1847">
        <v>2319.4512</v>
      </c>
    </row>
    <row r="1848" spans="1:7" x14ac:dyDescent="0.3">
      <c r="A1848" t="s">
        <v>1531</v>
      </c>
      <c r="B1848" t="s">
        <v>1764</v>
      </c>
      <c r="C1848">
        <v>3</v>
      </c>
      <c r="D1848">
        <v>591.9</v>
      </c>
      <c r="E1848">
        <v>0.27</v>
      </c>
      <c r="F1848" t="s">
        <v>1805</v>
      </c>
      <c r="G1848">
        <v>1296.261</v>
      </c>
    </row>
    <row r="1849" spans="1:7" x14ac:dyDescent="0.3">
      <c r="A1849" t="s">
        <v>1574</v>
      </c>
      <c r="B1849" t="s">
        <v>1771</v>
      </c>
      <c r="C1849">
        <v>2</v>
      </c>
      <c r="D1849">
        <v>523.14</v>
      </c>
      <c r="E1849">
        <v>0.13</v>
      </c>
      <c r="F1849" t="s">
        <v>1807</v>
      </c>
      <c r="G1849">
        <v>910.2636</v>
      </c>
    </row>
    <row r="1850" spans="1:7" x14ac:dyDescent="0.3">
      <c r="A1850" t="s">
        <v>1668</v>
      </c>
      <c r="B1850" t="s">
        <v>1781</v>
      </c>
      <c r="C1850">
        <v>2</v>
      </c>
      <c r="D1850">
        <v>478.62</v>
      </c>
      <c r="E1850">
        <v>0.17</v>
      </c>
      <c r="F1850" t="s">
        <v>1810</v>
      </c>
      <c r="G1850">
        <v>794.50919999999996</v>
      </c>
    </row>
    <row r="1851" spans="1:7" x14ac:dyDescent="0.3">
      <c r="A1851" t="s">
        <v>1694</v>
      </c>
      <c r="B1851" t="s">
        <v>1739</v>
      </c>
      <c r="C1851">
        <v>4</v>
      </c>
      <c r="D1851">
        <v>740.5</v>
      </c>
      <c r="E1851">
        <v>0.17</v>
      </c>
      <c r="F1851" t="s">
        <v>1807</v>
      </c>
      <c r="G1851">
        <v>2458.46</v>
      </c>
    </row>
    <row r="1852" spans="1:7" x14ac:dyDescent="0.3">
      <c r="A1852" t="s">
        <v>1622</v>
      </c>
      <c r="B1852" t="s">
        <v>1743</v>
      </c>
      <c r="C1852">
        <v>1</v>
      </c>
      <c r="D1852">
        <v>780.24</v>
      </c>
      <c r="E1852">
        <v>0.04</v>
      </c>
      <c r="F1852" t="s">
        <v>1810</v>
      </c>
      <c r="G1852">
        <v>749.03039999999999</v>
      </c>
    </row>
    <row r="1853" spans="1:7" x14ac:dyDescent="0.3">
      <c r="A1853" t="s">
        <v>1670</v>
      </c>
      <c r="B1853" t="s">
        <v>1786</v>
      </c>
      <c r="C1853">
        <v>4</v>
      </c>
      <c r="D1853">
        <v>579.24</v>
      </c>
      <c r="E1853">
        <v>0.04</v>
      </c>
      <c r="F1853" t="s">
        <v>1810</v>
      </c>
      <c r="G1853">
        <v>2224.2815999999998</v>
      </c>
    </row>
    <row r="1854" spans="1:7" x14ac:dyDescent="0.3">
      <c r="A1854" t="s">
        <v>1528</v>
      </c>
      <c r="B1854" t="s">
        <v>1743</v>
      </c>
      <c r="C1854">
        <v>3</v>
      </c>
      <c r="D1854">
        <v>268.95</v>
      </c>
      <c r="E1854">
        <v>0.04</v>
      </c>
      <c r="F1854" t="s">
        <v>1807</v>
      </c>
      <c r="G1854">
        <v>774.57599999999991</v>
      </c>
    </row>
    <row r="1855" spans="1:7" x14ac:dyDescent="0.3">
      <c r="A1855" t="s">
        <v>1537</v>
      </c>
      <c r="B1855" t="s">
        <v>1751</v>
      </c>
      <c r="C1855">
        <v>1</v>
      </c>
      <c r="D1855">
        <v>47.47</v>
      </c>
      <c r="E1855">
        <v>0.28000000000000003</v>
      </c>
      <c r="F1855" t="s">
        <v>1805</v>
      </c>
      <c r="G1855">
        <v>34.178400000000003</v>
      </c>
    </row>
    <row r="1856" spans="1:7" x14ac:dyDescent="0.3">
      <c r="A1856" t="s">
        <v>1596</v>
      </c>
      <c r="B1856" t="s">
        <v>1789</v>
      </c>
      <c r="C1856">
        <v>3</v>
      </c>
      <c r="D1856">
        <v>858.81</v>
      </c>
      <c r="E1856">
        <v>7.0000000000000007E-2</v>
      </c>
      <c r="F1856" t="s">
        <v>1805</v>
      </c>
      <c r="G1856">
        <v>2396.0799000000002</v>
      </c>
    </row>
    <row r="1857" spans="1:7" x14ac:dyDescent="0.3">
      <c r="A1857" t="s">
        <v>1568</v>
      </c>
      <c r="B1857" t="s">
        <v>1771</v>
      </c>
      <c r="C1857">
        <v>3</v>
      </c>
      <c r="D1857">
        <v>569.98</v>
      </c>
      <c r="E1857">
        <v>0.05</v>
      </c>
      <c r="F1857" t="s">
        <v>1805</v>
      </c>
      <c r="G1857">
        <v>1624.443</v>
      </c>
    </row>
    <row r="1858" spans="1:7" x14ac:dyDescent="0.3">
      <c r="A1858" t="s">
        <v>1678</v>
      </c>
      <c r="B1858" t="s">
        <v>1776</v>
      </c>
      <c r="C1858">
        <v>3</v>
      </c>
      <c r="D1858">
        <v>306.52</v>
      </c>
      <c r="E1858">
        <v>0.01</v>
      </c>
      <c r="F1858" t="s">
        <v>1810</v>
      </c>
      <c r="G1858">
        <v>910.36439999999993</v>
      </c>
    </row>
    <row r="1859" spans="1:7" x14ac:dyDescent="0.3">
      <c r="A1859" t="s">
        <v>1642</v>
      </c>
      <c r="B1859" t="s">
        <v>1779</v>
      </c>
      <c r="C1859">
        <v>3</v>
      </c>
      <c r="D1859">
        <v>184.67</v>
      </c>
      <c r="E1859">
        <v>0.03</v>
      </c>
      <c r="F1859" t="s">
        <v>1810</v>
      </c>
      <c r="G1859">
        <v>537.38969999999995</v>
      </c>
    </row>
    <row r="1860" spans="1:7" x14ac:dyDescent="0.3">
      <c r="A1860" t="s">
        <v>1582</v>
      </c>
      <c r="B1860" t="s">
        <v>1755</v>
      </c>
      <c r="C1860">
        <v>4</v>
      </c>
      <c r="D1860">
        <v>189.56</v>
      </c>
      <c r="E1860">
        <v>0</v>
      </c>
      <c r="F1860" t="s">
        <v>1810</v>
      </c>
      <c r="G1860">
        <v>758.24</v>
      </c>
    </row>
    <row r="1861" spans="1:7" x14ac:dyDescent="0.3">
      <c r="A1861" t="s">
        <v>1680</v>
      </c>
      <c r="B1861" t="s">
        <v>1755</v>
      </c>
      <c r="C1861">
        <v>1</v>
      </c>
      <c r="D1861">
        <v>805.24</v>
      </c>
      <c r="E1861">
        <v>0.04</v>
      </c>
      <c r="F1861" t="s">
        <v>1807</v>
      </c>
      <c r="G1861">
        <v>773.03039999999999</v>
      </c>
    </row>
    <row r="1862" spans="1:7" x14ac:dyDescent="0.3">
      <c r="A1862" t="s">
        <v>1638</v>
      </c>
      <c r="B1862" t="s">
        <v>1789</v>
      </c>
      <c r="C1862">
        <v>3</v>
      </c>
      <c r="D1862">
        <v>683.74</v>
      </c>
      <c r="E1862">
        <v>0.24</v>
      </c>
      <c r="F1862" t="s">
        <v>1805</v>
      </c>
      <c r="G1862">
        <v>1558.9272000000001</v>
      </c>
    </row>
    <row r="1863" spans="1:7" x14ac:dyDescent="0.3">
      <c r="A1863" t="s">
        <v>1642</v>
      </c>
      <c r="B1863" t="s">
        <v>1792</v>
      </c>
      <c r="C1863">
        <v>3</v>
      </c>
      <c r="D1863">
        <v>439.21</v>
      </c>
      <c r="E1863">
        <v>0.28000000000000003</v>
      </c>
      <c r="F1863" t="s">
        <v>1810</v>
      </c>
      <c r="G1863">
        <v>948.69359999999983</v>
      </c>
    </row>
    <row r="1864" spans="1:7" x14ac:dyDescent="0.3">
      <c r="A1864" t="s">
        <v>1662</v>
      </c>
      <c r="B1864" t="s">
        <v>1758</v>
      </c>
      <c r="C1864">
        <v>1</v>
      </c>
      <c r="D1864">
        <v>126.92</v>
      </c>
      <c r="E1864">
        <v>0.24</v>
      </c>
      <c r="F1864" t="s">
        <v>1810</v>
      </c>
      <c r="G1864">
        <v>96.459199999999996</v>
      </c>
    </row>
    <row r="1865" spans="1:7" x14ac:dyDescent="0.3">
      <c r="A1865" t="s">
        <v>1676</v>
      </c>
      <c r="B1865" t="s">
        <v>1751</v>
      </c>
      <c r="C1865">
        <v>4</v>
      </c>
      <c r="D1865">
        <v>834.7</v>
      </c>
      <c r="E1865">
        <v>0.14000000000000001</v>
      </c>
      <c r="F1865" t="s">
        <v>1805</v>
      </c>
      <c r="G1865">
        <v>2871.3679999999999</v>
      </c>
    </row>
    <row r="1866" spans="1:7" x14ac:dyDescent="0.3">
      <c r="A1866" t="s">
        <v>1614</v>
      </c>
      <c r="B1866" t="s">
        <v>1774</v>
      </c>
      <c r="C1866">
        <v>2</v>
      </c>
      <c r="D1866">
        <v>271.88</v>
      </c>
      <c r="E1866">
        <v>0.11</v>
      </c>
      <c r="F1866" t="s">
        <v>1810</v>
      </c>
      <c r="G1866">
        <v>483.94639999999998</v>
      </c>
    </row>
    <row r="1867" spans="1:7" x14ac:dyDescent="0.3">
      <c r="A1867" t="s">
        <v>1552</v>
      </c>
      <c r="B1867" t="s">
        <v>1739</v>
      </c>
      <c r="C1867">
        <v>4</v>
      </c>
      <c r="D1867">
        <v>972.14</v>
      </c>
      <c r="E1867">
        <v>0.25</v>
      </c>
      <c r="F1867" t="s">
        <v>1805</v>
      </c>
      <c r="G1867">
        <v>2916.42</v>
      </c>
    </row>
    <row r="1868" spans="1:7" x14ac:dyDescent="0.3">
      <c r="A1868" t="s">
        <v>1616</v>
      </c>
      <c r="B1868" t="s">
        <v>1751</v>
      </c>
      <c r="C1868">
        <v>3</v>
      </c>
      <c r="D1868">
        <v>523.66</v>
      </c>
      <c r="E1868">
        <v>0.27</v>
      </c>
      <c r="F1868" t="s">
        <v>1807</v>
      </c>
      <c r="G1868">
        <v>1146.8154</v>
      </c>
    </row>
    <row r="1869" spans="1:7" x14ac:dyDescent="0.3">
      <c r="A1869" t="s">
        <v>1658</v>
      </c>
      <c r="B1869" t="s">
        <v>1743</v>
      </c>
      <c r="C1869">
        <v>4</v>
      </c>
      <c r="D1869">
        <v>838.99</v>
      </c>
      <c r="E1869">
        <v>0.16</v>
      </c>
      <c r="F1869" t="s">
        <v>1805</v>
      </c>
      <c r="G1869">
        <v>2819.0064000000002</v>
      </c>
    </row>
    <row r="1870" spans="1:7" x14ac:dyDescent="0.3">
      <c r="A1870" t="s">
        <v>1552</v>
      </c>
      <c r="B1870" t="s">
        <v>1789</v>
      </c>
      <c r="C1870">
        <v>4</v>
      </c>
      <c r="D1870">
        <v>838.7</v>
      </c>
      <c r="E1870">
        <v>0.21</v>
      </c>
      <c r="F1870" t="s">
        <v>1810</v>
      </c>
      <c r="G1870">
        <v>2650.2919999999999</v>
      </c>
    </row>
    <row r="1871" spans="1:7" x14ac:dyDescent="0.3">
      <c r="A1871" t="s">
        <v>1678</v>
      </c>
      <c r="B1871" t="s">
        <v>1764</v>
      </c>
      <c r="C1871">
        <v>3</v>
      </c>
      <c r="D1871">
        <v>943.24</v>
      </c>
      <c r="E1871">
        <v>0.21</v>
      </c>
      <c r="F1871" t="s">
        <v>1805</v>
      </c>
      <c r="G1871">
        <v>2235.4787999999999</v>
      </c>
    </row>
    <row r="1872" spans="1:7" x14ac:dyDescent="0.3">
      <c r="A1872" t="s">
        <v>1525</v>
      </c>
      <c r="B1872" t="s">
        <v>1789</v>
      </c>
      <c r="C1872">
        <v>2</v>
      </c>
      <c r="D1872">
        <v>310.33</v>
      </c>
      <c r="E1872">
        <v>0.26</v>
      </c>
      <c r="F1872" t="s">
        <v>1805</v>
      </c>
      <c r="G1872">
        <v>459.28840000000002</v>
      </c>
    </row>
    <row r="1873" spans="1:7" x14ac:dyDescent="0.3">
      <c r="A1873" t="s">
        <v>1620</v>
      </c>
      <c r="B1873" t="s">
        <v>1734</v>
      </c>
      <c r="C1873">
        <v>3</v>
      </c>
      <c r="D1873">
        <v>201.05</v>
      </c>
      <c r="E1873">
        <v>0.23</v>
      </c>
      <c r="F1873" t="s">
        <v>1807</v>
      </c>
      <c r="G1873">
        <v>464.42550000000011</v>
      </c>
    </row>
    <row r="1874" spans="1:7" x14ac:dyDescent="0.3">
      <c r="A1874" t="s">
        <v>1646</v>
      </c>
      <c r="B1874" t="s">
        <v>1789</v>
      </c>
      <c r="C1874">
        <v>1</v>
      </c>
      <c r="D1874">
        <v>803.37</v>
      </c>
      <c r="E1874">
        <v>0.3</v>
      </c>
      <c r="F1874" t="s">
        <v>1807</v>
      </c>
      <c r="G1874">
        <v>562.35899999999992</v>
      </c>
    </row>
    <row r="1875" spans="1:7" x14ac:dyDescent="0.3">
      <c r="A1875" t="s">
        <v>1652</v>
      </c>
      <c r="B1875" t="s">
        <v>1783</v>
      </c>
      <c r="C1875">
        <v>3</v>
      </c>
      <c r="D1875">
        <v>259.98</v>
      </c>
      <c r="E1875">
        <v>7.0000000000000007E-2</v>
      </c>
      <c r="F1875" t="s">
        <v>1810</v>
      </c>
      <c r="G1875">
        <v>725.3442</v>
      </c>
    </row>
    <row r="1876" spans="1:7" x14ac:dyDescent="0.3">
      <c r="A1876" t="s">
        <v>1531</v>
      </c>
      <c r="B1876" t="s">
        <v>1748</v>
      </c>
      <c r="C1876">
        <v>4</v>
      </c>
      <c r="D1876">
        <v>591.9</v>
      </c>
      <c r="E1876">
        <v>0.2</v>
      </c>
      <c r="F1876" t="s">
        <v>1807</v>
      </c>
      <c r="G1876">
        <v>1894.08</v>
      </c>
    </row>
    <row r="1877" spans="1:7" x14ac:dyDescent="0.3">
      <c r="A1877" t="s">
        <v>1650</v>
      </c>
      <c r="B1877" t="s">
        <v>1776</v>
      </c>
      <c r="C1877">
        <v>2</v>
      </c>
      <c r="D1877">
        <v>396.9</v>
      </c>
      <c r="E1877">
        <v>0.18</v>
      </c>
      <c r="F1877" t="s">
        <v>1807</v>
      </c>
      <c r="G1877">
        <v>650.91600000000005</v>
      </c>
    </row>
    <row r="1878" spans="1:7" x14ac:dyDescent="0.3">
      <c r="A1878" t="s">
        <v>1726</v>
      </c>
      <c r="B1878" t="s">
        <v>1743</v>
      </c>
      <c r="C1878">
        <v>1</v>
      </c>
      <c r="D1878">
        <v>176.84</v>
      </c>
      <c r="E1878">
        <v>0.19</v>
      </c>
      <c r="F1878" t="s">
        <v>1805</v>
      </c>
      <c r="G1878">
        <v>143.24039999999999</v>
      </c>
    </row>
    <row r="1879" spans="1:7" x14ac:dyDescent="0.3">
      <c r="A1879" t="s">
        <v>1582</v>
      </c>
      <c r="B1879" t="s">
        <v>1734</v>
      </c>
      <c r="C1879">
        <v>2</v>
      </c>
      <c r="D1879">
        <v>614.21</v>
      </c>
      <c r="E1879">
        <v>0.11</v>
      </c>
      <c r="F1879" t="s">
        <v>1807</v>
      </c>
      <c r="G1879">
        <v>1093.2937999999999</v>
      </c>
    </row>
    <row r="1880" spans="1:7" x14ac:dyDescent="0.3">
      <c r="A1880" t="s">
        <v>1533</v>
      </c>
      <c r="B1880" t="s">
        <v>1761</v>
      </c>
      <c r="C1880">
        <v>3</v>
      </c>
      <c r="D1880">
        <v>604.66</v>
      </c>
      <c r="E1880">
        <v>0.18</v>
      </c>
      <c r="F1880" t="s">
        <v>1810</v>
      </c>
      <c r="G1880">
        <v>1487.4636</v>
      </c>
    </row>
    <row r="1881" spans="1:7" x14ac:dyDescent="0.3">
      <c r="A1881" t="s">
        <v>1531</v>
      </c>
      <c r="B1881" t="s">
        <v>1776</v>
      </c>
      <c r="C1881">
        <v>3</v>
      </c>
      <c r="D1881">
        <v>24.29</v>
      </c>
      <c r="E1881">
        <v>0.12</v>
      </c>
      <c r="F1881" t="s">
        <v>1807</v>
      </c>
      <c r="G1881">
        <v>64.125600000000006</v>
      </c>
    </row>
    <row r="1882" spans="1:7" x14ac:dyDescent="0.3">
      <c r="A1882" t="s">
        <v>1656</v>
      </c>
      <c r="B1882" t="s">
        <v>1774</v>
      </c>
      <c r="C1882">
        <v>1</v>
      </c>
      <c r="D1882">
        <v>503.95</v>
      </c>
      <c r="E1882">
        <v>0.24</v>
      </c>
      <c r="F1882" t="s">
        <v>1807</v>
      </c>
      <c r="G1882">
        <v>383.00200000000001</v>
      </c>
    </row>
    <row r="1883" spans="1:7" x14ac:dyDescent="0.3">
      <c r="A1883" t="s">
        <v>1632</v>
      </c>
      <c r="B1883" t="s">
        <v>1781</v>
      </c>
      <c r="C1883">
        <v>4</v>
      </c>
      <c r="D1883">
        <v>860.78</v>
      </c>
      <c r="E1883">
        <v>0.03</v>
      </c>
      <c r="F1883" t="s">
        <v>1805</v>
      </c>
      <c r="G1883">
        <v>3339.8263999999999</v>
      </c>
    </row>
    <row r="1884" spans="1:7" x14ac:dyDescent="0.3">
      <c r="A1884" t="s">
        <v>1614</v>
      </c>
      <c r="B1884" t="s">
        <v>1748</v>
      </c>
      <c r="C1884">
        <v>3</v>
      </c>
      <c r="D1884">
        <v>41.97</v>
      </c>
      <c r="E1884">
        <v>0.03</v>
      </c>
      <c r="F1884" t="s">
        <v>1810</v>
      </c>
      <c r="G1884">
        <v>122.1327</v>
      </c>
    </row>
    <row r="1885" spans="1:7" x14ac:dyDescent="0.3">
      <c r="A1885" t="s">
        <v>1560</v>
      </c>
      <c r="B1885" t="s">
        <v>1755</v>
      </c>
      <c r="C1885">
        <v>1</v>
      </c>
      <c r="D1885">
        <v>649.59</v>
      </c>
      <c r="E1885">
        <v>0.12</v>
      </c>
      <c r="F1885" t="s">
        <v>1810</v>
      </c>
      <c r="G1885">
        <v>571.63920000000007</v>
      </c>
    </row>
    <row r="1886" spans="1:7" x14ac:dyDescent="0.3">
      <c r="A1886" t="s">
        <v>1656</v>
      </c>
      <c r="B1886" t="s">
        <v>1768</v>
      </c>
      <c r="C1886">
        <v>2</v>
      </c>
      <c r="D1886">
        <v>386.09</v>
      </c>
      <c r="E1886">
        <v>0.19</v>
      </c>
      <c r="F1886" t="s">
        <v>1807</v>
      </c>
      <c r="G1886">
        <v>625.46579999999994</v>
      </c>
    </row>
    <row r="1887" spans="1:7" x14ac:dyDescent="0.3">
      <c r="A1887" t="s">
        <v>1632</v>
      </c>
      <c r="B1887" t="s">
        <v>1776</v>
      </c>
      <c r="C1887">
        <v>1</v>
      </c>
      <c r="D1887">
        <v>891.62</v>
      </c>
      <c r="E1887">
        <v>0.06</v>
      </c>
      <c r="F1887" t="s">
        <v>1807</v>
      </c>
      <c r="G1887">
        <v>838.12279999999998</v>
      </c>
    </row>
    <row r="1888" spans="1:7" x14ac:dyDescent="0.3">
      <c r="A1888" t="s">
        <v>1658</v>
      </c>
      <c r="B1888" t="s">
        <v>1783</v>
      </c>
      <c r="C1888">
        <v>2</v>
      </c>
      <c r="D1888">
        <v>558.9</v>
      </c>
      <c r="E1888">
        <v>0.05</v>
      </c>
      <c r="F1888" t="s">
        <v>1810</v>
      </c>
      <c r="G1888">
        <v>1061.9100000000001</v>
      </c>
    </row>
    <row r="1889" spans="1:7" x14ac:dyDescent="0.3">
      <c r="A1889" t="s">
        <v>1528</v>
      </c>
      <c r="B1889" t="s">
        <v>1748</v>
      </c>
      <c r="C1889">
        <v>2</v>
      </c>
      <c r="D1889">
        <v>99.04</v>
      </c>
      <c r="E1889">
        <v>0.26</v>
      </c>
      <c r="F1889" t="s">
        <v>1810</v>
      </c>
      <c r="G1889">
        <v>146.57919999999999</v>
      </c>
    </row>
    <row r="1890" spans="1:7" x14ac:dyDescent="0.3">
      <c r="A1890" t="s">
        <v>1533</v>
      </c>
      <c r="B1890" t="s">
        <v>1764</v>
      </c>
      <c r="C1890">
        <v>4</v>
      </c>
      <c r="D1890">
        <v>625.13</v>
      </c>
      <c r="E1890">
        <v>0.06</v>
      </c>
      <c r="F1890" t="s">
        <v>1805</v>
      </c>
      <c r="G1890">
        <v>2350.4888000000001</v>
      </c>
    </row>
    <row r="1891" spans="1:7" x14ac:dyDescent="0.3">
      <c r="A1891" t="s">
        <v>1610</v>
      </c>
      <c r="B1891" t="s">
        <v>1792</v>
      </c>
      <c r="C1891">
        <v>4</v>
      </c>
      <c r="D1891">
        <v>38.380000000000003</v>
      </c>
      <c r="E1891">
        <v>0.16</v>
      </c>
      <c r="F1891" t="s">
        <v>1810</v>
      </c>
      <c r="G1891">
        <v>128.95679999999999</v>
      </c>
    </row>
    <row r="1892" spans="1:7" x14ac:dyDescent="0.3">
      <c r="A1892" t="s">
        <v>1718</v>
      </c>
      <c r="B1892" t="s">
        <v>1771</v>
      </c>
      <c r="C1892">
        <v>4</v>
      </c>
      <c r="D1892">
        <v>731.72</v>
      </c>
      <c r="E1892">
        <v>0.22</v>
      </c>
      <c r="F1892" t="s">
        <v>1810</v>
      </c>
      <c r="G1892">
        <v>2282.9663999999998</v>
      </c>
    </row>
    <row r="1893" spans="1:7" x14ac:dyDescent="0.3">
      <c r="A1893" t="s">
        <v>1692</v>
      </c>
      <c r="B1893" t="s">
        <v>1795</v>
      </c>
      <c r="C1893">
        <v>3</v>
      </c>
      <c r="D1893">
        <v>825.33</v>
      </c>
      <c r="E1893">
        <v>0.21</v>
      </c>
      <c r="F1893" t="s">
        <v>1805</v>
      </c>
      <c r="G1893">
        <v>1956.0320999999999</v>
      </c>
    </row>
    <row r="1894" spans="1:7" x14ac:dyDescent="0.3">
      <c r="A1894" t="s">
        <v>1670</v>
      </c>
      <c r="B1894" t="s">
        <v>1781</v>
      </c>
      <c r="C1894">
        <v>2</v>
      </c>
      <c r="D1894">
        <v>47.3</v>
      </c>
      <c r="E1894">
        <v>0.01</v>
      </c>
      <c r="F1894" t="s">
        <v>1807</v>
      </c>
      <c r="G1894">
        <v>93.653999999999996</v>
      </c>
    </row>
    <row r="1895" spans="1:7" x14ac:dyDescent="0.3">
      <c r="A1895" t="s">
        <v>1674</v>
      </c>
      <c r="B1895" t="s">
        <v>1789</v>
      </c>
      <c r="C1895">
        <v>1</v>
      </c>
      <c r="D1895">
        <v>389.12</v>
      </c>
      <c r="E1895">
        <v>0.18</v>
      </c>
      <c r="F1895" t="s">
        <v>1807</v>
      </c>
      <c r="G1895">
        <v>319.07839999999999</v>
      </c>
    </row>
    <row r="1896" spans="1:7" x14ac:dyDescent="0.3">
      <c r="A1896" t="s">
        <v>1694</v>
      </c>
      <c r="B1896" t="s">
        <v>1792</v>
      </c>
      <c r="C1896">
        <v>3</v>
      </c>
      <c r="D1896">
        <v>543.83000000000004</v>
      </c>
      <c r="E1896">
        <v>0.05</v>
      </c>
      <c r="F1896" t="s">
        <v>1805</v>
      </c>
      <c r="G1896">
        <v>1549.9155000000001</v>
      </c>
    </row>
    <row r="1897" spans="1:7" x14ac:dyDescent="0.3">
      <c r="A1897" t="s">
        <v>1558</v>
      </c>
      <c r="B1897" t="s">
        <v>1739</v>
      </c>
      <c r="C1897">
        <v>2</v>
      </c>
      <c r="D1897">
        <v>660.27</v>
      </c>
      <c r="E1897">
        <v>0.01</v>
      </c>
      <c r="F1897" t="s">
        <v>1807</v>
      </c>
      <c r="G1897">
        <v>1307.3345999999999</v>
      </c>
    </row>
    <row r="1898" spans="1:7" x14ac:dyDescent="0.3">
      <c r="A1898" t="s">
        <v>1556</v>
      </c>
      <c r="B1898" t="s">
        <v>1764</v>
      </c>
      <c r="C1898">
        <v>4</v>
      </c>
      <c r="D1898">
        <v>729.31</v>
      </c>
      <c r="E1898">
        <v>0.03</v>
      </c>
      <c r="F1898" t="s">
        <v>1805</v>
      </c>
      <c r="G1898">
        <v>2829.7228</v>
      </c>
    </row>
    <row r="1899" spans="1:7" x14ac:dyDescent="0.3">
      <c r="A1899" t="s">
        <v>1704</v>
      </c>
      <c r="B1899" t="s">
        <v>1758</v>
      </c>
      <c r="C1899">
        <v>2</v>
      </c>
      <c r="D1899">
        <v>152.91</v>
      </c>
      <c r="E1899">
        <v>0.24</v>
      </c>
      <c r="F1899" t="s">
        <v>1807</v>
      </c>
      <c r="G1899">
        <v>232.42320000000001</v>
      </c>
    </row>
    <row r="1900" spans="1:7" x14ac:dyDescent="0.3">
      <c r="A1900" t="s">
        <v>1678</v>
      </c>
      <c r="B1900" t="s">
        <v>1783</v>
      </c>
      <c r="C1900">
        <v>4</v>
      </c>
      <c r="D1900">
        <v>592.14</v>
      </c>
      <c r="E1900">
        <v>0.12</v>
      </c>
      <c r="F1900" t="s">
        <v>1810</v>
      </c>
      <c r="G1900">
        <v>2084.3328000000001</v>
      </c>
    </row>
    <row r="1901" spans="1:7" x14ac:dyDescent="0.3">
      <c r="A1901" t="s">
        <v>1686</v>
      </c>
      <c r="B1901" t="s">
        <v>1776</v>
      </c>
      <c r="C1901">
        <v>1</v>
      </c>
      <c r="D1901">
        <v>984.37</v>
      </c>
      <c r="E1901">
        <v>0</v>
      </c>
      <c r="F1901" t="s">
        <v>1807</v>
      </c>
      <c r="G1901">
        <v>984.37</v>
      </c>
    </row>
    <row r="1902" spans="1:7" x14ac:dyDescent="0.3">
      <c r="A1902" t="s">
        <v>1528</v>
      </c>
      <c r="B1902" t="s">
        <v>1776</v>
      </c>
      <c r="C1902">
        <v>2</v>
      </c>
      <c r="D1902">
        <v>237.59</v>
      </c>
      <c r="E1902">
        <v>0.12</v>
      </c>
      <c r="F1902" t="s">
        <v>1805</v>
      </c>
      <c r="G1902">
        <v>418.15839999999997</v>
      </c>
    </row>
    <row r="1903" spans="1:7" x14ac:dyDescent="0.3">
      <c r="A1903" t="s">
        <v>1580</v>
      </c>
      <c r="B1903" t="s">
        <v>1764</v>
      </c>
      <c r="C1903">
        <v>1</v>
      </c>
      <c r="D1903">
        <v>52.06</v>
      </c>
      <c r="E1903">
        <v>0.27</v>
      </c>
      <c r="F1903" t="s">
        <v>1810</v>
      </c>
      <c r="G1903">
        <v>38.003799999999998</v>
      </c>
    </row>
    <row r="1904" spans="1:7" x14ac:dyDescent="0.3">
      <c r="A1904" t="s">
        <v>1533</v>
      </c>
      <c r="B1904" t="s">
        <v>1739</v>
      </c>
      <c r="C1904">
        <v>2</v>
      </c>
      <c r="D1904">
        <v>594.63</v>
      </c>
      <c r="E1904">
        <v>0.12</v>
      </c>
      <c r="F1904" t="s">
        <v>1805</v>
      </c>
      <c r="G1904">
        <v>1046.5488</v>
      </c>
    </row>
    <row r="1905" spans="1:7" x14ac:dyDescent="0.3">
      <c r="A1905" t="s">
        <v>1533</v>
      </c>
      <c r="B1905" t="s">
        <v>1734</v>
      </c>
      <c r="C1905">
        <v>3</v>
      </c>
      <c r="D1905">
        <v>476.1</v>
      </c>
      <c r="E1905">
        <v>0.05</v>
      </c>
      <c r="F1905" t="s">
        <v>1810</v>
      </c>
      <c r="G1905">
        <v>1356.885</v>
      </c>
    </row>
    <row r="1906" spans="1:7" x14ac:dyDescent="0.3">
      <c r="A1906" t="s">
        <v>1652</v>
      </c>
      <c r="B1906" t="s">
        <v>1758</v>
      </c>
      <c r="C1906">
        <v>1</v>
      </c>
      <c r="D1906">
        <v>546.47</v>
      </c>
      <c r="E1906">
        <v>0.08</v>
      </c>
      <c r="F1906" t="s">
        <v>1810</v>
      </c>
      <c r="G1906">
        <v>502.75240000000002</v>
      </c>
    </row>
    <row r="1907" spans="1:7" x14ac:dyDescent="0.3">
      <c r="A1907" t="s">
        <v>1680</v>
      </c>
      <c r="B1907" t="s">
        <v>1776</v>
      </c>
      <c r="C1907">
        <v>1</v>
      </c>
      <c r="D1907">
        <v>979.49</v>
      </c>
      <c r="E1907">
        <v>0.19</v>
      </c>
      <c r="F1907" t="s">
        <v>1810</v>
      </c>
      <c r="G1907">
        <v>793.38690000000008</v>
      </c>
    </row>
    <row r="1908" spans="1:7" x14ac:dyDescent="0.3">
      <c r="A1908" t="s">
        <v>1564</v>
      </c>
      <c r="B1908" t="s">
        <v>1743</v>
      </c>
      <c r="C1908">
        <v>3</v>
      </c>
      <c r="D1908">
        <v>988.53</v>
      </c>
      <c r="E1908">
        <v>0.3</v>
      </c>
      <c r="F1908" t="s">
        <v>1810</v>
      </c>
      <c r="G1908">
        <v>2075.913</v>
      </c>
    </row>
    <row r="1909" spans="1:7" x14ac:dyDescent="0.3">
      <c r="A1909" t="s">
        <v>1682</v>
      </c>
      <c r="B1909" t="s">
        <v>1748</v>
      </c>
      <c r="C1909">
        <v>4</v>
      </c>
      <c r="D1909">
        <v>849.29</v>
      </c>
      <c r="E1909">
        <v>0.26</v>
      </c>
      <c r="F1909" t="s">
        <v>1805</v>
      </c>
      <c r="G1909">
        <v>2513.8984</v>
      </c>
    </row>
    <row r="1910" spans="1:7" x14ac:dyDescent="0.3">
      <c r="A1910" t="s">
        <v>1720</v>
      </c>
      <c r="B1910" t="s">
        <v>1781</v>
      </c>
      <c r="C1910">
        <v>2</v>
      </c>
      <c r="D1910">
        <v>452.29</v>
      </c>
      <c r="E1910">
        <v>0.01</v>
      </c>
      <c r="F1910" t="s">
        <v>1810</v>
      </c>
      <c r="G1910">
        <v>895.53420000000006</v>
      </c>
    </row>
    <row r="1911" spans="1:7" x14ac:dyDescent="0.3">
      <c r="A1911" t="s">
        <v>1638</v>
      </c>
      <c r="B1911" t="s">
        <v>1792</v>
      </c>
      <c r="C1911">
        <v>2</v>
      </c>
      <c r="D1911">
        <v>810.81</v>
      </c>
      <c r="E1911">
        <v>0.11</v>
      </c>
      <c r="F1911" t="s">
        <v>1810</v>
      </c>
      <c r="G1911">
        <v>1443.2418</v>
      </c>
    </row>
    <row r="1912" spans="1:7" x14ac:dyDescent="0.3">
      <c r="A1912" t="s">
        <v>1652</v>
      </c>
      <c r="B1912" t="s">
        <v>1764</v>
      </c>
      <c r="C1912">
        <v>1</v>
      </c>
      <c r="D1912">
        <v>846.67</v>
      </c>
      <c r="E1912">
        <v>0.1</v>
      </c>
      <c r="F1912" t="s">
        <v>1810</v>
      </c>
      <c r="G1912">
        <v>762.00299999999993</v>
      </c>
    </row>
    <row r="1913" spans="1:7" x14ac:dyDescent="0.3">
      <c r="A1913" t="s">
        <v>1578</v>
      </c>
      <c r="B1913" t="s">
        <v>1758</v>
      </c>
      <c r="C1913">
        <v>4</v>
      </c>
      <c r="D1913">
        <v>73.55</v>
      </c>
      <c r="E1913">
        <v>0.24</v>
      </c>
      <c r="F1913" t="s">
        <v>1810</v>
      </c>
      <c r="G1913">
        <v>223.59200000000001</v>
      </c>
    </row>
    <row r="1914" spans="1:7" x14ac:dyDescent="0.3">
      <c r="A1914" t="s">
        <v>1714</v>
      </c>
      <c r="B1914" t="s">
        <v>1758</v>
      </c>
      <c r="C1914">
        <v>1</v>
      </c>
      <c r="D1914">
        <v>882.03</v>
      </c>
      <c r="E1914">
        <v>0.04</v>
      </c>
      <c r="F1914" t="s">
        <v>1810</v>
      </c>
      <c r="G1914">
        <v>846.74879999999996</v>
      </c>
    </row>
    <row r="1915" spans="1:7" x14ac:dyDescent="0.3">
      <c r="A1915" t="s">
        <v>1574</v>
      </c>
      <c r="B1915" t="s">
        <v>1781</v>
      </c>
      <c r="C1915">
        <v>1</v>
      </c>
      <c r="D1915">
        <v>958.44</v>
      </c>
      <c r="E1915">
        <v>0.21</v>
      </c>
      <c r="F1915" t="s">
        <v>1805</v>
      </c>
      <c r="G1915">
        <v>757.16760000000011</v>
      </c>
    </row>
    <row r="1916" spans="1:7" x14ac:dyDescent="0.3">
      <c r="A1916" t="s">
        <v>1728</v>
      </c>
      <c r="B1916" t="s">
        <v>1743</v>
      </c>
      <c r="C1916">
        <v>1</v>
      </c>
      <c r="D1916">
        <v>716.29</v>
      </c>
      <c r="E1916">
        <v>0.01</v>
      </c>
      <c r="F1916" t="s">
        <v>1807</v>
      </c>
      <c r="G1916">
        <v>709.12709999999993</v>
      </c>
    </row>
    <row r="1917" spans="1:7" x14ac:dyDescent="0.3">
      <c r="A1917" t="s">
        <v>1547</v>
      </c>
      <c r="B1917" t="s">
        <v>1786</v>
      </c>
      <c r="C1917">
        <v>2</v>
      </c>
      <c r="D1917">
        <v>409.14</v>
      </c>
      <c r="E1917">
        <v>0.01</v>
      </c>
      <c r="F1917" t="s">
        <v>1807</v>
      </c>
      <c r="G1917">
        <v>810.09719999999993</v>
      </c>
    </row>
    <row r="1918" spans="1:7" x14ac:dyDescent="0.3">
      <c r="A1918" t="s">
        <v>1728</v>
      </c>
      <c r="B1918" t="s">
        <v>1768</v>
      </c>
      <c r="C1918">
        <v>4</v>
      </c>
      <c r="D1918">
        <v>261.73</v>
      </c>
      <c r="E1918">
        <v>0.1</v>
      </c>
      <c r="F1918" t="s">
        <v>1807</v>
      </c>
      <c r="G1918">
        <v>942.22800000000007</v>
      </c>
    </row>
    <row r="1919" spans="1:7" x14ac:dyDescent="0.3">
      <c r="A1919" t="s">
        <v>1554</v>
      </c>
      <c r="B1919" t="s">
        <v>1734</v>
      </c>
      <c r="C1919">
        <v>2</v>
      </c>
      <c r="D1919">
        <v>687.35</v>
      </c>
      <c r="E1919">
        <v>0.2</v>
      </c>
      <c r="F1919" t="s">
        <v>1810</v>
      </c>
      <c r="G1919">
        <v>1099.76</v>
      </c>
    </row>
    <row r="1920" spans="1:7" x14ac:dyDescent="0.3">
      <c r="A1920" t="s">
        <v>1698</v>
      </c>
      <c r="B1920" t="s">
        <v>1764</v>
      </c>
      <c r="C1920">
        <v>2</v>
      </c>
      <c r="D1920">
        <v>30.14</v>
      </c>
      <c r="E1920">
        <v>0.21</v>
      </c>
      <c r="F1920" t="s">
        <v>1805</v>
      </c>
      <c r="G1920">
        <v>47.621200000000002</v>
      </c>
    </row>
    <row r="1921" spans="1:7" x14ac:dyDescent="0.3">
      <c r="A1921" t="s">
        <v>1598</v>
      </c>
      <c r="B1921" t="s">
        <v>1764</v>
      </c>
      <c r="C1921">
        <v>3</v>
      </c>
      <c r="D1921">
        <v>570.12</v>
      </c>
      <c r="E1921">
        <v>0.12</v>
      </c>
      <c r="F1921" t="s">
        <v>1807</v>
      </c>
      <c r="G1921">
        <v>1505.1168</v>
      </c>
    </row>
    <row r="1922" spans="1:7" x14ac:dyDescent="0.3">
      <c r="A1922" t="s">
        <v>1684</v>
      </c>
      <c r="B1922" t="s">
        <v>1795</v>
      </c>
      <c r="C1922">
        <v>3</v>
      </c>
      <c r="D1922">
        <v>401.87</v>
      </c>
      <c r="E1922">
        <v>0.28999999999999998</v>
      </c>
      <c r="F1922" t="s">
        <v>1810</v>
      </c>
      <c r="G1922">
        <v>855.98310000000004</v>
      </c>
    </row>
    <row r="1923" spans="1:7" x14ac:dyDescent="0.3">
      <c r="A1923" t="s">
        <v>1688</v>
      </c>
      <c r="B1923" t="s">
        <v>1776</v>
      </c>
      <c r="C1923">
        <v>4</v>
      </c>
      <c r="D1923">
        <v>619.35</v>
      </c>
      <c r="E1923">
        <v>0.3</v>
      </c>
      <c r="F1923" t="s">
        <v>1805</v>
      </c>
      <c r="G1923">
        <v>1734.18</v>
      </c>
    </row>
    <row r="1924" spans="1:7" x14ac:dyDescent="0.3">
      <c r="A1924" t="s">
        <v>1622</v>
      </c>
      <c r="B1924" t="s">
        <v>1789</v>
      </c>
      <c r="C1924">
        <v>4</v>
      </c>
      <c r="D1924">
        <v>569.36</v>
      </c>
      <c r="E1924">
        <v>0.27</v>
      </c>
      <c r="F1924" t="s">
        <v>1807</v>
      </c>
      <c r="G1924">
        <v>1662.5311999999999</v>
      </c>
    </row>
    <row r="1925" spans="1:7" x14ac:dyDescent="0.3">
      <c r="A1925" t="s">
        <v>1584</v>
      </c>
      <c r="B1925" t="s">
        <v>1751</v>
      </c>
      <c r="C1925">
        <v>2</v>
      </c>
      <c r="D1925">
        <v>846.35</v>
      </c>
      <c r="E1925">
        <v>0.3</v>
      </c>
      <c r="F1925" t="s">
        <v>1810</v>
      </c>
      <c r="G1925">
        <v>1184.8900000000001</v>
      </c>
    </row>
    <row r="1926" spans="1:7" x14ac:dyDescent="0.3">
      <c r="A1926" t="s">
        <v>1590</v>
      </c>
      <c r="B1926" t="s">
        <v>1743</v>
      </c>
      <c r="C1926">
        <v>1</v>
      </c>
      <c r="D1926">
        <v>788.45</v>
      </c>
      <c r="E1926">
        <v>0.28999999999999998</v>
      </c>
      <c r="F1926" t="s">
        <v>1807</v>
      </c>
      <c r="G1926">
        <v>559.79949999999997</v>
      </c>
    </row>
    <row r="1927" spans="1:7" x14ac:dyDescent="0.3">
      <c r="A1927" t="s">
        <v>1600</v>
      </c>
      <c r="B1927" t="s">
        <v>1776</v>
      </c>
      <c r="C1927">
        <v>2</v>
      </c>
      <c r="D1927">
        <v>338.81</v>
      </c>
      <c r="E1927">
        <v>7.0000000000000007E-2</v>
      </c>
      <c r="F1927" t="s">
        <v>1810</v>
      </c>
      <c r="G1927">
        <v>630.1866</v>
      </c>
    </row>
    <row r="1928" spans="1:7" x14ac:dyDescent="0.3">
      <c r="A1928" t="s">
        <v>1558</v>
      </c>
      <c r="B1928" t="s">
        <v>1755</v>
      </c>
      <c r="C1928">
        <v>4</v>
      </c>
      <c r="D1928">
        <v>94.48</v>
      </c>
      <c r="E1928">
        <v>0.06</v>
      </c>
      <c r="F1928" t="s">
        <v>1810</v>
      </c>
      <c r="G1928">
        <v>355.2448</v>
      </c>
    </row>
    <row r="1929" spans="1:7" x14ac:dyDescent="0.3">
      <c r="A1929" t="s">
        <v>1568</v>
      </c>
      <c r="B1929" t="s">
        <v>1779</v>
      </c>
      <c r="C1929">
        <v>3</v>
      </c>
      <c r="D1929">
        <v>941.85</v>
      </c>
      <c r="E1929">
        <v>0.16</v>
      </c>
      <c r="F1929" t="s">
        <v>1807</v>
      </c>
      <c r="G1929">
        <v>2373.462</v>
      </c>
    </row>
    <row r="1930" spans="1:7" x14ac:dyDescent="0.3">
      <c r="A1930" t="s">
        <v>1620</v>
      </c>
      <c r="B1930" t="s">
        <v>1755</v>
      </c>
      <c r="C1930">
        <v>2</v>
      </c>
      <c r="D1930">
        <v>336.97</v>
      </c>
      <c r="E1930">
        <v>0.14000000000000001</v>
      </c>
      <c r="F1930" t="s">
        <v>1807</v>
      </c>
      <c r="G1930">
        <v>579.58840000000009</v>
      </c>
    </row>
    <row r="1931" spans="1:7" x14ac:dyDescent="0.3">
      <c r="A1931" t="s">
        <v>1537</v>
      </c>
      <c r="B1931" t="s">
        <v>1755</v>
      </c>
      <c r="C1931">
        <v>2</v>
      </c>
      <c r="D1931">
        <v>344.16</v>
      </c>
      <c r="E1931">
        <v>0.09</v>
      </c>
      <c r="F1931" t="s">
        <v>1807</v>
      </c>
      <c r="G1931">
        <v>626.37120000000004</v>
      </c>
    </row>
    <row r="1932" spans="1:7" x14ac:dyDescent="0.3">
      <c r="A1932" t="s">
        <v>1626</v>
      </c>
      <c r="B1932" t="s">
        <v>1768</v>
      </c>
      <c r="C1932">
        <v>1</v>
      </c>
      <c r="D1932">
        <v>841.53</v>
      </c>
      <c r="E1932">
        <v>0.15</v>
      </c>
      <c r="F1932" t="s">
        <v>1805</v>
      </c>
      <c r="G1932">
        <v>715.30049999999994</v>
      </c>
    </row>
    <row r="1933" spans="1:7" x14ac:dyDescent="0.3">
      <c r="A1933" t="s">
        <v>1696</v>
      </c>
      <c r="B1933" t="s">
        <v>1789</v>
      </c>
      <c r="C1933">
        <v>3</v>
      </c>
      <c r="D1933">
        <v>63.36</v>
      </c>
      <c r="E1933">
        <v>0.28999999999999998</v>
      </c>
      <c r="F1933" t="s">
        <v>1810</v>
      </c>
      <c r="G1933">
        <v>134.95679999999999</v>
      </c>
    </row>
    <row r="1934" spans="1:7" x14ac:dyDescent="0.3">
      <c r="A1934" t="s">
        <v>1686</v>
      </c>
      <c r="B1934" t="s">
        <v>1764</v>
      </c>
      <c r="C1934">
        <v>2</v>
      </c>
      <c r="D1934">
        <v>552.49</v>
      </c>
      <c r="E1934">
        <v>0.1</v>
      </c>
      <c r="F1934" t="s">
        <v>1805</v>
      </c>
      <c r="G1934">
        <v>994.48200000000008</v>
      </c>
    </row>
    <row r="1935" spans="1:7" x14ac:dyDescent="0.3">
      <c r="A1935" t="s">
        <v>1578</v>
      </c>
      <c r="B1935" t="s">
        <v>1758</v>
      </c>
      <c r="C1935">
        <v>3</v>
      </c>
      <c r="D1935">
        <v>447.38</v>
      </c>
      <c r="E1935">
        <v>0.03</v>
      </c>
      <c r="F1935" t="s">
        <v>1805</v>
      </c>
      <c r="G1935">
        <v>1301.8758</v>
      </c>
    </row>
    <row r="1936" spans="1:7" x14ac:dyDescent="0.3">
      <c r="A1936" t="s">
        <v>1676</v>
      </c>
      <c r="B1936" t="s">
        <v>1795</v>
      </c>
      <c r="C1936">
        <v>1</v>
      </c>
      <c r="D1936">
        <v>727.7</v>
      </c>
      <c r="E1936">
        <v>0.21</v>
      </c>
      <c r="F1936" t="s">
        <v>1810</v>
      </c>
      <c r="G1936">
        <v>574.88300000000004</v>
      </c>
    </row>
    <row r="1937" spans="1:7" x14ac:dyDescent="0.3">
      <c r="A1937" t="s">
        <v>1632</v>
      </c>
      <c r="B1937" t="s">
        <v>1761</v>
      </c>
      <c r="C1937">
        <v>4</v>
      </c>
      <c r="D1937">
        <v>581.34</v>
      </c>
      <c r="E1937">
        <v>0.08</v>
      </c>
      <c r="F1937" t="s">
        <v>1805</v>
      </c>
      <c r="G1937">
        <v>2139.3312000000001</v>
      </c>
    </row>
    <row r="1938" spans="1:7" x14ac:dyDescent="0.3">
      <c r="A1938" t="s">
        <v>1662</v>
      </c>
      <c r="B1938" t="s">
        <v>1739</v>
      </c>
      <c r="C1938">
        <v>1</v>
      </c>
      <c r="D1938">
        <v>338.83</v>
      </c>
      <c r="E1938">
        <v>0.19</v>
      </c>
      <c r="F1938" t="s">
        <v>1807</v>
      </c>
      <c r="G1938">
        <v>274.45229999999998</v>
      </c>
    </row>
    <row r="1939" spans="1:7" x14ac:dyDescent="0.3">
      <c r="A1939" t="s">
        <v>1628</v>
      </c>
      <c r="B1939" t="s">
        <v>1779</v>
      </c>
      <c r="C1939">
        <v>4</v>
      </c>
      <c r="D1939">
        <v>568.80999999999995</v>
      </c>
      <c r="E1939">
        <v>0.25</v>
      </c>
      <c r="F1939" t="s">
        <v>1805</v>
      </c>
      <c r="G1939">
        <v>1706.43</v>
      </c>
    </row>
    <row r="1940" spans="1:7" x14ac:dyDescent="0.3">
      <c r="A1940" t="s">
        <v>1652</v>
      </c>
      <c r="B1940" t="s">
        <v>1789</v>
      </c>
      <c r="C1940">
        <v>2</v>
      </c>
      <c r="D1940">
        <v>352.63</v>
      </c>
      <c r="E1940">
        <v>0.15</v>
      </c>
      <c r="F1940" t="s">
        <v>1807</v>
      </c>
      <c r="G1940">
        <v>599.471</v>
      </c>
    </row>
    <row r="1941" spans="1:7" x14ac:dyDescent="0.3">
      <c r="A1941" t="s">
        <v>1722</v>
      </c>
      <c r="B1941" t="s">
        <v>1779</v>
      </c>
      <c r="C1941">
        <v>2</v>
      </c>
      <c r="D1941">
        <v>629.86</v>
      </c>
      <c r="E1941">
        <v>0.15</v>
      </c>
      <c r="F1941" t="s">
        <v>1807</v>
      </c>
      <c r="G1941">
        <v>1070.7619999999999</v>
      </c>
    </row>
    <row r="1942" spans="1:7" x14ac:dyDescent="0.3">
      <c r="A1942" t="s">
        <v>1726</v>
      </c>
      <c r="B1942" t="s">
        <v>1748</v>
      </c>
      <c r="C1942">
        <v>3</v>
      </c>
      <c r="D1942">
        <v>212.08</v>
      </c>
      <c r="E1942">
        <v>7.0000000000000007E-2</v>
      </c>
      <c r="F1942" t="s">
        <v>1805</v>
      </c>
      <c r="G1942">
        <v>591.70319999999992</v>
      </c>
    </row>
    <row r="1943" spans="1:7" x14ac:dyDescent="0.3">
      <c r="A1943" t="s">
        <v>1644</v>
      </c>
      <c r="B1943" t="s">
        <v>1743</v>
      </c>
      <c r="C1943">
        <v>3</v>
      </c>
      <c r="D1943">
        <v>878.62</v>
      </c>
      <c r="E1943">
        <v>0.05</v>
      </c>
      <c r="F1943" t="s">
        <v>1807</v>
      </c>
      <c r="G1943">
        <v>2504.067</v>
      </c>
    </row>
    <row r="1944" spans="1:7" x14ac:dyDescent="0.3">
      <c r="A1944" t="s">
        <v>1690</v>
      </c>
      <c r="B1944" t="s">
        <v>1771</v>
      </c>
      <c r="C1944">
        <v>4</v>
      </c>
      <c r="D1944">
        <v>87.83</v>
      </c>
      <c r="E1944">
        <v>0.23</v>
      </c>
      <c r="F1944" t="s">
        <v>1807</v>
      </c>
      <c r="G1944">
        <v>270.51639999999998</v>
      </c>
    </row>
    <row r="1945" spans="1:7" x14ac:dyDescent="0.3">
      <c r="A1945" t="s">
        <v>1642</v>
      </c>
      <c r="B1945" t="s">
        <v>1768</v>
      </c>
      <c r="C1945">
        <v>3</v>
      </c>
      <c r="D1945">
        <v>442.64</v>
      </c>
      <c r="E1945">
        <v>0.15</v>
      </c>
      <c r="F1945" t="s">
        <v>1810</v>
      </c>
      <c r="G1945">
        <v>1128.732</v>
      </c>
    </row>
    <row r="1946" spans="1:7" x14ac:dyDescent="0.3">
      <c r="A1946" t="s">
        <v>1606</v>
      </c>
      <c r="B1946" t="s">
        <v>1743</v>
      </c>
      <c r="C1946">
        <v>3</v>
      </c>
      <c r="D1946">
        <v>410.04</v>
      </c>
      <c r="E1946">
        <v>0.09</v>
      </c>
      <c r="F1946" t="s">
        <v>1810</v>
      </c>
      <c r="G1946">
        <v>1119.4092000000001</v>
      </c>
    </row>
    <row r="1947" spans="1:7" x14ac:dyDescent="0.3">
      <c r="A1947" t="s">
        <v>1718</v>
      </c>
      <c r="B1947" t="s">
        <v>1789</v>
      </c>
      <c r="C1947">
        <v>1</v>
      </c>
      <c r="D1947">
        <v>355.31</v>
      </c>
      <c r="E1947">
        <v>0.27</v>
      </c>
      <c r="F1947" t="s">
        <v>1805</v>
      </c>
      <c r="G1947">
        <v>259.37630000000001</v>
      </c>
    </row>
    <row r="1948" spans="1:7" x14ac:dyDescent="0.3">
      <c r="A1948" t="s">
        <v>1547</v>
      </c>
      <c r="B1948" t="s">
        <v>1779</v>
      </c>
      <c r="C1948">
        <v>4</v>
      </c>
      <c r="D1948">
        <v>243.13</v>
      </c>
      <c r="E1948">
        <v>0.25</v>
      </c>
      <c r="F1948" t="s">
        <v>1810</v>
      </c>
      <c r="G1948">
        <v>729.39</v>
      </c>
    </row>
    <row r="1949" spans="1:7" x14ac:dyDescent="0.3">
      <c r="A1949" t="s">
        <v>1648</v>
      </c>
      <c r="B1949" t="s">
        <v>1774</v>
      </c>
      <c r="C1949">
        <v>2</v>
      </c>
      <c r="D1949">
        <v>410.63</v>
      </c>
      <c r="E1949">
        <v>0.28000000000000003</v>
      </c>
      <c r="F1949" t="s">
        <v>1810</v>
      </c>
      <c r="G1949">
        <v>591.30719999999997</v>
      </c>
    </row>
    <row r="1950" spans="1:7" x14ac:dyDescent="0.3">
      <c r="A1950" t="s">
        <v>1718</v>
      </c>
      <c r="B1950" t="s">
        <v>1771</v>
      </c>
      <c r="C1950">
        <v>4</v>
      </c>
      <c r="D1950">
        <v>101.25</v>
      </c>
      <c r="E1950">
        <v>0.16</v>
      </c>
      <c r="F1950" t="s">
        <v>1807</v>
      </c>
      <c r="G1950">
        <v>340.2</v>
      </c>
    </row>
    <row r="1951" spans="1:7" x14ac:dyDescent="0.3">
      <c r="A1951" t="s">
        <v>1542</v>
      </c>
      <c r="B1951" t="s">
        <v>1789</v>
      </c>
      <c r="C1951">
        <v>4</v>
      </c>
      <c r="D1951">
        <v>716.39</v>
      </c>
      <c r="E1951">
        <v>0.03</v>
      </c>
      <c r="F1951" t="s">
        <v>1807</v>
      </c>
      <c r="G1951">
        <v>2779.5931999999998</v>
      </c>
    </row>
    <row r="1952" spans="1:7" x14ac:dyDescent="0.3">
      <c r="A1952" t="s">
        <v>1676</v>
      </c>
      <c r="B1952" t="s">
        <v>1739</v>
      </c>
      <c r="C1952">
        <v>1</v>
      </c>
      <c r="D1952">
        <v>721.74</v>
      </c>
      <c r="E1952">
        <v>0.24</v>
      </c>
      <c r="F1952" t="s">
        <v>1807</v>
      </c>
      <c r="G1952">
        <v>548.52240000000006</v>
      </c>
    </row>
    <row r="1953" spans="1:7" x14ac:dyDescent="0.3">
      <c r="A1953" t="s">
        <v>1654</v>
      </c>
      <c r="B1953" t="s">
        <v>1774</v>
      </c>
      <c r="C1953">
        <v>2</v>
      </c>
      <c r="D1953">
        <v>527.91</v>
      </c>
      <c r="E1953">
        <v>0.02</v>
      </c>
      <c r="F1953" t="s">
        <v>1805</v>
      </c>
      <c r="G1953">
        <v>1034.7036000000001</v>
      </c>
    </row>
    <row r="1954" spans="1:7" x14ac:dyDescent="0.3">
      <c r="A1954" t="s">
        <v>1634</v>
      </c>
      <c r="B1954" t="s">
        <v>1779</v>
      </c>
      <c r="C1954">
        <v>2</v>
      </c>
      <c r="D1954">
        <v>945.92</v>
      </c>
      <c r="E1954">
        <v>0.19</v>
      </c>
      <c r="F1954" t="s">
        <v>1810</v>
      </c>
      <c r="G1954">
        <v>1532.3904</v>
      </c>
    </row>
    <row r="1955" spans="1:7" x14ac:dyDescent="0.3">
      <c r="A1955" t="s">
        <v>1642</v>
      </c>
      <c r="B1955" t="s">
        <v>1789</v>
      </c>
      <c r="C1955">
        <v>2</v>
      </c>
      <c r="D1955">
        <v>981.35</v>
      </c>
      <c r="E1955">
        <v>0.16</v>
      </c>
      <c r="F1955" t="s">
        <v>1807</v>
      </c>
      <c r="G1955">
        <v>1648.6679999999999</v>
      </c>
    </row>
    <row r="1956" spans="1:7" x14ac:dyDescent="0.3">
      <c r="A1956" t="s">
        <v>1648</v>
      </c>
      <c r="B1956" t="s">
        <v>1748</v>
      </c>
      <c r="C1956">
        <v>1</v>
      </c>
      <c r="D1956">
        <v>913.99</v>
      </c>
      <c r="E1956">
        <v>0.14000000000000001</v>
      </c>
      <c r="F1956" t="s">
        <v>1805</v>
      </c>
      <c r="G1956">
        <v>786.03139999999996</v>
      </c>
    </row>
    <row r="1957" spans="1:7" x14ac:dyDescent="0.3">
      <c r="A1957" t="s">
        <v>1662</v>
      </c>
      <c r="B1957" t="s">
        <v>1764</v>
      </c>
      <c r="C1957">
        <v>4</v>
      </c>
      <c r="D1957">
        <v>270.69</v>
      </c>
      <c r="E1957">
        <v>0.18</v>
      </c>
      <c r="F1957" t="s">
        <v>1807</v>
      </c>
      <c r="G1957">
        <v>887.86320000000001</v>
      </c>
    </row>
    <row r="1958" spans="1:7" x14ac:dyDescent="0.3">
      <c r="A1958" t="s">
        <v>1684</v>
      </c>
      <c r="B1958" t="s">
        <v>1758</v>
      </c>
      <c r="C1958">
        <v>3</v>
      </c>
      <c r="D1958">
        <v>998.58</v>
      </c>
      <c r="E1958">
        <v>0.02</v>
      </c>
      <c r="F1958" t="s">
        <v>1805</v>
      </c>
      <c r="G1958">
        <v>2935.8252000000002</v>
      </c>
    </row>
    <row r="1959" spans="1:7" x14ac:dyDescent="0.3">
      <c r="A1959" t="s">
        <v>1604</v>
      </c>
      <c r="B1959" t="s">
        <v>1768</v>
      </c>
      <c r="C1959">
        <v>3</v>
      </c>
      <c r="D1959">
        <v>765.12</v>
      </c>
      <c r="E1959">
        <v>0.18</v>
      </c>
      <c r="F1959" t="s">
        <v>1805</v>
      </c>
      <c r="G1959">
        <v>1882.1952000000001</v>
      </c>
    </row>
    <row r="1960" spans="1:7" x14ac:dyDescent="0.3">
      <c r="A1960" t="s">
        <v>1658</v>
      </c>
      <c r="B1960" t="s">
        <v>1795</v>
      </c>
      <c r="C1960">
        <v>3</v>
      </c>
      <c r="D1960">
        <v>449.99</v>
      </c>
      <c r="E1960">
        <v>0.17</v>
      </c>
      <c r="F1960" t="s">
        <v>1810</v>
      </c>
      <c r="G1960">
        <v>1120.4751000000001</v>
      </c>
    </row>
    <row r="1961" spans="1:7" x14ac:dyDescent="0.3">
      <c r="A1961" t="s">
        <v>1616</v>
      </c>
      <c r="B1961" t="s">
        <v>1774</v>
      </c>
      <c r="C1961">
        <v>2</v>
      </c>
      <c r="D1961">
        <v>249.02</v>
      </c>
      <c r="E1961">
        <v>0.01</v>
      </c>
      <c r="F1961" t="s">
        <v>1810</v>
      </c>
      <c r="G1961">
        <v>493.05959999999999</v>
      </c>
    </row>
    <row r="1962" spans="1:7" x14ac:dyDescent="0.3">
      <c r="A1962" t="s">
        <v>1644</v>
      </c>
      <c r="B1962" t="s">
        <v>1795</v>
      </c>
      <c r="C1962">
        <v>3</v>
      </c>
      <c r="D1962">
        <v>223.64</v>
      </c>
      <c r="E1962">
        <v>0.05</v>
      </c>
      <c r="F1962" t="s">
        <v>1805</v>
      </c>
      <c r="G1962">
        <v>637.37399999999991</v>
      </c>
    </row>
    <row r="1963" spans="1:7" x14ac:dyDescent="0.3">
      <c r="A1963" t="s">
        <v>1578</v>
      </c>
      <c r="B1963" t="s">
        <v>1751</v>
      </c>
      <c r="C1963">
        <v>2</v>
      </c>
      <c r="D1963">
        <v>92.94</v>
      </c>
      <c r="E1963">
        <v>0.12</v>
      </c>
      <c r="F1963" t="s">
        <v>1805</v>
      </c>
      <c r="G1963">
        <v>163.5744</v>
      </c>
    </row>
    <row r="1964" spans="1:7" x14ac:dyDescent="0.3">
      <c r="A1964" t="s">
        <v>1562</v>
      </c>
      <c r="B1964" t="s">
        <v>1743</v>
      </c>
      <c r="C1964">
        <v>4</v>
      </c>
      <c r="D1964">
        <v>268.3</v>
      </c>
      <c r="E1964">
        <v>0.02</v>
      </c>
      <c r="F1964" t="s">
        <v>1810</v>
      </c>
      <c r="G1964">
        <v>1051.7360000000001</v>
      </c>
    </row>
    <row r="1965" spans="1:7" x14ac:dyDescent="0.3">
      <c r="A1965" t="s">
        <v>1648</v>
      </c>
      <c r="B1965" t="s">
        <v>1795</v>
      </c>
      <c r="C1965">
        <v>4</v>
      </c>
      <c r="D1965">
        <v>835.61</v>
      </c>
      <c r="E1965">
        <v>0.03</v>
      </c>
      <c r="F1965" t="s">
        <v>1805</v>
      </c>
      <c r="G1965">
        <v>3242.1668</v>
      </c>
    </row>
    <row r="1966" spans="1:7" x14ac:dyDescent="0.3">
      <c r="A1966" t="s">
        <v>1666</v>
      </c>
      <c r="B1966" t="s">
        <v>1755</v>
      </c>
      <c r="C1966">
        <v>3</v>
      </c>
      <c r="D1966">
        <v>120.97</v>
      </c>
      <c r="E1966">
        <v>0.11</v>
      </c>
      <c r="F1966" t="s">
        <v>1805</v>
      </c>
      <c r="G1966">
        <v>322.98989999999998</v>
      </c>
    </row>
    <row r="1967" spans="1:7" x14ac:dyDescent="0.3">
      <c r="A1967" t="s">
        <v>1610</v>
      </c>
      <c r="B1967" t="s">
        <v>1768</v>
      </c>
      <c r="C1967">
        <v>2</v>
      </c>
      <c r="D1967">
        <v>26.36</v>
      </c>
      <c r="E1967">
        <v>0.03</v>
      </c>
      <c r="F1967" t="s">
        <v>1810</v>
      </c>
      <c r="G1967">
        <v>51.138399999999997</v>
      </c>
    </row>
    <row r="1968" spans="1:7" x14ac:dyDescent="0.3">
      <c r="A1968" t="s">
        <v>1684</v>
      </c>
      <c r="B1968" t="s">
        <v>1758</v>
      </c>
      <c r="C1968">
        <v>1</v>
      </c>
      <c r="D1968">
        <v>918.87</v>
      </c>
      <c r="E1968">
        <v>0.11</v>
      </c>
      <c r="F1968" t="s">
        <v>1807</v>
      </c>
      <c r="G1968">
        <v>817.79430000000002</v>
      </c>
    </row>
    <row r="1969" spans="1:7" x14ac:dyDescent="0.3">
      <c r="A1969" t="s">
        <v>1664</v>
      </c>
      <c r="B1969" t="s">
        <v>1774</v>
      </c>
      <c r="C1969">
        <v>2</v>
      </c>
      <c r="D1969">
        <v>924.73</v>
      </c>
      <c r="E1969">
        <v>0.28999999999999998</v>
      </c>
      <c r="F1969" t="s">
        <v>1807</v>
      </c>
      <c r="G1969">
        <v>1313.1166000000001</v>
      </c>
    </row>
    <row r="1970" spans="1:7" x14ac:dyDescent="0.3">
      <c r="A1970" t="s">
        <v>1554</v>
      </c>
      <c r="B1970" t="s">
        <v>1771</v>
      </c>
      <c r="C1970">
        <v>3</v>
      </c>
      <c r="D1970">
        <v>195.31</v>
      </c>
      <c r="E1970">
        <v>0.13</v>
      </c>
      <c r="F1970" t="s">
        <v>1810</v>
      </c>
      <c r="G1970">
        <v>509.75909999999999</v>
      </c>
    </row>
    <row r="1971" spans="1:7" x14ac:dyDescent="0.3">
      <c r="A1971" t="s">
        <v>1606</v>
      </c>
      <c r="B1971" t="s">
        <v>1764</v>
      </c>
      <c r="C1971">
        <v>1</v>
      </c>
      <c r="D1971">
        <v>91.38</v>
      </c>
      <c r="E1971">
        <v>0.14000000000000001</v>
      </c>
      <c r="F1971" t="s">
        <v>1805</v>
      </c>
      <c r="G1971">
        <v>78.586799999999997</v>
      </c>
    </row>
    <row r="1972" spans="1:7" x14ac:dyDescent="0.3">
      <c r="A1972" t="s">
        <v>1702</v>
      </c>
      <c r="B1972" t="s">
        <v>1774</v>
      </c>
      <c r="C1972">
        <v>2</v>
      </c>
      <c r="D1972">
        <v>494.35</v>
      </c>
      <c r="E1972">
        <v>0.1</v>
      </c>
      <c r="F1972" t="s">
        <v>1805</v>
      </c>
      <c r="G1972">
        <v>889.83</v>
      </c>
    </row>
    <row r="1973" spans="1:7" x14ac:dyDescent="0.3">
      <c r="A1973" t="s">
        <v>1578</v>
      </c>
      <c r="B1973" t="s">
        <v>1771</v>
      </c>
      <c r="C1973">
        <v>1</v>
      </c>
      <c r="D1973">
        <v>412.2</v>
      </c>
      <c r="E1973">
        <v>0.11</v>
      </c>
      <c r="F1973" t="s">
        <v>1805</v>
      </c>
      <c r="G1973">
        <v>366.858</v>
      </c>
    </row>
    <row r="1974" spans="1:7" x14ac:dyDescent="0.3">
      <c r="A1974" t="s">
        <v>1688</v>
      </c>
      <c r="B1974" t="s">
        <v>1786</v>
      </c>
      <c r="C1974">
        <v>1</v>
      </c>
      <c r="D1974">
        <v>650.47</v>
      </c>
      <c r="E1974">
        <v>0.13</v>
      </c>
      <c r="F1974" t="s">
        <v>1807</v>
      </c>
      <c r="G1974">
        <v>565.90890000000002</v>
      </c>
    </row>
    <row r="1975" spans="1:7" x14ac:dyDescent="0.3">
      <c r="A1975" t="s">
        <v>1558</v>
      </c>
      <c r="B1975" t="s">
        <v>1776</v>
      </c>
      <c r="C1975">
        <v>1</v>
      </c>
      <c r="D1975">
        <v>68.209999999999994</v>
      </c>
      <c r="E1975">
        <v>0.05</v>
      </c>
      <c r="F1975" t="s">
        <v>1807</v>
      </c>
      <c r="G1975">
        <v>64.799499999999995</v>
      </c>
    </row>
    <row r="1976" spans="1:7" x14ac:dyDescent="0.3">
      <c r="A1976" t="s">
        <v>1636</v>
      </c>
      <c r="B1976" t="s">
        <v>1761</v>
      </c>
      <c r="C1976">
        <v>2</v>
      </c>
      <c r="D1976">
        <v>842.89</v>
      </c>
      <c r="E1976">
        <v>0.25</v>
      </c>
      <c r="F1976" t="s">
        <v>1810</v>
      </c>
      <c r="G1976">
        <v>1264.335</v>
      </c>
    </row>
    <row r="1977" spans="1:7" x14ac:dyDescent="0.3">
      <c r="A1977" t="s">
        <v>1537</v>
      </c>
      <c r="B1977" t="s">
        <v>1751</v>
      </c>
      <c r="C1977">
        <v>2</v>
      </c>
      <c r="D1977">
        <v>227.95</v>
      </c>
      <c r="E1977">
        <v>0.24</v>
      </c>
      <c r="F1977" t="s">
        <v>1810</v>
      </c>
      <c r="G1977">
        <v>346.48399999999998</v>
      </c>
    </row>
    <row r="1978" spans="1:7" x14ac:dyDescent="0.3">
      <c r="A1978" t="s">
        <v>1662</v>
      </c>
      <c r="B1978" t="s">
        <v>1776</v>
      </c>
      <c r="C1978">
        <v>3</v>
      </c>
      <c r="D1978">
        <v>685.97</v>
      </c>
      <c r="E1978">
        <v>0.24</v>
      </c>
      <c r="F1978" t="s">
        <v>1807</v>
      </c>
      <c r="G1978">
        <v>1564.0116</v>
      </c>
    </row>
    <row r="1979" spans="1:7" x14ac:dyDescent="0.3">
      <c r="A1979" t="s">
        <v>1588</v>
      </c>
      <c r="B1979" t="s">
        <v>1743</v>
      </c>
      <c r="C1979">
        <v>1</v>
      </c>
      <c r="D1979">
        <v>722.57</v>
      </c>
      <c r="E1979">
        <v>0.18</v>
      </c>
      <c r="F1979" t="s">
        <v>1805</v>
      </c>
      <c r="G1979">
        <v>592.50740000000008</v>
      </c>
    </row>
    <row r="1980" spans="1:7" x14ac:dyDescent="0.3">
      <c r="A1980" t="s">
        <v>1600</v>
      </c>
      <c r="B1980" t="s">
        <v>1755</v>
      </c>
      <c r="C1980">
        <v>3</v>
      </c>
      <c r="D1980">
        <v>585.54999999999995</v>
      </c>
      <c r="E1980">
        <v>0.14000000000000001</v>
      </c>
      <c r="F1980" t="s">
        <v>1810</v>
      </c>
      <c r="G1980">
        <v>1510.7190000000001</v>
      </c>
    </row>
    <row r="1981" spans="1:7" x14ac:dyDescent="0.3">
      <c r="A1981" t="s">
        <v>1622</v>
      </c>
      <c r="B1981" t="s">
        <v>1779</v>
      </c>
      <c r="C1981">
        <v>2</v>
      </c>
      <c r="D1981">
        <v>635.80999999999995</v>
      </c>
      <c r="E1981">
        <v>0.13</v>
      </c>
      <c r="F1981" t="s">
        <v>1807</v>
      </c>
      <c r="G1981">
        <v>1106.3094000000001</v>
      </c>
    </row>
    <row r="1982" spans="1:7" x14ac:dyDescent="0.3">
      <c r="A1982" t="s">
        <v>1558</v>
      </c>
      <c r="B1982" t="s">
        <v>1751</v>
      </c>
      <c r="C1982">
        <v>2</v>
      </c>
      <c r="D1982">
        <v>353.74</v>
      </c>
      <c r="E1982">
        <v>0.01</v>
      </c>
      <c r="F1982" t="s">
        <v>1805</v>
      </c>
      <c r="G1982">
        <v>700.40520000000004</v>
      </c>
    </row>
    <row r="1983" spans="1:7" x14ac:dyDescent="0.3">
      <c r="A1983" t="s">
        <v>1602</v>
      </c>
      <c r="B1983" t="s">
        <v>1761</v>
      </c>
      <c r="C1983">
        <v>1</v>
      </c>
      <c r="D1983">
        <v>377.52</v>
      </c>
      <c r="E1983">
        <v>0.15</v>
      </c>
      <c r="F1983" t="s">
        <v>1805</v>
      </c>
      <c r="G1983">
        <v>320.892</v>
      </c>
    </row>
    <row r="1984" spans="1:7" x14ac:dyDescent="0.3">
      <c r="A1984" t="s">
        <v>1666</v>
      </c>
      <c r="B1984" t="s">
        <v>1743</v>
      </c>
      <c r="C1984">
        <v>3</v>
      </c>
      <c r="D1984">
        <v>901.49</v>
      </c>
      <c r="E1984">
        <v>0</v>
      </c>
      <c r="F1984" t="s">
        <v>1805</v>
      </c>
      <c r="G1984">
        <v>2704.47</v>
      </c>
    </row>
    <row r="1985" spans="1:7" x14ac:dyDescent="0.3">
      <c r="A1985" t="s">
        <v>1590</v>
      </c>
      <c r="B1985" t="s">
        <v>1755</v>
      </c>
      <c r="C1985">
        <v>1</v>
      </c>
      <c r="D1985">
        <v>563.01</v>
      </c>
      <c r="E1985">
        <v>0.1</v>
      </c>
      <c r="F1985" t="s">
        <v>1805</v>
      </c>
      <c r="G1985">
        <v>506.709</v>
      </c>
    </row>
    <row r="1986" spans="1:7" x14ac:dyDescent="0.3">
      <c r="A1986" t="s">
        <v>1670</v>
      </c>
      <c r="B1986" t="s">
        <v>1758</v>
      </c>
      <c r="C1986">
        <v>4</v>
      </c>
      <c r="D1986">
        <v>167.25</v>
      </c>
      <c r="E1986">
        <v>0.11</v>
      </c>
      <c r="F1986" t="s">
        <v>1805</v>
      </c>
      <c r="G1986">
        <v>595.41</v>
      </c>
    </row>
    <row r="1987" spans="1:7" x14ac:dyDescent="0.3">
      <c r="A1987" t="s">
        <v>1650</v>
      </c>
      <c r="B1987" t="s">
        <v>1792</v>
      </c>
      <c r="C1987">
        <v>3</v>
      </c>
      <c r="D1987">
        <v>345.43</v>
      </c>
      <c r="E1987">
        <v>0.08</v>
      </c>
      <c r="F1987" t="s">
        <v>1810</v>
      </c>
      <c r="G1987">
        <v>953.38679999999999</v>
      </c>
    </row>
    <row r="1988" spans="1:7" x14ac:dyDescent="0.3">
      <c r="A1988" t="s">
        <v>1694</v>
      </c>
      <c r="B1988" t="s">
        <v>1768</v>
      </c>
      <c r="C1988">
        <v>4</v>
      </c>
      <c r="D1988">
        <v>752.48</v>
      </c>
      <c r="E1988">
        <v>0.23</v>
      </c>
      <c r="F1988" t="s">
        <v>1805</v>
      </c>
      <c r="G1988">
        <v>2317.6383999999998</v>
      </c>
    </row>
    <row r="1989" spans="1:7" x14ac:dyDescent="0.3">
      <c r="A1989" t="s">
        <v>1644</v>
      </c>
      <c r="B1989" t="s">
        <v>1795</v>
      </c>
      <c r="C1989">
        <v>1</v>
      </c>
      <c r="D1989">
        <v>120.02</v>
      </c>
      <c r="E1989">
        <v>0.26</v>
      </c>
      <c r="F1989" t="s">
        <v>1805</v>
      </c>
      <c r="G1989">
        <v>88.814799999999991</v>
      </c>
    </row>
    <row r="1990" spans="1:7" x14ac:dyDescent="0.3">
      <c r="A1990" t="s">
        <v>1612</v>
      </c>
      <c r="B1990" t="s">
        <v>1764</v>
      </c>
      <c r="C1990">
        <v>3</v>
      </c>
      <c r="D1990">
        <v>146.71</v>
      </c>
      <c r="E1990">
        <v>0.28000000000000003</v>
      </c>
      <c r="F1990" t="s">
        <v>1805</v>
      </c>
      <c r="G1990">
        <v>316.89359999999999</v>
      </c>
    </row>
    <row r="1991" spans="1:7" x14ac:dyDescent="0.3">
      <c r="A1991" t="s">
        <v>1658</v>
      </c>
      <c r="B1991" t="s">
        <v>1734</v>
      </c>
      <c r="C1991">
        <v>2</v>
      </c>
      <c r="D1991">
        <v>358.87</v>
      </c>
      <c r="E1991">
        <v>0.24</v>
      </c>
      <c r="F1991" t="s">
        <v>1805</v>
      </c>
      <c r="G1991">
        <v>545.48239999999998</v>
      </c>
    </row>
    <row r="1992" spans="1:7" x14ac:dyDescent="0.3">
      <c r="A1992" t="s">
        <v>1634</v>
      </c>
      <c r="B1992" t="s">
        <v>1748</v>
      </c>
      <c r="C1992">
        <v>4</v>
      </c>
      <c r="D1992">
        <v>212.75</v>
      </c>
      <c r="E1992">
        <v>0.11</v>
      </c>
      <c r="F1992" t="s">
        <v>1810</v>
      </c>
      <c r="G1992">
        <v>757.39</v>
      </c>
    </row>
    <row r="1993" spans="1:7" x14ac:dyDescent="0.3">
      <c r="A1993" t="s">
        <v>1620</v>
      </c>
      <c r="B1993" t="s">
        <v>1774</v>
      </c>
      <c r="C1993">
        <v>1</v>
      </c>
      <c r="D1993">
        <v>183.47</v>
      </c>
      <c r="E1993">
        <v>0.17</v>
      </c>
      <c r="F1993" t="s">
        <v>1807</v>
      </c>
      <c r="G1993">
        <v>152.2801</v>
      </c>
    </row>
    <row r="1994" spans="1:7" x14ac:dyDescent="0.3">
      <c r="A1994" t="s">
        <v>1708</v>
      </c>
      <c r="B1994" t="s">
        <v>1783</v>
      </c>
      <c r="C1994">
        <v>4</v>
      </c>
      <c r="D1994">
        <v>569.98</v>
      </c>
      <c r="E1994">
        <v>0.23</v>
      </c>
      <c r="F1994" t="s">
        <v>1805</v>
      </c>
      <c r="G1994">
        <v>1755.5383999999999</v>
      </c>
    </row>
    <row r="1995" spans="1:7" x14ac:dyDescent="0.3">
      <c r="A1995" t="s">
        <v>1572</v>
      </c>
      <c r="B1995" t="s">
        <v>1776</v>
      </c>
      <c r="C1995">
        <v>3</v>
      </c>
      <c r="D1995">
        <v>984.12</v>
      </c>
      <c r="E1995">
        <v>0.27</v>
      </c>
      <c r="F1995" t="s">
        <v>1805</v>
      </c>
      <c r="G1995">
        <v>2155.2228</v>
      </c>
    </row>
    <row r="1996" spans="1:7" x14ac:dyDescent="0.3">
      <c r="A1996" t="s">
        <v>1698</v>
      </c>
      <c r="B1996" t="s">
        <v>1764</v>
      </c>
      <c r="C1996">
        <v>1</v>
      </c>
      <c r="D1996">
        <v>905.23</v>
      </c>
      <c r="E1996">
        <v>0</v>
      </c>
      <c r="F1996" t="s">
        <v>1805</v>
      </c>
      <c r="G1996">
        <v>905.23</v>
      </c>
    </row>
    <row r="1997" spans="1:7" x14ac:dyDescent="0.3">
      <c r="A1997" t="s">
        <v>1728</v>
      </c>
      <c r="B1997" t="s">
        <v>1795</v>
      </c>
      <c r="C1997">
        <v>3</v>
      </c>
      <c r="D1997">
        <v>112.77</v>
      </c>
      <c r="E1997">
        <v>0.19</v>
      </c>
      <c r="F1997" t="s">
        <v>1805</v>
      </c>
      <c r="G1997">
        <v>274.03109999999998</v>
      </c>
    </row>
    <row r="1998" spans="1:7" x14ac:dyDescent="0.3">
      <c r="A1998" t="s">
        <v>1600</v>
      </c>
      <c r="B1998" t="s">
        <v>1764</v>
      </c>
      <c r="C1998">
        <v>3</v>
      </c>
      <c r="D1998">
        <v>875.99</v>
      </c>
      <c r="E1998">
        <v>0.09</v>
      </c>
      <c r="F1998" t="s">
        <v>1807</v>
      </c>
      <c r="G1998">
        <v>2391.4526999999998</v>
      </c>
    </row>
    <row r="1999" spans="1:7" x14ac:dyDescent="0.3">
      <c r="A1999" t="s">
        <v>1708</v>
      </c>
      <c r="B1999" t="s">
        <v>1771</v>
      </c>
      <c r="C1999">
        <v>2</v>
      </c>
      <c r="D1999">
        <v>685.31</v>
      </c>
      <c r="E1999">
        <v>0.26</v>
      </c>
      <c r="F1999" t="s">
        <v>1807</v>
      </c>
      <c r="G1999">
        <v>1014.2588</v>
      </c>
    </row>
    <row r="2000" spans="1:7" x14ac:dyDescent="0.3">
      <c r="A2000" t="s">
        <v>1652</v>
      </c>
      <c r="B2000" t="s">
        <v>1774</v>
      </c>
      <c r="C2000">
        <v>3</v>
      </c>
      <c r="D2000">
        <v>945.37</v>
      </c>
      <c r="E2000">
        <v>0.05</v>
      </c>
      <c r="F2000" t="s">
        <v>1805</v>
      </c>
      <c r="G2000">
        <v>2694.3045000000002</v>
      </c>
    </row>
    <row r="2001" spans="1:7" x14ac:dyDescent="0.3">
      <c r="A2001" t="s">
        <v>1682</v>
      </c>
      <c r="B2001" t="s">
        <v>1795</v>
      </c>
      <c r="C2001">
        <v>3</v>
      </c>
      <c r="D2001">
        <v>68.45</v>
      </c>
      <c r="E2001">
        <v>0.17</v>
      </c>
      <c r="F2001" t="s">
        <v>1807</v>
      </c>
      <c r="G2001">
        <v>170.44049999999999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E3DFC-ED15-4473-B08E-2772085B8819}">
  <dimension ref="A1:N495"/>
  <sheetViews>
    <sheetView workbookViewId="0">
      <selection activeCell="C2" sqref="C2"/>
    </sheetView>
  </sheetViews>
  <sheetFormatPr defaultRowHeight="14.4" x14ac:dyDescent="0.3"/>
  <cols>
    <col min="1" max="1" width="12.5546875" bestFit="1" customWidth="1"/>
    <col min="2" max="2" width="26.88671875" bestFit="1" customWidth="1"/>
    <col min="6" max="6" width="14" bestFit="1" customWidth="1"/>
    <col min="14" max="14" width="9.5546875" bestFit="1" customWidth="1"/>
  </cols>
  <sheetData>
    <row r="1" spans="1:14" x14ac:dyDescent="0.3">
      <c r="A1" s="29" t="s">
        <v>3959</v>
      </c>
      <c r="B1" s="29" t="s">
        <v>3991</v>
      </c>
      <c r="C1" s="27" t="s">
        <v>2</v>
      </c>
      <c r="D1" s="27" t="s">
        <v>3967</v>
      </c>
      <c r="E1" s="27" t="s">
        <v>3</v>
      </c>
      <c r="F1" s="27" t="s">
        <v>5</v>
      </c>
      <c r="I1" s="45" t="s">
        <v>2</v>
      </c>
      <c r="J1" s="45"/>
      <c r="M1" s="45" t="s">
        <v>3975</v>
      </c>
      <c r="N1" s="45"/>
    </row>
    <row r="2" spans="1:14" x14ac:dyDescent="0.3">
      <c r="A2" s="7" t="s">
        <v>8</v>
      </c>
      <c r="B2" s="10">
        <v>2437.6722</v>
      </c>
      <c r="C2" s="8">
        <f>VLOOKUP(A2,Customer_Dim!$A$2:$H$501,3,0)</f>
        <v>55</v>
      </c>
      <c r="D2" s="8" t="str">
        <f>IF(C2&lt;20,"Below 20",
IF(C2&lt;40,"20–39",
IF(C2&lt;60,"40–59","60+")))</f>
        <v>40–59</v>
      </c>
      <c r="E2" s="8" t="str">
        <f>VLOOKUP(A2,Customer_Dim!$A$2:$H$501,4,0)</f>
        <v>Male</v>
      </c>
      <c r="F2" s="8" t="str">
        <f>VLOOKUP(A2,Customer_Dim!$A$2:$H$501,6,0)</f>
        <v>North Carolina</v>
      </c>
      <c r="I2" s="8" t="s">
        <v>3976</v>
      </c>
      <c r="J2" s="18">
        <f>AVERAGE(C2:C493)</f>
        <v>41.571138211382113</v>
      </c>
      <c r="M2" s="8" t="s">
        <v>3976</v>
      </c>
      <c r="N2" s="10">
        <f>AVERAGE(B2:B494)</f>
        <v>8821.0738267748347</v>
      </c>
    </row>
    <row r="3" spans="1:14" x14ac:dyDescent="0.3">
      <c r="A3" s="7" t="s">
        <v>14</v>
      </c>
      <c r="B3" s="10">
        <v>1941.1876999999999</v>
      </c>
      <c r="C3" s="8">
        <f>VLOOKUP(A3,Customer_Dim!$A$2:$H$501,3,0)</f>
        <v>26</v>
      </c>
      <c r="D3" s="8" t="str">
        <f t="shared" ref="D3:D66" si="0">IF(C3&lt;20,"Below 20",
IF(C3&lt;40,"20–39",
IF(C3&lt;60,"40–59","60+")))</f>
        <v>20–39</v>
      </c>
      <c r="E3" s="8" t="str">
        <f>VLOOKUP(A3,Customer_Dim!$A$2:$H$501,4,0)</f>
        <v>Female</v>
      </c>
      <c r="F3" s="8" t="str">
        <f>VLOOKUP(A3,Customer_Dim!$A$2:$H$501,6,0)</f>
        <v>North Dakota</v>
      </c>
      <c r="I3" s="8" t="s">
        <v>3977</v>
      </c>
      <c r="J3" s="8">
        <f>MEDIAN(C2:C492)</f>
        <v>42</v>
      </c>
      <c r="M3" s="8" t="s">
        <v>3977</v>
      </c>
      <c r="N3" s="10">
        <f>MEDIAN(B3:B495)</f>
        <v>4002.9356000000007</v>
      </c>
    </row>
    <row r="4" spans="1:14" x14ac:dyDescent="0.3">
      <c r="A4" s="7" t="s">
        <v>20</v>
      </c>
      <c r="B4" s="10">
        <v>2078.4183000000003</v>
      </c>
      <c r="C4" s="8">
        <f>VLOOKUP(A4,Customer_Dim!$A$2:$H$501,3,0)</f>
        <v>29</v>
      </c>
      <c r="D4" s="8" t="str">
        <f t="shared" si="0"/>
        <v>20–39</v>
      </c>
      <c r="E4" s="8" t="str">
        <f>VLOOKUP(A4,Customer_Dim!$A$2:$H$501,4,0)</f>
        <v>Female</v>
      </c>
      <c r="F4" s="8" t="str">
        <f>VLOOKUP(A4,Customer_Dim!$A$2:$H$501,6,0)</f>
        <v>Alabama</v>
      </c>
      <c r="I4" s="8" t="s">
        <v>3978</v>
      </c>
      <c r="J4" s="8">
        <f>MODE(C2:C493)</f>
        <v>46</v>
      </c>
      <c r="M4" s="8" t="s">
        <v>3979</v>
      </c>
      <c r="N4" s="10">
        <f>STDEV(B4:B496)</f>
        <v>218771.11939353013</v>
      </c>
    </row>
    <row r="5" spans="1:14" x14ac:dyDescent="0.3">
      <c r="A5" s="7" t="s">
        <v>23</v>
      </c>
      <c r="B5" s="10">
        <v>2330.8670000000002</v>
      </c>
      <c r="C5" s="8">
        <f>VLOOKUP(A5,Customer_Dim!$A$2:$H$501,3,0)</f>
        <v>59</v>
      </c>
      <c r="D5" s="8" t="str">
        <f t="shared" si="0"/>
        <v>40–59</v>
      </c>
      <c r="E5" s="8" t="str">
        <f>VLOOKUP(A5,Customer_Dim!$A$2:$H$501,4,0)</f>
        <v>Female</v>
      </c>
      <c r="F5" s="8" t="str">
        <f>VLOOKUP(A5,Customer_Dim!$A$2:$H$501,6,0)</f>
        <v>Ohio</v>
      </c>
    </row>
    <row r="6" spans="1:14" x14ac:dyDescent="0.3">
      <c r="A6" s="7" t="s">
        <v>27</v>
      </c>
      <c r="B6" s="10">
        <v>5830.6475999999993</v>
      </c>
      <c r="C6" s="8">
        <f>VLOOKUP(A6,Customer_Dim!$A$2:$H$501,3,0)</f>
        <v>64</v>
      </c>
      <c r="D6" s="8" t="str">
        <f t="shared" si="0"/>
        <v>60+</v>
      </c>
      <c r="E6" s="8" t="str">
        <f>VLOOKUP(A6,Customer_Dim!$A$2:$H$501,4,0)</f>
        <v>Female</v>
      </c>
      <c r="F6" s="8" t="str">
        <f>VLOOKUP(A6,Customer_Dim!$A$2:$H$501,6,0)</f>
        <v>California</v>
      </c>
    </row>
    <row r="7" spans="1:14" x14ac:dyDescent="0.3">
      <c r="A7" s="7" t="s">
        <v>32</v>
      </c>
      <c r="B7" s="10">
        <v>4795.0977999999996</v>
      </c>
      <c r="C7" s="8">
        <f>VLOOKUP(A7,Customer_Dim!$A$2:$H$501,3,0)</f>
        <v>24</v>
      </c>
      <c r="D7" s="8" t="str">
        <f t="shared" si="0"/>
        <v>20–39</v>
      </c>
      <c r="E7" s="8" t="str">
        <f>VLOOKUP(A7,Customer_Dim!$A$2:$H$501,4,0)</f>
        <v>Male</v>
      </c>
      <c r="F7" s="8" t="str">
        <f>VLOOKUP(A7,Customer_Dim!$A$2:$H$501,6,0)</f>
        <v>Oregon</v>
      </c>
    </row>
    <row r="8" spans="1:14" x14ac:dyDescent="0.3">
      <c r="A8" s="7" t="s">
        <v>36</v>
      </c>
      <c r="B8" s="10">
        <v>6348.0162000000009</v>
      </c>
      <c r="C8" s="8">
        <f>VLOOKUP(A8,Customer_Dim!$A$2:$H$501,3,0)</f>
        <v>29</v>
      </c>
      <c r="D8" s="8" t="str">
        <f t="shared" si="0"/>
        <v>20–39</v>
      </c>
      <c r="E8" s="8" t="str">
        <f>VLOOKUP(A8,Customer_Dim!$A$2:$H$501,4,0)</f>
        <v>Female</v>
      </c>
      <c r="F8" s="8" t="str">
        <f>VLOOKUP(A8,Customer_Dim!$A$2:$H$501,6,0)</f>
        <v>South Dakota</v>
      </c>
    </row>
    <row r="9" spans="1:14" x14ac:dyDescent="0.3">
      <c r="A9" s="7" t="s">
        <v>40</v>
      </c>
      <c r="B9" s="10">
        <v>10211.0236</v>
      </c>
      <c r="C9" s="8">
        <f>VLOOKUP(A9,Customer_Dim!$A$2:$H$501,3,0)</f>
        <v>29</v>
      </c>
      <c r="D9" s="8" t="str">
        <f t="shared" si="0"/>
        <v>20–39</v>
      </c>
      <c r="E9" s="8" t="str">
        <f>VLOOKUP(A9,Customer_Dim!$A$2:$H$501,4,0)</f>
        <v>Female</v>
      </c>
      <c r="F9" s="8" t="str">
        <f>VLOOKUP(A9,Customer_Dim!$A$2:$H$501,6,0)</f>
        <v>West Virginia</v>
      </c>
    </row>
    <row r="10" spans="1:14" x14ac:dyDescent="0.3">
      <c r="A10" s="7" t="s">
        <v>44</v>
      </c>
      <c r="B10" s="10">
        <v>4029.7084999999997</v>
      </c>
      <c r="C10" s="8">
        <f>VLOOKUP(A10,Customer_Dim!$A$2:$H$501,3,0)</f>
        <v>53</v>
      </c>
      <c r="D10" s="8" t="str">
        <f t="shared" si="0"/>
        <v>40–59</v>
      </c>
      <c r="E10" s="8" t="str">
        <f>VLOOKUP(A10,Customer_Dim!$A$2:$H$501,4,0)</f>
        <v>Female</v>
      </c>
      <c r="F10" s="8" t="str">
        <f>VLOOKUP(A10,Customer_Dim!$A$2:$H$501,6,0)</f>
        <v>New Hampshire</v>
      </c>
    </row>
    <row r="11" spans="1:14" x14ac:dyDescent="0.3">
      <c r="A11" s="7" t="s">
        <v>48</v>
      </c>
      <c r="B11" s="10">
        <v>3903.6052000000004</v>
      </c>
      <c r="C11" s="8">
        <f>VLOOKUP(A11,Customer_Dim!$A$2:$H$501,3,0)</f>
        <v>64</v>
      </c>
      <c r="D11" s="8" t="str">
        <f t="shared" si="0"/>
        <v>60+</v>
      </c>
      <c r="E11" s="8" t="str">
        <f>VLOOKUP(A11,Customer_Dim!$A$2:$H$501,4,0)</f>
        <v>Male</v>
      </c>
      <c r="F11" s="8" t="str">
        <f>VLOOKUP(A11,Customer_Dim!$A$2:$H$501,6,0)</f>
        <v>Pennsylvania</v>
      </c>
    </row>
    <row r="12" spans="1:14" x14ac:dyDescent="0.3">
      <c r="A12" s="7" t="s">
        <v>52</v>
      </c>
      <c r="B12" s="10">
        <v>2235.5458999999996</v>
      </c>
      <c r="C12" s="8">
        <f>VLOOKUP(A12,Customer_Dim!$A$2:$H$501,3,0)</f>
        <v>53</v>
      </c>
      <c r="D12" s="8" t="str">
        <f t="shared" si="0"/>
        <v>40–59</v>
      </c>
      <c r="E12" s="8" t="str">
        <f>VLOOKUP(A12,Customer_Dim!$A$2:$H$501,4,0)</f>
        <v>Male</v>
      </c>
      <c r="F12" s="8" t="str">
        <f>VLOOKUP(A12,Customer_Dim!$A$2:$H$501,6,0)</f>
        <v>Pennsylvania</v>
      </c>
    </row>
    <row r="13" spans="1:14" x14ac:dyDescent="0.3">
      <c r="A13" s="7" t="s">
        <v>55</v>
      </c>
      <c r="B13" s="10">
        <v>3868.3903</v>
      </c>
      <c r="C13" s="8">
        <f>VLOOKUP(A13,Customer_Dim!$A$2:$H$501,3,0)</f>
        <v>28</v>
      </c>
      <c r="D13" s="8" t="str">
        <f t="shared" si="0"/>
        <v>20–39</v>
      </c>
      <c r="E13" s="8" t="str">
        <f>VLOOKUP(A13,Customer_Dim!$A$2:$H$501,4,0)</f>
        <v>Female</v>
      </c>
      <c r="F13" s="8" t="str">
        <f>VLOOKUP(A13,Customer_Dim!$A$2:$H$501,6,0)</f>
        <v>New York</v>
      </c>
    </row>
    <row r="14" spans="1:14" x14ac:dyDescent="0.3">
      <c r="A14" s="7" t="s">
        <v>59</v>
      </c>
      <c r="B14" s="10">
        <v>7752.7790000000005</v>
      </c>
      <c r="C14" s="8">
        <f>VLOOKUP(A14,Customer_Dim!$A$2:$H$501,3,0)</f>
        <v>55</v>
      </c>
      <c r="D14" s="8" t="str">
        <f t="shared" si="0"/>
        <v>40–59</v>
      </c>
      <c r="E14" s="8" t="str">
        <f>VLOOKUP(A14,Customer_Dim!$A$2:$H$501,4,0)</f>
        <v>Female</v>
      </c>
      <c r="F14" s="8" t="str">
        <f>VLOOKUP(A14,Customer_Dim!$A$2:$H$501,6,0)</f>
        <v>Kansas</v>
      </c>
    </row>
    <row r="15" spans="1:14" x14ac:dyDescent="0.3">
      <c r="A15" s="7" t="s">
        <v>63</v>
      </c>
      <c r="B15" s="10">
        <v>13005.767</v>
      </c>
      <c r="C15" s="8">
        <f>VLOOKUP(A15,Customer_Dim!$A$2:$H$501,3,0)</f>
        <v>32</v>
      </c>
      <c r="D15" s="8" t="str">
        <f t="shared" si="0"/>
        <v>20–39</v>
      </c>
      <c r="E15" s="8" t="str">
        <f>VLOOKUP(A15,Customer_Dim!$A$2:$H$501,4,0)</f>
        <v>Female</v>
      </c>
      <c r="F15" s="8" t="str">
        <f>VLOOKUP(A15,Customer_Dim!$A$2:$H$501,6,0)</f>
        <v>Montana</v>
      </c>
    </row>
    <row r="16" spans="1:14" x14ac:dyDescent="0.3">
      <c r="A16" s="7" t="s">
        <v>67</v>
      </c>
      <c r="B16" s="10">
        <v>2365.2003</v>
      </c>
      <c r="C16" s="8">
        <f>VLOOKUP(A16,Customer_Dim!$A$2:$H$501,3,0)</f>
        <v>53</v>
      </c>
      <c r="D16" s="8" t="str">
        <f t="shared" si="0"/>
        <v>40–59</v>
      </c>
      <c r="E16" s="8" t="str">
        <f>VLOOKUP(A16,Customer_Dim!$A$2:$H$501,4,0)</f>
        <v>Female</v>
      </c>
      <c r="F16" s="8" t="str">
        <f>VLOOKUP(A16,Customer_Dim!$A$2:$H$501,6,0)</f>
        <v>Nebraska</v>
      </c>
    </row>
    <row r="17" spans="1:6" x14ac:dyDescent="0.3">
      <c r="A17" s="7" t="s">
        <v>71</v>
      </c>
      <c r="B17" s="10">
        <v>5610.0221999999994</v>
      </c>
      <c r="C17" s="8">
        <f>VLOOKUP(A17,Customer_Dim!$A$2:$H$501,3,0)</f>
        <v>49</v>
      </c>
      <c r="D17" s="8" t="str">
        <f t="shared" si="0"/>
        <v>40–59</v>
      </c>
      <c r="E17" s="8" t="str">
        <f>VLOOKUP(A17,Customer_Dim!$A$2:$H$501,4,0)</f>
        <v>Female</v>
      </c>
      <c r="F17" s="8" t="str">
        <f>VLOOKUP(A17,Customer_Dim!$A$2:$H$501,6,0)</f>
        <v>Washington</v>
      </c>
    </row>
    <row r="18" spans="1:6" x14ac:dyDescent="0.3">
      <c r="A18" s="7" t="s">
        <v>75</v>
      </c>
      <c r="B18" s="10">
        <v>5070.8424000000005</v>
      </c>
      <c r="C18" s="8">
        <f>VLOOKUP(A18,Customer_Dim!$A$2:$H$501,3,0)</f>
        <v>24</v>
      </c>
      <c r="D18" s="8" t="str">
        <f t="shared" si="0"/>
        <v>20–39</v>
      </c>
      <c r="E18" s="8" t="str">
        <f>VLOOKUP(A18,Customer_Dim!$A$2:$H$501,4,0)</f>
        <v>Female</v>
      </c>
      <c r="F18" s="8" t="str">
        <f>VLOOKUP(A18,Customer_Dim!$A$2:$H$501,6,0)</f>
        <v>Pennsylvania</v>
      </c>
    </row>
    <row r="19" spans="1:6" x14ac:dyDescent="0.3">
      <c r="A19" s="7" t="s">
        <v>78</v>
      </c>
      <c r="B19" s="10">
        <v>3968.9625000000001</v>
      </c>
      <c r="C19" s="8">
        <f>VLOOKUP(A19,Customer_Dim!$A$2:$H$501,3,0)</f>
        <v>60</v>
      </c>
      <c r="D19" s="8" t="str">
        <f t="shared" si="0"/>
        <v>60+</v>
      </c>
      <c r="E19" s="8" t="str">
        <f>VLOOKUP(A19,Customer_Dim!$A$2:$H$501,4,0)</f>
        <v>Female</v>
      </c>
      <c r="F19" s="8" t="str">
        <f>VLOOKUP(A19,Customer_Dim!$A$2:$H$501,6,0)</f>
        <v>Georgia</v>
      </c>
    </row>
    <row r="20" spans="1:6" x14ac:dyDescent="0.3">
      <c r="A20" s="7" t="s">
        <v>82</v>
      </c>
      <c r="B20" s="10">
        <v>1963.9726000000001</v>
      </c>
      <c r="C20" s="8">
        <f>VLOOKUP(A20,Customer_Dim!$A$2:$H$501,3,0)</f>
        <v>43</v>
      </c>
      <c r="D20" s="8" t="str">
        <f t="shared" si="0"/>
        <v>40–59</v>
      </c>
      <c r="E20" s="8" t="str">
        <f>VLOOKUP(A20,Customer_Dim!$A$2:$H$501,4,0)</f>
        <v>Male</v>
      </c>
      <c r="F20" s="8" t="str">
        <f>VLOOKUP(A20,Customer_Dim!$A$2:$H$501,6,0)</f>
        <v>Kansas</v>
      </c>
    </row>
    <row r="21" spans="1:6" x14ac:dyDescent="0.3">
      <c r="A21" s="7" t="s">
        <v>85</v>
      </c>
      <c r="B21" s="10">
        <v>3751.7147000000004</v>
      </c>
      <c r="C21" s="8">
        <f>VLOOKUP(A21,Customer_Dim!$A$2:$H$501,3,0)</f>
        <v>46</v>
      </c>
      <c r="D21" s="8" t="str">
        <f t="shared" si="0"/>
        <v>40–59</v>
      </c>
      <c r="E21" s="8" t="str">
        <f>VLOOKUP(A21,Customer_Dim!$A$2:$H$501,4,0)</f>
        <v>Female</v>
      </c>
      <c r="F21" s="8" t="str">
        <f>VLOOKUP(A21,Customer_Dim!$A$2:$H$501,6,0)</f>
        <v>New Jersey</v>
      </c>
    </row>
    <row r="22" spans="1:6" x14ac:dyDescent="0.3">
      <c r="A22" s="7" t="s">
        <v>89</v>
      </c>
      <c r="B22" s="10">
        <v>1257.8156999999999</v>
      </c>
      <c r="C22" s="8">
        <f>VLOOKUP(A22,Customer_Dim!$A$2:$H$501,3,0)</f>
        <v>59</v>
      </c>
      <c r="D22" s="8" t="str">
        <f t="shared" si="0"/>
        <v>40–59</v>
      </c>
      <c r="E22" s="8" t="str">
        <f>VLOOKUP(A22,Customer_Dim!$A$2:$H$501,4,0)</f>
        <v>Male</v>
      </c>
      <c r="F22" s="8" t="str">
        <f>VLOOKUP(A22,Customer_Dim!$A$2:$H$501,6,0)</f>
        <v>Delaware</v>
      </c>
    </row>
    <row r="23" spans="1:6" x14ac:dyDescent="0.3">
      <c r="A23" s="7" t="s">
        <v>93</v>
      </c>
      <c r="B23" s="10">
        <v>995.97040000000004</v>
      </c>
      <c r="C23" s="8">
        <f>VLOOKUP(A23,Customer_Dim!$A$2:$H$501,3,0)</f>
        <v>36</v>
      </c>
      <c r="D23" s="8" t="str">
        <f t="shared" si="0"/>
        <v>20–39</v>
      </c>
      <c r="E23" s="8" t="str">
        <f>VLOOKUP(A23,Customer_Dim!$A$2:$H$501,4,0)</f>
        <v>Female</v>
      </c>
      <c r="F23" s="8" t="str">
        <f>VLOOKUP(A23,Customer_Dim!$A$2:$H$501,6,0)</f>
        <v>Oklahoma</v>
      </c>
    </row>
    <row r="24" spans="1:6" x14ac:dyDescent="0.3">
      <c r="A24" s="7" t="s">
        <v>97</v>
      </c>
      <c r="B24" s="10">
        <v>5045.5216</v>
      </c>
      <c r="C24" s="8">
        <f>VLOOKUP(A24,Customer_Dim!$A$2:$H$501,3,0)</f>
        <v>33</v>
      </c>
      <c r="D24" s="8" t="str">
        <f t="shared" si="0"/>
        <v>20–39</v>
      </c>
      <c r="E24" s="8" t="str">
        <f>VLOOKUP(A24,Customer_Dim!$A$2:$H$501,4,0)</f>
        <v>Female</v>
      </c>
      <c r="F24" s="8" t="str">
        <f>VLOOKUP(A24,Customer_Dim!$A$2:$H$501,6,0)</f>
        <v>Hawaii</v>
      </c>
    </row>
    <row r="25" spans="1:6" x14ac:dyDescent="0.3">
      <c r="A25" s="7" t="s">
        <v>100</v>
      </c>
      <c r="B25" s="10">
        <v>5478.3306999999995</v>
      </c>
      <c r="C25" s="8">
        <f>VLOOKUP(A25,Customer_Dim!$A$2:$H$501,3,0)</f>
        <v>52</v>
      </c>
      <c r="D25" s="8" t="str">
        <f t="shared" si="0"/>
        <v>40–59</v>
      </c>
      <c r="E25" s="8" t="str">
        <f>VLOOKUP(A25,Customer_Dim!$A$2:$H$501,4,0)</f>
        <v>Female</v>
      </c>
      <c r="F25" s="8" t="str">
        <f>VLOOKUP(A25,Customer_Dim!$A$2:$H$501,6,0)</f>
        <v>Oregon</v>
      </c>
    </row>
    <row r="26" spans="1:6" x14ac:dyDescent="0.3">
      <c r="A26" s="7" t="s">
        <v>103</v>
      </c>
      <c r="B26" s="10">
        <v>3067.0947999999999</v>
      </c>
      <c r="C26" s="8">
        <f>VLOOKUP(A26,Customer_Dim!$A$2:$H$501,3,0)</f>
        <v>40</v>
      </c>
      <c r="D26" s="8" t="str">
        <f t="shared" si="0"/>
        <v>40–59</v>
      </c>
      <c r="E26" s="8" t="str">
        <f>VLOOKUP(A26,Customer_Dim!$A$2:$H$501,4,0)</f>
        <v>Male</v>
      </c>
      <c r="F26" s="8" t="str">
        <f>VLOOKUP(A26,Customer_Dim!$A$2:$H$501,6,0)</f>
        <v>Idaho</v>
      </c>
    </row>
    <row r="27" spans="1:6" x14ac:dyDescent="0.3">
      <c r="A27" s="7" t="s">
        <v>107</v>
      </c>
      <c r="B27" s="10">
        <v>727.28659999999991</v>
      </c>
      <c r="C27" s="8">
        <f>VLOOKUP(A27,Customer_Dim!$A$2:$H$501,3,0)</f>
        <v>59</v>
      </c>
      <c r="D27" s="8" t="str">
        <f t="shared" si="0"/>
        <v>40–59</v>
      </c>
      <c r="E27" s="8" t="str">
        <f>VLOOKUP(A27,Customer_Dim!$A$2:$H$501,4,0)</f>
        <v>Female</v>
      </c>
      <c r="F27" s="8" t="str">
        <f>VLOOKUP(A27,Customer_Dim!$A$2:$H$501,6,0)</f>
        <v>California</v>
      </c>
    </row>
    <row r="28" spans="1:6" x14ac:dyDescent="0.3">
      <c r="A28" s="7" t="s">
        <v>110</v>
      </c>
      <c r="B28" s="10">
        <v>3367.7948999999999</v>
      </c>
      <c r="C28" s="8">
        <f>VLOOKUP(A28,Customer_Dim!$A$2:$H$501,3,0)</f>
        <v>18</v>
      </c>
      <c r="D28" s="8" t="str">
        <f t="shared" si="0"/>
        <v>Below 20</v>
      </c>
      <c r="E28" s="8" t="str">
        <f>VLOOKUP(A28,Customer_Dim!$A$2:$H$501,4,0)</f>
        <v>Female</v>
      </c>
      <c r="F28" s="8" t="str">
        <f>VLOOKUP(A28,Customer_Dim!$A$2:$H$501,6,0)</f>
        <v>Missouri</v>
      </c>
    </row>
    <row r="29" spans="1:6" x14ac:dyDescent="0.3">
      <c r="A29" s="7" t="s">
        <v>114</v>
      </c>
      <c r="B29" s="10">
        <v>8426.303100000001</v>
      </c>
      <c r="C29" s="8">
        <f>VLOOKUP(A29,Customer_Dim!$A$2:$H$501,3,0)</f>
        <v>31</v>
      </c>
      <c r="D29" s="8" t="str">
        <f t="shared" si="0"/>
        <v>20–39</v>
      </c>
      <c r="E29" s="8" t="str">
        <f>VLOOKUP(A29,Customer_Dim!$A$2:$H$501,4,0)</f>
        <v>Male</v>
      </c>
      <c r="F29" s="8" t="str">
        <f>VLOOKUP(A29,Customer_Dim!$A$2:$H$501,6,0)</f>
        <v>Utah</v>
      </c>
    </row>
    <row r="30" spans="1:6" x14ac:dyDescent="0.3">
      <c r="A30" s="7" t="s">
        <v>118</v>
      </c>
      <c r="B30" s="10">
        <v>2430.6284999999998</v>
      </c>
      <c r="C30" s="8">
        <f>VLOOKUP(A30,Customer_Dim!$A$2:$H$501,3,0)</f>
        <v>27</v>
      </c>
      <c r="D30" s="8" t="str">
        <f t="shared" si="0"/>
        <v>20–39</v>
      </c>
      <c r="E30" s="8" t="str">
        <f>VLOOKUP(A30,Customer_Dim!$A$2:$H$501,4,0)</f>
        <v>Female</v>
      </c>
      <c r="F30" s="8" t="str">
        <f>VLOOKUP(A30,Customer_Dim!$A$2:$H$501,6,0)</f>
        <v>New Jersey</v>
      </c>
    </row>
    <row r="31" spans="1:6" x14ac:dyDescent="0.3">
      <c r="A31" s="7" t="s">
        <v>121</v>
      </c>
      <c r="B31" s="10">
        <v>7013.9573999999993</v>
      </c>
      <c r="C31" s="8">
        <f>VLOOKUP(A31,Customer_Dim!$A$2:$H$501,3,0)</f>
        <v>54</v>
      </c>
      <c r="D31" s="8" t="str">
        <f t="shared" si="0"/>
        <v>40–59</v>
      </c>
      <c r="E31" s="8" t="str">
        <f>VLOOKUP(A31,Customer_Dim!$A$2:$H$501,4,0)</f>
        <v>Female</v>
      </c>
      <c r="F31" s="8" t="str">
        <f>VLOOKUP(A31,Customer_Dim!$A$2:$H$501,6,0)</f>
        <v>California</v>
      </c>
    </row>
    <row r="32" spans="1:6" x14ac:dyDescent="0.3">
      <c r="A32" s="7" t="s">
        <v>124</v>
      </c>
      <c r="B32" s="10">
        <v>5120.3256999999994</v>
      </c>
      <c r="C32" s="8">
        <f>VLOOKUP(A32,Customer_Dim!$A$2:$H$501,3,0)</f>
        <v>64</v>
      </c>
      <c r="D32" s="8" t="str">
        <f t="shared" si="0"/>
        <v>60+</v>
      </c>
      <c r="E32" s="8" t="str">
        <f>VLOOKUP(A32,Customer_Dim!$A$2:$H$501,4,0)</f>
        <v>Female</v>
      </c>
      <c r="F32" s="8" t="str">
        <f>VLOOKUP(A32,Customer_Dim!$A$2:$H$501,6,0)</f>
        <v>Pennsylvania</v>
      </c>
    </row>
    <row r="33" spans="1:6" x14ac:dyDescent="0.3">
      <c r="A33" s="7" t="s">
        <v>127</v>
      </c>
      <c r="B33" s="10">
        <v>6798.5218999999997</v>
      </c>
      <c r="C33" s="8">
        <f>VLOOKUP(A33,Customer_Dim!$A$2:$H$501,3,0)</f>
        <v>41</v>
      </c>
      <c r="D33" s="8" t="str">
        <f t="shared" si="0"/>
        <v>40–59</v>
      </c>
      <c r="E33" s="8" t="str">
        <f>VLOOKUP(A33,Customer_Dim!$A$2:$H$501,4,0)</f>
        <v>Male</v>
      </c>
      <c r="F33" s="8" t="str">
        <f>VLOOKUP(A33,Customer_Dim!$A$2:$H$501,6,0)</f>
        <v>Oregon</v>
      </c>
    </row>
    <row r="34" spans="1:6" x14ac:dyDescent="0.3">
      <c r="A34" s="7" t="s">
        <v>130</v>
      </c>
      <c r="B34" s="10">
        <v>4868.1170000000002</v>
      </c>
      <c r="C34" s="8">
        <f>VLOOKUP(A34,Customer_Dim!$A$2:$H$501,3,0)</f>
        <v>48</v>
      </c>
      <c r="D34" s="8" t="str">
        <f t="shared" si="0"/>
        <v>40–59</v>
      </c>
      <c r="E34" s="8" t="str">
        <f>VLOOKUP(A34,Customer_Dim!$A$2:$H$501,4,0)</f>
        <v>Female</v>
      </c>
      <c r="F34" s="8" t="str">
        <f>VLOOKUP(A34,Customer_Dim!$A$2:$H$501,6,0)</f>
        <v>Arizona</v>
      </c>
    </row>
    <row r="35" spans="1:6" x14ac:dyDescent="0.3">
      <c r="A35" s="7" t="s">
        <v>134</v>
      </c>
      <c r="B35" s="10">
        <v>7513.7363999999989</v>
      </c>
      <c r="C35" s="8">
        <f>VLOOKUP(A35,Customer_Dim!$A$2:$H$501,3,0)</f>
        <v>25</v>
      </c>
      <c r="D35" s="8" t="str">
        <f t="shared" si="0"/>
        <v>20–39</v>
      </c>
      <c r="E35" s="8" t="str">
        <f>VLOOKUP(A35,Customer_Dim!$A$2:$H$501,4,0)</f>
        <v>Male</v>
      </c>
      <c r="F35" s="8" t="str">
        <f>VLOOKUP(A35,Customer_Dim!$A$2:$H$501,6,0)</f>
        <v>Oklahoma</v>
      </c>
    </row>
    <row r="36" spans="1:6" x14ac:dyDescent="0.3">
      <c r="A36" s="7" t="s">
        <v>136</v>
      </c>
      <c r="B36" s="10">
        <v>7722.1373999999996</v>
      </c>
      <c r="C36" s="8">
        <f>VLOOKUP(A36,Customer_Dim!$A$2:$H$501,3,0)</f>
        <v>27</v>
      </c>
      <c r="D36" s="8" t="str">
        <f t="shared" si="0"/>
        <v>20–39</v>
      </c>
      <c r="E36" s="8" t="str">
        <f>VLOOKUP(A36,Customer_Dim!$A$2:$H$501,4,0)</f>
        <v>Female</v>
      </c>
      <c r="F36" s="8" t="str">
        <f>VLOOKUP(A36,Customer_Dim!$A$2:$H$501,6,0)</f>
        <v>Maryland</v>
      </c>
    </row>
    <row r="37" spans="1:6" x14ac:dyDescent="0.3">
      <c r="A37" s="7" t="s">
        <v>140</v>
      </c>
      <c r="B37" s="10">
        <v>3350.5158999999999</v>
      </c>
      <c r="C37" s="8">
        <f>VLOOKUP(A37,Customer_Dim!$A$2:$H$501,3,0)</f>
        <v>52</v>
      </c>
      <c r="D37" s="8" t="str">
        <f t="shared" si="0"/>
        <v>40–59</v>
      </c>
      <c r="E37" s="8" t="str">
        <f>VLOOKUP(A37,Customer_Dim!$A$2:$H$501,4,0)</f>
        <v>Male</v>
      </c>
      <c r="F37" s="8" t="str">
        <f>VLOOKUP(A37,Customer_Dim!$A$2:$H$501,6,0)</f>
        <v>North Dakota</v>
      </c>
    </row>
    <row r="38" spans="1:6" x14ac:dyDescent="0.3">
      <c r="A38" s="7" t="s">
        <v>143</v>
      </c>
      <c r="B38" s="10">
        <v>4002.9356000000007</v>
      </c>
      <c r="C38" s="8">
        <f>VLOOKUP(A38,Customer_Dim!$A$2:$H$501,3,0)</f>
        <v>20</v>
      </c>
      <c r="D38" s="8" t="str">
        <f t="shared" si="0"/>
        <v>20–39</v>
      </c>
      <c r="E38" s="8" t="str">
        <f>VLOOKUP(A38,Customer_Dim!$A$2:$H$501,4,0)</f>
        <v>Female</v>
      </c>
      <c r="F38" s="8" t="str">
        <f>VLOOKUP(A38,Customer_Dim!$A$2:$H$501,6,0)</f>
        <v>Georgia</v>
      </c>
    </row>
    <row r="39" spans="1:6" x14ac:dyDescent="0.3">
      <c r="A39" s="7" t="s">
        <v>146</v>
      </c>
      <c r="B39" s="10">
        <v>4684.3874000000005</v>
      </c>
      <c r="C39" s="8">
        <f>VLOOKUP(A39,Customer_Dim!$A$2:$H$501,3,0)</f>
        <v>27</v>
      </c>
      <c r="D39" s="8" t="str">
        <f t="shared" si="0"/>
        <v>20–39</v>
      </c>
      <c r="E39" s="8" t="str">
        <f>VLOOKUP(A39,Customer_Dim!$A$2:$H$501,4,0)</f>
        <v>Female</v>
      </c>
      <c r="F39" s="8" t="str">
        <f>VLOOKUP(A39,Customer_Dim!$A$2:$H$501,6,0)</f>
        <v>South Dakota</v>
      </c>
    </row>
    <row r="40" spans="1:6" x14ac:dyDescent="0.3">
      <c r="A40" s="7" t="s">
        <v>149</v>
      </c>
      <c r="B40" s="10">
        <v>588.49239999999998</v>
      </c>
      <c r="C40" s="8">
        <f>VLOOKUP(A40,Customer_Dim!$A$2:$H$501,3,0)</f>
        <v>35</v>
      </c>
      <c r="D40" s="8" t="str">
        <f t="shared" si="0"/>
        <v>20–39</v>
      </c>
      <c r="E40" s="8" t="str">
        <f>VLOOKUP(A40,Customer_Dim!$A$2:$H$501,4,0)</f>
        <v>Female</v>
      </c>
      <c r="F40" s="8" t="str">
        <f>VLOOKUP(A40,Customer_Dim!$A$2:$H$501,6,0)</f>
        <v>North Dakota</v>
      </c>
    </row>
    <row r="41" spans="1:6" x14ac:dyDescent="0.3">
      <c r="A41" s="7" t="s">
        <v>152</v>
      </c>
      <c r="B41" s="10">
        <v>7555.3452000000007</v>
      </c>
      <c r="C41" s="8">
        <f>VLOOKUP(A41,Customer_Dim!$A$2:$H$501,3,0)</f>
        <v>55</v>
      </c>
      <c r="D41" s="8" t="str">
        <f t="shared" si="0"/>
        <v>40–59</v>
      </c>
      <c r="E41" s="8" t="str">
        <f>VLOOKUP(A41,Customer_Dim!$A$2:$H$501,4,0)</f>
        <v>Female</v>
      </c>
      <c r="F41" s="8" t="str">
        <f>VLOOKUP(A41,Customer_Dim!$A$2:$H$501,6,0)</f>
        <v>Michigan</v>
      </c>
    </row>
    <row r="42" spans="1:6" x14ac:dyDescent="0.3">
      <c r="A42" s="7" t="s">
        <v>156</v>
      </c>
      <c r="B42" s="10">
        <v>913.58950000000004</v>
      </c>
      <c r="C42" s="8">
        <f>VLOOKUP(A42,Customer_Dim!$A$2:$H$501,3,0)</f>
        <v>50</v>
      </c>
      <c r="D42" s="8" t="str">
        <f t="shared" si="0"/>
        <v>40–59</v>
      </c>
      <c r="E42" s="8" t="str">
        <f>VLOOKUP(A42,Customer_Dim!$A$2:$H$501,4,0)</f>
        <v>Male</v>
      </c>
      <c r="F42" s="8" t="str">
        <f>VLOOKUP(A42,Customer_Dim!$A$2:$H$501,6,0)</f>
        <v>Kansas</v>
      </c>
    </row>
    <row r="43" spans="1:6" x14ac:dyDescent="0.3">
      <c r="A43" s="7" t="s">
        <v>159</v>
      </c>
      <c r="B43" s="10">
        <v>8679.3320999999996</v>
      </c>
      <c r="C43" s="8">
        <f>VLOOKUP(A43,Customer_Dim!$A$2:$H$501,3,0)</f>
        <v>21</v>
      </c>
      <c r="D43" s="8" t="str">
        <f t="shared" si="0"/>
        <v>20–39</v>
      </c>
      <c r="E43" s="8" t="str">
        <f>VLOOKUP(A43,Customer_Dim!$A$2:$H$501,4,0)</f>
        <v>Male</v>
      </c>
      <c r="F43" s="8" t="str">
        <f>VLOOKUP(A43,Customer_Dim!$A$2:$H$501,6,0)</f>
        <v>Alaska</v>
      </c>
    </row>
    <row r="44" spans="1:6" x14ac:dyDescent="0.3">
      <c r="A44" s="7" t="s">
        <v>163</v>
      </c>
      <c r="B44" s="10">
        <v>3928.1088000000004</v>
      </c>
      <c r="C44" s="8">
        <f>VLOOKUP(A44,Customer_Dim!$A$2:$H$501,3,0)</f>
        <v>19</v>
      </c>
      <c r="D44" s="8" t="str">
        <f t="shared" si="0"/>
        <v>Below 20</v>
      </c>
      <c r="E44" s="8" t="str">
        <f>VLOOKUP(A44,Customer_Dim!$A$2:$H$501,4,0)</f>
        <v>Male</v>
      </c>
      <c r="F44" s="8" t="str">
        <f>VLOOKUP(A44,Customer_Dim!$A$2:$H$501,6,0)</f>
        <v>Connecticut</v>
      </c>
    </row>
    <row r="45" spans="1:6" x14ac:dyDescent="0.3">
      <c r="A45" s="7" t="s">
        <v>167</v>
      </c>
      <c r="B45" s="10">
        <v>964.86239999999998</v>
      </c>
      <c r="C45" s="8">
        <f>VLOOKUP(A45,Customer_Dim!$A$2:$H$501,3,0)</f>
        <v>45</v>
      </c>
      <c r="D45" s="8" t="str">
        <f t="shared" si="0"/>
        <v>40–59</v>
      </c>
      <c r="E45" s="8" t="str">
        <f>VLOOKUP(A45,Customer_Dim!$A$2:$H$501,4,0)</f>
        <v>Male</v>
      </c>
      <c r="F45" s="8" t="str">
        <f>VLOOKUP(A45,Customer_Dim!$A$2:$H$501,6,0)</f>
        <v>Vermont</v>
      </c>
    </row>
    <row r="46" spans="1:6" x14ac:dyDescent="0.3">
      <c r="A46" s="7" t="s">
        <v>171</v>
      </c>
      <c r="B46" s="10">
        <v>3922.7310000000007</v>
      </c>
      <c r="C46" s="8">
        <f>VLOOKUP(A46,Customer_Dim!$A$2:$H$501,3,0)</f>
        <v>34</v>
      </c>
      <c r="D46" s="8" t="str">
        <f t="shared" si="0"/>
        <v>20–39</v>
      </c>
      <c r="E46" s="8" t="str">
        <f>VLOOKUP(A46,Customer_Dim!$A$2:$H$501,4,0)</f>
        <v>Male</v>
      </c>
      <c r="F46" s="8" t="str">
        <f>VLOOKUP(A46,Customer_Dim!$A$2:$H$501,6,0)</f>
        <v>Hawaii</v>
      </c>
    </row>
    <row r="47" spans="1:6" x14ac:dyDescent="0.3">
      <c r="A47" s="7" t="s">
        <v>174</v>
      </c>
      <c r="B47" s="10">
        <v>2809.9133999999999</v>
      </c>
      <c r="C47" s="8">
        <f>VLOOKUP(A47,Customer_Dim!$A$2:$H$501,3,0)</f>
        <v>54</v>
      </c>
      <c r="D47" s="8" t="str">
        <f t="shared" si="0"/>
        <v>40–59</v>
      </c>
      <c r="E47" s="8" t="str">
        <f>VLOOKUP(A47,Customer_Dim!$A$2:$H$501,4,0)</f>
        <v>Male</v>
      </c>
      <c r="F47" s="8" t="str">
        <f>VLOOKUP(A47,Customer_Dim!$A$2:$H$501,6,0)</f>
        <v>Arizona</v>
      </c>
    </row>
    <row r="48" spans="1:6" x14ac:dyDescent="0.3">
      <c r="A48" s="7" t="s">
        <v>176</v>
      </c>
      <c r="B48" s="10">
        <v>1933.4289999999999</v>
      </c>
      <c r="C48" s="8">
        <f>VLOOKUP(A48,Customer_Dim!$A$2:$H$501,3,0)</f>
        <v>55</v>
      </c>
      <c r="D48" s="8" t="str">
        <f t="shared" si="0"/>
        <v>40–59</v>
      </c>
      <c r="E48" s="8" t="str">
        <f>VLOOKUP(A48,Customer_Dim!$A$2:$H$501,4,0)</f>
        <v>Female</v>
      </c>
      <c r="F48" s="8" t="str">
        <f>VLOOKUP(A48,Customer_Dim!$A$2:$H$501,6,0)</f>
        <v>Ohio</v>
      </c>
    </row>
    <row r="49" spans="1:6" x14ac:dyDescent="0.3">
      <c r="A49" s="7" t="s">
        <v>178</v>
      </c>
      <c r="B49" s="10">
        <v>7410.2314000000006</v>
      </c>
      <c r="C49" s="8">
        <f>VLOOKUP(A49,Customer_Dim!$A$2:$H$501,3,0)</f>
        <v>54</v>
      </c>
      <c r="D49" s="8" t="str">
        <f t="shared" si="0"/>
        <v>40–59</v>
      </c>
      <c r="E49" s="8" t="str">
        <f>VLOOKUP(A49,Customer_Dim!$A$2:$H$501,4,0)</f>
        <v>Female</v>
      </c>
      <c r="F49" s="8" t="str">
        <f>VLOOKUP(A49,Customer_Dim!$A$2:$H$501,6,0)</f>
        <v>Nevada</v>
      </c>
    </row>
    <row r="50" spans="1:6" x14ac:dyDescent="0.3">
      <c r="A50" s="7" t="s">
        <v>182</v>
      </c>
      <c r="B50" s="10">
        <v>1419.9296000000002</v>
      </c>
      <c r="C50" s="8">
        <f>VLOOKUP(A50,Customer_Dim!$A$2:$H$501,3,0)</f>
        <v>54</v>
      </c>
      <c r="D50" s="8" t="str">
        <f t="shared" si="0"/>
        <v>40–59</v>
      </c>
      <c r="E50" s="8" t="str">
        <f>VLOOKUP(A50,Customer_Dim!$A$2:$H$501,4,0)</f>
        <v>Male</v>
      </c>
      <c r="F50" s="8" t="str">
        <f>VLOOKUP(A50,Customer_Dim!$A$2:$H$501,6,0)</f>
        <v>North Carolina</v>
      </c>
    </row>
    <row r="51" spans="1:6" x14ac:dyDescent="0.3">
      <c r="A51" s="7" t="s">
        <v>185</v>
      </c>
      <c r="B51" s="10">
        <v>5693.0743999999995</v>
      </c>
      <c r="C51" s="8">
        <f>VLOOKUP(A51,Customer_Dim!$A$2:$H$501,3,0)</f>
        <v>45</v>
      </c>
      <c r="D51" s="8" t="str">
        <f t="shared" si="0"/>
        <v>40–59</v>
      </c>
      <c r="E51" s="8" t="str">
        <f>VLOOKUP(A51,Customer_Dim!$A$2:$H$501,4,0)</f>
        <v>Female</v>
      </c>
      <c r="F51" s="8" t="str">
        <f>VLOOKUP(A51,Customer_Dim!$A$2:$H$501,6,0)</f>
        <v>Ohio</v>
      </c>
    </row>
    <row r="52" spans="1:6" x14ac:dyDescent="0.3">
      <c r="A52" s="7" t="s">
        <v>188</v>
      </c>
      <c r="B52" s="10">
        <v>5866.5832999999993</v>
      </c>
      <c r="C52" s="8">
        <f>VLOOKUP(A52,Customer_Dim!$A$2:$H$501,3,0)</f>
        <v>61</v>
      </c>
      <c r="D52" s="8" t="str">
        <f t="shared" si="0"/>
        <v>60+</v>
      </c>
      <c r="E52" s="8" t="str">
        <f>VLOOKUP(A52,Customer_Dim!$A$2:$H$501,4,0)</f>
        <v>Female</v>
      </c>
      <c r="F52" s="8" t="str">
        <f>VLOOKUP(A52,Customer_Dim!$A$2:$H$501,6,0)</f>
        <v>Illinois</v>
      </c>
    </row>
    <row r="53" spans="1:6" x14ac:dyDescent="0.3">
      <c r="A53" s="7" t="s">
        <v>192</v>
      </c>
      <c r="B53" s="10">
        <v>11741.973</v>
      </c>
      <c r="C53" s="8">
        <f>VLOOKUP(A53,Customer_Dim!$A$2:$H$501,3,0)</f>
        <v>23</v>
      </c>
      <c r="D53" s="8" t="str">
        <f t="shared" si="0"/>
        <v>20–39</v>
      </c>
      <c r="E53" s="8" t="str">
        <f>VLOOKUP(A53,Customer_Dim!$A$2:$H$501,4,0)</f>
        <v>Female</v>
      </c>
      <c r="F53" s="8" t="str">
        <f>VLOOKUP(A53,Customer_Dim!$A$2:$H$501,6,0)</f>
        <v>West Virginia</v>
      </c>
    </row>
    <row r="54" spans="1:6" x14ac:dyDescent="0.3">
      <c r="A54" s="7" t="s">
        <v>195</v>
      </c>
      <c r="B54" s="10">
        <v>9081.8365000000013</v>
      </c>
      <c r="C54" s="8">
        <f>VLOOKUP(A54,Customer_Dim!$A$2:$H$501,3,0)</f>
        <v>55</v>
      </c>
      <c r="D54" s="8" t="str">
        <f t="shared" si="0"/>
        <v>40–59</v>
      </c>
      <c r="E54" s="8" t="str">
        <f>VLOOKUP(A54,Customer_Dim!$A$2:$H$501,4,0)</f>
        <v>Male</v>
      </c>
      <c r="F54" s="8" t="str">
        <f>VLOOKUP(A54,Customer_Dim!$A$2:$H$501,6,0)</f>
        <v>Minnesota</v>
      </c>
    </row>
    <row r="55" spans="1:6" x14ac:dyDescent="0.3">
      <c r="A55" s="7" t="s">
        <v>199</v>
      </c>
      <c r="B55" s="10">
        <v>6969.8957</v>
      </c>
      <c r="C55" s="8">
        <f>VLOOKUP(A55,Customer_Dim!$A$2:$H$501,3,0)</f>
        <v>37</v>
      </c>
      <c r="D55" s="8" t="str">
        <f t="shared" si="0"/>
        <v>20–39</v>
      </c>
      <c r="E55" s="8" t="str">
        <f>VLOOKUP(A55,Customer_Dim!$A$2:$H$501,4,0)</f>
        <v>Female</v>
      </c>
      <c r="F55" s="8" t="str">
        <f>VLOOKUP(A55,Customer_Dim!$A$2:$H$501,6,0)</f>
        <v>Michigan</v>
      </c>
    </row>
    <row r="56" spans="1:6" x14ac:dyDescent="0.3">
      <c r="A56" s="7" t="s">
        <v>202</v>
      </c>
      <c r="B56" s="10">
        <v>11836.8524</v>
      </c>
      <c r="C56" s="8">
        <f>VLOOKUP(A56,Customer_Dim!$A$2:$H$501,3,0)</f>
        <v>24</v>
      </c>
      <c r="D56" s="8" t="str">
        <f t="shared" si="0"/>
        <v>20–39</v>
      </c>
      <c r="E56" s="8" t="str">
        <f>VLOOKUP(A56,Customer_Dim!$A$2:$H$501,4,0)</f>
        <v>Male</v>
      </c>
      <c r="F56" s="8" t="str">
        <f>VLOOKUP(A56,Customer_Dim!$A$2:$H$501,6,0)</f>
        <v>Oklahoma</v>
      </c>
    </row>
    <row r="57" spans="1:6" x14ac:dyDescent="0.3">
      <c r="A57" s="7" t="s">
        <v>205</v>
      </c>
      <c r="B57" s="10">
        <v>7449.9848000000011</v>
      </c>
      <c r="C57" s="8">
        <f>VLOOKUP(A57,Customer_Dim!$A$2:$H$501,3,0)</f>
        <v>56</v>
      </c>
      <c r="D57" s="8" t="str">
        <f t="shared" si="0"/>
        <v>40–59</v>
      </c>
      <c r="E57" s="8" t="str">
        <f>VLOOKUP(A57,Customer_Dim!$A$2:$H$501,4,0)</f>
        <v>Female</v>
      </c>
      <c r="F57" s="8" t="str">
        <f>VLOOKUP(A57,Customer_Dim!$A$2:$H$501,6,0)</f>
        <v>Minnesota</v>
      </c>
    </row>
    <row r="58" spans="1:6" x14ac:dyDescent="0.3">
      <c r="A58" s="7" t="s">
        <v>208</v>
      </c>
      <c r="B58" s="10">
        <v>9280.7495999999992</v>
      </c>
      <c r="C58" s="8">
        <f>VLOOKUP(A58,Customer_Dim!$A$2:$H$501,3,0)</f>
        <v>49</v>
      </c>
      <c r="D58" s="8" t="str">
        <f t="shared" si="0"/>
        <v>40–59</v>
      </c>
      <c r="E58" s="8" t="str">
        <f>VLOOKUP(A58,Customer_Dim!$A$2:$H$501,4,0)</f>
        <v>Female</v>
      </c>
      <c r="F58" s="8" t="str">
        <f>VLOOKUP(A58,Customer_Dim!$A$2:$H$501,6,0)</f>
        <v>Pennsylvania</v>
      </c>
    </row>
    <row r="59" spans="1:6" x14ac:dyDescent="0.3">
      <c r="A59" s="7" t="s">
        <v>211</v>
      </c>
      <c r="B59" s="10">
        <v>14803.395399999999</v>
      </c>
      <c r="C59" s="8">
        <f>VLOOKUP(A59,Customer_Dim!$A$2:$H$501,3,0)</f>
        <v>43</v>
      </c>
      <c r="D59" s="8" t="str">
        <f t="shared" si="0"/>
        <v>40–59</v>
      </c>
      <c r="E59" s="8" t="str">
        <f>VLOOKUP(A59,Customer_Dim!$A$2:$H$501,4,0)</f>
        <v>Female</v>
      </c>
      <c r="F59" s="8" t="str">
        <f>VLOOKUP(A59,Customer_Dim!$A$2:$H$501,6,0)</f>
        <v>Rhode Island</v>
      </c>
    </row>
    <row r="60" spans="1:6" x14ac:dyDescent="0.3">
      <c r="A60" s="7" t="s">
        <v>215</v>
      </c>
      <c r="B60" s="10">
        <v>3377.4362000000001</v>
      </c>
      <c r="C60" s="8">
        <f>VLOOKUP(A60,Customer_Dim!$A$2:$H$501,3,0)</f>
        <v>51</v>
      </c>
      <c r="D60" s="8" t="str">
        <f t="shared" si="0"/>
        <v>40–59</v>
      </c>
      <c r="E60" s="8" t="str">
        <f>VLOOKUP(A60,Customer_Dim!$A$2:$H$501,4,0)</f>
        <v>Male</v>
      </c>
      <c r="F60" s="8" t="str">
        <f>VLOOKUP(A60,Customer_Dim!$A$2:$H$501,6,0)</f>
        <v>Maryland</v>
      </c>
    </row>
    <row r="61" spans="1:6" x14ac:dyDescent="0.3">
      <c r="A61" s="7" t="s">
        <v>218</v>
      </c>
      <c r="B61" s="10">
        <v>6466.4124000000002</v>
      </c>
      <c r="C61" s="8">
        <f>VLOOKUP(A61,Customer_Dim!$A$2:$H$501,3,0)</f>
        <v>53</v>
      </c>
      <c r="D61" s="8" t="str">
        <f t="shared" si="0"/>
        <v>40–59</v>
      </c>
      <c r="E61" s="8" t="str">
        <f>VLOOKUP(A61,Customer_Dim!$A$2:$H$501,4,0)</f>
        <v>Male</v>
      </c>
      <c r="F61" s="8" t="str">
        <f>VLOOKUP(A61,Customer_Dim!$A$2:$H$501,6,0)</f>
        <v>Montana</v>
      </c>
    </row>
    <row r="62" spans="1:6" x14ac:dyDescent="0.3">
      <c r="A62" s="7" t="s">
        <v>221</v>
      </c>
      <c r="B62" s="10">
        <v>2348.0189999999998</v>
      </c>
      <c r="C62" s="8">
        <f>VLOOKUP(A62,Customer_Dim!$A$2:$H$501,3,0)</f>
        <v>22</v>
      </c>
      <c r="D62" s="8" t="str">
        <f t="shared" si="0"/>
        <v>20–39</v>
      </c>
      <c r="E62" s="8" t="str">
        <f>VLOOKUP(A62,Customer_Dim!$A$2:$H$501,4,0)</f>
        <v>Female</v>
      </c>
      <c r="F62" s="8" t="str">
        <f>VLOOKUP(A62,Customer_Dim!$A$2:$H$501,6,0)</f>
        <v>Alaska</v>
      </c>
    </row>
    <row r="63" spans="1:6" x14ac:dyDescent="0.3">
      <c r="A63" s="7" t="s">
        <v>224</v>
      </c>
      <c r="B63" s="10">
        <v>3637.8847999999998</v>
      </c>
      <c r="C63" s="8">
        <f>VLOOKUP(A63,Customer_Dim!$A$2:$H$501,3,0)</f>
        <v>23</v>
      </c>
      <c r="D63" s="8" t="str">
        <f t="shared" si="0"/>
        <v>20–39</v>
      </c>
      <c r="E63" s="8" t="str">
        <f>VLOOKUP(A63,Customer_Dim!$A$2:$H$501,4,0)</f>
        <v>Male</v>
      </c>
      <c r="F63" s="8" t="str">
        <f>VLOOKUP(A63,Customer_Dim!$A$2:$H$501,6,0)</f>
        <v>Missouri</v>
      </c>
    </row>
    <row r="64" spans="1:6" x14ac:dyDescent="0.3">
      <c r="A64" s="7" t="s">
        <v>227</v>
      </c>
      <c r="B64" s="10">
        <v>6631.5367999999999</v>
      </c>
      <c r="C64" s="8">
        <f>VLOOKUP(A64,Customer_Dim!$A$2:$H$501,3,0)</f>
        <v>50</v>
      </c>
      <c r="D64" s="8" t="str">
        <f t="shared" si="0"/>
        <v>40–59</v>
      </c>
      <c r="E64" s="8" t="str">
        <f>VLOOKUP(A64,Customer_Dim!$A$2:$H$501,4,0)</f>
        <v>Male</v>
      </c>
      <c r="F64" s="8" t="str">
        <f>VLOOKUP(A64,Customer_Dim!$A$2:$H$501,6,0)</f>
        <v>New Mexico</v>
      </c>
    </row>
    <row r="65" spans="1:6" x14ac:dyDescent="0.3">
      <c r="A65" s="7" t="s">
        <v>235</v>
      </c>
      <c r="B65" s="10">
        <v>1436.2112999999999</v>
      </c>
      <c r="C65" s="8">
        <f>VLOOKUP(A65,Customer_Dim!$A$2:$H$501,3,0)</f>
        <v>33</v>
      </c>
      <c r="D65" s="8" t="str">
        <f t="shared" si="0"/>
        <v>20–39</v>
      </c>
      <c r="E65" s="8" t="str">
        <f>VLOOKUP(A65,Customer_Dim!$A$2:$H$501,4,0)</f>
        <v>Male</v>
      </c>
      <c r="F65" s="8" t="str">
        <f>VLOOKUP(A65,Customer_Dim!$A$2:$H$501,6,0)</f>
        <v>Arizona</v>
      </c>
    </row>
    <row r="66" spans="1:6" x14ac:dyDescent="0.3">
      <c r="A66" s="7" t="s">
        <v>238</v>
      </c>
      <c r="B66" s="10">
        <v>7550.0882999999994</v>
      </c>
      <c r="C66" s="8">
        <f>VLOOKUP(A66,Customer_Dim!$A$2:$H$501,3,0)</f>
        <v>21</v>
      </c>
      <c r="D66" s="8" t="str">
        <f t="shared" si="0"/>
        <v>20–39</v>
      </c>
      <c r="E66" s="8" t="str">
        <f>VLOOKUP(A66,Customer_Dim!$A$2:$H$501,4,0)</f>
        <v>Female</v>
      </c>
      <c r="F66" s="8" t="str">
        <f>VLOOKUP(A66,Customer_Dim!$A$2:$H$501,6,0)</f>
        <v>Nevada</v>
      </c>
    </row>
    <row r="67" spans="1:6" x14ac:dyDescent="0.3">
      <c r="A67" s="7" t="s">
        <v>241</v>
      </c>
      <c r="B67" s="10">
        <v>8383.4547999999995</v>
      </c>
      <c r="C67" s="8">
        <f>VLOOKUP(A67,Customer_Dim!$A$2:$H$501,3,0)</f>
        <v>27</v>
      </c>
      <c r="D67" s="8" t="str">
        <f t="shared" ref="D67:D130" si="1">IF(C67&lt;20,"Below 20",
IF(C67&lt;40,"20–39",
IF(C67&lt;60,"40–59","60+")))</f>
        <v>20–39</v>
      </c>
      <c r="E67" s="8" t="str">
        <f>VLOOKUP(A67,Customer_Dim!$A$2:$H$501,4,0)</f>
        <v>Female</v>
      </c>
      <c r="F67" s="8" t="str">
        <f>VLOOKUP(A67,Customer_Dim!$A$2:$H$501,6,0)</f>
        <v>New Hampshire</v>
      </c>
    </row>
    <row r="68" spans="1:6" x14ac:dyDescent="0.3">
      <c r="A68" s="7" t="s">
        <v>244</v>
      </c>
      <c r="B68" s="10">
        <v>13610.901800000001</v>
      </c>
      <c r="C68" s="8">
        <f>VLOOKUP(A68,Customer_Dim!$A$2:$H$501,3,0)</f>
        <v>58</v>
      </c>
      <c r="D68" s="8" t="str">
        <f t="shared" si="1"/>
        <v>40–59</v>
      </c>
      <c r="E68" s="8" t="str">
        <f>VLOOKUP(A68,Customer_Dim!$A$2:$H$501,4,0)</f>
        <v>Male</v>
      </c>
      <c r="F68" s="8" t="str">
        <f>VLOOKUP(A68,Customer_Dim!$A$2:$H$501,6,0)</f>
        <v>Florida</v>
      </c>
    </row>
    <row r="69" spans="1:6" x14ac:dyDescent="0.3">
      <c r="A69" s="7" t="s">
        <v>248</v>
      </c>
      <c r="B69" s="10">
        <v>4569.0903999999991</v>
      </c>
      <c r="C69" s="8">
        <f>VLOOKUP(A69,Customer_Dim!$A$2:$H$501,3,0)</f>
        <v>24</v>
      </c>
      <c r="D69" s="8" t="str">
        <f t="shared" si="1"/>
        <v>20–39</v>
      </c>
      <c r="E69" s="8" t="str">
        <f>VLOOKUP(A69,Customer_Dim!$A$2:$H$501,4,0)</f>
        <v>Female</v>
      </c>
      <c r="F69" s="8" t="str">
        <f>VLOOKUP(A69,Customer_Dim!$A$2:$H$501,6,0)</f>
        <v>Indiana</v>
      </c>
    </row>
    <row r="70" spans="1:6" x14ac:dyDescent="0.3">
      <c r="A70" s="7" t="s">
        <v>252</v>
      </c>
      <c r="B70" s="10">
        <v>5083.7098000000005</v>
      </c>
      <c r="C70" s="8">
        <f>VLOOKUP(A70,Customer_Dim!$A$2:$H$501,3,0)</f>
        <v>24</v>
      </c>
      <c r="D70" s="8" t="str">
        <f t="shared" si="1"/>
        <v>20–39</v>
      </c>
      <c r="E70" s="8" t="str">
        <f>VLOOKUP(A70,Customer_Dim!$A$2:$H$501,4,0)</f>
        <v>Female</v>
      </c>
      <c r="F70" s="8" t="str">
        <f>VLOOKUP(A70,Customer_Dim!$A$2:$H$501,6,0)</f>
        <v>New Jersey</v>
      </c>
    </row>
    <row r="71" spans="1:6" x14ac:dyDescent="0.3">
      <c r="A71" s="7" t="s">
        <v>255</v>
      </c>
      <c r="B71" s="10">
        <v>4898.2709999999997</v>
      </c>
      <c r="C71" s="8">
        <f>VLOOKUP(A71,Customer_Dim!$A$2:$H$501,3,0)</f>
        <v>29</v>
      </c>
      <c r="D71" s="8" t="str">
        <f t="shared" si="1"/>
        <v>20–39</v>
      </c>
      <c r="E71" s="8" t="str">
        <f>VLOOKUP(A71,Customer_Dim!$A$2:$H$501,4,0)</f>
        <v>Female</v>
      </c>
      <c r="F71" s="8" t="str">
        <f>VLOOKUP(A71,Customer_Dim!$A$2:$H$501,6,0)</f>
        <v>New Mexico</v>
      </c>
    </row>
    <row r="72" spans="1:6" x14ac:dyDescent="0.3">
      <c r="A72" s="7" t="s">
        <v>258</v>
      </c>
      <c r="B72" s="10">
        <v>1950.6702</v>
      </c>
      <c r="C72" s="8">
        <f>VLOOKUP(A72,Customer_Dim!$A$2:$H$501,3,0)</f>
        <v>61</v>
      </c>
      <c r="D72" s="8" t="str">
        <f t="shared" si="1"/>
        <v>60+</v>
      </c>
      <c r="E72" s="8" t="str">
        <f>VLOOKUP(A72,Customer_Dim!$A$2:$H$501,4,0)</f>
        <v>Female</v>
      </c>
      <c r="F72" s="8" t="str">
        <f>VLOOKUP(A72,Customer_Dim!$A$2:$H$501,6,0)</f>
        <v>New Mexico</v>
      </c>
    </row>
    <row r="73" spans="1:6" x14ac:dyDescent="0.3">
      <c r="A73" s="7" t="s">
        <v>261</v>
      </c>
      <c r="B73" s="10">
        <v>9064.5149000000001</v>
      </c>
      <c r="C73" s="8">
        <f>VLOOKUP(A73,Customer_Dim!$A$2:$H$501,3,0)</f>
        <v>39</v>
      </c>
      <c r="D73" s="8" t="str">
        <f t="shared" si="1"/>
        <v>20–39</v>
      </c>
      <c r="E73" s="8" t="str">
        <f>VLOOKUP(A73,Customer_Dim!$A$2:$H$501,4,0)</f>
        <v>Female</v>
      </c>
      <c r="F73" s="8" t="str">
        <f>VLOOKUP(A73,Customer_Dim!$A$2:$H$501,6,0)</f>
        <v>Iowa</v>
      </c>
    </row>
    <row r="74" spans="1:6" x14ac:dyDescent="0.3">
      <c r="A74" s="7" t="s">
        <v>265</v>
      </c>
      <c r="B74" s="10">
        <v>1741.557</v>
      </c>
      <c r="C74" s="8">
        <f>VLOOKUP(A74,Customer_Dim!$A$2:$H$501,3,0)</f>
        <v>56</v>
      </c>
      <c r="D74" s="8" t="str">
        <f t="shared" si="1"/>
        <v>40–59</v>
      </c>
      <c r="E74" s="8" t="str">
        <f>VLOOKUP(A74,Customer_Dim!$A$2:$H$501,4,0)</f>
        <v>Female</v>
      </c>
      <c r="F74" s="8" t="str">
        <f>VLOOKUP(A74,Customer_Dim!$A$2:$H$501,6,0)</f>
        <v>West Virginia</v>
      </c>
    </row>
    <row r="75" spans="1:6" x14ac:dyDescent="0.3">
      <c r="A75" s="7" t="s">
        <v>268</v>
      </c>
      <c r="B75" s="10">
        <v>1348.2149999999999</v>
      </c>
      <c r="C75" s="8">
        <f>VLOOKUP(A75,Customer_Dim!$A$2:$H$501,3,0)</f>
        <v>58</v>
      </c>
      <c r="D75" s="8" t="str">
        <f t="shared" si="1"/>
        <v>40–59</v>
      </c>
      <c r="E75" s="8" t="str">
        <f>VLOOKUP(A75,Customer_Dim!$A$2:$H$501,4,0)</f>
        <v>Male</v>
      </c>
      <c r="F75" s="8" t="str">
        <f>VLOOKUP(A75,Customer_Dim!$A$2:$H$501,6,0)</f>
        <v>Colorado</v>
      </c>
    </row>
    <row r="76" spans="1:6" x14ac:dyDescent="0.3">
      <c r="A76" s="7" t="s">
        <v>272</v>
      </c>
      <c r="B76" s="10">
        <v>4316.3339999999998</v>
      </c>
      <c r="C76" s="8">
        <f>VLOOKUP(A76,Customer_Dim!$A$2:$H$501,3,0)</f>
        <v>61</v>
      </c>
      <c r="D76" s="8" t="str">
        <f t="shared" si="1"/>
        <v>60+</v>
      </c>
      <c r="E76" s="8" t="str">
        <f>VLOOKUP(A76,Customer_Dim!$A$2:$H$501,4,0)</f>
        <v>Female</v>
      </c>
      <c r="F76" s="8" t="str">
        <f>VLOOKUP(A76,Customer_Dim!$A$2:$H$501,6,0)</f>
        <v>California</v>
      </c>
    </row>
    <row r="77" spans="1:6" x14ac:dyDescent="0.3">
      <c r="A77" s="7" t="s">
        <v>275</v>
      </c>
      <c r="B77" s="10">
        <v>6705.7181</v>
      </c>
      <c r="C77" s="8">
        <f>VLOOKUP(A77,Customer_Dim!$A$2:$H$501,3,0)</f>
        <v>37</v>
      </c>
      <c r="D77" s="8" t="str">
        <f t="shared" si="1"/>
        <v>20–39</v>
      </c>
      <c r="E77" s="8" t="str">
        <f>VLOOKUP(A77,Customer_Dim!$A$2:$H$501,4,0)</f>
        <v>Male</v>
      </c>
      <c r="F77" s="8" t="str">
        <f>VLOOKUP(A77,Customer_Dim!$A$2:$H$501,6,0)</f>
        <v>Oklahoma</v>
      </c>
    </row>
    <row r="78" spans="1:6" x14ac:dyDescent="0.3">
      <c r="A78" s="7" t="s">
        <v>278</v>
      </c>
      <c r="B78" s="10">
        <v>6738.1880000000001</v>
      </c>
      <c r="C78" s="8">
        <f>VLOOKUP(A78,Customer_Dim!$A$2:$H$501,3,0)</f>
        <v>29</v>
      </c>
      <c r="D78" s="8" t="str">
        <f t="shared" si="1"/>
        <v>20–39</v>
      </c>
      <c r="E78" s="8" t="str">
        <f>VLOOKUP(A78,Customer_Dim!$A$2:$H$501,4,0)</f>
        <v>Male</v>
      </c>
      <c r="F78" s="8" t="str">
        <f>VLOOKUP(A78,Customer_Dim!$A$2:$H$501,6,0)</f>
        <v>Vermont</v>
      </c>
    </row>
    <row r="79" spans="1:6" x14ac:dyDescent="0.3">
      <c r="A79" s="7" t="s">
        <v>281</v>
      </c>
      <c r="B79" s="10">
        <v>2590.2152999999998</v>
      </c>
      <c r="C79" s="8">
        <f>VLOOKUP(A79,Customer_Dim!$A$2:$H$501,3,0)</f>
        <v>21</v>
      </c>
      <c r="D79" s="8" t="str">
        <f t="shared" si="1"/>
        <v>20–39</v>
      </c>
      <c r="E79" s="8" t="str">
        <f>VLOOKUP(A79,Customer_Dim!$A$2:$H$501,4,0)</f>
        <v>Male</v>
      </c>
      <c r="F79" s="8" t="str">
        <f>VLOOKUP(A79,Customer_Dim!$A$2:$H$501,6,0)</f>
        <v>Virginia</v>
      </c>
    </row>
    <row r="80" spans="1:6" x14ac:dyDescent="0.3">
      <c r="A80" s="7" t="s">
        <v>285</v>
      </c>
      <c r="B80" s="10">
        <v>774.14260000000002</v>
      </c>
      <c r="C80" s="8">
        <f>VLOOKUP(A80,Customer_Dim!$A$2:$H$501,3,0)</f>
        <v>22</v>
      </c>
      <c r="D80" s="8" t="str">
        <f t="shared" si="1"/>
        <v>20–39</v>
      </c>
      <c r="E80" s="8" t="str">
        <f>VLOOKUP(A80,Customer_Dim!$A$2:$H$501,4,0)</f>
        <v>Female</v>
      </c>
      <c r="F80" s="8" t="str">
        <f>VLOOKUP(A80,Customer_Dim!$A$2:$H$501,6,0)</f>
        <v>Arkansas</v>
      </c>
    </row>
    <row r="81" spans="1:6" x14ac:dyDescent="0.3">
      <c r="A81" s="7" t="s">
        <v>289</v>
      </c>
      <c r="B81" s="10">
        <v>5647.0785999999989</v>
      </c>
      <c r="C81" s="8">
        <f>VLOOKUP(A81,Customer_Dim!$A$2:$H$501,3,0)</f>
        <v>61</v>
      </c>
      <c r="D81" s="8" t="str">
        <f t="shared" si="1"/>
        <v>60+</v>
      </c>
      <c r="E81" s="8" t="str">
        <f>VLOOKUP(A81,Customer_Dim!$A$2:$H$501,4,0)</f>
        <v>Female</v>
      </c>
      <c r="F81" s="8" t="str">
        <f>VLOOKUP(A81,Customer_Dim!$A$2:$H$501,6,0)</f>
        <v>New Mexico</v>
      </c>
    </row>
    <row r="82" spans="1:6" x14ac:dyDescent="0.3">
      <c r="A82" s="7" t="s">
        <v>292</v>
      </c>
      <c r="B82" s="10">
        <v>5048.6360999999997</v>
      </c>
      <c r="C82" s="8">
        <f>VLOOKUP(A82,Customer_Dim!$A$2:$H$501,3,0)</f>
        <v>34</v>
      </c>
      <c r="D82" s="8" t="str">
        <f t="shared" si="1"/>
        <v>20–39</v>
      </c>
      <c r="E82" s="8" t="str">
        <f>VLOOKUP(A82,Customer_Dim!$A$2:$H$501,4,0)</f>
        <v>Female</v>
      </c>
      <c r="F82" s="8" t="str">
        <f>VLOOKUP(A82,Customer_Dim!$A$2:$H$501,6,0)</f>
        <v>Arizona</v>
      </c>
    </row>
    <row r="83" spans="1:6" x14ac:dyDescent="0.3">
      <c r="A83" s="7" t="s">
        <v>295</v>
      </c>
      <c r="B83" s="10">
        <v>5135.0208999999995</v>
      </c>
      <c r="C83" s="8">
        <f>VLOOKUP(A83,Customer_Dim!$A$2:$H$501,3,0)</f>
        <v>53</v>
      </c>
      <c r="D83" s="8" t="str">
        <f t="shared" si="1"/>
        <v>40–59</v>
      </c>
      <c r="E83" s="8" t="str">
        <f>VLOOKUP(A83,Customer_Dim!$A$2:$H$501,4,0)</f>
        <v>Male</v>
      </c>
      <c r="F83" s="8" t="str">
        <f>VLOOKUP(A83,Customer_Dim!$A$2:$H$501,6,0)</f>
        <v>Florida</v>
      </c>
    </row>
    <row r="84" spans="1:6" x14ac:dyDescent="0.3">
      <c r="A84" s="7" t="s">
        <v>298</v>
      </c>
      <c r="B84" s="10">
        <v>1474.6427999999999</v>
      </c>
      <c r="C84" s="8">
        <f>VLOOKUP(A84,Customer_Dim!$A$2:$H$501,3,0)</f>
        <v>48</v>
      </c>
      <c r="D84" s="8" t="str">
        <f t="shared" si="1"/>
        <v>40–59</v>
      </c>
      <c r="E84" s="8" t="str">
        <f>VLOOKUP(A84,Customer_Dim!$A$2:$H$501,4,0)</f>
        <v>Female</v>
      </c>
      <c r="F84" s="8" t="str">
        <f>VLOOKUP(A84,Customer_Dim!$A$2:$H$501,6,0)</f>
        <v>Georgia</v>
      </c>
    </row>
    <row r="85" spans="1:6" x14ac:dyDescent="0.3">
      <c r="A85" s="7" t="s">
        <v>301</v>
      </c>
      <c r="B85" s="10">
        <v>15477.1014</v>
      </c>
      <c r="C85" s="8">
        <f>VLOOKUP(A85,Customer_Dim!$A$2:$H$501,3,0)</f>
        <v>26</v>
      </c>
      <c r="D85" s="8" t="str">
        <f t="shared" si="1"/>
        <v>20–39</v>
      </c>
      <c r="E85" s="8" t="str">
        <f>VLOOKUP(A85,Customer_Dim!$A$2:$H$501,4,0)</f>
        <v>Female</v>
      </c>
      <c r="F85" s="8" t="str">
        <f>VLOOKUP(A85,Customer_Dim!$A$2:$H$501,6,0)</f>
        <v>Indiana</v>
      </c>
    </row>
    <row r="86" spans="1:6" x14ac:dyDescent="0.3">
      <c r="A86" s="7" t="s">
        <v>304</v>
      </c>
      <c r="B86" s="10">
        <v>3450.8861999999999</v>
      </c>
      <c r="C86" s="8">
        <f>VLOOKUP(A86,Customer_Dim!$A$2:$H$501,3,0)</f>
        <v>36</v>
      </c>
      <c r="D86" s="8" t="str">
        <f t="shared" si="1"/>
        <v>20–39</v>
      </c>
      <c r="E86" s="8" t="str">
        <f>VLOOKUP(A86,Customer_Dim!$A$2:$H$501,4,0)</f>
        <v>Male</v>
      </c>
      <c r="F86" s="8" t="str">
        <f>VLOOKUP(A86,Customer_Dim!$A$2:$H$501,6,0)</f>
        <v>Pennsylvania</v>
      </c>
    </row>
    <row r="87" spans="1:6" x14ac:dyDescent="0.3">
      <c r="A87" s="7" t="s">
        <v>307</v>
      </c>
      <c r="B87" s="10">
        <v>1409.9903999999999</v>
      </c>
      <c r="C87" s="8">
        <f>VLOOKUP(A87,Customer_Dim!$A$2:$H$501,3,0)</f>
        <v>19</v>
      </c>
      <c r="D87" s="8" t="str">
        <f t="shared" si="1"/>
        <v>Below 20</v>
      </c>
      <c r="E87" s="8" t="str">
        <f>VLOOKUP(A87,Customer_Dim!$A$2:$H$501,4,0)</f>
        <v>Female</v>
      </c>
      <c r="F87" s="8" t="str">
        <f>VLOOKUP(A87,Customer_Dim!$A$2:$H$501,6,0)</f>
        <v>Mississippi</v>
      </c>
    </row>
    <row r="88" spans="1:6" x14ac:dyDescent="0.3">
      <c r="A88" s="7" t="s">
        <v>310</v>
      </c>
      <c r="B88" s="10">
        <v>7805.3887999999997</v>
      </c>
      <c r="C88" s="8">
        <f>VLOOKUP(A88,Customer_Dim!$A$2:$H$501,3,0)</f>
        <v>58</v>
      </c>
      <c r="D88" s="8" t="str">
        <f t="shared" si="1"/>
        <v>40–59</v>
      </c>
      <c r="E88" s="8" t="str">
        <f>VLOOKUP(A88,Customer_Dim!$A$2:$H$501,4,0)</f>
        <v>Female</v>
      </c>
      <c r="F88" s="8" t="str">
        <f>VLOOKUP(A88,Customer_Dim!$A$2:$H$501,6,0)</f>
        <v>South Carolina</v>
      </c>
    </row>
    <row r="89" spans="1:6" x14ac:dyDescent="0.3">
      <c r="A89" s="7" t="s">
        <v>313</v>
      </c>
      <c r="B89" s="10">
        <v>1890.3492000000001</v>
      </c>
      <c r="C89" s="8">
        <f>VLOOKUP(A89,Customer_Dim!$A$2:$H$501,3,0)</f>
        <v>58</v>
      </c>
      <c r="D89" s="8" t="str">
        <f t="shared" si="1"/>
        <v>40–59</v>
      </c>
      <c r="E89" s="8" t="str">
        <f>VLOOKUP(A89,Customer_Dim!$A$2:$H$501,4,0)</f>
        <v>Male</v>
      </c>
      <c r="F89" s="8" t="str">
        <f>VLOOKUP(A89,Customer_Dim!$A$2:$H$501,6,0)</f>
        <v>Arkansas</v>
      </c>
    </row>
    <row r="90" spans="1:6" x14ac:dyDescent="0.3">
      <c r="A90" s="7" t="s">
        <v>316</v>
      </c>
      <c r="B90" s="10">
        <v>6872.3253999999997</v>
      </c>
      <c r="C90" s="8">
        <f>VLOOKUP(A90,Customer_Dim!$A$2:$H$501,3,0)</f>
        <v>43</v>
      </c>
      <c r="D90" s="8" t="str">
        <f t="shared" si="1"/>
        <v>40–59</v>
      </c>
      <c r="E90" s="8" t="str">
        <f>VLOOKUP(A90,Customer_Dim!$A$2:$H$501,4,0)</f>
        <v>Male</v>
      </c>
      <c r="F90" s="8" t="str">
        <f>VLOOKUP(A90,Customer_Dim!$A$2:$H$501,6,0)</f>
        <v>Wisconsin</v>
      </c>
    </row>
    <row r="91" spans="1:6" x14ac:dyDescent="0.3">
      <c r="A91" s="7" t="s">
        <v>320</v>
      </c>
      <c r="B91" s="10">
        <v>1005.3944</v>
      </c>
      <c r="C91" s="8">
        <f>VLOOKUP(A91,Customer_Dim!$A$2:$H$501,3,0)</f>
        <v>58</v>
      </c>
      <c r="D91" s="8" t="str">
        <f t="shared" si="1"/>
        <v>40–59</v>
      </c>
      <c r="E91" s="8" t="str">
        <f>VLOOKUP(A91,Customer_Dim!$A$2:$H$501,4,0)</f>
        <v>Female</v>
      </c>
      <c r="F91" s="8" t="str">
        <f>VLOOKUP(A91,Customer_Dim!$A$2:$H$501,6,0)</f>
        <v>Louisiana</v>
      </c>
    </row>
    <row r="92" spans="1:6" x14ac:dyDescent="0.3">
      <c r="A92" s="7" t="s">
        <v>324</v>
      </c>
      <c r="B92" s="10">
        <v>2299.3595999999998</v>
      </c>
      <c r="C92" s="8">
        <f>VLOOKUP(A92,Customer_Dim!$A$2:$H$501,3,0)</f>
        <v>29</v>
      </c>
      <c r="D92" s="8" t="str">
        <f t="shared" si="1"/>
        <v>20–39</v>
      </c>
      <c r="E92" s="8" t="str">
        <f>VLOOKUP(A92,Customer_Dim!$A$2:$H$501,4,0)</f>
        <v>Female</v>
      </c>
      <c r="F92" s="8" t="str">
        <f>VLOOKUP(A92,Customer_Dim!$A$2:$H$501,6,0)</f>
        <v>Arizona</v>
      </c>
    </row>
    <row r="93" spans="1:6" x14ac:dyDescent="0.3">
      <c r="A93" s="7" t="s">
        <v>327</v>
      </c>
      <c r="B93" s="10">
        <v>5587.8055000000004</v>
      </c>
      <c r="C93" s="8">
        <f>VLOOKUP(A93,Customer_Dim!$A$2:$H$501,3,0)</f>
        <v>44</v>
      </c>
      <c r="D93" s="8" t="str">
        <f t="shared" si="1"/>
        <v>40–59</v>
      </c>
      <c r="E93" s="8" t="str">
        <f>VLOOKUP(A93,Customer_Dim!$A$2:$H$501,4,0)</f>
        <v>Female</v>
      </c>
      <c r="F93" s="8" t="str">
        <f>VLOOKUP(A93,Customer_Dim!$A$2:$H$501,6,0)</f>
        <v>Tennessee</v>
      </c>
    </row>
    <row r="94" spans="1:6" x14ac:dyDescent="0.3">
      <c r="A94" s="7" t="s">
        <v>330</v>
      </c>
      <c r="B94" s="10">
        <v>5071.4741999999997</v>
      </c>
      <c r="C94" s="8">
        <f>VLOOKUP(A94,Customer_Dim!$A$2:$H$501,3,0)</f>
        <v>28</v>
      </c>
      <c r="D94" s="8" t="str">
        <f t="shared" si="1"/>
        <v>20–39</v>
      </c>
      <c r="E94" s="8" t="str">
        <f>VLOOKUP(A94,Customer_Dim!$A$2:$H$501,4,0)</f>
        <v>Female</v>
      </c>
      <c r="F94" s="8" t="str">
        <f>VLOOKUP(A94,Customer_Dim!$A$2:$H$501,6,0)</f>
        <v>South Carolina</v>
      </c>
    </row>
    <row r="95" spans="1:6" x14ac:dyDescent="0.3">
      <c r="A95" s="7" t="s">
        <v>333</v>
      </c>
      <c r="B95" s="10">
        <v>5595.1405999999997</v>
      </c>
      <c r="C95" s="8">
        <f>VLOOKUP(A95,Customer_Dim!$A$2:$H$501,3,0)</f>
        <v>43</v>
      </c>
      <c r="D95" s="8" t="str">
        <f t="shared" si="1"/>
        <v>40–59</v>
      </c>
      <c r="E95" s="8" t="str">
        <f>VLOOKUP(A95,Customer_Dim!$A$2:$H$501,4,0)</f>
        <v>Female</v>
      </c>
      <c r="F95" s="8" t="str">
        <f>VLOOKUP(A95,Customer_Dim!$A$2:$H$501,6,0)</f>
        <v>Nevada</v>
      </c>
    </row>
    <row r="96" spans="1:6" x14ac:dyDescent="0.3">
      <c r="A96" s="7" t="s">
        <v>336</v>
      </c>
      <c r="B96" s="10">
        <v>4758.5318000000007</v>
      </c>
      <c r="C96" s="8">
        <f>VLOOKUP(A96,Customer_Dim!$A$2:$H$501,3,0)</f>
        <v>62</v>
      </c>
      <c r="D96" s="8" t="str">
        <f t="shared" si="1"/>
        <v>60+</v>
      </c>
      <c r="E96" s="8" t="str">
        <f>VLOOKUP(A96,Customer_Dim!$A$2:$H$501,4,0)</f>
        <v>Female</v>
      </c>
      <c r="F96" s="8" t="str">
        <f>VLOOKUP(A96,Customer_Dim!$A$2:$H$501,6,0)</f>
        <v>New York</v>
      </c>
    </row>
    <row r="97" spans="1:6" x14ac:dyDescent="0.3">
      <c r="A97" s="7" t="s">
        <v>339</v>
      </c>
      <c r="B97" s="10">
        <v>6708.9422999999997</v>
      </c>
      <c r="C97" s="8">
        <f>VLOOKUP(A97,Customer_Dim!$A$2:$H$501,3,0)</f>
        <v>30</v>
      </c>
      <c r="D97" s="8" t="str">
        <f t="shared" si="1"/>
        <v>20–39</v>
      </c>
      <c r="E97" s="8" t="str">
        <f>VLOOKUP(A97,Customer_Dim!$A$2:$H$501,4,0)</f>
        <v>Female</v>
      </c>
      <c r="F97" s="8" t="str">
        <f>VLOOKUP(A97,Customer_Dim!$A$2:$H$501,6,0)</f>
        <v>Louisiana</v>
      </c>
    </row>
    <row r="98" spans="1:6" x14ac:dyDescent="0.3">
      <c r="A98" s="7" t="s">
        <v>342</v>
      </c>
      <c r="B98" s="10">
        <v>4055.3940000000002</v>
      </c>
      <c r="C98" s="8">
        <f>VLOOKUP(A98,Customer_Dim!$A$2:$H$501,3,0)</f>
        <v>36</v>
      </c>
      <c r="D98" s="8" t="str">
        <f t="shared" si="1"/>
        <v>20–39</v>
      </c>
      <c r="E98" s="8" t="str">
        <f>VLOOKUP(A98,Customer_Dim!$A$2:$H$501,4,0)</f>
        <v>Male</v>
      </c>
      <c r="F98" s="8" t="str">
        <f>VLOOKUP(A98,Customer_Dim!$A$2:$H$501,6,0)</f>
        <v>South Dakota</v>
      </c>
    </row>
    <row r="99" spans="1:6" x14ac:dyDescent="0.3">
      <c r="A99" s="7" t="s">
        <v>345</v>
      </c>
      <c r="B99" s="10">
        <v>3747.8198000000002</v>
      </c>
      <c r="C99" s="8">
        <f>VLOOKUP(A99,Customer_Dim!$A$2:$H$501,3,0)</f>
        <v>24</v>
      </c>
      <c r="D99" s="8" t="str">
        <f t="shared" si="1"/>
        <v>20–39</v>
      </c>
      <c r="E99" s="8" t="str">
        <f>VLOOKUP(A99,Customer_Dim!$A$2:$H$501,4,0)</f>
        <v>Male</v>
      </c>
      <c r="F99" s="8" t="str">
        <f>VLOOKUP(A99,Customer_Dim!$A$2:$H$501,6,0)</f>
        <v>Alaska</v>
      </c>
    </row>
    <row r="100" spans="1:6" x14ac:dyDescent="0.3">
      <c r="A100" s="7" t="s">
        <v>348</v>
      </c>
      <c r="B100" s="10">
        <v>8717.0398999999998</v>
      </c>
      <c r="C100" s="8">
        <f>VLOOKUP(A100,Customer_Dim!$A$2:$H$501,3,0)</f>
        <v>35</v>
      </c>
      <c r="D100" s="8" t="str">
        <f t="shared" si="1"/>
        <v>20–39</v>
      </c>
      <c r="E100" s="8" t="str">
        <f>VLOOKUP(A100,Customer_Dim!$A$2:$H$501,4,0)</f>
        <v>Male</v>
      </c>
      <c r="F100" s="8" t="str">
        <f>VLOOKUP(A100,Customer_Dim!$A$2:$H$501,6,0)</f>
        <v>Tennessee</v>
      </c>
    </row>
    <row r="101" spans="1:6" x14ac:dyDescent="0.3">
      <c r="A101" s="7" t="s">
        <v>351</v>
      </c>
      <c r="B101" s="10">
        <v>3640.1747999999998</v>
      </c>
      <c r="C101" s="8">
        <f>VLOOKUP(A101,Customer_Dim!$A$2:$H$501,3,0)</f>
        <v>53</v>
      </c>
      <c r="D101" s="8" t="str">
        <f t="shared" si="1"/>
        <v>40–59</v>
      </c>
      <c r="E101" s="8" t="str">
        <f>VLOOKUP(A101,Customer_Dim!$A$2:$H$501,4,0)</f>
        <v>Female</v>
      </c>
      <c r="F101" s="8" t="str">
        <f>VLOOKUP(A101,Customer_Dim!$A$2:$H$501,6,0)</f>
        <v>Texas</v>
      </c>
    </row>
    <row r="102" spans="1:6" x14ac:dyDescent="0.3">
      <c r="A102" s="7" t="s">
        <v>355</v>
      </c>
      <c r="B102" s="10">
        <v>8717.4750000000004</v>
      </c>
      <c r="C102" s="8">
        <f>VLOOKUP(A102,Customer_Dim!$A$2:$H$501,3,0)</f>
        <v>29</v>
      </c>
      <c r="D102" s="8" t="str">
        <f t="shared" si="1"/>
        <v>20–39</v>
      </c>
      <c r="E102" s="8" t="str">
        <f>VLOOKUP(A102,Customer_Dim!$A$2:$H$501,4,0)</f>
        <v>Male</v>
      </c>
      <c r="F102" s="8" t="str">
        <f>VLOOKUP(A102,Customer_Dim!$A$2:$H$501,6,0)</f>
        <v>Utah</v>
      </c>
    </row>
    <row r="103" spans="1:6" x14ac:dyDescent="0.3">
      <c r="A103" s="7" t="s">
        <v>358</v>
      </c>
      <c r="B103" s="10">
        <v>588.79859999999996</v>
      </c>
      <c r="C103" s="8">
        <f>VLOOKUP(A103,Customer_Dim!$A$2:$H$501,3,0)</f>
        <v>34</v>
      </c>
      <c r="D103" s="8" t="str">
        <f t="shared" si="1"/>
        <v>20–39</v>
      </c>
      <c r="E103" s="8" t="str">
        <f>VLOOKUP(A103,Customer_Dim!$A$2:$H$501,4,0)</f>
        <v>Female</v>
      </c>
      <c r="F103" s="8" t="str">
        <f>VLOOKUP(A103,Customer_Dim!$A$2:$H$501,6,0)</f>
        <v>Pennsylvania</v>
      </c>
    </row>
    <row r="104" spans="1:6" x14ac:dyDescent="0.3">
      <c r="A104" s="7" t="s">
        <v>361</v>
      </c>
      <c r="B104" s="10">
        <v>4996.1080000000002</v>
      </c>
      <c r="C104" s="8">
        <f>VLOOKUP(A104,Customer_Dim!$A$2:$H$501,3,0)</f>
        <v>21</v>
      </c>
      <c r="D104" s="8" t="str">
        <f t="shared" si="1"/>
        <v>20–39</v>
      </c>
      <c r="E104" s="8" t="str">
        <f>VLOOKUP(A104,Customer_Dim!$A$2:$H$501,4,0)</f>
        <v>Male</v>
      </c>
      <c r="F104" s="8" t="str">
        <f>VLOOKUP(A104,Customer_Dim!$A$2:$H$501,6,0)</f>
        <v>Connecticut</v>
      </c>
    </row>
    <row r="105" spans="1:6" x14ac:dyDescent="0.3">
      <c r="A105" s="7" t="s">
        <v>364</v>
      </c>
      <c r="B105" s="10">
        <v>3505.6587999999997</v>
      </c>
      <c r="C105" s="8">
        <f>VLOOKUP(A105,Customer_Dim!$A$2:$H$501,3,0)</f>
        <v>64</v>
      </c>
      <c r="D105" s="8" t="str">
        <f t="shared" si="1"/>
        <v>60+</v>
      </c>
      <c r="E105" s="8" t="str">
        <f>VLOOKUP(A105,Customer_Dim!$A$2:$H$501,4,0)</f>
        <v>Male</v>
      </c>
      <c r="F105" s="8" t="str">
        <f>VLOOKUP(A105,Customer_Dim!$A$2:$H$501,6,0)</f>
        <v>Georgia</v>
      </c>
    </row>
    <row r="106" spans="1:6" x14ac:dyDescent="0.3">
      <c r="A106" s="7" t="s">
        <v>367</v>
      </c>
      <c r="B106" s="10">
        <v>7446.2109999999993</v>
      </c>
      <c r="C106" s="8">
        <f>VLOOKUP(A106,Customer_Dim!$A$2:$H$501,3,0)</f>
        <v>50</v>
      </c>
      <c r="D106" s="8" t="str">
        <f t="shared" si="1"/>
        <v>40–59</v>
      </c>
      <c r="E106" s="8" t="str">
        <f>VLOOKUP(A106,Customer_Dim!$A$2:$H$501,4,0)</f>
        <v>Female</v>
      </c>
      <c r="F106" s="8" t="str">
        <f>VLOOKUP(A106,Customer_Dim!$A$2:$H$501,6,0)</f>
        <v>Florida</v>
      </c>
    </row>
    <row r="107" spans="1:6" x14ac:dyDescent="0.3">
      <c r="A107" s="7" t="s">
        <v>370</v>
      </c>
      <c r="B107" s="10">
        <v>2083.0050000000001</v>
      </c>
      <c r="C107" s="8">
        <f>VLOOKUP(A107,Customer_Dim!$A$2:$H$501,3,0)</f>
        <v>53</v>
      </c>
      <c r="D107" s="8" t="str">
        <f t="shared" si="1"/>
        <v>40–59</v>
      </c>
      <c r="E107" s="8" t="str">
        <f>VLOOKUP(A107,Customer_Dim!$A$2:$H$501,4,0)</f>
        <v>Female</v>
      </c>
      <c r="F107" s="8" t="str">
        <f>VLOOKUP(A107,Customer_Dim!$A$2:$H$501,6,0)</f>
        <v>Rhode Island</v>
      </c>
    </row>
    <row r="108" spans="1:6" x14ac:dyDescent="0.3">
      <c r="A108" s="7" t="s">
        <v>373</v>
      </c>
      <c r="B108" s="10">
        <v>6532.7106000000003</v>
      </c>
      <c r="C108" s="8">
        <f>VLOOKUP(A108,Customer_Dim!$A$2:$H$501,3,0)</f>
        <v>62</v>
      </c>
      <c r="D108" s="8" t="str">
        <f t="shared" si="1"/>
        <v>60+</v>
      </c>
      <c r="E108" s="8" t="str">
        <f>VLOOKUP(A108,Customer_Dim!$A$2:$H$501,4,0)</f>
        <v>Female</v>
      </c>
      <c r="F108" s="8" t="str">
        <f>VLOOKUP(A108,Customer_Dim!$A$2:$H$501,6,0)</f>
        <v>North Dakota</v>
      </c>
    </row>
    <row r="109" spans="1:6" x14ac:dyDescent="0.3">
      <c r="A109" s="7" t="s">
        <v>376</v>
      </c>
      <c r="B109" s="10">
        <v>9489.5282999999999</v>
      </c>
      <c r="C109" s="8">
        <f>VLOOKUP(A109,Customer_Dim!$A$2:$H$501,3,0)</f>
        <v>38</v>
      </c>
      <c r="D109" s="8" t="str">
        <f t="shared" si="1"/>
        <v>20–39</v>
      </c>
      <c r="E109" s="8" t="str">
        <f>VLOOKUP(A109,Customer_Dim!$A$2:$H$501,4,0)</f>
        <v>Male</v>
      </c>
      <c r="F109" s="8" t="str">
        <f>VLOOKUP(A109,Customer_Dim!$A$2:$H$501,6,0)</f>
        <v>New Hampshire</v>
      </c>
    </row>
    <row r="110" spans="1:6" x14ac:dyDescent="0.3">
      <c r="A110" s="7" t="s">
        <v>379</v>
      </c>
      <c r="B110" s="10">
        <v>7060.6388999999999</v>
      </c>
      <c r="C110" s="8">
        <f>VLOOKUP(A110,Customer_Dim!$A$2:$H$501,3,0)</f>
        <v>27</v>
      </c>
      <c r="D110" s="8" t="str">
        <f t="shared" si="1"/>
        <v>20–39</v>
      </c>
      <c r="E110" s="8" t="str">
        <f>VLOOKUP(A110,Customer_Dim!$A$2:$H$501,4,0)</f>
        <v>Male</v>
      </c>
      <c r="F110" s="8" t="str">
        <f>VLOOKUP(A110,Customer_Dim!$A$2:$H$501,6,0)</f>
        <v>West Virginia</v>
      </c>
    </row>
    <row r="111" spans="1:6" x14ac:dyDescent="0.3">
      <c r="A111" s="7" t="s">
        <v>382</v>
      </c>
      <c r="B111" s="10">
        <v>2715.8512000000001</v>
      </c>
      <c r="C111" s="8">
        <f>VLOOKUP(A111,Customer_Dim!$A$2:$H$501,3,0)</f>
        <v>40</v>
      </c>
      <c r="D111" s="8" t="str">
        <f t="shared" si="1"/>
        <v>40–59</v>
      </c>
      <c r="E111" s="8" t="str">
        <f>VLOOKUP(A111,Customer_Dim!$A$2:$H$501,4,0)</f>
        <v>Female</v>
      </c>
      <c r="F111" s="8" t="str">
        <f>VLOOKUP(A111,Customer_Dim!$A$2:$H$501,6,0)</f>
        <v>Maryland</v>
      </c>
    </row>
    <row r="112" spans="1:6" x14ac:dyDescent="0.3">
      <c r="A112" s="7" t="s">
        <v>385</v>
      </c>
      <c r="B112" s="10">
        <v>2319.4512</v>
      </c>
      <c r="C112" s="8">
        <f>VLOOKUP(A112,Customer_Dim!$A$2:$H$501,3,0)</f>
        <v>18</v>
      </c>
      <c r="D112" s="8" t="str">
        <f t="shared" si="1"/>
        <v>Below 20</v>
      </c>
      <c r="E112" s="8" t="str">
        <f>VLOOKUP(A112,Customer_Dim!$A$2:$H$501,4,0)</f>
        <v>Female</v>
      </c>
      <c r="F112" s="8" t="str">
        <f>VLOOKUP(A112,Customer_Dim!$A$2:$H$501,6,0)</f>
        <v>Arizona</v>
      </c>
    </row>
    <row r="113" spans="1:6" x14ac:dyDescent="0.3">
      <c r="A113" s="7" t="s">
        <v>388</v>
      </c>
      <c r="B113" s="10">
        <v>1432.6023999999998</v>
      </c>
      <c r="C113" s="8">
        <f>VLOOKUP(A113,Customer_Dim!$A$2:$H$501,3,0)</f>
        <v>27</v>
      </c>
      <c r="D113" s="8" t="str">
        <f t="shared" si="1"/>
        <v>20–39</v>
      </c>
      <c r="E113" s="8" t="str">
        <f>VLOOKUP(A113,Customer_Dim!$A$2:$H$501,4,0)</f>
        <v>Female</v>
      </c>
      <c r="F113" s="8" t="str">
        <f>VLOOKUP(A113,Customer_Dim!$A$2:$H$501,6,0)</f>
        <v>Michigan</v>
      </c>
    </row>
    <row r="114" spans="1:6" x14ac:dyDescent="0.3">
      <c r="A114" s="7" t="s">
        <v>391</v>
      </c>
      <c r="B114" s="10">
        <v>7308.9705999999987</v>
      </c>
      <c r="C114" s="8">
        <f>VLOOKUP(A114,Customer_Dim!$A$2:$H$501,3,0)</f>
        <v>51</v>
      </c>
      <c r="D114" s="8" t="str">
        <f t="shared" si="1"/>
        <v>40–59</v>
      </c>
      <c r="E114" s="8" t="str">
        <f>VLOOKUP(A114,Customer_Dim!$A$2:$H$501,4,0)</f>
        <v>Male</v>
      </c>
      <c r="F114" s="8" t="str">
        <f>VLOOKUP(A114,Customer_Dim!$A$2:$H$501,6,0)</f>
        <v>New Mexico</v>
      </c>
    </row>
    <row r="115" spans="1:6" x14ac:dyDescent="0.3">
      <c r="A115" s="7" t="s">
        <v>394</v>
      </c>
      <c r="B115" s="10">
        <v>2098.9978000000001</v>
      </c>
      <c r="C115" s="8">
        <f>VLOOKUP(A115,Customer_Dim!$A$2:$H$501,3,0)</f>
        <v>30</v>
      </c>
      <c r="D115" s="8" t="str">
        <f t="shared" si="1"/>
        <v>20–39</v>
      </c>
      <c r="E115" s="8" t="str">
        <f>VLOOKUP(A115,Customer_Dim!$A$2:$H$501,4,0)</f>
        <v>Male</v>
      </c>
      <c r="F115" s="8" t="str">
        <f>VLOOKUP(A115,Customer_Dim!$A$2:$H$501,6,0)</f>
        <v>Nevada</v>
      </c>
    </row>
    <row r="116" spans="1:6" x14ac:dyDescent="0.3">
      <c r="A116" s="7" t="s">
        <v>397</v>
      </c>
      <c r="B116" s="10">
        <v>6600.7435000000005</v>
      </c>
      <c r="C116" s="8">
        <f>VLOOKUP(A116,Customer_Dim!$A$2:$H$501,3,0)</f>
        <v>53</v>
      </c>
      <c r="D116" s="8" t="str">
        <f t="shared" si="1"/>
        <v>40–59</v>
      </c>
      <c r="E116" s="8" t="str">
        <f>VLOOKUP(A116,Customer_Dim!$A$2:$H$501,4,0)</f>
        <v>Female</v>
      </c>
      <c r="F116" s="8" t="str">
        <f>VLOOKUP(A116,Customer_Dim!$A$2:$H$501,6,0)</f>
        <v>North Dakota</v>
      </c>
    </row>
    <row r="117" spans="1:6" x14ac:dyDescent="0.3">
      <c r="A117" s="7" t="s">
        <v>400</v>
      </c>
      <c r="B117" s="10">
        <v>3835.9689000000003</v>
      </c>
      <c r="C117" s="8">
        <f>VLOOKUP(A117,Customer_Dim!$A$2:$H$501,3,0)</f>
        <v>18</v>
      </c>
      <c r="D117" s="8" t="str">
        <f t="shared" si="1"/>
        <v>Below 20</v>
      </c>
      <c r="E117" s="8" t="str">
        <f>VLOOKUP(A117,Customer_Dim!$A$2:$H$501,4,0)</f>
        <v>Female</v>
      </c>
      <c r="F117" s="8" t="str">
        <f>VLOOKUP(A117,Customer_Dim!$A$2:$H$501,6,0)</f>
        <v>Rhode Island</v>
      </c>
    </row>
    <row r="118" spans="1:6" x14ac:dyDescent="0.3">
      <c r="A118" s="7" t="s">
        <v>403</v>
      </c>
      <c r="B118" s="10">
        <v>3946.6756999999998</v>
      </c>
      <c r="C118" s="8">
        <f>VLOOKUP(A118,Customer_Dim!$A$2:$H$501,3,0)</f>
        <v>21</v>
      </c>
      <c r="D118" s="8" t="str">
        <f t="shared" si="1"/>
        <v>20–39</v>
      </c>
      <c r="E118" s="8" t="str">
        <f>VLOOKUP(A118,Customer_Dim!$A$2:$H$501,4,0)</f>
        <v>Female</v>
      </c>
      <c r="F118" s="8" t="str">
        <f>VLOOKUP(A118,Customer_Dim!$A$2:$H$501,6,0)</f>
        <v>Washington</v>
      </c>
    </row>
    <row r="119" spans="1:6" x14ac:dyDescent="0.3">
      <c r="A119" s="7" t="s">
        <v>406</v>
      </c>
      <c r="B119" s="10">
        <v>5516.7353000000003</v>
      </c>
      <c r="C119" s="8">
        <f>VLOOKUP(A119,Customer_Dim!$A$2:$H$501,3,0)</f>
        <v>36</v>
      </c>
      <c r="D119" s="8" t="str">
        <f t="shared" si="1"/>
        <v>20–39</v>
      </c>
      <c r="E119" s="8" t="str">
        <f>VLOOKUP(A119,Customer_Dim!$A$2:$H$501,4,0)</f>
        <v>Male</v>
      </c>
      <c r="F119" s="8" t="str">
        <f>VLOOKUP(A119,Customer_Dim!$A$2:$H$501,6,0)</f>
        <v>Nebraska</v>
      </c>
    </row>
    <row r="120" spans="1:6" x14ac:dyDescent="0.3">
      <c r="A120" s="7" t="s">
        <v>409</v>
      </c>
      <c r="B120" s="10">
        <v>9342.1965000000018</v>
      </c>
      <c r="C120" s="8">
        <f>VLOOKUP(A120,Customer_Dim!$A$2:$H$501,3,0)</f>
        <v>40</v>
      </c>
      <c r="D120" s="8" t="str">
        <f t="shared" si="1"/>
        <v>40–59</v>
      </c>
      <c r="E120" s="8" t="str">
        <f>VLOOKUP(A120,Customer_Dim!$A$2:$H$501,4,0)</f>
        <v>Male</v>
      </c>
      <c r="F120" s="8" t="str">
        <f>VLOOKUP(A120,Customer_Dim!$A$2:$H$501,6,0)</f>
        <v>Tennessee</v>
      </c>
    </row>
    <row r="121" spans="1:6" x14ac:dyDescent="0.3">
      <c r="A121" s="7" t="s">
        <v>412</v>
      </c>
      <c r="B121" s="10">
        <v>5449.7052000000003</v>
      </c>
      <c r="C121" s="8">
        <f>VLOOKUP(A121,Customer_Dim!$A$2:$H$501,3,0)</f>
        <v>44</v>
      </c>
      <c r="D121" s="8" t="str">
        <f t="shared" si="1"/>
        <v>40–59</v>
      </c>
      <c r="E121" s="8" t="str">
        <f>VLOOKUP(A121,Customer_Dim!$A$2:$H$501,4,0)</f>
        <v>Female</v>
      </c>
      <c r="F121" s="8" t="str">
        <f>VLOOKUP(A121,Customer_Dim!$A$2:$H$501,6,0)</f>
        <v>Pennsylvania</v>
      </c>
    </row>
    <row r="122" spans="1:6" x14ac:dyDescent="0.3">
      <c r="A122" s="7" t="s">
        <v>414</v>
      </c>
      <c r="B122" s="10">
        <v>2486.1617999999999</v>
      </c>
      <c r="C122" s="8">
        <f>VLOOKUP(A122,Customer_Dim!$A$2:$H$501,3,0)</f>
        <v>62</v>
      </c>
      <c r="D122" s="8" t="str">
        <f t="shared" si="1"/>
        <v>60+</v>
      </c>
      <c r="E122" s="8" t="str">
        <f>VLOOKUP(A122,Customer_Dim!$A$2:$H$501,4,0)</f>
        <v>Male</v>
      </c>
      <c r="F122" s="8" t="str">
        <f>VLOOKUP(A122,Customer_Dim!$A$2:$H$501,6,0)</f>
        <v>Hawaii</v>
      </c>
    </row>
    <row r="123" spans="1:6" x14ac:dyDescent="0.3">
      <c r="A123" s="7" t="s">
        <v>417</v>
      </c>
      <c r="B123" s="10">
        <v>4753.8359</v>
      </c>
      <c r="C123" s="8">
        <f>VLOOKUP(A123,Customer_Dim!$A$2:$H$501,3,0)</f>
        <v>50</v>
      </c>
      <c r="D123" s="8" t="str">
        <f t="shared" si="1"/>
        <v>40–59</v>
      </c>
      <c r="E123" s="8" t="str">
        <f>VLOOKUP(A123,Customer_Dim!$A$2:$H$501,4,0)</f>
        <v>Male</v>
      </c>
      <c r="F123" s="8" t="str">
        <f>VLOOKUP(A123,Customer_Dim!$A$2:$H$501,6,0)</f>
        <v>North Carolina</v>
      </c>
    </row>
    <row r="124" spans="1:6" x14ac:dyDescent="0.3">
      <c r="A124" s="7" t="s">
        <v>420</v>
      </c>
      <c r="B124" s="10">
        <v>4994.0559000000003</v>
      </c>
      <c r="C124" s="8">
        <f>VLOOKUP(A124,Customer_Dim!$A$2:$H$501,3,0)</f>
        <v>40</v>
      </c>
      <c r="D124" s="8" t="str">
        <f t="shared" si="1"/>
        <v>40–59</v>
      </c>
      <c r="E124" s="8" t="str">
        <f>VLOOKUP(A124,Customer_Dim!$A$2:$H$501,4,0)</f>
        <v>Male</v>
      </c>
      <c r="F124" s="8" t="str">
        <f>VLOOKUP(A124,Customer_Dim!$A$2:$H$501,6,0)</f>
        <v>Iowa</v>
      </c>
    </row>
    <row r="125" spans="1:6" x14ac:dyDescent="0.3">
      <c r="A125" s="7" t="s">
        <v>423</v>
      </c>
      <c r="B125" s="10">
        <v>5553.1742000000004</v>
      </c>
      <c r="C125" s="8">
        <f>VLOOKUP(A125,Customer_Dim!$A$2:$H$501,3,0)</f>
        <v>26</v>
      </c>
      <c r="D125" s="8" t="str">
        <f t="shared" si="1"/>
        <v>20–39</v>
      </c>
      <c r="E125" s="8" t="str">
        <f>VLOOKUP(A125,Customer_Dim!$A$2:$H$501,4,0)</f>
        <v>Male</v>
      </c>
      <c r="F125" s="8" t="str">
        <f>VLOOKUP(A125,Customer_Dim!$A$2:$H$501,6,0)</f>
        <v>Illinois</v>
      </c>
    </row>
    <row r="126" spans="1:6" x14ac:dyDescent="0.3">
      <c r="A126" s="7" t="s">
        <v>426</v>
      </c>
      <c r="B126" s="10">
        <v>685.34879999999998</v>
      </c>
      <c r="C126" s="8">
        <f>VLOOKUP(A126,Customer_Dim!$A$2:$H$501,3,0)</f>
        <v>64</v>
      </c>
      <c r="D126" s="8" t="str">
        <f t="shared" si="1"/>
        <v>60+</v>
      </c>
      <c r="E126" s="8" t="str">
        <f>VLOOKUP(A126,Customer_Dim!$A$2:$H$501,4,0)</f>
        <v>Female</v>
      </c>
      <c r="F126" s="8" t="str">
        <f>VLOOKUP(A126,Customer_Dim!$A$2:$H$501,6,0)</f>
        <v>Maine</v>
      </c>
    </row>
    <row r="127" spans="1:6" x14ac:dyDescent="0.3">
      <c r="A127" s="7" t="s">
        <v>430</v>
      </c>
      <c r="B127" s="10">
        <v>6311.4960000000001</v>
      </c>
      <c r="C127" s="8">
        <f>VLOOKUP(A127,Customer_Dim!$A$2:$H$501,3,0)</f>
        <v>62</v>
      </c>
      <c r="D127" s="8" t="str">
        <f t="shared" si="1"/>
        <v>60+</v>
      </c>
      <c r="E127" s="8" t="str">
        <f>VLOOKUP(A127,Customer_Dim!$A$2:$H$501,4,0)</f>
        <v>Female</v>
      </c>
      <c r="F127" s="8" t="str">
        <f>VLOOKUP(A127,Customer_Dim!$A$2:$H$501,6,0)</f>
        <v>Arizona</v>
      </c>
    </row>
    <row r="128" spans="1:6" x14ac:dyDescent="0.3">
      <c r="A128" s="7" t="s">
        <v>433</v>
      </c>
      <c r="B128" s="10">
        <v>1640.0519999999999</v>
      </c>
      <c r="C128" s="8">
        <f>VLOOKUP(A128,Customer_Dim!$A$2:$H$501,3,0)</f>
        <v>39</v>
      </c>
      <c r="D128" s="8" t="str">
        <f t="shared" si="1"/>
        <v>20–39</v>
      </c>
      <c r="E128" s="8" t="str">
        <f>VLOOKUP(A128,Customer_Dim!$A$2:$H$501,4,0)</f>
        <v>Male</v>
      </c>
      <c r="F128" s="8" t="str">
        <f>VLOOKUP(A128,Customer_Dim!$A$2:$H$501,6,0)</f>
        <v>Vermont</v>
      </c>
    </row>
    <row r="129" spans="1:6" x14ac:dyDescent="0.3">
      <c r="A129" s="7" t="s">
        <v>436</v>
      </c>
      <c r="B129" s="10">
        <v>4109.2515000000003</v>
      </c>
      <c r="C129" s="8">
        <f>VLOOKUP(A129,Customer_Dim!$A$2:$H$501,3,0)</f>
        <v>45</v>
      </c>
      <c r="D129" s="8" t="str">
        <f t="shared" si="1"/>
        <v>40–59</v>
      </c>
      <c r="E129" s="8" t="str">
        <f>VLOOKUP(A129,Customer_Dim!$A$2:$H$501,4,0)</f>
        <v>Male</v>
      </c>
      <c r="F129" s="8" t="str">
        <f>VLOOKUP(A129,Customer_Dim!$A$2:$H$501,6,0)</f>
        <v>Arkansas</v>
      </c>
    </row>
    <row r="130" spans="1:6" x14ac:dyDescent="0.3">
      <c r="A130" s="7" t="s">
        <v>439</v>
      </c>
      <c r="B130" s="10">
        <v>4620.8463999999994</v>
      </c>
      <c r="C130" s="8">
        <f>VLOOKUP(A130,Customer_Dim!$A$2:$H$501,3,0)</f>
        <v>43</v>
      </c>
      <c r="D130" s="8" t="str">
        <f t="shared" si="1"/>
        <v>40–59</v>
      </c>
      <c r="E130" s="8" t="str">
        <f>VLOOKUP(A130,Customer_Dim!$A$2:$H$501,4,0)</f>
        <v>Female</v>
      </c>
      <c r="F130" s="8" t="str">
        <f>VLOOKUP(A130,Customer_Dim!$A$2:$H$501,6,0)</f>
        <v>South Dakota</v>
      </c>
    </row>
    <row r="131" spans="1:6" x14ac:dyDescent="0.3">
      <c r="A131" s="7" t="s">
        <v>442</v>
      </c>
      <c r="B131" s="10">
        <v>587.30820000000006</v>
      </c>
      <c r="C131" s="8">
        <f>VLOOKUP(A131,Customer_Dim!$A$2:$H$501,3,0)</f>
        <v>29</v>
      </c>
      <c r="D131" s="8" t="str">
        <f t="shared" ref="D131:D194" si="2">IF(C131&lt;20,"Below 20",
IF(C131&lt;40,"20–39",
IF(C131&lt;60,"40–59","60+")))</f>
        <v>20–39</v>
      </c>
      <c r="E131" s="8" t="str">
        <f>VLOOKUP(A131,Customer_Dim!$A$2:$H$501,4,0)</f>
        <v>Male</v>
      </c>
      <c r="F131" s="8" t="str">
        <f>VLOOKUP(A131,Customer_Dim!$A$2:$H$501,6,0)</f>
        <v>Connecticut</v>
      </c>
    </row>
    <row r="132" spans="1:6" x14ac:dyDescent="0.3">
      <c r="A132" s="7" t="s">
        <v>444</v>
      </c>
      <c r="B132" s="10">
        <v>7313.7000000000007</v>
      </c>
      <c r="C132" s="8">
        <f>VLOOKUP(A132,Customer_Dim!$A$2:$H$501,3,0)</f>
        <v>34</v>
      </c>
      <c r="D132" s="8" t="str">
        <f t="shared" si="2"/>
        <v>20–39</v>
      </c>
      <c r="E132" s="8" t="str">
        <f>VLOOKUP(A132,Customer_Dim!$A$2:$H$501,4,0)</f>
        <v>Female</v>
      </c>
      <c r="F132" s="8" t="str">
        <f>VLOOKUP(A132,Customer_Dim!$A$2:$H$501,6,0)</f>
        <v>Alabama</v>
      </c>
    </row>
    <row r="133" spans="1:6" x14ac:dyDescent="0.3">
      <c r="A133" s="7" t="s">
        <v>447</v>
      </c>
      <c r="B133" s="10">
        <v>313.99</v>
      </c>
      <c r="C133" s="8">
        <f>VLOOKUP(A133,Customer_Dim!$A$2:$H$501,3,0)</f>
        <v>57</v>
      </c>
      <c r="D133" s="8" t="str">
        <f t="shared" si="2"/>
        <v>40–59</v>
      </c>
      <c r="E133" s="8" t="str">
        <f>VLOOKUP(A133,Customer_Dim!$A$2:$H$501,4,0)</f>
        <v>Female</v>
      </c>
      <c r="F133" s="8" t="str">
        <f>VLOOKUP(A133,Customer_Dim!$A$2:$H$501,6,0)</f>
        <v>Ohio</v>
      </c>
    </row>
    <row r="134" spans="1:6" x14ac:dyDescent="0.3">
      <c r="A134" s="7" t="s">
        <v>450</v>
      </c>
      <c r="B134" s="10">
        <v>3961.1602999999996</v>
      </c>
      <c r="C134" s="8">
        <f>VLOOKUP(A134,Customer_Dim!$A$2:$H$501,3,0)</f>
        <v>62</v>
      </c>
      <c r="D134" s="8" t="str">
        <f t="shared" si="2"/>
        <v>60+</v>
      </c>
      <c r="E134" s="8" t="str">
        <f>VLOOKUP(A134,Customer_Dim!$A$2:$H$501,4,0)</f>
        <v>Female</v>
      </c>
      <c r="F134" s="8" t="str">
        <f>VLOOKUP(A134,Customer_Dim!$A$2:$H$501,6,0)</f>
        <v>Florida</v>
      </c>
    </row>
    <row r="135" spans="1:6" x14ac:dyDescent="0.3">
      <c r="A135" s="7" t="s">
        <v>453</v>
      </c>
      <c r="B135" s="10">
        <v>3679.8381999999997</v>
      </c>
      <c r="C135" s="8">
        <f>VLOOKUP(A135,Customer_Dim!$A$2:$H$501,3,0)</f>
        <v>54</v>
      </c>
      <c r="D135" s="8" t="str">
        <f t="shared" si="2"/>
        <v>40–59</v>
      </c>
      <c r="E135" s="8" t="str">
        <f>VLOOKUP(A135,Customer_Dim!$A$2:$H$501,4,0)</f>
        <v>Male</v>
      </c>
      <c r="F135" s="8" t="str">
        <f>VLOOKUP(A135,Customer_Dim!$A$2:$H$501,6,0)</f>
        <v>Washington</v>
      </c>
    </row>
    <row r="136" spans="1:6" x14ac:dyDescent="0.3">
      <c r="A136" s="7" t="s">
        <v>456</v>
      </c>
      <c r="B136" s="10">
        <v>7237.7569000000003</v>
      </c>
      <c r="C136" s="8">
        <f>VLOOKUP(A136,Customer_Dim!$A$2:$H$501,3,0)</f>
        <v>33</v>
      </c>
      <c r="D136" s="8" t="str">
        <f t="shared" si="2"/>
        <v>20–39</v>
      </c>
      <c r="E136" s="8" t="str">
        <f>VLOOKUP(A136,Customer_Dim!$A$2:$H$501,4,0)</f>
        <v>Female</v>
      </c>
      <c r="F136" s="8" t="str">
        <f>VLOOKUP(A136,Customer_Dim!$A$2:$H$501,6,0)</f>
        <v>Michigan</v>
      </c>
    </row>
    <row r="137" spans="1:6" x14ac:dyDescent="0.3">
      <c r="A137" s="7" t="s">
        <v>459</v>
      </c>
      <c r="B137" s="10">
        <v>2033.3226</v>
      </c>
      <c r="C137" s="8">
        <f>VLOOKUP(A137,Customer_Dim!$A$2:$H$501,3,0)</f>
        <v>29</v>
      </c>
      <c r="D137" s="8" t="str">
        <f t="shared" si="2"/>
        <v>20–39</v>
      </c>
      <c r="E137" s="8" t="str">
        <f>VLOOKUP(A137,Customer_Dim!$A$2:$H$501,4,0)</f>
        <v>Male</v>
      </c>
      <c r="F137" s="8" t="str">
        <f>VLOOKUP(A137,Customer_Dim!$A$2:$H$501,6,0)</f>
        <v>Nebraska</v>
      </c>
    </row>
    <row r="138" spans="1:6" x14ac:dyDescent="0.3">
      <c r="A138" s="7" t="s">
        <v>462</v>
      </c>
      <c r="B138" s="10">
        <v>1662.5046</v>
      </c>
      <c r="C138" s="8">
        <f>VLOOKUP(A138,Customer_Dim!$A$2:$H$501,3,0)</f>
        <v>55</v>
      </c>
      <c r="D138" s="8" t="str">
        <f t="shared" si="2"/>
        <v>40–59</v>
      </c>
      <c r="E138" s="8" t="str">
        <f>VLOOKUP(A138,Customer_Dim!$A$2:$H$501,4,0)</f>
        <v>Female</v>
      </c>
      <c r="F138" s="8" t="str">
        <f>VLOOKUP(A138,Customer_Dim!$A$2:$H$501,6,0)</f>
        <v>Ohio</v>
      </c>
    </row>
    <row r="139" spans="1:6" x14ac:dyDescent="0.3">
      <c r="A139" s="7" t="s">
        <v>465</v>
      </c>
      <c r="B139" s="10">
        <v>6142.5177999999996</v>
      </c>
      <c r="C139" s="8">
        <f>VLOOKUP(A139,Customer_Dim!$A$2:$H$501,3,0)</f>
        <v>43</v>
      </c>
      <c r="D139" s="8" t="str">
        <f t="shared" si="2"/>
        <v>40–59</v>
      </c>
      <c r="E139" s="8" t="str">
        <f>VLOOKUP(A139,Customer_Dim!$A$2:$H$501,4,0)</f>
        <v>Male</v>
      </c>
      <c r="F139" s="8" t="str">
        <f>VLOOKUP(A139,Customer_Dim!$A$2:$H$501,6,0)</f>
        <v>Virginia</v>
      </c>
    </row>
    <row r="140" spans="1:6" x14ac:dyDescent="0.3">
      <c r="A140" s="7" t="s">
        <v>467</v>
      </c>
      <c r="B140" s="10">
        <v>1387.4965999999999</v>
      </c>
      <c r="C140" s="8">
        <f>VLOOKUP(A140,Customer_Dim!$A$2:$H$501,3,0)</f>
        <v>32</v>
      </c>
      <c r="D140" s="8" t="str">
        <f t="shared" si="2"/>
        <v>20–39</v>
      </c>
      <c r="E140" s="8" t="str">
        <f>VLOOKUP(A140,Customer_Dim!$A$2:$H$501,4,0)</f>
        <v>Male</v>
      </c>
      <c r="F140" s="8" t="str">
        <f>VLOOKUP(A140,Customer_Dim!$A$2:$H$501,6,0)</f>
        <v>Utah</v>
      </c>
    </row>
    <row r="141" spans="1:6" x14ac:dyDescent="0.3">
      <c r="A141" s="7" t="s">
        <v>470</v>
      </c>
      <c r="B141" s="10">
        <v>3041.5925000000002</v>
      </c>
      <c r="C141" s="8">
        <f>VLOOKUP(A141,Customer_Dim!$A$2:$H$501,3,0)</f>
        <v>63</v>
      </c>
      <c r="D141" s="8" t="str">
        <f t="shared" si="2"/>
        <v>60+</v>
      </c>
      <c r="E141" s="8" t="str">
        <f>VLOOKUP(A141,Customer_Dim!$A$2:$H$501,4,0)</f>
        <v>Female</v>
      </c>
      <c r="F141" s="8" t="str">
        <f>VLOOKUP(A141,Customer_Dim!$A$2:$H$501,6,0)</f>
        <v>Pennsylvania</v>
      </c>
    </row>
    <row r="142" spans="1:6" x14ac:dyDescent="0.3">
      <c r="A142" s="7" t="s">
        <v>473</v>
      </c>
      <c r="B142" s="10">
        <v>2372.5016000000001</v>
      </c>
      <c r="C142" s="8">
        <f>VLOOKUP(A142,Customer_Dim!$A$2:$H$501,3,0)</f>
        <v>30</v>
      </c>
      <c r="D142" s="8" t="str">
        <f t="shared" si="2"/>
        <v>20–39</v>
      </c>
      <c r="E142" s="8" t="str">
        <f>VLOOKUP(A142,Customer_Dim!$A$2:$H$501,4,0)</f>
        <v>Male</v>
      </c>
      <c r="F142" s="8" t="str">
        <f>VLOOKUP(A142,Customer_Dim!$A$2:$H$501,6,0)</f>
        <v>California</v>
      </c>
    </row>
    <row r="143" spans="1:6" x14ac:dyDescent="0.3">
      <c r="A143" s="7" t="s">
        <v>476</v>
      </c>
      <c r="B143" s="10">
        <v>3073.1136000000001</v>
      </c>
      <c r="C143" s="8">
        <f>VLOOKUP(A143,Customer_Dim!$A$2:$H$501,3,0)</f>
        <v>37</v>
      </c>
      <c r="D143" s="8" t="str">
        <f t="shared" si="2"/>
        <v>20–39</v>
      </c>
      <c r="E143" s="8" t="str">
        <f>VLOOKUP(A143,Customer_Dim!$A$2:$H$501,4,0)</f>
        <v>Male</v>
      </c>
      <c r="F143" s="8" t="str">
        <f>VLOOKUP(A143,Customer_Dim!$A$2:$H$501,6,0)</f>
        <v>Montana</v>
      </c>
    </row>
    <row r="144" spans="1:6" x14ac:dyDescent="0.3">
      <c r="A144" s="7" t="s">
        <v>479</v>
      </c>
      <c r="B144" s="10">
        <v>1796.5230999999999</v>
      </c>
      <c r="C144" s="8">
        <f>VLOOKUP(A144,Customer_Dim!$A$2:$H$501,3,0)</f>
        <v>46</v>
      </c>
      <c r="D144" s="8" t="str">
        <f t="shared" si="2"/>
        <v>40–59</v>
      </c>
      <c r="E144" s="8" t="str">
        <f>VLOOKUP(A144,Customer_Dim!$A$2:$H$501,4,0)</f>
        <v>Male</v>
      </c>
      <c r="F144" s="8" t="str">
        <f>VLOOKUP(A144,Customer_Dim!$A$2:$H$501,6,0)</f>
        <v>Alabama</v>
      </c>
    </row>
    <row r="145" spans="1:6" x14ac:dyDescent="0.3">
      <c r="A145" s="7" t="s">
        <v>482</v>
      </c>
      <c r="B145" s="10">
        <v>5465.0841999999993</v>
      </c>
      <c r="C145" s="8">
        <f>VLOOKUP(A145,Customer_Dim!$A$2:$H$501,3,0)</f>
        <v>62</v>
      </c>
      <c r="D145" s="8" t="str">
        <f t="shared" si="2"/>
        <v>60+</v>
      </c>
      <c r="E145" s="8" t="str">
        <f>VLOOKUP(A145,Customer_Dim!$A$2:$H$501,4,0)</f>
        <v>Female</v>
      </c>
      <c r="F145" s="8" t="str">
        <f>VLOOKUP(A145,Customer_Dim!$A$2:$H$501,6,0)</f>
        <v>Nevada</v>
      </c>
    </row>
    <row r="146" spans="1:6" x14ac:dyDescent="0.3">
      <c r="A146" s="7" t="s">
        <v>485</v>
      </c>
      <c r="B146" s="10">
        <v>5366.2082</v>
      </c>
      <c r="C146" s="8">
        <f>VLOOKUP(A146,Customer_Dim!$A$2:$H$501,3,0)</f>
        <v>46</v>
      </c>
      <c r="D146" s="8" t="str">
        <f t="shared" si="2"/>
        <v>40–59</v>
      </c>
      <c r="E146" s="8" t="str">
        <f>VLOOKUP(A146,Customer_Dim!$A$2:$H$501,4,0)</f>
        <v>Male</v>
      </c>
      <c r="F146" s="8" t="str">
        <f>VLOOKUP(A146,Customer_Dim!$A$2:$H$501,6,0)</f>
        <v>Indiana</v>
      </c>
    </row>
    <row r="147" spans="1:6" x14ac:dyDescent="0.3">
      <c r="A147" s="7" t="s">
        <v>488</v>
      </c>
      <c r="B147" s="10">
        <v>3314.3788</v>
      </c>
      <c r="C147" s="8">
        <f>VLOOKUP(A147,Customer_Dim!$A$2:$H$501,3,0)</f>
        <v>32</v>
      </c>
      <c r="D147" s="8" t="str">
        <f t="shared" si="2"/>
        <v>20–39</v>
      </c>
      <c r="E147" s="8" t="str">
        <f>VLOOKUP(A147,Customer_Dim!$A$2:$H$501,4,0)</f>
        <v>Female</v>
      </c>
      <c r="F147" s="8" t="str">
        <f>VLOOKUP(A147,Customer_Dim!$A$2:$H$501,6,0)</f>
        <v>South Carolina</v>
      </c>
    </row>
    <row r="148" spans="1:6" x14ac:dyDescent="0.3">
      <c r="A148" s="7" t="s">
        <v>491</v>
      </c>
      <c r="B148" s="10">
        <v>10511.0749</v>
      </c>
      <c r="C148" s="8">
        <f>VLOOKUP(A148,Customer_Dim!$A$2:$H$501,3,0)</f>
        <v>49</v>
      </c>
      <c r="D148" s="8" t="str">
        <f t="shared" si="2"/>
        <v>40–59</v>
      </c>
      <c r="E148" s="8" t="str">
        <f>VLOOKUP(A148,Customer_Dim!$A$2:$H$501,4,0)</f>
        <v>Female</v>
      </c>
      <c r="F148" s="8" t="str">
        <f>VLOOKUP(A148,Customer_Dim!$A$2:$H$501,6,0)</f>
        <v>Alaska</v>
      </c>
    </row>
    <row r="149" spans="1:6" x14ac:dyDescent="0.3">
      <c r="A149" s="7" t="s">
        <v>494</v>
      </c>
      <c r="B149" s="10">
        <v>7163.2948999999999</v>
      </c>
      <c r="C149" s="8">
        <f>VLOOKUP(A149,Customer_Dim!$A$2:$H$501,3,0)</f>
        <v>42</v>
      </c>
      <c r="D149" s="8" t="str">
        <f t="shared" si="2"/>
        <v>40–59</v>
      </c>
      <c r="E149" s="8" t="str">
        <f>VLOOKUP(A149,Customer_Dim!$A$2:$H$501,4,0)</f>
        <v>Female</v>
      </c>
      <c r="F149" s="8" t="str">
        <f>VLOOKUP(A149,Customer_Dim!$A$2:$H$501,6,0)</f>
        <v>Wisconsin</v>
      </c>
    </row>
    <row r="150" spans="1:6" x14ac:dyDescent="0.3">
      <c r="A150" s="7" t="s">
        <v>497</v>
      </c>
      <c r="B150" s="10">
        <v>1792.8440000000001</v>
      </c>
      <c r="C150" s="8">
        <f>VLOOKUP(A150,Customer_Dim!$A$2:$H$501,3,0)</f>
        <v>33</v>
      </c>
      <c r="D150" s="8" t="str">
        <f t="shared" si="2"/>
        <v>20–39</v>
      </c>
      <c r="E150" s="8" t="str">
        <f>VLOOKUP(A150,Customer_Dim!$A$2:$H$501,4,0)</f>
        <v>Male</v>
      </c>
      <c r="F150" s="8" t="str">
        <f>VLOOKUP(A150,Customer_Dim!$A$2:$H$501,6,0)</f>
        <v>Florida</v>
      </c>
    </row>
    <row r="151" spans="1:6" x14ac:dyDescent="0.3">
      <c r="A151" s="7" t="s">
        <v>500</v>
      </c>
      <c r="B151" s="10">
        <v>339.37560000000002</v>
      </c>
      <c r="C151" s="8">
        <f>VLOOKUP(A151,Customer_Dim!$A$2:$H$501,3,0)</f>
        <v>24</v>
      </c>
      <c r="D151" s="8" t="str">
        <f t="shared" si="2"/>
        <v>20–39</v>
      </c>
      <c r="E151" s="8" t="str">
        <f>VLOOKUP(A151,Customer_Dim!$A$2:$H$501,4,0)</f>
        <v>Male</v>
      </c>
      <c r="F151" s="8" t="str">
        <f>VLOOKUP(A151,Customer_Dim!$A$2:$H$501,6,0)</f>
        <v>Mississippi</v>
      </c>
    </row>
    <row r="152" spans="1:6" x14ac:dyDescent="0.3">
      <c r="A152" s="7" t="s">
        <v>503</v>
      </c>
      <c r="B152" s="10">
        <v>5879.4488000000001</v>
      </c>
      <c r="C152" s="8">
        <f>VLOOKUP(A152,Customer_Dim!$A$2:$H$501,3,0)</f>
        <v>25</v>
      </c>
      <c r="D152" s="8" t="str">
        <f t="shared" si="2"/>
        <v>20–39</v>
      </c>
      <c r="E152" s="8" t="str">
        <f>VLOOKUP(A152,Customer_Dim!$A$2:$H$501,4,0)</f>
        <v>Female</v>
      </c>
      <c r="F152" s="8" t="str">
        <f>VLOOKUP(A152,Customer_Dim!$A$2:$H$501,6,0)</f>
        <v>Oregon</v>
      </c>
    </row>
    <row r="153" spans="1:6" x14ac:dyDescent="0.3">
      <c r="A153" s="7" t="s">
        <v>506</v>
      </c>
      <c r="B153" s="10">
        <v>7023.8477999999996</v>
      </c>
      <c r="C153" s="8">
        <f>VLOOKUP(A153,Customer_Dim!$A$2:$H$501,3,0)</f>
        <v>41</v>
      </c>
      <c r="D153" s="8" t="str">
        <f t="shared" si="2"/>
        <v>40–59</v>
      </c>
      <c r="E153" s="8" t="str">
        <f>VLOOKUP(A153,Customer_Dim!$A$2:$H$501,4,0)</f>
        <v>Female</v>
      </c>
      <c r="F153" s="8" t="str">
        <f>VLOOKUP(A153,Customer_Dim!$A$2:$H$501,6,0)</f>
        <v>Missouri</v>
      </c>
    </row>
    <row r="154" spans="1:6" x14ac:dyDescent="0.3">
      <c r="A154" s="7" t="s">
        <v>509</v>
      </c>
      <c r="B154" s="10">
        <v>5153.4989999999998</v>
      </c>
      <c r="C154" s="8">
        <f>VLOOKUP(A154,Customer_Dim!$A$2:$H$501,3,0)</f>
        <v>31</v>
      </c>
      <c r="D154" s="8" t="str">
        <f t="shared" si="2"/>
        <v>20–39</v>
      </c>
      <c r="E154" s="8" t="str">
        <f>VLOOKUP(A154,Customer_Dim!$A$2:$H$501,4,0)</f>
        <v>Male</v>
      </c>
      <c r="F154" s="8" t="str">
        <f>VLOOKUP(A154,Customer_Dim!$A$2:$H$501,6,0)</f>
        <v>North Dakota</v>
      </c>
    </row>
    <row r="155" spans="1:6" x14ac:dyDescent="0.3">
      <c r="A155" s="7" t="s">
        <v>512</v>
      </c>
      <c r="B155" s="10">
        <v>1838.3334</v>
      </c>
      <c r="C155" s="8">
        <f>VLOOKUP(A155,Customer_Dim!$A$2:$H$501,3,0)</f>
        <v>35</v>
      </c>
      <c r="D155" s="8" t="str">
        <f t="shared" si="2"/>
        <v>20–39</v>
      </c>
      <c r="E155" s="8" t="str">
        <f>VLOOKUP(A155,Customer_Dim!$A$2:$H$501,4,0)</f>
        <v>Female</v>
      </c>
      <c r="F155" s="8" t="str">
        <f>VLOOKUP(A155,Customer_Dim!$A$2:$H$501,6,0)</f>
        <v>Vermont</v>
      </c>
    </row>
    <row r="156" spans="1:6" x14ac:dyDescent="0.3">
      <c r="A156" s="7" t="s">
        <v>515</v>
      </c>
      <c r="B156" s="10">
        <v>2913.0016000000001</v>
      </c>
      <c r="C156" s="8">
        <f>VLOOKUP(A156,Customer_Dim!$A$2:$H$501,3,0)</f>
        <v>60</v>
      </c>
      <c r="D156" s="8" t="str">
        <f t="shared" si="2"/>
        <v>60+</v>
      </c>
      <c r="E156" s="8" t="str">
        <f>VLOOKUP(A156,Customer_Dim!$A$2:$H$501,4,0)</f>
        <v>Female</v>
      </c>
      <c r="F156" s="8" t="str">
        <f>VLOOKUP(A156,Customer_Dim!$A$2:$H$501,6,0)</f>
        <v>Iowa</v>
      </c>
    </row>
    <row r="157" spans="1:6" x14ac:dyDescent="0.3">
      <c r="A157" s="7" t="s">
        <v>518</v>
      </c>
      <c r="B157" s="10">
        <v>10730.798100000002</v>
      </c>
      <c r="C157" s="8">
        <f>VLOOKUP(A157,Customer_Dim!$A$2:$H$501,3,0)</f>
        <v>46</v>
      </c>
      <c r="D157" s="8" t="str">
        <f t="shared" si="2"/>
        <v>40–59</v>
      </c>
      <c r="E157" s="8" t="str">
        <f>VLOOKUP(A157,Customer_Dim!$A$2:$H$501,4,0)</f>
        <v>Male</v>
      </c>
      <c r="F157" s="8" t="str">
        <f>VLOOKUP(A157,Customer_Dim!$A$2:$H$501,6,0)</f>
        <v>North Dakota</v>
      </c>
    </row>
    <row r="158" spans="1:6" x14ac:dyDescent="0.3">
      <c r="A158" s="7" t="s">
        <v>521</v>
      </c>
      <c r="B158" s="10">
        <v>1629.7318</v>
      </c>
      <c r="C158" s="8">
        <f>VLOOKUP(A158,Customer_Dim!$A$2:$H$501,3,0)</f>
        <v>59</v>
      </c>
      <c r="D158" s="8" t="str">
        <f t="shared" si="2"/>
        <v>40–59</v>
      </c>
      <c r="E158" s="8" t="str">
        <f>VLOOKUP(A158,Customer_Dim!$A$2:$H$501,4,0)</f>
        <v>Male</v>
      </c>
      <c r="F158" s="8" t="str">
        <f>VLOOKUP(A158,Customer_Dim!$A$2:$H$501,6,0)</f>
        <v>North Dakota</v>
      </c>
    </row>
    <row r="159" spans="1:6" x14ac:dyDescent="0.3">
      <c r="A159" s="7" t="s">
        <v>524</v>
      </c>
      <c r="B159" s="10">
        <v>215.14420000000001</v>
      </c>
      <c r="C159" s="8">
        <f>VLOOKUP(A159,Customer_Dim!$A$2:$H$501,3,0)</f>
        <v>43</v>
      </c>
      <c r="D159" s="8" t="str">
        <f t="shared" si="2"/>
        <v>40–59</v>
      </c>
      <c r="E159" s="8" t="str">
        <f>VLOOKUP(A159,Customer_Dim!$A$2:$H$501,4,0)</f>
        <v>Male</v>
      </c>
      <c r="F159" s="8" t="str">
        <f>VLOOKUP(A159,Customer_Dim!$A$2:$H$501,6,0)</f>
        <v>Vermont</v>
      </c>
    </row>
    <row r="160" spans="1:6" x14ac:dyDescent="0.3">
      <c r="A160" s="7" t="s">
        <v>527</v>
      </c>
      <c r="B160" s="10">
        <v>4613.7470999999996</v>
      </c>
      <c r="C160" s="8">
        <f>VLOOKUP(A160,Customer_Dim!$A$2:$H$501,3,0)</f>
        <v>46</v>
      </c>
      <c r="D160" s="8" t="str">
        <f t="shared" si="2"/>
        <v>40–59</v>
      </c>
      <c r="E160" s="8" t="str">
        <f>VLOOKUP(A160,Customer_Dim!$A$2:$H$501,4,0)</f>
        <v>Female</v>
      </c>
      <c r="F160" s="8" t="str">
        <f>VLOOKUP(A160,Customer_Dim!$A$2:$H$501,6,0)</f>
        <v>New Jersey</v>
      </c>
    </row>
    <row r="161" spans="1:6" x14ac:dyDescent="0.3">
      <c r="A161" s="7" t="s">
        <v>530</v>
      </c>
      <c r="B161" s="10">
        <v>4274.8467000000001</v>
      </c>
      <c r="C161" s="8">
        <f>VLOOKUP(A161,Customer_Dim!$A$2:$H$501,3,0)</f>
        <v>41</v>
      </c>
      <c r="D161" s="8" t="str">
        <f t="shared" si="2"/>
        <v>40–59</v>
      </c>
      <c r="E161" s="8" t="str">
        <f>VLOOKUP(A161,Customer_Dim!$A$2:$H$501,4,0)</f>
        <v>Female</v>
      </c>
      <c r="F161" s="8" t="str">
        <f>VLOOKUP(A161,Customer_Dim!$A$2:$H$501,6,0)</f>
        <v>North Carolina</v>
      </c>
    </row>
    <row r="162" spans="1:6" x14ac:dyDescent="0.3">
      <c r="A162" s="7" t="s">
        <v>533</v>
      </c>
      <c r="B162" s="10">
        <v>11460.256099999999</v>
      </c>
      <c r="C162" s="8">
        <f>VLOOKUP(A162,Customer_Dim!$A$2:$H$501,3,0)</f>
        <v>18</v>
      </c>
      <c r="D162" s="8" t="str">
        <f t="shared" si="2"/>
        <v>Below 20</v>
      </c>
      <c r="E162" s="8" t="str">
        <f>VLOOKUP(A162,Customer_Dim!$A$2:$H$501,4,0)</f>
        <v>Female</v>
      </c>
      <c r="F162" s="8" t="str">
        <f>VLOOKUP(A162,Customer_Dim!$A$2:$H$501,6,0)</f>
        <v>Arizona</v>
      </c>
    </row>
    <row r="163" spans="1:6" x14ac:dyDescent="0.3">
      <c r="A163" s="7" t="s">
        <v>536</v>
      </c>
      <c r="B163" s="10">
        <v>2334.6376</v>
      </c>
      <c r="C163" s="8">
        <f>VLOOKUP(A163,Customer_Dim!$A$2:$H$501,3,0)</f>
        <v>37</v>
      </c>
      <c r="D163" s="8" t="str">
        <f t="shared" si="2"/>
        <v>20–39</v>
      </c>
      <c r="E163" s="8" t="str">
        <f>VLOOKUP(A163,Customer_Dim!$A$2:$H$501,4,0)</f>
        <v>Male</v>
      </c>
      <c r="F163" s="8" t="str">
        <f>VLOOKUP(A163,Customer_Dim!$A$2:$H$501,6,0)</f>
        <v>Tennessee</v>
      </c>
    </row>
    <row r="164" spans="1:6" x14ac:dyDescent="0.3">
      <c r="A164" s="7" t="s">
        <v>539</v>
      </c>
      <c r="B164" s="10">
        <v>4995.9606000000003</v>
      </c>
      <c r="C164" s="8">
        <f>VLOOKUP(A164,Customer_Dim!$A$2:$H$501,3,0)</f>
        <v>21</v>
      </c>
      <c r="D164" s="8" t="str">
        <f t="shared" si="2"/>
        <v>20–39</v>
      </c>
      <c r="E164" s="8" t="str">
        <f>VLOOKUP(A164,Customer_Dim!$A$2:$H$501,4,0)</f>
        <v>Male</v>
      </c>
      <c r="F164" s="8" t="str">
        <f>VLOOKUP(A164,Customer_Dim!$A$2:$H$501,6,0)</f>
        <v>Illinois</v>
      </c>
    </row>
    <row r="165" spans="1:6" x14ac:dyDescent="0.3">
      <c r="A165" s="7" t="s">
        <v>542</v>
      </c>
      <c r="B165" s="10">
        <v>8362.3819000000003</v>
      </c>
      <c r="C165" s="8">
        <f>VLOOKUP(A165,Customer_Dim!$A$2:$H$501,3,0)</f>
        <v>39</v>
      </c>
      <c r="D165" s="8" t="str">
        <f t="shared" si="2"/>
        <v>20–39</v>
      </c>
      <c r="E165" s="8" t="str">
        <f>VLOOKUP(A165,Customer_Dim!$A$2:$H$501,4,0)</f>
        <v>Female</v>
      </c>
      <c r="F165" s="8" t="str">
        <f>VLOOKUP(A165,Customer_Dim!$A$2:$H$501,6,0)</f>
        <v>Georgia</v>
      </c>
    </row>
    <row r="166" spans="1:6" x14ac:dyDescent="0.3">
      <c r="A166" s="7" t="s">
        <v>545</v>
      </c>
      <c r="B166" s="10">
        <v>4600.1502999999993</v>
      </c>
      <c r="C166" s="8">
        <f>VLOOKUP(A166,Customer_Dim!$A$2:$H$501,3,0)</f>
        <v>47</v>
      </c>
      <c r="D166" s="8" t="str">
        <f t="shared" si="2"/>
        <v>40–59</v>
      </c>
      <c r="E166" s="8" t="str">
        <f>VLOOKUP(A166,Customer_Dim!$A$2:$H$501,4,0)</f>
        <v>Female</v>
      </c>
      <c r="F166" s="8" t="str">
        <f>VLOOKUP(A166,Customer_Dim!$A$2:$H$501,6,0)</f>
        <v>Illinois</v>
      </c>
    </row>
    <row r="167" spans="1:6" x14ac:dyDescent="0.3">
      <c r="A167" s="7" t="s">
        <v>548</v>
      </c>
      <c r="B167" s="10">
        <v>689.78219999999999</v>
      </c>
      <c r="C167" s="8">
        <f>VLOOKUP(A167,Customer_Dim!$A$2:$H$501,3,0)</f>
        <v>25</v>
      </c>
      <c r="D167" s="8" t="str">
        <f t="shared" si="2"/>
        <v>20–39</v>
      </c>
      <c r="E167" s="8" t="str">
        <f>VLOOKUP(A167,Customer_Dim!$A$2:$H$501,4,0)</f>
        <v>Female</v>
      </c>
      <c r="F167" s="8" t="str">
        <f>VLOOKUP(A167,Customer_Dim!$A$2:$H$501,6,0)</f>
        <v>Michigan</v>
      </c>
    </row>
    <row r="168" spans="1:6" x14ac:dyDescent="0.3">
      <c r="A168" s="7" t="s">
        <v>551</v>
      </c>
      <c r="B168" s="10">
        <v>3330.5346</v>
      </c>
      <c r="C168" s="8">
        <f>VLOOKUP(A168,Customer_Dim!$A$2:$H$501,3,0)</f>
        <v>36</v>
      </c>
      <c r="D168" s="8" t="str">
        <f t="shared" si="2"/>
        <v>20–39</v>
      </c>
      <c r="E168" s="8" t="str">
        <f>VLOOKUP(A168,Customer_Dim!$A$2:$H$501,4,0)</f>
        <v>Female</v>
      </c>
      <c r="F168" s="8" t="str">
        <f>VLOOKUP(A168,Customer_Dim!$A$2:$H$501,6,0)</f>
        <v>Tennessee</v>
      </c>
    </row>
    <row r="169" spans="1:6" x14ac:dyDescent="0.3">
      <c r="A169" s="7" t="s">
        <v>554</v>
      </c>
      <c r="B169" s="10">
        <v>13208.5434</v>
      </c>
      <c r="C169" s="8">
        <f>VLOOKUP(A169,Customer_Dim!$A$2:$H$501,3,0)</f>
        <v>36</v>
      </c>
      <c r="D169" s="8" t="str">
        <f t="shared" si="2"/>
        <v>20–39</v>
      </c>
      <c r="E169" s="8" t="str">
        <f>VLOOKUP(A169,Customer_Dim!$A$2:$H$501,4,0)</f>
        <v>Female</v>
      </c>
      <c r="F169" s="8" t="str">
        <f>VLOOKUP(A169,Customer_Dim!$A$2:$H$501,6,0)</f>
        <v>Florida</v>
      </c>
    </row>
    <row r="170" spans="1:6" x14ac:dyDescent="0.3">
      <c r="A170" s="7" t="s">
        <v>557</v>
      </c>
      <c r="B170" s="10">
        <v>1713.6432</v>
      </c>
      <c r="C170" s="8">
        <f>VLOOKUP(A170,Customer_Dim!$A$2:$H$501,3,0)</f>
        <v>64</v>
      </c>
      <c r="D170" s="8" t="str">
        <f t="shared" si="2"/>
        <v>60+</v>
      </c>
      <c r="E170" s="8" t="str">
        <f>VLOOKUP(A170,Customer_Dim!$A$2:$H$501,4,0)</f>
        <v>Male</v>
      </c>
      <c r="F170" s="8" t="str">
        <f>VLOOKUP(A170,Customer_Dim!$A$2:$H$501,6,0)</f>
        <v>New Hampshire</v>
      </c>
    </row>
    <row r="171" spans="1:6" x14ac:dyDescent="0.3">
      <c r="A171" s="7" t="s">
        <v>560</v>
      </c>
      <c r="B171" s="10">
        <v>3795.8386</v>
      </c>
      <c r="C171" s="8">
        <f>VLOOKUP(A171,Customer_Dim!$A$2:$H$501,3,0)</f>
        <v>18</v>
      </c>
      <c r="D171" s="8" t="str">
        <f t="shared" si="2"/>
        <v>Below 20</v>
      </c>
      <c r="E171" s="8" t="str">
        <f>VLOOKUP(A171,Customer_Dim!$A$2:$H$501,4,0)</f>
        <v>Male</v>
      </c>
      <c r="F171" s="8" t="str">
        <f>VLOOKUP(A171,Customer_Dim!$A$2:$H$501,6,0)</f>
        <v>Missouri</v>
      </c>
    </row>
    <row r="172" spans="1:6" x14ac:dyDescent="0.3">
      <c r="A172" s="7" t="s">
        <v>562</v>
      </c>
      <c r="B172" s="10">
        <v>9206.0726000000013</v>
      </c>
      <c r="C172" s="8">
        <f>VLOOKUP(A172,Customer_Dim!$A$2:$H$501,3,0)</f>
        <v>44</v>
      </c>
      <c r="D172" s="8" t="str">
        <f t="shared" si="2"/>
        <v>40–59</v>
      </c>
      <c r="E172" s="8" t="str">
        <f>VLOOKUP(A172,Customer_Dim!$A$2:$H$501,4,0)</f>
        <v>Female</v>
      </c>
      <c r="F172" s="8" t="str">
        <f>VLOOKUP(A172,Customer_Dim!$A$2:$H$501,6,0)</f>
        <v>Indiana</v>
      </c>
    </row>
    <row r="173" spans="1:6" x14ac:dyDescent="0.3">
      <c r="A173" s="7" t="s">
        <v>565</v>
      </c>
      <c r="B173" s="10">
        <v>1995.4792</v>
      </c>
      <c r="C173" s="8">
        <f>VLOOKUP(A173,Customer_Dim!$A$2:$H$501,3,0)</f>
        <v>41</v>
      </c>
      <c r="D173" s="8" t="str">
        <f t="shared" si="2"/>
        <v>40–59</v>
      </c>
      <c r="E173" s="8" t="str">
        <f>VLOOKUP(A173,Customer_Dim!$A$2:$H$501,4,0)</f>
        <v>Female</v>
      </c>
      <c r="F173" s="8" t="str">
        <f>VLOOKUP(A173,Customer_Dim!$A$2:$H$501,6,0)</f>
        <v>West Virginia</v>
      </c>
    </row>
    <row r="174" spans="1:6" x14ac:dyDescent="0.3">
      <c r="A174" s="7" t="s">
        <v>568</v>
      </c>
      <c r="B174" s="10">
        <v>3868.2007999999992</v>
      </c>
      <c r="C174" s="8">
        <f>VLOOKUP(A174,Customer_Dim!$A$2:$H$501,3,0)</f>
        <v>41</v>
      </c>
      <c r="D174" s="8" t="str">
        <f t="shared" si="2"/>
        <v>40–59</v>
      </c>
      <c r="E174" s="8" t="str">
        <f>VLOOKUP(A174,Customer_Dim!$A$2:$H$501,4,0)</f>
        <v>Female</v>
      </c>
      <c r="F174" s="8" t="str">
        <f>VLOOKUP(A174,Customer_Dim!$A$2:$H$501,6,0)</f>
        <v>Iowa</v>
      </c>
    </row>
    <row r="175" spans="1:6" x14ac:dyDescent="0.3">
      <c r="A175" s="7" t="s">
        <v>570</v>
      </c>
      <c r="B175" s="10">
        <v>953.55000000000007</v>
      </c>
      <c r="C175" s="8">
        <f>VLOOKUP(A175,Customer_Dim!$A$2:$H$501,3,0)</f>
        <v>26</v>
      </c>
      <c r="D175" s="8" t="str">
        <f t="shared" si="2"/>
        <v>20–39</v>
      </c>
      <c r="E175" s="8" t="str">
        <f>VLOOKUP(A175,Customer_Dim!$A$2:$H$501,4,0)</f>
        <v>Female</v>
      </c>
      <c r="F175" s="8" t="str">
        <f>VLOOKUP(A175,Customer_Dim!$A$2:$H$501,6,0)</f>
        <v>Vermont</v>
      </c>
    </row>
    <row r="176" spans="1:6" x14ac:dyDescent="0.3">
      <c r="A176" s="7" t="s">
        <v>573</v>
      </c>
      <c r="B176" s="10">
        <v>4137.9799000000003</v>
      </c>
      <c r="C176" s="8">
        <f>VLOOKUP(A176,Customer_Dim!$A$2:$H$501,3,0)</f>
        <v>56</v>
      </c>
      <c r="D176" s="8" t="str">
        <f t="shared" si="2"/>
        <v>40–59</v>
      </c>
      <c r="E176" s="8" t="str">
        <f>VLOOKUP(A176,Customer_Dim!$A$2:$H$501,4,0)</f>
        <v>Male</v>
      </c>
      <c r="F176" s="8" t="str">
        <f>VLOOKUP(A176,Customer_Dim!$A$2:$H$501,6,0)</f>
        <v>Hawaii</v>
      </c>
    </row>
    <row r="177" spans="1:6" x14ac:dyDescent="0.3">
      <c r="A177" s="7" t="s">
        <v>576</v>
      </c>
      <c r="B177" s="10">
        <v>6982.9502999999995</v>
      </c>
      <c r="C177" s="8">
        <f>VLOOKUP(A177,Customer_Dim!$A$2:$H$501,3,0)</f>
        <v>48</v>
      </c>
      <c r="D177" s="8" t="str">
        <f t="shared" si="2"/>
        <v>40–59</v>
      </c>
      <c r="E177" s="8" t="str">
        <f>VLOOKUP(A177,Customer_Dim!$A$2:$H$501,4,0)</f>
        <v>Male</v>
      </c>
      <c r="F177" s="8" t="str">
        <f>VLOOKUP(A177,Customer_Dim!$A$2:$H$501,6,0)</f>
        <v>Vermont</v>
      </c>
    </row>
    <row r="178" spans="1:6" x14ac:dyDescent="0.3">
      <c r="A178" s="7" t="s">
        <v>579</v>
      </c>
      <c r="B178" s="10">
        <v>1908.2979</v>
      </c>
      <c r="C178" s="8">
        <f>VLOOKUP(A178,Customer_Dim!$A$2:$H$501,3,0)</f>
        <v>55</v>
      </c>
      <c r="D178" s="8" t="str">
        <f t="shared" si="2"/>
        <v>40–59</v>
      </c>
      <c r="E178" s="8" t="str">
        <f>VLOOKUP(A178,Customer_Dim!$A$2:$H$501,4,0)</f>
        <v>Male</v>
      </c>
      <c r="F178" s="8" t="str">
        <f>VLOOKUP(A178,Customer_Dim!$A$2:$H$501,6,0)</f>
        <v>Kentucky</v>
      </c>
    </row>
    <row r="179" spans="1:6" x14ac:dyDescent="0.3">
      <c r="A179" s="7" t="s">
        <v>583</v>
      </c>
      <c r="B179" s="10">
        <v>4290.0483999999997</v>
      </c>
      <c r="C179" s="8">
        <f>VLOOKUP(A179,Customer_Dim!$A$2:$H$501,3,0)</f>
        <v>33</v>
      </c>
      <c r="D179" s="8" t="str">
        <f t="shared" si="2"/>
        <v>20–39</v>
      </c>
      <c r="E179" s="8" t="str">
        <f>VLOOKUP(A179,Customer_Dim!$A$2:$H$501,4,0)</f>
        <v>Female</v>
      </c>
      <c r="F179" s="8" t="str">
        <f>VLOOKUP(A179,Customer_Dim!$A$2:$H$501,6,0)</f>
        <v>South Carolina</v>
      </c>
    </row>
    <row r="180" spans="1:6" x14ac:dyDescent="0.3">
      <c r="A180" s="7" t="s">
        <v>586</v>
      </c>
      <c r="B180" s="10">
        <v>5326.2866000000004</v>
      </c>
      <c r="C180" s="8">
        <f>VLOOKUP(A180,Customer_Dim!$A$2:$H$501,3,0)</f>
        <v>43</v>
      </c>
      <c r="D180" s="8" t="str">
        <f t="shared" si="2"/>
        <v>40–59</v>
      </c>
      <c r="E180" s="8" t="str">
        <f>VLOOKUP(A180,Customer_Dim!$A$2:$H$501,4,0)</f>
        <v>Female</v>
      </c>
      <c r="F180" s="8" t="str">
        <f>VLOOKUP(A180,Customer_Dim!$A$2:$H$501,6,0)</f>
        <v>Utah</v>
      </c>
    </row>
    <row r="181" spans="1:6" x14ac:dyDescent="0.3">
      <c r="A181" s="7" t="s">
        <v>589</v>
      </c>
      <c r="B181" s="10">
        <v>1154.5853999999999</v>
      </c>
      <c r="C181" s="8">
        <f>VLOOKUP(A181,Customer_Dim!$A$2:$H$501,3,0)</f>
        <v>38</v>
      </c>
      <c r="D181" s="8" t="str">
        <f t="shared" si="2"/>
        <v>20–39</v>
      </c>
      <c r="E181" s="8" t="str">
        <f>VLOOKUP(A181,Customer_Dim!$A$2:$H$501,4,0)</f>
        <v>Male</v>
      </c>
      <c r="F181" s="8" t="str">
        <f>VLOOKUP(A181,Customer_Dim!$A$2:$H$501,6,0)</f>
        <v>Maine</v>
      </c>
    </row>
    <row r="182" spans="1:6" x14ac:dyDescent="0.3">
      <c r="A182" s="7" t="s">
        <v>592</v>
      </c>
      <c r="B182" s="10">
        <v>6718.4252000000006</v>
      </c>
      <c r="C182" s="8">
        <f>VLOOKUP(A182,Customer_Dim!$A$2:$H$501,3,0)</f>
        <v>60</v>
      </c>
      <c r="D182" s="8" t="str">
        <f t="shared" si="2"/>
        <v>60+</v>
      </c>
      <c r="E182" s="8" t="str">
        <f>VLOOKUP(A182,Customer_Dim!$A$2:$H$501,4,0)</f>
        <v>Male</v>
      </c>
      <c r="F182" s="8" t="str">
        <f>VLOOKUP(A182,Customer_Dim!$A$2:$H$501,6,0)</f>
        <v>New York</v>
      </c>
    </row>
    <row r="183" spans="1:6" x14ac:dyDescent="0.3">
      <c r="A183" s="7" t="s">
        <v>595</v>
      </c>
      <c r="B183" s="10">
        <v>6799.0142000000014</v>
      </c>
      <c r="C183" s="8">
        <f>VLOOKUP(A183,Customer_Dim!$A$2:$H$501,3,0)</f>
        <v>23</v>
      </c>
      <c r="D183" s="8" t="str">
        <f t="shared" si="2"/>
        <v>20–39</v>
      </c>
      <c r="E183" s="8" t="str">
        <f>VLOOKUP(A183,Customer_Dim!$A$2:$H$501,4,0)</f>
        <v>Female</v>
      </c>
      <c r="F183" s="8" t="str">
        <f>VLOOKUP(A183,Customer_Dim!$A$2:$H$501,6,0)</f>
        <v>Oklahoma</v>
      </c>
    </row>
    <row r="184" spans="1:6" x14ac:dyDescent="0.3">
      <c r="A184" s="7" t="s">
        <v>598</v>
      </c>
      <c r="B184" s="10">
        <v>1809.6950000000002</v>
      </c>
      <c r="C184" s="8">
        <f>VLOOKUP(A184,Customer_Dim!$A$2:$H$501,3,0)</f>
        <v>18</v>
      </c>
      <c r="D184" s="8" t="str">
        <f t="shared" si="2"/>
        <v>Below 20</v>
      </c>
      <c r="E184" s="8" t="str">
        <f>VLOOKUP(A184,Customer_Dim!$A$2:$H$501,4,0)</f>
        <v>Male</v>
      </c>
      <c r="F184" s="8" t="str">
        <f>VLOOKUP(A184,Customer_Dim!$A$2:$H$501,6,0)</f>
        <v>New York</v>
      </c>
    </row>
    <row r="185" spans="1:6" x14ac:dyDescent="0.3">
      <c r="A185" s="7" t="s">
        <v>601</v>
      </c>
      <c r="B185" s="10">
        <v>3698.9839999999999</v>
      </c>
      <c r="C185" s="8">
        <f>VLOOKUP(A185,Customer_Dim!$A$2:$H$501,3,0)</f>
        <v>46</v>
      </c>
      <c r="D185" s="8" t="str">
        <f t="shared" si="2"/>
        <v>40–59</v>
      </c>
      <c r="E185" s="8" t="str">
        <f>VLOOKUP(A185,Customer_Dim!$A$2:$H$501,4,0)</f>
        <v>Female</v>
      </c>
      <c r="F185" s="8" t="str">
        <f>VLOOKUP(A185,Customer_Dim!$A$2:$H$501,6,0)</f>
        <v>North Dakota</v>
      </c>
    </row>
    <row r="186" spans="1:6" x14ac:dyDescent="0.3">
      <c r="A186" s="7" t="s">
        <v>604</v>
      </c>
      <c r="B186" s="10">
        <v>3070.4729000000002</v>
      </c>
      <c r="C186" s="8">
        <f>VLOOKUP(A186,Customer_Dim!$A$2:$H$501,3,0)</f>
        <v>54</v>
      </c>
      <c r="D186" s="8" t="str">
        <f t="shared" si="2"/>
        <v>40–59</v>
      </c>
      <c r="E186" s="8" t="str">
        <f>VLOOKUP(A186,Customer_Dim!$A$2:$H$501,4,0)</f>
        <v>Female</v>
      </c>
      <c r="F186" s="8" t="str">
        <f>VLOOKUP(A186,Customer_Dim!$A$2:$H$501,6,0)</f>
        <v>New Jersey</v>
      </c>
    </row>
    <row r="187" spans="1:6" x14ac:dyDescent="0.3">
      <c r="A187" s="7" t="s">
        <v>607</v>
      </c>
      <c r="B187" s="10">
        <v>490.53509999999994</v>
      </c>
      <c r="C187" s="8">
        <f>VLOOKUP(A187,Customer_Dim!$A$2:$H$501,3,0)</f>
        <v>53</v>
      </c>
      <c r="D187" s="8" t="str">
        <f t="shared" si="2"/>
        <v>40–59</v>
      </c>
      <c r="E187" s="8" t="str">
        <f>VLOOKUP(A187,Customer_Dim!$A$2:$H$501,4,0)</f>
        <v>Male</v>
      </c>
      <c r="F187" s="8" t="str">
        <f>VLOOKUP(A187,Customer_Dim!$A$2:$H$501,6,0)</f>
        <v>Missouri</v>
      </c>
    </row>
    <row r="188" spans="1:6" x14ac:dyDescent="0.3">
      <c r="A188" s="7" t="s">
        <v>610</v>
      </c>
      <c r="B188" s="10">
        <v>5315.2936</v>
      </c>
      <c r="C188" s="8">
        <f>VLOOKUP(A188,Customer_Dim!$A$2:$H$501,3,0)</f>
        <v>60</v>
      </c>
      <c r="D188" s="8" t="str">
        <f t="shared" si="2"/>
        <v>60+</v>
      </c>
      <c r="E188" s="8" t="str">
        <f>VLOOKUP(A188,Customer_Dim!$A$2:$H$501,4,0)</f>
        <v>Female</v>
      </c>
      <c r="F188" s="8" t="str">
        <f>VLOOKUP(A188,Customer_Dim!$A$2:$H$501,6,0)</f>
        <v>Alabama</v>
      </c>
    </row>
    <row r="189" spans="1:6" x14ac:dyDescent="0.3">
      <c r="A189" s="7" t="s">
        <v>613</v>
      </c>
      <c r="B189" s="10">
        <v>6288.2460000000001</v>
      </c>
      <c r="C189" s="8">
        <f>VLOOKUP(A189,Customer_Dim!$A$2:$H$501,3,0)</f>
        <v>42</v>
      </c>
      <c r="D189" s="8" t="str">
        <f t="shared" si="2"/>
        <v>40–59</v>
      </c>
      <c r="E189" s="8" t="str">
        <f>VLOOKUP(A189,Customer_Dim!$A$2:$H$501,4,0)</f>
        <v>Male</v>
      </c>
      <c r="F189" s="8" t="str">
        <f>VLOOKUP(A189,Customer_Dim!$A$2:$H$501,6,0)</f>
        <v>New Mexico</v>
      </c>
    </row>
    <row r="190" spans="1:6" x14ac:dyDescent="0.3">
      <c r="A190" s="7" t="s">
        <v>616</v>
      </c>
      <c r="B190" s="10">
        <v>2764.8031999999998</v>
      </c>
      <c r="C190" s="8">
        <f>VLOOKUP(A190,Customer_Dim!$A$2:$H$501,3,0)</f>
        <v>29</v>
      </c>
      <c r="D190" s="8" t="str">
        <f t="shared" si="2"/>
        <v>20–39</v>
      </c>
      <c r="E190" s="8" t="str">
        <f>VLOOKUP(A190,Customer_Dim!$A$2:$H$501,4,0)</f>
        <v>Male</v>
      </c>
      <c r="F190" s="8" t="str">
        <f>VLOOKUP(A190,Customer_Dim!$A$2:$H$501,6,0)</f>
        <v>Kentucky</v>
      </c>
    </row>
    <row r="191" spans="1:6" x14ac:dyDescent="0.3">
      <c r="A191" s="7" t="s">
        <v>619</v>
      </c>
      <c r="B191" s="10">
        <v>5015.9701999999997</v>
      </c>
      <c r="C191" s="8">
        <f>VLOOKUP(A191,Customer_Dim!$A$2:$H$501,3,0)</f>
        <v>21</v>
      </c>
      <c r="D191" s="8" t="str">
        <f t="shared" si="2"/>
        <v>20–39</v>
      </c>
      <c r="E191" s="8" t="str">
        <f>VLOOKUP(A191,Customer_Dim!$A$2:$H$501,4,0)</f>
        <v>Male</v>
      </c>
      <c r="F191" s="8" t="str">
        <f>VLOOKUP(A191,Customer_Dim!$A$2:$H$501,6,0)</f>
        <v>New York</v>
      </c>
    </row>
    <row r="192" spans="1:6" x14ac:dyDescent="0.3">
      <c r="A192" s="7" t="s">
        <v>622</v>
      </c>
      <c r="B192" s="10">
        <v>3605.9114</v>
      </c>
      <c r="C192" s="8">
        <f>VLOOKUP(A192,Customer_Dim!$A$2:$H$501,3,0)</f>
        <v>29</v>
      </c>
      <c r="D192" s="8" t="str">
        <f t="shared" si="2"/>
        <v>20–39</v>
      </c>
      <c r="E192" s="8" t="str">
        <f>VLOOKUP(A192,Customer_Dim!$A$2:$H$501,4,0)</f>
        <v>Female</v>
      </c>
      <c r="F192" s="8" t="str">
        <f>VLOOKUP(A192,Customer_Dim!$A$2:$H$501,6,0)</f>
        <v>Ohio</v>
      </c>
    </row>
    <row r="193" spans="1:6" x14ac:dyDescent="0.3">
      <c r="A193" s="7" t="s">
        <v>625</v>
      </c>
      <c r="B193" s="10">
        <v>3839.6424000000002</v>
      </c>
      <c r="C193" s="8">
        <f>VLOOKUP(A193,Customer_Dim!$A$2:$H$501,3,0)</f>
        <v>26</v>
      </c>
      <c r="D193" s="8" t="str">
        <f t="shared" si="2"/>
        <v>20–39</v>
      </c>
      <c r="E193" s="8" t="str">
        <f>VLOOKUP(A193,Customer_Dim!$A$2:$H$501,4,0)</f>
        <v>Male</v>
      </c>
      <c r="F193" s="8" t="str">
        <f>VLOOKUP(A193,Customer_Dim!$A$2:$H$501,6,0)</f>
        <v>Idaho</v>
      </c>
    </row>
    <row r="194" spans="1:6" x14ac:dyDescent="0.3">
      <c r="A194" s="7" t="s">
        <v>628</v>
      </c>
      <c r="B194" s="10">
        <v>3981.7339999999999</v>
      </c>
      <c r="C194" s="8">
        <f>VLOOKUP(A194,Customer_Dim!$A$2:$H$501,3,0)</f>
        <v>38</v>
      </c>
      <c r="D194" s="8" t="str">
        <f t="shared" si="2"/>
        <v>20–39</v>
      </c>
      <c r="E194" s="8" t="str">
        <f>VLOOKUP(A194,Customer_Dim!$A$2:$H$501,4,0)</f>
        <v>Male</v>
      </c>
      <c r="F194" s="8" t="str">
        <f>VLOOKUP(A194,Customer_Dim!$A$2:$H$501,6,0)</f>
        <v>Georgia</v>
      </c>
    </row>
    <row r="195" spans="1:6" x14ac:dyDescent="0.3">
      <c r="A195" s="7" t="s">
        <v>631</v>
      </c>
      <c r="B195" s="10">
        <v>1880.8532</v>
      </c>
      <c r="C195" s="8">
        <f>VLOOKUP(A195,Customer_Dim!$A$2:$H$501,3,0)</f>
        <v>46</v>
      </c>
      <c r="D195" s="8" t="str">
        <f t="shared" ref="D195:D258" si="3">IF(C195&lt;20,"Below 20",
IF(C195&lt;40,"20–39",
IF(C195&lt;60,"40–59","60+")))</f>
        <v>40–59</v>
      </c>
      <c r="E195" s="8" t="str">
        <f>VLOOKUP(A195,Customer_Dim!$A$2:$H$501,4,0)</f>
        <v>Male</v>
      </c>
      <c r="F195" s="8" t="str">
        <f>VLOOKUP(A195,Customer_Dim!$A$2:$H$501,6,0)</f>
        <v>Pennsylvania</v>
      </c>
    </row>
    <row r="196" spans="1:6" x14ac:dyDescent="0.3">
      <c r="A196" s="7" t="s">
        <v>634</v>
      </c>
      <c r="B196" s="10">
        <v>2422.0394999999999</v>
      </c>
      <c r="C196" s="8">
        <f>VLOOKUP(A196,Customer_Dim!$A$2:$H$501,3,0)</f>
        <v>60</v>
      </c>
      <c r="D196" s="8" t="str">
        <f t="shared" si="3"/>
        <v>60+</v>
      </c>
      <c r="E196" s="8" t="str">
        <f>VLOOKUP(A196,Customer_Dim!$A$2:$H$501,4,0)</f>
        <v>Male</v>
      </c>
      <c r="F196" s="8" t="str">
        <f>VLOOKUP(A196,Customer_Dim!$A$2:$H$501,6,0)</f>
        <v>Arizona</v>
      </c>
    </row>
    <row r="197" spans="1:6" x14ac:dyDescent="0.3">
      <c r="A197" s="7" t="s">
        <v>637</v>
      </c>
      <c r="B197" s="10">
        <v>1224.4571999999998</v>
      </c>
      <c r="C197" s="8">
        <f>VLOOKUP(A197,Customer_Dim!$A$2:$H$501,3,0)</f>
        <v>18</v>
      </c>
      <c r="D197" s="8" t="str">
        <f t="shared" si="3"/>
        <v>Below 20</v>
      </c>
      <c r="E197" s="8" t="str">
        <f>VLOOKUP(A197,Customer_Dim!$A$2:$H$501,4,0)</f>
        <v>Female</v>
      </c>
      <c r="F197" s="8" t="str">
        <f>VLOOKUP(A197,Customer_Dim!$A$2:$H$501,6,0)</f>
        <v>Alaska</v>
      </c>
    </row>
    <row r="198" spans="1:6" x14ac:dyDescent="0.3">
      <c r="A198" s="7" t="s">
        <v>640</v>
      </c>
      <c r="B198" s="10">
        <v>3503.7837000000009</v>
      </c>
      <c r="C198" s="8">
        <f>VLOOKUP(A198,Customer_Dim!$A$2:$H$501,3,0)</f>
        <v>45</v>
      </c>
      <c r="D198" s="8" t="str">
        <f t="shared" si="3"/>
        <v>40–59</v>
      </c>
      <c r="E198" s="8" t="str">
        <f>VLOOKUP(A198,Customer_Dim!$A$2:$H$501,4,0)</f>
        <v>Female</v>
      </c>
      <c r="F198" s="8" t="str">
        <f>VLOOKUP(A198,Customer_Dim!$A$2:$H$501,6,0)</f>
        <v>Minnesota</v>
      </c>
    </row>
    <row r="199" spans="1:6" x14ac:dyDescent="0.3">
      <c r="A199" s="7" t="s">
        <v>642</v>
      </c>
      <c r="B199" s="10">
        <v>6599.3523999999998</v>
      </c>
      <c r="C199" s="8">
        <f>VLOOKUP(A199,Customer_Dim!$A$2:$H$501,3,0)</f>
        <v>54</v>
      </c>
      <c r="D199" s="8" t="str">
        <f t="shared" si="3"/>
        <v>40–59</v>
      </c>
      <c r="E199" s="8" t="str">
        <f>VLOOKUP(A199,Customer_Dim!$A$2:$H$501,4,0)</f>
        <v>Male</v>
      </c>
      <c r="F199" s="8" t="str">
        <f>VLOOKUP(A199,Customer_Dim!$A$2:$H$501,6,0)</f>
        <v>Vermont</v>
      </c>
    </row>
    <row r="200" spans="1:6" x14ac:dyDescent="0.3">
      <c r="A200" s="7" t="s">
        <v>645</v>
      </c>
      <c r="B200" s="10">
        <v>1149.7687000000001</v>
      </c>
      <c r="C200" s="8">
        <f>VLOOKUP(A200,Customer_Dim!$A$2:$H$501,3,0)</f>
        <v>46</v>
      </c>
      <c r="D200" s="8" t="str">
        <f t="shared" si="3"/>
        <v>40–59</v>
      </c>
      <c r="E200" s="8" t="str">
        <f>VLOOKUP(A200,Customer_Dim!$A$2:$H$501,4,0)</f>
        <v>Male</v>
      </c>
      <c r="F200" s="8" t="str">
        <f>VLOOKUP(A200,Customer_Dim!$A$2:$H$501,6,0)</f>
        <v>Tennessee</v>
      </c>
    </row>
    <row r="201" spans="1:6" x14ac:dyDescent="0.3">
      <c r="A201" s="7" t="s">
        <v>648</v>
      </c>
      <c r="B201" s="10">
        <v>5420.3130000000001</v>
      </c>
      <c r="C201" s="8">
        <f>VLOOKUP(A201,Customer_Dim!$A$2:$H$501,3,0)</f>
        <v>30</v>
      </c>
      <c r="D201" s="8" t="str">
        <f t="shared" si="3"/>
        <v>20–39</v>
      </c>
      <c r="E201" s="8" t="str">
        <f>VLOOKUP(A201,Customer_Dim!$A$2:$H$501,4,0)</f>
        <v>Male</v>
      </c>
      <c r="F201" s="8" t="str">
        <f>VLOOKUP(A201,Customer_Dim!$A$2:$H$501,6,0)</f>
        <v>Maine</v>
      </c>
    </row>
    <row r="202" spans="1:6" x14ac:dyDescent="0.3">
      <c r="A202" s="7" t="s">
        <v>651</v>
      </c>
      <c r="B202" s="10">
        <v>7490.9719999999988</v>
      </c>
      <c r="C202" s="8">
        <f>VLOOKUP(A202,Customer_Dim!$A$2:$H$501,3,0)</f>
        <v>25</v>
      </c>
      <c r="D202" s="8" t="str">
        <f t="shared" si="3"/>
        <v>20–39</v>
      </c>
      <c r="E202" s="8" t="str">
        <f>VLOOKUP(A202,Customer_Dim!$A$2:$H$501,4,0)</f>
        <v>Female</v>
      </c>
      <c r="F202" s="8" t="str">
        <f>VLOOKUP(A202,Customer_Dim!$A$2:$H$501,6,0)</f>
        <v>Michigan</v>
      </c>
    </row>
    <row r="203" spans="1:6" x14ac:dyDescent="0.3">
      <c r="A203" s="7" t="s">
        <v>654</v>
      </c>
      <c r="B203" s="10">
        <v>4468.7961999999998</v>
      </c>
      <c r="C203" s="8">
        <f>VLOOKUP(A203,Customer_Dim!$A$2:$H$501,3,0)</f>
        <v>37</v>
      </c>
      <c r="D203" s="8" t="str">
        <f t="shared" si="3"/>
        <v>20–39</v>
      </c>
      <c r="E203" s="8" t="str">
        <f>VLOOKUP(A203,Customer_Dim!$A$2:$H$501,4,0)</f>
        <v>Female</v>
      </c>
      <c r="F203" s="8" t="str">
        <f>VLOOKUP(A203,Customer_Dim!$A$2:$H$501,6,0)</f>
        <v>Kansas</v>
      </c>
    </row>
    <row r="204" spans="1:6" x14ac:dyDescent="0.3">
      <c r="A204" s="7" t="s">
        <v>657</v>
      </c>
      <c r="B204" s="10">
        <v>4213.3869999999997</v>
      </c>
      <c r="C204" s="8">
        <f>VLOOKUP(A204,Customer_Dim!$A$2:$H$501,3,0)</f>
        <v>47</v>
      </c>
      <c r="D204" s="8" t="str">
        <f t="shared" si="3"/>
        <v>40–59</v>
      </c>
      <c r="E204" s="8" t="str">
        <f>VLOOKUP(A204,Customer_Dim!$A$2:$H$501,4,0)</f>
        <v>Male</v>
      </c>
      <c r="F204" s="8" t="str">
        <f>VLOOKUP(A204,Customer_Dim!$A$2:$H$501,6,0)</f>
        <v>Iowa</v>
      </c>
    </row>
    <row r="205" spans="1:6" x14ac:dyDescent="0.3">
      <c r="A205" s="7" t="s">
        <v>660</v>
      </c>
      <c r="B205" s="10">
        <v>2656.2383</v>
      </c>
      <c r="C205" s="8">
        <f>VLOOKUP(A205,Customer_Dim!$A$2:$H$501,3,0)</f>
        <v>52</v>
      </c>
      <c r="D205" s="8" t="str">
        <f t="shared" si="3"/>
        <v>40–59</v>
      </c>
      <c r="E205" s="8" t="str">
        <f>VLOOKUP(A205,Customer_Dim!$A$2:$H$501,4,0)</f>
        <v>Male</v>
      </c>
      <c r="F205" s="8" t="str">
        <f>VLOOKUP(A205,Customer_Dim!$A$2:$H$501,6,0)</f>
        <v>Virginia</v>
      </c>
    </row>
    <row r="206" spans="1:6" x14ac:dyDescent="0.3">
      <c r="A206" s="7" t="s">
        <v>663</v>
      </c>
      <c r="B206" s="10">
        <v>4805.2284</v>
      </c>
      <c r="C206" s="8">
        <f>VLOOKUP(A206,Customer_Dim!$A$2:$H$501,3,0)</f>
        <v>44</v>
      </c>
      <c r="D206" s="8" t="str">
        <f t="shared" si="3"/>
        <v>40–59</v>
      </c>
      <c r="E206" s="8" t="str">
        <f>VLOOKUP(A206,Customer_Dim!$A$2:$H$501,4,0)</f>
        <v>Female</v>
      </c>
      <c r="F206" s="8" t="str">
        <f>VLOOKUP(A206,Customer_Dim!$A$2:$H$501,6,0)</f>
        <v>New Jersey</v>
      </c>
    </row>
    <row r="207" spans="1:6" x14ac:dyDescent="0.3">
      <c r="A207" s="7" t="s">
        <v>666</v>
      </c>
      <c r="B207" s="10">
        <v>1721.6891000000001</v>
      </c>
      <c r="C207" s="8">
        <f>VLOOKUP(A207,Customer_Dim!$A$2:$H$501,3,0)</f>
        <v>26</v>
      </c>
      <c r="D207" s="8" t="str">
        <f t="shared" si="3"/>
        <v>20–39</v>
      </c>
      <c r="E207" s="8" t="str">
        <f>VLOOKUP(A207,Customer_Dim!$A$2:$H$501,4,0)</f>
        <v>Female</v>
      </c>
      <c r="F207" s="8" t="str">
        <f>VLOOKUP(A207,Customer_Dim!$A$2:$H$501,6,0)</f>
        <v>Tennessee</v>
      </c>
    </row>
    <row r="208" spans="1:6" x14ac:dyDescent="0.3">
      <c r="A208" s="7" t="s">
        <v>669</v>
      </c>
      <c r="B208" s="10">
        <v>1027.9756</v>
      </c>
      <c r="C208" s="8">
        <f>VLOOKUP(A208,Customer_Dim!$A$2:$H$501,3,0)</f>
        <v>28</v>
      </c>
      <c r="D208" s="8" t="str">
        <f t="shared" si="3"/>
        <v>20–39</v>
      </c>
      <c r="E208" s="8" t="str">
        <f>VLOOKUP(A208,Customer_Dim!$A$2:$H$501,4,0)</f>
        <v>Female</v>
      </c>
      <c r="F208" s="8" t="str">
        <f>VLOOKUP(A208,Customer_Dim!$A$2:$H$501,6,0)</f>
        <v>New Jersey</v>
      </c>
    </row>
    <row r="209" spans="1:6" x14ac:dyDescent="0.3">
      <c r="A209" s="7" t="s">
        <v>672</v>
      </c>
      <c r="B209" s="10">
        <v>4327.0325000000003</v>
      </c>
      <c r="C209" s="8">
        <f>VLOOKUP(A209,Customer_Dim!$A$2:$H$501,3,0)</f>
        <v>54</v>
      </c>
      <c r="D209" s="8" t="str">
        <f t="shared" si="3"/>
        <v>40–59</v>
      </c>
      <c r="E209" s="8" t="str">
        <f>VLOOKUP(A209,Customer_Dim!$A$2:$H$501,4,0)</f>
        <v>Male</v>
      </c>
      <c r="F209" s="8" t="str">
        <f>VLOOKUP(A209,Customer_Dim!$A$2:$H$501,6,0)</f>
        <v>Louisiana</v>
      </c>
    </row>
    <row r="210" spans="1:6" x14ac:dyDescent="0.3">
      <c r="A210" s="7" t="s">
        <v>675</v>
      </c>
      <c r="B210" s="10">
        <v>8033.8401999999996</v>
      </c>
      <c r="C210" s="8">
        <f>VLOOKUP(A210,Customer_Dim!$A$2:$H$501,3,0)</f>
        <v>50</v>
      </c>
      <c r="D210" s="8" t="str">
        <f t="shared" si="3"/>
        <v>40–59</v>
      </c>
      <c r="E210" s="8" t="str">
        <f>VLOOKUP(A210,Customer_Dim!$A$2:$H$501,4,0)</f>
        <v>Female</v>
      </c>
      <c r="F210" s="8" t="str">
        <f>VLOOKUP(A210,Customer_Dim!$A$2:$H$501,6,0)</f>
        <v>Maine</v>
      </c>
    </row>
    <row r="211" spans="1:6" x14ac:dyDescent="0.3">
      <c r="A211" s="7" t="s">
        <v>678</v>
      </c>
      <c r="B211" s="10">
        <v>7523.9336000000003</v>
      </c>
      <c r="C211" s="8">
        <f>VLOOKUP(A211,Customer_Dim!$A$2:$H$501,3,0)</f>
        <v>48</v>
      </c>
      <c r="D211" s="8" t="str">
        <f t="shared" si="3"/>
        <v>40–59</v>
      </c>
      <c r="E211" s="8" t="str">
        <f>VLOOKUP(A211,Customer_Dim!$A$2:$H$501,4,0)</f>
        <v>Male</v>
      </c>
      <c r="F211" s="8" t="str">
        <f>VLOOKUP(A211,Customer_Dim!$A$2:$H$501,6,0)</f>
        <v>Georgia</v>
      </c>
    </row>
    <row r="212" spans="1:6" x14ac:dyDescent="0.3">
      <c r="A212" s="7" t="s">
        <v>681</v>
      </c>
      <c r="B212" s="10">
        <v>8670.0492000000013</v>
      </c>
      <c r="C212" s="8">
        <f>VLOOKUP(A212,Customer_Dim!$A$2:$H$501,3,0)</f>
        <v>20</v>
      </c>
      <c r="D212" s="8" t="str">
        <f t="shared" si="3"/>
        <v>20–39</v>
      </c>
      <c r="E212" s="8" t="str">
        <f>VLOOKUP(A212,Customer_Dim!$A$2:$H$501,4,0)</f>
        <v>Female</v>
      </c>
      <c r="F212" s="8" t="str">
        <f>VLOOKUP(A212,Customer_Dim!$A$2:$H$501,6,0)</f>
        <v>Delaware</v>
      </c>
    </row>
    <row r="213" spans="1:6" x14ac:dyDescent="0.3">
      <c r="A213" s="7" t="s">
        <v>684</v>
      </c>
      <c r="B213" s="10">
        <v>5009.6507999999994</v>
      </c>
      <c r="C213" s="8">
        <f>VLOOKUP(A213,Customer_Dim!$A$2:$H$501,3,0)</f>
        <v>63</v>
      </c>
      <c r="D213" s="8" t="str">
        <f t="shared" si="3"/>
        <v>60+</v>
      </c>
      <c r="E213" s="8" t="str">
        <f>VLOOKUP(A213,Customer_Dim!$A$2:$H$501,4,0)</f>
        <v>Female</v>
      </c>
      <c r="F213" s="8" t="str">
        <f>VLOOKUP(A213,Customer_Dim!$A$2:$H$501,6,0)</f>
        <v>Washington</v>
      </c>
    </row>
    <row r="214" spans="1:6" x14ac:dyDescent="0.3">
      <c r="A214" s="7" t="s">
        <v>687</v>
      </c>
      <c r="B214" s="10">
        <v>4567.2255000000005</v>
      </c>
      <c r="C214" s="8">
        <f>VLOOKUP(A214,Customer_Dim!$A$2:$H$501,3,0)</f>
        <v>42</v>
      </c>
      <c r="D214" s="8" t="str">
        <f t="shared" si="3"/>
        <v>40–59</v>
      </c>
      <c r="E214" s="8" t="str">
        <f>VLOOKUP(A214,Customer_Dim!$A$2:$H$501,4,0)</f>
        <v>Female</v>
      </c>
      <c r="F214" s="8" t="str">
        <f>VLOOKUP(A214,Customer_Dim!$A$2:$H$501,6,0)</f>
        <v>North Dakota</v>
      </c>
    </row>
    <row r="215" spans="1:6" x14ac:dyDescent="0.3">
      <c r="A215" s="7" t="s">
        <v>690</v>
      </c>
      <c r="B215" s="10">
        <v>4711.7456999999995</v>
      </c>
      <c r="C215" s="8">
        <f>VLOOKUP(A215,Customer_Dim!$A$2:$H$501,3,0)</f>
        <v>61</v>
      </c>
      <c r="D215" s="8" t="str">
        <f t="shared" si="3"/>
        <v>60+</v>
      </c>
      <c r="E215" s="8" t="str">
        <f>VLOOKUP(A215,Customer_Dim!$A$2:$H$501,4,0)</f>
        <v>Male</v>
      </c>
      <c r="F215" s="8" t="str">
        <f>VLOOKUP(A215,Customer_Dim!$A$2:$H$501,6,0)</f>
        <v>Montana</v>
      </c>
    </row>
    <row r="216" spans="1:6" x14ac:dyDescent="0.3">
      <c r="A216" s="7" t="s">
        <v>693</v>
      </c>
      <c r="B216" s="10">
        <v>3494.3219999999997</v>
      </c>
      <c r="C216" s="8">
        <f>VLOOKUP(A216,Customer_Dim!$A$2:$H$501,3,0)</f>
        <v>50</v>
      </c>
      <c r="D216" s="8" t="str">
        <f t="shared" si="3"/>
        <v>40–59</v>
      </c>
      <c r="E216" s="8" t="str">
        <f>VLOOKUP(A216,Customer_Dim!$A$2:$H$501,4,0)</f>
        <v>Female</v>
      </c>
      <c r="F216" s="8" t="str">
        <f>VLOOKUP(A216,Customer_Dim!$A$2:$H$501,6,0)</f>
        <v>Oregon</v>
      </c>
    </row>
    <row r="217" spans="1:6" x14ac:dyDescent="0.3">
      <c r="A217" s="7" t="s">
        <v>696</v>
      </c>
      <c r="B217" s="10">
        <v>1998.6038000000001</v>
      </c>
      <c r="C217" s="8">
        <f>VLOOKUP(A217,Customer_Dim!$A$2:$H$501,3,0)</f>
        <v>44</v>
      </c>
      <c r="D217" s="8" t="str">
        <f t="shared" si="3"/>
        <v>40–59</v>
      </c>
      <c r="E217" s="8" t="str">
        <f>VLOOKUP(A217,Customer_Dim!$A$2:$H$501,4,0)</f>
        <v>Male</v>
      </c>
      <c r="F217" s="8" t="str">
        <f>VLOOKUP(A217,Customer_Dim!$A$2:$H$501,6,0)</f>
        <v>California</v>
      </c>
    </row>
    <row r="218" spans="1:6" x14ac:dyDescent="0.3">
      <c r="A218" s="7" t="s">
        <v>699</v>
      </c>
      <c r="B218" s="10">
        <v>2534.6336999999999</v>
      </c>
      <c r="C218" s="8">
        <f>VLOOKUP(A218,Customer_Dim!$A$2:$H$501,3,0)</f>
        <v>42</v>
      </c>
      <c r="D218" s="8" t="str">
        <f t="shared" si="3"/>
        <v>40–59</v>
      </c>
      <c r="E218" s="8" t="str">
        <f>VLOOKUP(A218,Customer_Dim!$A$2:$H$501,4,0)</f>
        <v>Male</v>
      </c>
      <c r="F218" s="8" t="str">
        <f>VLOOKUP(A218,Customer_Dim!$A$2:$H$501,6,0)</f>
        <v>Missouri</v>
      </c>
    </row>
    <row r="219" spans="1:6" x14ac:dyDescent="0.3">
      <c r="A219" s="7" t="s">
        <v>702</v>
      </c>
      <c r="B219" s="10">
        <v>2044.7543999999998</v>
      </c>
      <c r="C219" s="8">
        <f>VLOOKUP(A219,Customer_Dim!$A$2:$H$501,3,0)</f>
        <v>46</v>
      </c>
      <c r="D219" s="8" t="str">
        <f t="shared" si="3"/>
        <v>40–59</v>
      </c>
      <c r="E219" s="8" t="str">
        <f>VLOOKUP(A219,Customer_Dim!$A$2:$H$501,4,0)</f>
        <v>Male</v>
      </c>
      <c r="F219" s="8" t="str">
        <f>VLOOKUP(A219,Customer_Dim!$A$2:$H$501,6,0)</f>
        <v>California</v>
      </c>
    </row>
    <row r="220" spans="1:6" x14ac:dyDescent="0.3">
      <c r="A220" s="7" t="s">
        <v>705</v>
      </c>
      <c r="B220" s="10">
        <v>17147.713000000003</v>
      </c>
      <c r="C220" s="8">
        <f>VLOOKUP(A220,Customer_Dim!$A$2:$H$501,3,0)</f>
        <v>47</v>
      </c>
      <c r="D220" s="8" t="str">
        <f t="shared" si="3"/>
        <v>40–59</v>
      </c>
      <c r="E220" s="8" t="str">
        <f>VLOOKUP(A220,Customer_Dim!$A$2:$H$501,4,0)</f>
        <v>Female</v>
      </c>
      <c r="F220" s="8" t="str">
        <f>VLOOKUP(A220,Customer_Dim!$A$2:$H$501,6,0)</f>
        <v>New Jersey</v>
      </c>
    </row>
    <row r="221" spans="1:6" x14ac:dyDescent="0.3">
      <c r="A221" s="7" t="s">
        <v>707</v>
      </c>
      <c r="B221" s="10">
        <v>4627.8541000000005</v>
      </c>
      <c r="C221" s="8">
        <f>VLOOKUP(A221,Customer_Dim!$A$2:$H$501,3,0)</f>
        <v>50</v>
      </c>
      <c r="D221" s="8" t="str">
        <f t="shared" si="3"/>
        <v>40–59</v>
      </c>
      <c r="E221" s="8" t="str">
        <f>VLOOKUP(A221,Customer_Dim!$A$2:$H$501,4,0)</f>
        <v>Female</v>
      </c>
      <c r="F221" s="8" t="str">
        <f>VLOOKUP(A221,Customer_Dim!$A$2:$H$501,6,0)</f>
        <v>Massachusetts</v>
      </c>
    </row>
    <row r="222" spans="1:6" x14ac:dyDescent="0.3">
      <c r="A222" s="7" t="s">
        <v>710</v>
      </c>
      <c r="B222" s="10">
        <v>4588.6840000000002</v>
      </c>
      <c r="C222" s="8">
        <f>VLOOKUP(A222,Customer_Dim!$A$2:$H$501,3,0)</f>
        <v>38</v>
      </c>
      <c r="D222" s="8" t="str">
        <f t="shared" si="3"/>
        <v>20–39</v>
      </c>
      <c r="E222" s="8" t="str">
        <f>VLOOKUP(A222,Customer_Dim!$A$2:$H$501,4,0)</f>
        <v>Male</v>
      </c>
      <c r="F222" s="8" t="str">
        <f>VLOOKUP(A222,Customer_Dim!$A$2:$H$501,6,0)</f>
        <v>Georgia</v>
      </c>
    </row>
    <row r="223" spans="1:6" x14ac:dyDescent="0.3">
      <c r="A223" s="7" t="s">
        <v>713</v>
      </c>
      <c r="B223" s="10">
        <v>4971.6522999999997</v>
      </c>
      <c r="C223" s="8">
        <f>VLOOKUP(A223,Customer_Dim!$A$2:$H$501,3,0)</f>
        <v>35</v>
      </c>
      <c r="D223" s="8" t="str">
        <f t="shared" si="3"/>
        <v>20–39</v>
      </c>
      <c r="E223" s="8" t="str">
        <f>VLOOKUP(A223,Customer_Dim!$A$2:$H$501,4,0)</f>
        <v>Male</v>
      </c>
      <c r="F223" s="8" t="str">
        <f>VLOOKUP(A223,Customer_Dim!$A$2:$H$501,6,0)</f>
        <v>New Mexico</v>
      </c>
    </row>
    <row r="224" spans="1:6" x14ac:dyDescent="0.3">
      <c r="A224" s="7" t="s">
        <v>716</v>
      </c>
      <c r="B224" s="10">
        <v>4907.7227000000003</v>
      </c>
      <c r="C224" s="8">
        <f>VLOOKUP(A224,Customer_Dim!$A$2:$H$501,3,0)</f>
        <v>50</v>
      </c>
      <c r="D224" s="8" t="str">
        <f t="shared" si="3"/>
        <v>40–59</v>
      </c>
      <c r="E224" s="8" t="str">
        <f>VLOOKUP(A224,Customer_Dim!$A$2:$H$501,4,0)</f>
        <v>Male</v>
      </c>
      <c r="F224" s="8" t="str">
        <f>VLOOKUP(A224,Customer_Dim!$A$2:$H$501,6,0)</f>
        <v>Iowa</v>
      </c>
    </row>
    <row r="225" spans="1:6" x14ac:dyDescent="0.3">
      <c r="A225" s="7" t="s">
        <v>718</v>
      </c>
      <c r="B225" s="10">
        <v>904.08320000000003</v>
      </c>
      <c r="C225" s="8">
        <f>VLOOKUP(A225,Customer_Dim!$A$2:$H$501,3,0)</f>
        <v>29</v>
      </c>
      <c r="D225" s="8" t="str">
        <f t="shared" si="3"/>
        <v>20–39</v>
      </c>
      <c r="E225" s="8" t="str">
        <f>VLOOKUP(A225,Customer_Dim!$A$2:$H$501,4,0)</f>
        <v>Male</v>
      </c>
      <c r="F225" s="8" t="str">
        <f>VLOOKUP(A225,Customer_Dim!$A$2:$H$501,6,0)</f>
        <v>Missouri</v>
      </c>
    </row>
    <row r="226" spans="1:6" x14ac:dyDescent="0.3">
      <c r="A226" s="7" t="s">
        <v>721</v>
      </c>
      <c r="B226" s="10">
        <v>4484.0424000000003</v>
      </c>
      <c r="C226" s="8">
        <f>VLOOKUP(A226,Customer_Dim!$A$2:$H$501,3,0)</f>
        <v>46</v>
      </c>
      <c r="D226" s="8" t="str">
        <f t="shared" si="3"/>
        <v>40–59</v>
      </c>
      <c r="E226" s="8" t="str">
        <f>VLOOKUP(A226,Customer_Dim!$A$2:$H$501,4,0)</f>
        <v>Female</v>
      </c>
      <c r="F226" s="8" t="str">
        <f>VLOOKUP(A226,Customer_Dim!$A$2:$H$501,6,0)</f>
        <v>Utah</v>
      </c>
    </row>
    <row r="227" spans="1:6" x14ac:dyDescent="0.3">
      <c r="A227" s="7" t="s">
        <v>724</v>
      </c>
      <c r="B227" s="10">
        <v>4926.1783999999998</v>
      </c>
      <c r="C227" s="8">
        <f>VLOOKUP(A227,Customer_Dim!$A$2:$H$501,3,0)</f>
        <v>54</v>
      </c>
      <c r="D227" s="8" t="str">
        <f t="shared" si="3"/>
        <v>40–59</v>
      </c>
      <c r="E227" s="8" t="str">
        <f>VLOOKUP(A227,Customer_Dim!$A$2:$H$501,4,0)</f>
        <v>Male</v>
      </c>
      <c r="F227" s="8" t="str">
        <f>VLOOKUP(A227,Customer_Dim!$A$2:$H$501,6,0)</f>
        <v>Alaska</v>
      </c>
    </row>
    <row r="228" spans="1:6" x14ac:dyDescent="0.3">
      <c r="A228" s="7" t="s">
        <v>726</v>
      </c>
      <c r="B228" s="10">
        <v>1706.96</v>
      </c>
      <c r="C228" s="8">
        <f>VLOOKUP(A228,Customer_Dim!$A$2:$H$501,3,0)</f>
        <v>63</v>
      </c>
      <c r="D228" s="8" t="str">
        <f t="shared" si="3"/>
        <v>60+</v>
      </c>
      <c r="E228" s="8" t="str">
        <f>VLOOKUP(A228,Customer_Dim!$A$2:$H$501,4,0)</f>
        <v>Female</v>
      </c>
      <c r="F228" s="8" t="str">
        <f>VLOOKUP(A228,Customer_Dim!$A$2:$H$501,6,0)</f>
        <v>Kansas</v>
      </c>
    </row>
    <row r="229" spans="1:6" x14ac:dyDescent="0.3">
      <c r="A229" s="7" t="s">
        <v>729</v>
      </c>
      <c r="B229" s="10">
        <v>3036.8431999999998</v>
      </c>
      <c r="C229" s="8">
        <f>VLOOKUP(A229,Customer_Dim!$A$2:$H$501,3,0)</f>
        <v>52</v>
      </c>
      <c r="D229" s="8" t="str">
        <f t="shared" si="3"/>
        <v>40–59</v>
      </c>
      <c r="E229" s="8" t="str">
        <f>VLOOKUP(A229,Customer_Dim!$A$2:$H$501,4,0)</f>
        <v>Female</v>
      </c>
      <c r="F229" s="8" t="str">
        <f>VLOOKUP(A229,Customer_Dim!$A$2:$H$501,6,0)</f>
        <v>Utah</v>
      </c>
    </row>
    <row r="230" spans="1:6" x14ac:dyDescent="0.3">
      <c r="A230" s="7" t="s">
        <v>731</v>
      </c>
      <c r="B230" s="10">
        <v>4362.9960000000001</v>
      </c>
      <c r="C230" s="8">
        <f>VLOOKUP(A230,Customer_Dim!$A$2:$H$501,3,0)</f>
        <v>32</v>
      </c>
      <c r="D230" s="8" t="str">
        <f t="shared" si="3"/>
        <v>20–39</v>
      </c>
      <c r="E230" s="8" t="str">
        <f>VLOOKUP(A230,Customer_Dim!$A$2:$H$501,4,0)</f>
        <v>Female</v>
      </c>
      <c r="F230" s="8" t="str">
        <f>VLOOKUP(A230,Customer_Dim!$A$2:$H$501,6,0)</f>
        <v>Maryland</v>
      </c>
    </row>
    <row r="231" spans="1:6" x14ac:dyDescent="0.3">
      <c r="A231" s="7" t="s">
        <v>734</v>
      </c>
      <c r="B231" s="10">
        <v>3287.7060999999999</v>
      </c>
      <c r="C231" s="8">
        <f>VLOOKUP(A231,Customer_Dim!$A$2:$H$501,3,0)</f>
        <v>29</v>
      </c>
      <c r="D231" s="8" t="str">
        <f t="shared" si="3"/>
        <v>20–39</v>
      </c>
      <c r="E231" s="8" t="str">
        <f>VLOOKUP(A231,Customer_Dim!$A$2:$H$501,4,0)</f>
        <v>Male</v>
      </c>
      <c r="F231" s="8" t="str">
        <f>VLOOKUP(A231,Customer_Dim!$A$2:$H$501,6,0)</f>
        <v>Florida</v>
      </c>
    </row>
    <row r="232" spans="1:6" x14ac:dyDescent="0.3">
      <c r="A232" s="7" t="s">
        <v>737</v>
      </c>
      <c r="B232" s="10">
        <v>1993.8715999999999</v>
      </c>
      <c r="C232" s="8">
        <f>VLOOKUP(A232,Customer_Dim!$A$2:$H$501,3,0)</f>
        <v>22</v>
      </c>
      <c r="D232" s="8" t="str">
        <f t="shared" si="3"/>
        <v>20–39</v>
      </c>
      <c r="E232" s="8" t="str">
        <f>VLOOKUP(A232,Customer_Dim!$A$2:$H$501,4,0)</f>
        <v>Female</v>
      </c>
      <c r="F232" s="8" t="str">
        <f>VLOOKUP(A232,Customer_Dim!$A$2:$H$501,6,0)</f>
        <v>South Carolina</v>
      </c>
    </row>
    <row r="233" spans="1:6" x14ac:dyDescent="0.3">
      <c r="A233" s="7" t="s">
        <v>740</v>
      </c>
      <c r="B233" s="10">
        <v>4704.4197999999997</v>
      </c>
      <c r="C233" s="8">
        <f>VLOOKUP(A233,Customer_Dim!$A$2:$H$501,3,0)</f>
        <v>27</v>
      </c>
      <c r="D233" s="8" t="str">
        <f t="shared" si="3"/>
        <v>20–39</v>
      </c>
      <c r="E233" s="8" t="str">
        <f>VLOOKUP(A233,Customer_Dim!$A$2:$H$501,4,0)</f>
        <v>Female</v>
      </c>
      <c r="F233" s="8" t="str">
        <f>VLOOKUP(A233,Customer_Dim!$A$2:$H$501,6,0)</f>
        <v>New Jersey</v>
      </c>
    </row>
    <row r="234" spans="1:6" x14ac:dyDescent="0.3">
      <c r="A234" s="7" t="s">
        <v>743</v>
      </c>
      <c r="B234" s="10">
        <v>2175.9567999999999</v>
      </c>
      <c r="C234" s="8">
        <f>VLOOKUP(A234,Customer_Dim!$A$2:$H$501,3,0)</f>
        <v>59</v>
      </c>
      <c r="D234" s="8" t="str">
        <f t="shared" si="3"/>
        <v>40–59</v>
      </c>
      <c r="E234" s="8" t="str">
        <f>VLOOKUP(A234,Customer_Dim!$A$2:$H$501,4,0)</f>
        <v>Male</v>
      </c>
      <c r="F234" s="8" t="str">
        <f>VLOOKUP(A234,Customer_Dim!$A$2:$H$501,6,0)</f>
        <v>West Virginia</v>
      </c>
    </row>
    <row r="235" spans="1:6" x14ac:dyDescent="0.3">
      <c r="A235" s="7" t="s">
        <v>746</v>
      </c>
      <c r="B235" s="10">
        <v>8340.6275999999998</v>
      </c>
      <c r="C235" s="8">
        <f>VLOOKUP(A235,Customer_Dim!$A$2:$H$501,3,0)</f>
        <v>43</v>
      </c>
      <c r="D235" s="8" t="str">
        <f t="shared" si="3"/>
        <v>40–59</v>
      </c>
      <c r="E235" s="8" t="str">
        <f>VLOOKUP(A235,Customer_Dim!$A$2:$H$501,4,0)</f>
        <v>Female</v>
      </c>
      <c r="F235" s="8" t="str">
        <f>VLOOKUP(A235,Customer_Dim!$A$2:$H$501,6,0)</f>
        <v>Kansas</v>
      </c>
    </row>
    <row r="236" spans="1:6" x14ac:dyDescent="0.3">
      <c r="A236" s="7" t="s">
        <v>749</v>
      </c>
      <c r="B236" s="10">
        <v>1118.0998</v>
      </c>
      <c r="C236" s="8">
        <f>VLOOKUP(A236,Customer_Dim!$A$2:$H$501,3,0)</f>
        <v>28</v>
      </c>
      <c r="D236" s="8" t="str">
        <f t="shared" si="3"/>
        <v>20–39</v>
      </c>
      <c r="E236" s="8" t="str">
        <f>VLOOKUP(A236,Customer_Dim!$A$2:$H$501,4,0)</f>
        <v>Female</v>
      </c>
      <c r="F236" s="8" t="str">
        <f>VLOOKUP(A236,Customer_Dim!$A$2:$H$501,6,0)</f>
        <v>Delaware</v>
      </c>
    </row>
    <row r="237" spans="1:6" x14ac:dyDescent="0.3">
      <c r="A237" s="7" t="s">
        <v>752</v>
      </c>
      <c r="B237" s="10">
        <v>6542.9421999999995</v>
      </c>
      <c r="C237" s="8">
        <f>VLOOKUP(A237,Customer_Dim!$A$2:$H$501,3,0)</f>
        <v>42</v>
      </c>
      <c r="D237" s="8" t="str">
        <f t="shared" si="3"/>
        <v>40–59</v>
      </c>
      <c r="E237" s="8" t="str">
        <f>VLOOKUP(A237,Customer_Dim!$A$2:$H$501,4,0)</f>
        <v>Female</v>
      </c>
      <c r="F237" s="8" t="str">
        <f>VLOOKUP(A237,Customer_Dim!$A$2:$H$501,6,0)</f>
        <v>Virginia</v>
      </c>
    </row>
    <row r="238" spans="1:6" x14ac:dyDescent="0.3">
      <c r="A238" s="7" t="s">
        <v>755</v>
      </c>
      <c r="B238" s="10">
        <v>3471.4616000000001</v>
      </c>
      <c r="C238" s="8">
        <f>VLOOKUP(A238,Customer_Dim!$A$2:$H$501,3,0)</f>
        <v>41</v>
      </c>
      <c r="D238" s="8" t="str">
        <f t="shared" si="3"/>
        <v>40–59</v>
      </c>
      <c r="E238" s="8" t="str">
        <f>VLOOKUP(A238,Customer_Dim!$A$2:$H$501,4,0)</f>
        <v>Female</v>
      </c>
      <c r="F238" s="8" t="str">
        <f>VLOOKUP(A238,Customer_Dim!$A$2:$H$501,6,0)</f>
        <v>Montana</v>
      </c>
    </row>
    <row r="239" spans="1:6" x14ac:dyDescent="0.3">
      <c r="A239" s="7" t="s">
        <v>758</v>
      </c>
      <c r="B239" s="10">
        <v>3745.8047999999999</v>
      </c>
      <c r="C239" s="8">
        <f>VLOOKUP(A239,Customer_Dim!$A$2:$H$501,3,0)</f>
        <v>40</v>
      </c>
      <c r="D239" s="8" t="str">
        <f t="shared" si="3"/>
        <v>40–59</v>
      </c>
      <c r="E239" s="8" t="str">
        <f>VLOOKUP(A239,Customer_Dim!$A$2:$H$501,4,0)</f>
        <v>Male</v>
      </c>
      <c r="F239" s="8" t="str">
        <f>VLOOKUP(A239,Customer_Dim!$A$2:$H$501,6,0)</f>
        <v>West Virginia</v>
      </c>
    </row>
    <row r="240" spans="1:6" x14ac:dyDescent="0.3">
      <c r="A240" s="7" t="s">
        <v>761</v>
      </c>
      <c r="B240" s="10">
        <v>6187.2790000000005</v>
      </c>
      <c r="C240" s="8">
        <f>VLOOKUP(A240,Customer_Dim!$A$2:$H$501,3,0)</f>
        <v>58</v>
      </c>
      <c r="D240" s="8" t="str">
        <f t="shared" si="3"/>
        <v>40–59</v>
      </c>
      <c r="E240" s="8" t="str">
        <f>VLOOKUP(A240,Customer_Dim!$A$2:$H$501,4,0)</f>
        <v>Female</v>
      </c>
      <c r="F240" s="8" t="str">
        <f>VLOOKUP(A240,Customer_Dim!$A$2:$H$501,6,0)</f>
        <v>Nevada</v>
      </c>
    </row>
    <row r="241" spans="1:6" x14ac:dyDescent="0.3">
      <c r="A241" s="7" t="s">
        <v>764</v>
      </c>
      <c r="B241" s="10">
        <v>3512.4829</v>
      </c>
      <c r="C241" s="8">
        <f>VLOOKUP(A241,Customer_Dim!$A$2:$H$501,3,0)</f>
        <v>59</v>
      </c>
      <c r="D241" s="8" t="str">
        <f t="shared" si="3"/>
        <v>40–59</v>
      </c>
      <c r="E241" s="8" t="str">
        <f>VLOOKUP(A241,Customer_Dim!$A$2:$H$501,4,0)</f>
        <v>Female</v>
      </c>
      <c r="F241" s="8" t="str">
        <f>VLOOKUP(A241,Customer_Dim!$A$2:$H$501,6,0)</f>
        <v>Michigan</v>
      </c>
    </row>
    <row r="242" spans="1:6" x14ac:dyDescent="0.3">
      <c r="A242" s="7" t="s">
        <v>767</v>
      </c>
      <c r="B242" s="10">
        <v>6212.6337000000003</v>
      </c>
      <c r="C242" s="8">
        <f>VLOOKUP(A242,Customer_Dim!$A$2:$H$501,3,0)</f>
        <v>31</v>
      </c>
      <c r="D242" s="8" t="str">
        <f t="shared" si="3"/>
        <v>20–39</v>
      </c>
      <c r="E242" s="8" t="str">
        <f>VLOOKUP(A242,Customer_Dim!$A$2:$H$501,4,0)</f>
        <v>Male</v>
      </c>
      <c r="F242" s="8" t="str">
        <f>VLOOKUP(A242,Customer_Dim!$A$2:$H$501,6,0)</f>
        <v>Virginia</v>
      </c>
    </row>
    <row r="243" spans="1:6" x14ac:dyDescent="0.3">
      <c r="A243" s="7" t="s">
        <v>770</v>
      </c>
      <c r="B243" s="10">
        <v>4327.0051999999996</v>
      </c>
      <c r="C243" s="8">
        <f>VLOOKUP(A243,Customer_Dim!$A$2:$H$501,3,0)</f>
        <v>58</v>
      </c>
      <c r="D243" s="8" t="str">
        <f t="shared" si="3"/>
        <v>40–59</v>
      </c>
      <c r="E243" s="8" t="str">
        <f>VLOOKUP(A243,Customer_Dim!$A$2:$H$501,4,0)</f>
        <v>Female</v>
      </c>
      <c r="F243" s="8" t="str">
        <f>VLOOKUP(A243,Customer_Dim!$A$2:$H$501,6,0)</f>
        <v>Connecticut</v>
      </c>
    </row>
    <row r="244" spans="1:6" x14ac:dyDescent="0.3">
      <c r="A244" s="7" t="s">
        <v>773</v>
      </c>
      <c r="B244" s="10">
        <v>4509.9386000000004</v>
      </c>
      <c r="C244" s="8">
        <f>VLOOKUP(A244,Customer_Dim!$A$2:$H$501,3,0)</f>
        <v>56</v>
      </c>
      <c r="D244" s="8" t="str">
        <f t="shared" si="3"/>
        <v>40–59</v>
      </c>
      <c r="E244" s="8" t="str">
        <f>VLOOKUP(A244,Customer_Dim!$A$2:$H$501,4,0)</f>
        <v>Female</v>
      </c>
      <c r="F244" s="8" t="str">
        <f>VLOOKUP(A244,Customer_Dim!$A$2:$H$501,6,0)</f>
        <v>Texas</v>
      </c>
    </row>
    <row r="245" spans="1:6" x14ac:dyDescent="0.3">
      <c r="A245" s="7" t="s">
        <v>776</v>
      </c>
      <c r="B245" s="10">
        <v>2499.6055999999999</v>
      </c>
      <c r="C245" s="8">
        <f>VLOOKUP(A245,Customer_Dim!$A$2:$H$501,3,0)</f>
        <v>19</v>
      </c>
      <c r="D245" s="8" t="str">
        <f t="shared" si="3"/>
        <v>Below 20</v>
      </c>
      <c r="E245" s="8" t="str">
        <f>VLOOKUP(A245,Customer_Dim!$A$2:$H$501,4,0)</f>
        <v>Male</v>
      </c>
      <c r="F245" s="8" t="str">
        <f>VLOOKUP(A245,Customer_Dim!$A$2:$H$501,6,0)</f>
        <v>Utah</v>
      </c>
    </row>
    <row r="246" spans="1:6" x14ac:dyDescent="0.3">
      <c r="A246" s="7" t="s">
        <v>779</v>
      </c>
      <c r="B246" s="10">
        <v>7026.2274999999991</v>
      </c>
      <c r="C246" s="8">
        <f>VLOOKUP(A246,Customer_Dim!$A$2:$H$501,3,0)</f>
        <v>57</v>
      </c>
      <c r="D246" s="8" t="str">
        <f t="shared" si="3"/>
        <v>40–59</v>
      </c>
      <c r="E246" s="8" t="str">
        <f>VLOOKUP(A246,Customer_Dim!$A$2:$H$501,4,0)</f>
        <v>Female</v>
      </c>
      <c r="F246" s="8" t="str">
        <f>VLOOKUP(A246,Customer_Dim!$A$2:$H$501,6,0)</f>
        <v>Michigan</v>
      </c>
    </row>
    <row r="247" spans="1:6" x14ac:dyDescent="0.3">
      <c r="A247" s="7" t="s">
        <v>782</v>
      </c>
      <c r="B247" s="10">
        <v>4718.3169999999991</v>
      </c>
      <c r="C247" s="8">
        <f>VLOOKUP(A247,Customer_Dim!$A$2:$H$501,3,0)</f>
        <v>58</v>
      </c>
      <c r="D247" s="8" t="str">
        <f t="shared" si="3"/>
        <v>40–59</v>
      </c>
      <c r="E247" s="8" t="str">
        <f>VLOOKUP(A247,Customer_Dim!$A$2:$H$501,4,0)</f>
        <v>Male</v>
      </c>
      <c r="F247" s="8" t="str">
        <f>VLOOKUP(A247,Customer_Dim!$A$2:$H$501,6,0)</f>
        <v>Arkansas</v>
      </c>
    </row>
    <row r="248" spans="1:6" x14ac:dyDescent="0.3">
      <c r="A248" s="7" t="s">
        <v>785</v>
      </c>
      <c r="B248" s="10">
        <v>4080.4142999999999</v>
      </c>
      <c r="C248" s="8">
        <f>VLOOKUP(A248,Customer_Dim!$A$2:$H$501,3,0)</f>
        <v>32</v>
      </c>
      <c r="D248" s="8" t="str">
        <f t="shared" si="3"/>
        <v>20–39</v>
      </c>
      <c r="E248" s="8" t="str">
        <f>VLOOKUP(A248,Customer_Dim!$A$2:$H$501,4,0)</f>
        <v>Male</v>
      </c>
      <c r="F248" s="8" t="str">
        <f>VLOOKUP(A248,Customer_Dim!$A$2:$H$501,6,0)</f>
        <v>New Hampshire</v>
      </c>
    </row>
    <row r="249" spans="1:6" x14ac:dyDescent="0.3">
      <c r="A249" s="7" t="s">
        <v>788</v>
      </c>
      <c r="B249" s="10">
        <v>5705.9850999999999</v>
      </c>
      <c r="C249" s="8">
        <f>VLOOKUP(A249,Customer_Dim!$A$2:$H$501,3,0)</f>
        <v>19</v>
      </c>
      <c r="D249" s="8" t="str">
        <f t="shared" si="3"/>
        <v>Below 20</v>
      </c>
      <c r="E249" s="8" t="str">
        <f>VLOOKUP(A249,Customer_Dim!$A$2:$H$501,4,0)</f>
        <v>Male</v>
      </c>
      <c r="F249" s="8" t="str">
        <f>VLOOKUP(A249,Customer_Dim!$A$2:$H$501,6,0)</f>
        <v>Nevada</v>
      </c>
    </row>
    <row r="250" spans="1:6" x14ac:dyDescent="0.3">
      <c r="A250" s="7" t="s">
        <v>791</v>
      </c>
      <c r="B250" s="10">
        <v>3390.6557000000003</v>
      </c>
      <c r="C250" s="8">
        <f>VLOOKUP(A250,Customer_Dim!$A$2:$H$501,3,0)</f>
        <v>41</v>
      </c>
      <c r="D250" s="8" t="str">
        <f t="shared" si="3"/>
        <v>40–59</v>
      </c>
      <c r="E250" s="8" t="str">
        <f>VLOOKUP(A250,Customer_Dim!$A$2:$H$501,4,0)</f>
        <v>Female</v>
      </c>
      <c r="F250" s="8" t="str">
        <f>VLOOKUP(A250,Customer_Dim!$A$2:$H$501,6,0)</f>
        <v>New York</v>
      </c>
    </row>
    <row r="251" spans="1:6" x14ac:dyDescent="0.3">
      <c r="A251" s="7" t="s">
        <v>794</v>
      </c>
      <c r="B251" s="10">
        <v>3259.4779999999996</v>
      </c>
      <c r="C251" s="8">
        <f>VLOOKUP(A251,Customer_Dim!$A$2:$H$501,3,0)</f>
        <v>48</v>
      </c>
      <c r="D251" s="8" t="str">
        <f t="shared" si="3"/>
        <v>40–59</v>
      </c>
      <c r="E251" s="8" t="str">
        <f>VLOOKUP(A251,Customer_Dim!$A$2:$H$501,4,0)</f>
        <v>Male</v>
      </c>
      <c r="F251" s="8" t="str">
        <f>VLOOKUP(A251,Customer_Dim!$A$2:$H$501,6,0)</f>
        <v>Delaware</v>
      </c>
    </row>
    <row r="252" spans="1:6" x14ac:dyDescent="0.3">
      <c r="A252" s="7" t="s">
        <v>797</v>
      </c>
      <c r="B252" s="10">
        <v>9915.4747000000007</v>
      </c>
      <c r="C252" s="8">
        <f>VLOOKUP(A252,Customer_Dim!$A$2:$H$501,3,0)</f>
        <v>64</v>
      </c>
      <c r="D252" s="8" t="str">
        <f t="shared" si="3"/>
        <v>60+</v>
      </c>
      <c r="E252" s="8" t="str">
        <f>VLOOKUP(A252,Customer_Dim!$A$2:$H$501,4,0)</f>
        <v>Male</v>
      </c>
      <c r="F252" s="8" t="str">
        <f>VLOOKUP(A252,Customer_Dim!$A$2:$H$501,6,0)</f>
        <v>Alabama</v>
      </c>
    </row>
    <row r="253" spans="1:6" x14ac:dyDescent="0.3">
      <c r="A253" s="7" t="s">
        <v>800</v>
      </c>
      <c r="B253" s="10">
        <v>1624.0333999999998</v>
      </c>
      <c r="C253" s="8">
        <f>VLOOKUP(A253,Customer_Dim!$A$2:$H$501,3,0)</f>
        <v>26</v>
      </c>
      <c r="D253" s="8" t="str">
        <f t="shared" si="3"/>
        <v>20–39</v>
      </c>
      <c r="E253" s="8" t="str">
        <f>VLOOKUP(A253,Customer_Dim!$A$2:$H$501,4,0)</f>
        <v>Male</v>
      </c>
      <c r="F253" s="8" t="str">
        <f>VLOOKUP(A253,Customer_Dim!$A$2:$H$501,6,0)</f>
        <v>South Dakota</v>
      </c>
    </row>
    <row r="254" spans="1:6" x14ac:dyDescent="0.3">
      <c r="A254" s="7" t="s">
        <v>803</v>
      </c>
      <c r="B254" s="10">
        <v>7218.3578999999991</v>
      </c>
      <c r="C254" s="8">
        <f>VLOOKUP(A254,Customer_Dim!$A$2:$H$501,3,0)</f>
        <v>32</v>
      </c>
      <c r="D254" s="8" t="str">
        <f t="shared" si="3"/>
        <v>20–39</v>
      </c>
      <c r="E254" s="8" t="str">
        <f>VLOOKUP(A254,Customer_Dim!$A$2:$H$501,4,0)</f>
        <v>Male</v>
      </c>
      <c r="F254" s="8" t="str">
        <f>VLOOKUP(A254,Customer_Dim!$A$2:$H$501,6,0)</f>
        <v>Wisconsin</v>
      </c>
    </row>
    <row r="255" spans="1:6" x14ac:dyDescent="0.3">
      <c r="A255" s="7" t="s">
        <v>805</v>
      </c>
      <c r="B255" s="10">
        <v>2115.5065999999997</v>
      </c>
      <c r="C255" s="8">
        <f>VLOOKUP(A255,Customer_Dim!$A$2:$H$501,3,0)</f>
        <v>34</v>
      </c>
      <c r="D255" s="8" t="str">
        <f t="shared" si="3"/>
        <v>20–39</v>
      </c>
      <c r="E255" s="8" t="str">
        <f>VLOOKUP(A255,Customer_Dim!$A$2:$H$501,4,0)</f>
        <v>Male</v>
      </c>
      <c r="F255" s="8" t="str">
        <f>VLOOKUP(A255,Customer_Dim!$A$2:$H$501,6,0)</f>
        <v>Alaska</v>
      </c>
    </row>
    <row r="256" spans="1:6" x14ac:dyDescent="0.3">
      <c r="A256" s="7" t="s">
        <v>808</v>
      </c>
      <c r="B256" s="10">
        <v>6163.9929000000002</v>
      </c>
      <c r="C256" s="8">
        <f>VLOOKUP(A256,Customer_Dim!$A$2:$H$501,3,0)</f>
        <v>21</v>
      </c>
      <c r="D256" s="8" t="str">
        <f t="shared" si="3"/>
        <v>20–39</v>
      </c>
      <c r="E256" s="8" t="str">
        <f>VLOOKUP(A256,Customer_Dim!$A$2:$H$501,4,0)</f>
        <v>Male</v>
      </c>
      <c r="F256" s="8" t="str">
        <f>VLOOKUP(A256,Customer_Dim!$A$2:$H$501,6,0)</f>
        <v>Ohio</v>
      </c>
    </row>
    <row r="257" spans="1:6" x14ac:dyDescent="0.3">
      <c r="A257" s="7" t="s">
        <v>811</v>
      </c>
      <c r="B257" s="10">
        <v>1360.2976999999998</v>
      </c>
      <c r="C257" s="8">
        <f>VLOOKUP(A257,Customer_Dim!$A$2:$H$501,3,0)</f>
        <v>57</v>
      </c>
      <c r="D257" s="8" t="str">
        <f t="shared" si="3"/>
        <v>40–59</v>
      </c>
      <c r="E257" s="8" t="str">
        <f>VLOOKUP(A257,Customer_Dim!$A$2:$H$501,4,0)</f>
        <v>Male</v>
      </c>
      <c r="F257" s="8" t="str">
        <f>VLOOKUP(A257,Customer_Dim!$A$2:$H$501,6,0)</f>
        <v>Arkansas</v>
      </c>
    </row>
    <row r="258" spans="1:6" x14ac:dyDescent="0.3">
      <c r="A258" s="7" t="s">
        <v>814</v>
      </c>
      <c r="B258" s="10">
        <v>9294.9202999999998</v>
      </c>
      <c r="C258" s="8">
        <f>VLOOKUP(A258,Customer_Dim!$A$2:$H$501,3,0)</f>
        <v>42</v>
      </c>
      <c r="D258" s="8" t="str">
        <f t="shared" si="3"/>
        <v>40–59</v>
      </c>
      <c r="E258" s="8" t="str">
        <f>VLOOKUP(A258,Customer_Dim!$A$2:$H$501,4,0)</f>
        <v>Male</v>
      </c>
      <c r="F258" s="8" t="str">
        <f>VLOOKUP(A258,Customer_Dim!$A$2:$H$501,6,0)</f>
        <v>Massachusetts</v>
      </c>
    </row>
    <row r="259" spans="1:6" x14ac:dyDescent="0.3">
      <c r="A259" s="7" t="s">
        <v>817</v>
      </c>
      <c r="B259" s="10">
        <v>2364.3244</v>
      </c>
      <c r="C259" s="8">
        <f>VLOOKUP(A259,Customer_Dim!$A$2:$H$501,3,0)</f>
        <v>24</v>
      </c>
      <c r="D259" s="8" t="str">
        <f t="shared" ref="D259:D322" si="4">IF(C259&lt;20,"Below 20",
IF(C259&lt;40,"20–39",
IF(C259&lt;60,"40–59","60+")))</f>
        <v>20–39</v>
      </c>
      <c r="E259" s="8" t="str">
        <f>VLOOKUP(A259,Customer_Dim!$A$2:$H$501,4,0)</f>
        <v>Female</v>
      </c>
      <c r="F259" s="8" t="str">
        <f>VLOOKUP(A259,Customer_Dim!$A$2:$H$501,6,0)</f>
        <v>Texas</v>
      </c>
    </row>
    <row r="260" spans="1:6" x14ac:dyDescent="0.3">
      <c r="A260" s="7" t="s">
        <v>820</v>
      </c>
      <c r="B260" s="10">
        <v>4386.4489000000003</v>
      </c>
      <c r="C260" s="8">
        <f>VLOOKUP(A260,Customer_Dim!$A$2:$H$501,3,0)</f>
        <v>32</v>
      </c>
      <c r="D260" s="8" t="str">
        <f t="shared" si="4"/>
        <v>20–39</v>
      </c>
      <c r="E260" s="8" t="str">
        <f>VLOOKUP(A260,Customer_Dim!$A$2:$H$501,4,0)</f>
        <v>Female</v>
      </c>
      <c r="F260" s="8" t="str">
        <f>VLOOKUP(A260,Customer_Dim!$A$2:$H$501,6,0)</f>
        <v>Oklahoma</v>
      </c>
    </row>
    <row r="261" spans="1:6" x14ac:dyDescent="0.3">
      <c r="A261" s="7" t="s">
        <v>823</v>
      </c>
      <c r="B261" s="10">
        <v>1532.3257000000001</v>
      </c>
      <c r="C261" s="8">
        <f>VLOOKUP(A261,Customer_Dim!$A$2:$H$501,3,0)</f>
        <v>63</v>
      </c>
      <c r="D261" s="8" t="str">
        <f t="shared" si="4"/>
        <v>60+</v>
      </c>
      <c r="E261" s="8" t="str">
        <f>VLOOKUP(A261,Customer_Dim!$A$2:$H$501,4,0)</f>
        <v>Female</v>
      </c>
      <c r="F261" s="8" t="str">
        <f>VLOOKUP(A261,Customer_Dim!$A$2:$H$501,6,0)</f>
        <v>Arizona</v>
      </c>
    </row>
    <row r="262" spans="1:6" x14ac:dyDescent="0.3">
      <c r="A262" s="7" t="s">
        <v>826</v>
      </c>
      <c r="B262" s="10">
        <v>1483.7945999999999</v>
      </c>
      <c r="C262" s="8">
        <f>VLOOKUP(A262,Customer_Dim!$A$2:$H$501,3,0)</f>
        <v>27</v>
      </c>
      <c r="D262" s="8" t="str">
        <f t="shared" si="4"/>
        <v>20–39</v>
      </c>
      <c r="E262" s="8" t="str">
        <f>VLOOKUP(A262,Customer_Dim!$A$2:$H$501,4,0)</f>
        <v>Female</v>
      </c>
      <c r="F262" s="8" t="str">
        <f>VLOOKUP(A262,Customer_Dim!$A$2:$H$501,6,0)</f>
        <v>Oregon</v>
      </c>
    </row>
    <row r="263" spans="1:6" x14ac:dyDescent="0.3">
      <c r="A263" s="7" t="s">
        <v>829</v>
      </c>
      <c r="B263" s="10">
        <v>4442.539499999999</v>
      </c>
      <c r="C263" s="8">
        <f>VLOOKUP(A263,Customer_Dim!$A$2:$H$501,3,0)</f>
        <v>60</v>
      </c>
      <c r="D263" s="8" t="str">
        <f t="shared" si="4"/>
        <v>60+</v>
      </c>
      <c r="E263" s="8" t="str">
        <f>VLOOKUP(A263,Customer_Dim!$A$2:$H$501,4,0)</f>
        <v>Female</v>
      </c>
      <c r="F263" s="8" t="str">
        <f>VLOOKUP(A263,Customer_Dim!$A$2:$H$501,6,0)</f>
        <v>Montana</v>
      </c>
    </row>
    <row r="264" spans="1:6" x14ac:dyDescent="0.3">
      <c r="A264" s="7" t="s">
        <v>832</v>
      </c>
      <c r="B264" s="10">
        <v>2622.1931999999997</v>
      </c>
      <c r="C264" s="8">
        <f>VLOOKUP(A264,Customer_Dim!$A$2:$H$501,3,0)</f>
        <v>50</v>
      </c>
      <c r="D264" s="8" t="str">
        <f t="shared" si="4"/>
        <v>40–59</v>
      </c>
      <c r="E264" s="8" t="str">
        <f>VLOOKUP(A264,Customer_Dim!$A$2:$H$501,4,0)</f>
        <v>Male</v>
      </c>
      <c r="F264" s="8" t="str">
        <f>VLOOKUP(A264,Customer_Dim!$A$2:$H$501,6,0)</f>
        <v>Louisiana</v>
      </c>
    </row>
    <row r="265" spans="1:6" x14ac:dyDescent="0.3">
      <c r="A265" s="7" t="s">
        <v>835</v>
      </c>
      <c r="B265" s="10">
        <v>4906.3392999999996</v>
      </c>
      <c r="C265" s="8">
        <f>VLOOKUP(A265,Customer_Dim!$A$2:$H$501,3,0)</f>
        <v>25</v>
      </c>
      <c r="D265" s="8" t="str">
        <f t="shared" si="4"/>
        <v>20–39</v>
      </c>
      <c r="E265" s="8" t="str">
        <f>VLOOKUP(A265,Customer_Dim!$A$2:$H$501,4,0)</f>
        <v>Male</v>
      </c>
      <c r="F265" s="8" t="str">
        <f>VLOOKUP(A265,Customer_Dim!$A$2:$H$501,6,0)</f>
        <v>Wyoming</v>
      </c>
    </row>
    <row r="266" spans="1:6" x14ac:dyDescent="0.3">
      <c r="A266" s="7" t="s">
        <v>839</v>
      </c>
      <c r="B266" s="10">
        <v>2079.3900000000003</v>
      </c>
      <c r="C266" s="8">
        <f>VLOOKUP(A266,Customer_Dim!$A$2:$H$501,3,0)</f>
        <v>38</v>
      </c>
      <c r="D266" s="8" t="str">
        <f t="shared" si="4"/>
        <v>20–39</v>
      </c>
      <c r="E266" s="8" t="str">
        <f>VLOOKUP(A266,Customer_Dim!$A$2:$H$501,4,0)</f>
        <v>Male</v>
      </c>
      <c r="F266" s="8" t="str">
        <f>VLOOKUP(A266,Customer_Dim!$A$2:$H$501,6,0)</f>
        <v>Tennessee</v>
      </c>
    </row>
    <row r="267" spans="1:6" x14ac:dyDescent="0.3">
      <c r="A267" s="7" t="s">
        <v>842</v>
      </c>
      <c r="B267" s="10">
        <v>5315.4498000000003</v>
      </c>
      <c r="C267" s="8">
        <f>VLOOKUP(A267,Customer_Dim!$A$2:$H$501,3,0)</f>
        <v>32</v>
      </c>
      <c r="D267" s="8" t="str">
        <f t="shared" si="4"/>
        <v>20–39</v>
      </c>
      <c r="E267" s="8" t="str">
        <f>VLOOKUP(A267,Customer_Dim!$A$2:$H$501,4,0)</f>
        <v>Female</v>
      </c>
      <c r="F267" s="8" t="str">
        <f>VLOOKUP(A267,Customer_Dim!$A$2:$H$501,6,0)</f>
        <v>Kentucky</v>
      </c>
    </row>
    <row r="268" spans="1:6" x14ac:dyDescent="0.3">
      <c r="A268" s="7" t="s">
        <v>847</v>
      </c>
      <c r="B268" s="10">
        <v>867.5</v>
      </c>
      <c r="C268" s="8">
        <f>VLOOKUP(A268,Customer_Dim!$A$2:$H$501,3,0)</f>
        <v>53</v>
      </c>
      <c r="D268" s="8" t="str">
        <f t="shared" si="4"/>
        <v>40–59</v>
      </c>
      <c r="E268" s="8" t="str">
        <f>VLOOKUP(A268,Customer_Dim!$A$2:$H$501,4,0)</f>
        <v>Female</v>
      </c>
      <c r="F268" s="8" t="str">
        <f>VLOOKUP(A268,Customer_Dim!$A$2:$H$501,6,0)</f>
        <v>Minnesota</v>
      </c>
    </row>
    <row r="269" spans="1:6" x14ac:dyDescent="0.3">
      <c r="A269" s="7" t="s">
        <v>850</v>
      </c>
      <c r="B269" s="10">
        <v>6953.4002</v>
      </c>
      <c r="C269" s="8">
        <f>VLOOKUP(A269,Customer_Dim!$A$2:$H$501,3,0)</f>
        <v>45</v>
      </c>
      <c r="D269" s="8" t="str">
        <f t="shared" si="4"/>
        <v>40–59</v>
      </c>
      <c r="E269" s="8" t="str">
        <f>VLOOKUP(A269,Customer_Dim!$A$2:$H$501,4,0)</f>
        <v>Female</v>
      </c>
      <c r="F269" s="8" t="str">
        <f>VLOOKUP(A269,Customer_Dim!$A$2:$H$501,6,0)</f>
        <v>California</v>
      </c>
    </row>
    <row r="270" spans="1:6" x14ac:dyDescent="0.3">
      <c r="A270" s="7" t="s">
        <v>853</v>
      </c>
      <c r="B270" s="10">
        <v>2944.7465999999999</v>
      </c>
      <c r="C270" s="8">
        <f>VLOOKUP(A270,Customer_Dim!$A$2:$H$501,3,0)</f>
        <v>31</v>
      </c>
      <c r="D270" s="8" t="str">
        <f t="shared" si="4"/>
        <v>20–39</v>
      </c>
      <c r="E270" s="8" t="str">
        <f>VLOOKUP(A270,Customer_Dim!$A$2:$H$501,4,0)</f>
        <v>Female</v>
      </c>
      <c r="F270" s="8" t="str">
        <f>VLOOKUP(A270,Customer_Dim!$A$2:$H$501,6,0)</f>
        <v>Louisiana</v>
      </c>
    </row>
    <row r="271" spans="1:6" x14ac:dyDescent="0.3">
      <c r="A271" s="7" t="s">
        <v>856</v>
      </c>
      <c r="B271" s="10">
        <v>3169.91</v>
      </c>
      <c r="C271" s="8">
        <f>VLOOKUP(A271,Customer_Dim!$A$2:$H$501,3,0)</f>
        <v>64</v>
      </c>
      <c r="D271" s="8" t="str">
        <f t="shared" si="4"/>
        <v>60+</v>
      </c>
      <c r="E271" s="8" t="str">
        <f>VLOOKUP(A271,Customer_Dim!$A$2:$H$501,4,0)</f>
        <v>Male</v>
      </c>
      <c r="F271" s="8" t="str">
        <f>VLOOKUP(A271,Customer_Dim!$A$2:$H$501,6,0)</f>
        <v>Nebraska</v>
      </c>
    </row>
    <row r="272" spans="1:6" x14ac:dyDescent="0.3">
      <c r="A272" s="7" t="s">
        <v>858</v>
      </c>
      <c r="B272" s="10">
        <v>4576.2218000000003</v>
      </c>
      <c r="C272" s="8">
        <f>VLOOKUP(A272,Customer_Dim!$A$2:$H$501,3,0)</f>
        <v>48</v>
      </c>
      <c r="D272" s="8" t="str">
        <f t="shared" si="4"/>
        <v>40–59</v>
      </c>
      <c r="E272" s="8" t="str">
        <f>VLOOKUP(A272,Customer_Dim!$A$2:$H$501,4,0)</f>
        <v>Female</v>
      </c>
      <c r="F272" s="8" t="str">
        <f>VLOOKUP(A272,Customer_Dim!$A$2:$H$501,6,0)</f>
        <v>California</v>
      </c>
    </row>
    <row r="273" spans="1:6" x14ac:dyDescent="0.3">
      <c r="A273" s="7" t="s">
        <v>861</v>
      </c>
      <c r="B273" s="10">
        <v>2144.8710000000001</v>
      </c>
      <c r="C273" s="8">
        <f>VLOOKUP(A273,Customer_Dim!$A$2:$H$501,3,0)</f>
        <v>23</v>
      </c>
      <c r="D273" s="8" t="str">
        <f t="shared" si="4"/>
        <v>20–39</v>
      </c>
      <c r="E273" s="8" t="str">
        <f>VLOOKUP(A273,Customer_Dim!$A$2:$H$501,4,0)</f>
        <v>Male</v>
      </c>
      <c r="F273" s="8" t="str">
        <f>VLOOKUP(A273,Customer_Dim!$A$2:$H$501,6,0)</f>
        <v>Mississippi</v>
      </c>
    </row>
    <row r="274" spans="1:6" x14ac:dyDescent="0.3">
      <c r="A274" s="7" t="s">
        <v>864</v>
      </c>
      <c r="B274" s="10">
        <v>1122.3209999999999</v>
      </c>
      <c r="C274" s="8">
        <f>VLOOKUP(A274,Customer_Dim!$A$2:$H$501,3,0)</f>
        <v>38</v>
      </c>
      <c r="D274" s="8" t="str">
        <f t="shared" si="4"/>
        <v>20–39</v>
      </c>
      <c r="E274" s="8" t="str">
        <f>VLOOKUP(A274,Customer_Dim!$A$2:$H$501,4,0)</f>
        <v>Male</v>
      </c>
      <c r="F274" s="8" t="str">
        <f>VLOOKUP(A274,Customer_Dim!$A$2:$H$501,6,0)</f>
        <v>Vermont</v>
      </c>
    </row>
    <row r="275" spans="1:6" x14ac:dyDescent="0.3">
      <c r="A275" s="7" t="s">
        <v>867</v>
      </c>
      <c r="B275" s="10">
        <v>5723.8356000000003</v>
      </c>
      <c r="C275" s="8">
        <f>VLOOKUP(A275,Customer_Dim!$A$2:$H$501,3,0)</f>
        <v>22</v>
      </c>
      <c r="D275" s="8" t="str">
        <f t="shared" si="4"/>
        <v>20–39</v>
      </c>
      <c r="E275" s="8" t="str">
        <f>VLOOKUP(A275,Customer_Dim!$A$2:$H$501,4,0)</f>
        <v>Male</v>
      </c>
      <c r="F275" s="8" t="str">
        <f>VLOOKUP(A275,Customer_Dim!$A$2:$H$501,6,0)</f>
        <v>Kentucky</v>
      </c>
    </row>
    <row r="276" spans="1:6" x14ac:dyDescent="0.3">
      <c r="A276" s="7" t="s">
        <v>870</v>
      </c>
      <c r="B276" s="10">
        <v>3508.6813999999995</v>
      </c>
      <c r="C276" s="8">
        <f>VLOOKUP(A276,Customer_Dim!$A$2:$H$501,3,0)</f>
        <v>38</v>
      </c>
      <c r="D276" s="8" t="str">
        <f t="shared" si="4"/>
        <v>20–39</v>
      </c>
      <c r="E276" s="8" t="str">
        <f>VLOOKUP(A276,Customer_Dim!$A$2:$H$501,4,0)</f>
        <v>Male</v>
      </c>
      <c r="F276" s="8" t="str">
        <f>VLOOKUP(A276,Customer_Dim!$A$2:$H$501,6,0)</f>
        <v>Nevada</v>
      </c>
    </row>
    <row r="277" spans="1:6" x14ac:dyDescent="0.3">
      <c r="A277" s="7" t="s">
        <v>873</v>
      </c>
      <c r="B277" s="10">
        <v>7928.0043000000005</v>
      </c>
      <c r="C277" s="8">
        <f>VLOOKUP(A277,Customer_Dim!$A$2:$H$501,3,0)</f>
        <v>22</v>
      </c>
      <c r="D277" s="8" t="str">
        <f t="shared" si="4"/>
        <v>20–39</v>
      </c>
      <c r="E277" s="8" t="str">
        <f>VLOOKUP(A277,Customer_Dim!$A$2:$H$501,4,0)</f>
        <v>Female</v>
      </c>
      <c r="F277" s="8" t="str">
        <f>VLOOKUP(A277,Customer_Dim!$A$2:$H$501,6,0)</f>
        <v>Colorado</v>
      </c>
    </row>
    <row r="278" spans="1:6" x14ac:dyDescent="0.3">
      <c r="A278" s="7" t="s">
        <v>876</v>
      </c>
      <c r="B278" s="10">
        <v>5900.7665999999999</v>
      </c>
      <c r="C278" s="8">
        <f>VLOOKUP(A278,Customer_Dim!$A$2:$H$501,3,0)</f>
        <v>42</v>
      </c>
      <c r="D278" s="8" t="str">
        <f t="shared" si="4"/>
        <v>40–59</v>
      </c>
      <c r="E278" s="8" t="str">
        <f>VLOOKUP(A278,Customer_Dim!$A$2:$H$501,4,0)</f>
        <v>Female</v>
      </c>
      <c r="F278" s="8" t="str">
        <f>VLOOKUP(A278,Customer_Dim!$A$2:$H$501,6,0)</f>
        <v>Rhode Island</v>
      </c>
    </row>
    <row r="279" spans="1:6" x14ac:dyDescent="0.3">
      <c r="A279" s="7" t="s">
        <v>879</v>
      </c>
      <c r="B279" s="10">
        <v>4068.1131</v>
      </c>
      <c r="C279" s="8">
        <f>VLOOKUP(A279,Customer_Dim!$A$2:$H$501,3,0)</f>
        <v>21</v>
      </c>
      <c r="D279" s="8" t="str">
        <f t="shared" si="4"/>
        <v>20–39</v>
      </c>
      <c r="E279" s="8" t="str">
        <f>VLOOKUP(A279,Customer_Dim!$A$2:$H$501,4,0)</f>
        <v>Female</v>
      </c>
      <c r="F279" s="8" t="str">
        <f>VLOOKUP(A279,Customer_Dim!$A$2:$H$501,6,0)</f>
        <v>Ohio</v>
      </c>
    </row>
    <row r="280" spans="1:6" x14ac:dyDescent="0.3">
      <c r="A280" s="7" t="s">
        <v>882</v>
      </c>
      <c r="B280" s="10">
        <v>7165.5084000000006</v>
      </c>
      <c r="C280" s="8">
        <f>VLOOKUP(A280,Customer_Dim!$A$2:$H$501,3,0)</f>
        <v>48</v>
      </c>
      <c r="D280" s="8" t="str">
        <f t="shared" si="4"/>
        <v>40–59</v>
      </c>
      <c r="E280" s="8" t="str">
        <f>VLOOKUP(A280,Customer_Dim!$A$2:$H$501,4,0)</f>
        <v>Male</v>
      </c>
      <c r="F280" s="8" t="str">
        <f>VLOOKUP(A280,Customer_Dim!$A$2:$H$501,6,0)</f>
        <v>Hawaii</v>
      </c>
    </row>
    <row r="281" spans="1:6" x14ac:dyDescent="0.3">
      <c r="A281" s="7" t="s">
        <v>885</v>
      </c>
      <c r="B281" s="10">
        <v>3487.4823999999999</v>
      </c>
      <c r="C281" s="8">
        <f>VLOOKUP(A281,Customer_Dim!$A$2:$H$501,3,0)</f>
        <v>59</v>
      </c>
      <c r="D281" s="8" t="str">
        <f t="shared" si="4"/>
        <v>40–59</v>
      </c>
      <c r="E281" s="8" t="str">
        <f>VLOOKUP(A281,Customer_Dim!$A$2:$H$501,4,0)</f>
        <v>Male</v>
      </c>
      <c r="F281" s="8" t="str">
        <f>VLOOKUP(A281,Customer_Dim!$A$2:$H$501,6,0)</f>
        <v>Connecticut</v>
      </c>
    </row>
    <row r="282" spans="1:6" x14ac:dyDescent="0.3">
      <c r="A282" s="7" t="s">
        <v>888</v>
      </c>
      <c r="B282" s="10">
        <v>4261.5608000000002</v>
      </c>
      <c r="C282" s="8">
        <f>VLOOKUP(A282,Customer_Dim!$A$2:$H$501,3,0)</f>
        <v>46</v>
      </c>
      <c r="D282" s="8" t="str">
        <f t="shared" si="4"/>
        <v>40–59</v>
      </c>
      <c r="E282" s="8" t="str">
        <f>VLOOKUP(A282,Customer_Dim!$A$2:$H$501,4,0)</f>
        <v>Female</v>
      </c>
      <c r="F282" s="8" t="str">
        <f>VLOOKUP(A282,Customer_Dim!$A$2:$H$501,6,0)</f>
        <v>New Jersey</v>
      </c>
    </row>
    <row r="283" spans="1:6" x14ac:dyDescent="0.3">
      <c r="A283" s="7" t="s">
        <v>891</v>
      </c>
      <c r="B283" s="10">
        <v>5027.1232</v>
      </c>
      <c r="C283" s="8">
        <f>VLOOKUP(A283,Customer_Dim!$A$2:$H$501,3,0)</f>
        <v>54</v>
      </c>
      <c r="D283" s="8" t="str">
        <f t="shared" si="4"/>
        <v>40–59</v>
      </c>
      <c r="E283" s="8" t="str">
        <f>VLOOKUP(A283,Customer_Dim!$A$2:$H$501,4,0)</f>
        <v>Female</v>
      </c>
      <c r="F283" s="8" t="str">
        <f>VLOOKUP(A283,Customer_Dim!$A$2:$H$501,6,0)</f>
        <v>Wyoming</v>
      </c>
    </row>
    <row r="284" spans="1:6" x14ac:dyDescent="0.3">
      <c r="A284" s="7" t="s">
        <v>894</v>
      </c>
      <c r="B284" s="10">
        <v>964.77480000000003</v>
      </c>
      <c r="C284" s="8">
        <f>VLOOKUP(A284,Customer_Dim!$A$2:$H$501,3,0)</f>
        <v>54</v>
      </c>
      <c r="D284" s="8" t="str">
        <f t="shared" si="4"/>
        <v>40–59</v>
      </c>
      <c r="E284" s="8" t="str">
        <f>VLOOKUP(A284,Customer_Dim!$A$2:$H$501,4,0)</f>
        <v>Male</v>
      </c>
      <c r="F284" s="8" t="str">
        <f>VLOOKUP(A284,Customer_Dim!$A$2:$H$501,6,0)</f>
        <v>Connecticut</v>
      </c>
    </row>
    <row r="285" spans="1:6" x14ac:dyDescent="0.3">
      <c r="A285" s="7" t="s">
        <v>897</v>
      </c>
      <c r="B285" s="10">
        <v>3611.5344</v>
      </c>
      <c r="C285" s="8">
        <f>VLOOKUP(A285,Customer_Dim!$A$2:$H$501,3,0)</f>
        <v>46</v>
      </c>
      <c r="D285" s="8" t="str">
        <f t="shared" si="4"/>
        <v>40–59</v>
      </c>
      <c r="E285" s="8" t="str">
        <f>VLOOKUP(A285,Customer_Dim!$A$2:$H$501,4,0)</f>
        <v>Female</v>
      </c>
      <c r="F285" s="8" t="str">
        <f>VLOOKUP(A285,Customer_Dim!$A$2:$H$501,6,0)</f>
        <v>Massachusetts</v>
      </c>
    </row>
    <row r="286" spans="1:6" x14ac:dyDescent="0.3">
      <c r="A286" s="7" t="s">
        <v>900</v>
      </c>
      <c r="B286" s="10">
        <v>3178.2564000000002</v>
      </c>
      <c r="C286" s="8">
        <f>VLOOKUP(A286,Customer_Dim!$A$2:$H$501,3,0)</f>
        <v>22</v>
      </c>
      <c r="D286" s="8" t="str">
        <f t="shared" si="4"/>
        <v>20–39</v>
      </c>
      <c r="E286" s="8" t="str">
        <f>VLOOKUP(A286,Customer_Dim!$A$2:$H$501,4,0)</f>
        <v>Male</v>
      </c>
      <c r="F286" s="8" t="str">
        <f>VLOOKUP(A286,Customer_Dim!$A$2:$H$501,6,0)</f>
        <v>South Dakota</v>
      </c>
    </row>
    <row r="287" spans="1:6" x14ac:dyDescent="0.3">
      <c r="A287" s="7" t="s">
        <v>903</v>
      </c>
      <c r="B287" s="10">
        <v>5796.3721999999998</v>
      </c>
      <c r="C287" s="8">
        <f>VLOOKUP(A287,Customer_Dim!$A$2:$H$501,3,0)</f>
        <v>22</v>
      </c>
      <c r="D287" s="8" t="str">
        <f t="shared" si="4"/>
        <v>20–39</v>
      </c>
      <c r="E287" s="8" t="str">
        <f>VLOOKUP(A287,Customer_Dim!$A$2:$H$501,4,0)</f>
        <v>Female</v>
      </c>
      <c r="F287" s="8" t="str">
        <f>VLOOKUP(A287,Customer_Dim!$A$2:$H$501,6,0)</f>
        <v>Vermont</v>
      </c>
    </row>
    <row r="288" spans="1:6" x14ac:dyDescent="0.3">
      <c r="A288" s="7" t="s">
        <v>906</v>
      </c>
      <c r="B288" s="10">
        <v>3927.4102000000003</v>
      </c>
      <c r="C288" s="8">
        <f>VLOOKUP(A288,Customer_Dim!$A$2:$H$501,3,0)</f>
        <v>58</v>
      </c>
      <c r="D288" s="8" t="str">
        <f t="shared" si="4"/>
        <v>40–59</v>
      </c>
      <c r="E288" s="8" t="str">
        <f>VLOOKUP(A288,Customer_Dim!$A$2:$H$501,4,0)</f>
        <v>Male</v>
      </c>
      <c r="F288" s="8" t="str">
        <f>VLOOKUP(A288,Customer_Dim!$A$2:$H$501,6,0)</f>
        <v>Connecticut</v>
      </c>
    </row>
    <row r="289" spans="1:6" x14ac:dyDescent="0.3">
      <c r="A289" s="7" t="s">
        <v>909</v>
      </c>
      <c r="B289" s="10">
        <v>922.9692</v>
      </c>
      <c r="C289" s="8">
        <f>VLOOKUP(A289,Customer_Dim!$A$2:$H$501,3,0)</f>
        <v>45</v>
      </c>
      <c r="D289" s="8" t="str">
        <f t="shared" si="4"/>
        <v>40–59</v>
      </c>
      <c r="E289" s="8" t="str">
        <f>VLOOKUP(A289,Customer_Dim!$A$2:$H$501,4,0)</f>
        <v>Male</v>
      </c>
      <c r="F289" s="8" t="str">
        <f>VLOOKUP(A289,Customer_Dim!$A$2:$H$501,6,0)</f>
        <v>Ohio</v>
      </c>
    </row>
    <row r="290" spans="1:6" x14ac:dyDescent="0.3">
      <c r="A290" s="7" t="s">
        <v>914</v>
      </c>
      <c r="B290" s="10">
        <v>3873.6127999999999</v>
      </c>
      <c r="C290" s="8">
        <f>VLOOKUP(A290,Customer_Dim!$A$2:$H$501,3,0)</f>
        <v>40</v>
      </c>
      <c r="D290" s="8" t="str">
        <f t="shared" si="4"/>
        <v>40–59</v>
      </c>
      <c r="E290" s="8" t="str">
        <f>VLOOKUP(A290,Customer_Dim!$A$2:$H$501,4,0)</f>
        <v>Female</v>
      </c>
      <c r="F290" s="8" t="str">
        <f>VLOOKUP(A290,Customer_Dim!$A$2:$H$501,6,0)</f>
        <v>Missouri</v>
      </c>
    </row>
    <row r="291" spans="1:6" x14ac:dyDescent="0.3">
      <c r="A291" s="7" t="s">
        <v>917</v>
      </c>
      <c r="B291" s="10">
        <v>2902.0947999999999</v>
      </c>
      <c r="C291" s="8">
        <f>VLOOKUP(A291,Customer_Dim!$A$2:$H$501,3,0)</f>
        <v>30</v>
      </c>
      <c r="D291" s="8" t="str">
        <f t="shared" si="4"/>
        <v>20–39</v>
      </c>
      <c r="E291" s="8" t="str">
        <f>VLOOKUP(A291,Customer_Dim!$A$2:$H$501,4,0)</f>
        <v>Male</v>
      </c>
      <c r="F291" s="8" t="str">
        <f>VLOOKUP(A291,Customer_Dim!$A$2:$H$501,6,0)</f>
        <v>Minnesota</v>
      </c>
    </row>
    <row r="292" spans="1:6" x14ac:dyDescent="0.3">
      <c r="A292" s="7" t="s">
        <v>920</v>
      </c>
      <c r="B292" s="10">
        <v>3694.6260000000002</v>
      </c>
      <c r="C292" s="8">
        <f>VLOOKUP(A292,Customer_Dim!$A$2:$H$501,3,0)</f>
        <v>56</v>
      </c>
      <c r="D292" s="8" t="str">
        <f t="shared" si="4"/>
        <v>40–59</v>
      </c>
      <c r="E292" s="8" t="str">
        <f>VLOOKUP(A292,Customer_Dim!$A$2:$H$501,4,0)</f>
        <v>Female</v>
      </c>
      <c r="F292" s="8" t="str">
        <f>VLOOKUP(A292,Customer_Dim!$A$2:$H$501,6,0)</f>
        <v>Louisiana</v>
      </c>
    </row>
    <row r="293" spans="1:6" x14ac:dyDescent="0.3">
      <c r="A293" s="7" t="s">
        <v>923</v>
      </c>
      <c r="B293" s="10">
        <v>4605.6333999999997</v>
      </c>
      <c r="C293" s="8">
        <f>VLOOKUP(A293,Customer_Dim!$A$2:$H$501,3,0)</f>
        <v>29</v>
      </c>
      <c r="D293" s="8" t="str">
        <f t="shared" si="4"/>
        <v>20–39</v>
      </c>
      <c r="E293" s="8" t="str">
        <f>VLOOKUP(A293,Customer_Dim!$A$2:$H$501,4,0)</f>
        <v>Male</v>
      </c>
      <c r="F293" s="8" t="str">
        <f>VLOOKUP(A293,Customer_Dim!$A$2:$H$501,6,0)</f>
        <v>Montana</v>
      </c>
    </row>
    <row r="294" spans="1:6" x14ac:dyDescent="0.3">
      <c r="A294" s="7" t="s">
        <v>925</v>
      </c>
      <c r="B294" s="10">
        <v>2343.4616000000001</v>
      </c>
      <c r="C294" s="8">
        <f>VLOOKUP(A294,Customer_Dim!$A$2:$H$501,3,0)</f>
        <v>19</v>
      </c>
      <c r="D294" s="8" t="str">
        <f t="shared" si="4"/>
        <v>Below 20</v>
      </c>
      <c r="E294" s="8" t="str">
        <f>VLOOKUP(A294,Customer_Dim!$A$2:$H$501,4,0)</f>
        <v>Female</v>
      </c>
      <c r="F294" s="8" t="str">
        <f>VLOOKUP(A294,Customer_Dim!$A$2:$H$501,6,0)</f>
        <v>Kansas</v>
      </c>
    </row>
    <row r="295" spans="1:6" x14ac:dyDescent="0.3">
      <c r="A295" s="7" t="s">
        <v>928</v>
      </c>
      <c r="B295" s="10">
        <v>4212.3647000000001</v>
      </c>
      <c r="C295" s="8">
        <f>VLOOKUP(A295,Customer_Dim!$A$2:$H$501,3,0)</f>
        <v>28</v>
      </c>
      <c r="D295" s="8" t="str">
        <f t="shared" si="4"/>
        <v>20–39</v>
      </c>
      <c r="E295" s="8" t="str">
        <f>VLOOKUP(A295,Customer_Dim!$A$2:$H$501,4,0)</f>
        <v>Female</v>
      </c>
      <c r="F295" s="8" t="str">
        <f>VLOOKUP(A295,Customer_Dim!$A$2:$H$501,6,0)</f>
        <v>West Virginia</v>
      </c>
    </row>
    <row r="296" spans="1:6" x14ac:dyDescent="0.3">
      <c r="A296" s="7" t="s">
        <v>930</v>
      </c>
      <c r="B296" s="10">
        <v>547.17700000000002</v>
      </c>
      <c r="C296" s="8">
        <f>VLOOKUP(A296,Customer_Dim!$A$2:$H$501,3,0)</f>
        <v>47</v>
      </c>
      <c r="D296" s="8" t="str">
        <f t="shared" si="4"/>
        <v>40–59</v>
      </c>
      <c r="E296" s="8" t="str">
        <f>VLOOKUP(A296,Customer_Dim!$A$2:$H$501,4,0)</f>
        <v>Female</v>
      </c>
      <c r="F296" s="8" t="str">
        <f>VLOOKUP(A296,Customer_Dim!$A$2:$H$501,6,0)</f>
        <v>Missouri</v>
      </c>
    </row>
    <row r="297" spans="1:6" x14ac:dyDescent="0.3">
      <c r="A297" s="7" t="s">
        <v>933</v>
      </c>
      <c r="B297" s="10">
        <v>5912.2902000000004</v>
      </c>
      <c r="C297" s="8">
        <f>VLOOKUP(A297,Customer_Dim!$A$2:$H$501,3,0)</f>
        <v>64</v>
      </c>
      <c r="D297" s="8" t="str">
        <f t="shared" si="4"/>
        <v>60+</v>
      </c>
      <c r="E297" s="8" t="str">
        <f>VLOOKUP(A297,Customer_Dim!$A$2:$H$501,4,0)</f>
        <v>Male</v>
      </c>
      <c r="F297" s="8" t="str">
        <f>VLOOKUP(A297,Customer_Dim!$A$2:$H$501,6,0)</f>
        <v>Maine</v>
      </c>
    </row>
    <row r="298" spans="1:6" x14ac:dyDescent="0.3">
      <c r="A298" s="7" t="s">
        <v>936</v>
      </c>
      <c r="B298" s="10">
        <v>3813.7884000000004</v>
      </c>
      <c r="C298" s="8">
        <f>VLOOKUP(A298,Customer_Dim!$A$2:$H$501,3,0)</f>
        <v>48</v>
      </c>
      <c r="D298" s="8" t="str">
        <f t="shared" si="4"/>
        <v>40–59</v>
      </c>
      <c r="E298" s="8" t="str">
        <f>VLOOKUP(A298,Customer_Dim!$A$2:$H$501,4,0)</f>
        <v>Female</v>
      </c>
      <c r="F298" s="8" t="str">
        <f>VLOOKUP(A298,Customer_Dim!$A$2:$H$501,6,0)</f>
        <v>Louisiana</v>
      </c>
    </row>
    <row r="299" spans="1:6" x14ac:dyDescent="0.3">
      <c r="A299" s="7" t="s">
        <v>939</v>
      </c>
      <c r="B299" s="10">
        <v>4123.8546999999999</v>
      </c>
      <c r="C299" s="8">
        <f>VLOOKUP(A299,Customer_Dim!$A$2:$H$501,3,0)</f>
        <v>29</v>
      </c>
      <c r="D299" s="8" t="str">
        <f t="shared" si="4"/>
        <v>20–39</v>
      </c>
      <c r="E299" s="8" t="str">
        <f>VLOOKUP(A299,Customer_Dim!$A$2:$H$501,4,0)</f>
        <v>Male</v>
      </c>
      <c r="F299" s="8" t="str">
        <f>VLOOKUP(A299,Customer_Dim!$A$2:$H$501,6,0)</f>
        <v>Oregon</v>
      </c>
    </row>
    <row r="300" spans="1:6" x14ac:dyDescent="0.3">
      <c r="A300" s="7" t="s">
        <v>942</v>
      </c>
      <c r="B300" s="10">
        <v>3343.4635000000003</v>
      </c>
      <c r="C300" s="8">
        <f>VLOOKUP(A300,Customer_Dim!$A$2:$H$501,3,0)</f>
        <v>50</v>
      </c>
      <c r="D300" s="8" t="str">
        <f t="shared" si="4"/>
        <v>40–59</v>
      </c>
      <c r="E300" s="8" t="str">
        <f>VLOOKUP(A300,Customer_Dim!$A$2:$H$501,4,0)</f>
        <v>Male</v>
      </c>
      <c r="F300" s="8" t="str">
        <f>VLOOKUP(A300,Customer_Dim!$A$2:$H$501,6,0)</f>
        <v>Virginia</v>
      </c>
    </row>
    <row r="301" spans="1:6" x14ac:dyDescent="0.3">
      <c r="A301" s="7" t="s">
        <v>945</v>
      </c>
      <c r="B301" s="10">
        <v>945.21720000000016</v>
      </c>
      <c r="C301" s="8">
        <f>VLOOKUP(A301,Customer_Dim!$A$2:$H$501,3,0)</f>
        <v>36</v>
      </c>
      <c r="D301" s="8" t="str">
        <f t="shared" si="4"/>
        <v>20–39</v>
      </c>
      <c r="E301" s="8" t="str">
        <f>VLOOKUP(A301,Customer_Dim!$A$2:$H$501,4,0)</f>
        <v>Male</v>
      </c>
      <c r="F301" s="8" t="str">
        <f>VLOOKUP(A301,Customer_Dim!$A$2:$H$501,6,0)</f>
        <v>Arizona</v>
      </c>
    </row>
    <row r="302" spans="1:6" x14ac:dyDescent="0.3">
      <c r="A302" s="7" t="s">
        <v>948</v>
      </c>
      <c r="B302" s="10">
        <v>2869.5744999999997</v>
      </c>
      <c r="C302" s="8">
        <f>VLOOKUP(A302,Customer_Dim!$A$2:$H$501,3,0)</f>
        <v>23</v>
      </c>
      <c r="D302" s="8" t="str">
        <f t="shared" si="4"/>
        <v>20–39</v>
      </c>
      <c r="E302" s="8" t="str">
        <f>VLOOKUP(A302,Customer_Dim!$A$2:$H$501,4,0)</f>
        <v>Female</v>
      </c>
      <c r="F302" s="8" t="str">
        <f>VLOOKUP(A302,Customer_Dim!$A$2:$H$501,6,0)</f>
        <v>Delaware</v>
      </c>
    </row>
    <row r="303" spans="1:6" x14ac:dyDescent="0.3">
      <c r="A303" s="7" t="s">
        <v>951</v>
      </c>
      <c r="B303" s="10">
        <v>1032.3833999999999</v>
      </c>
      <c r="C303" s="8">
        <f>VLOOKUP(A303,Customer_Dim!$A$2:$H$501,3,0)</f>
        <v>41</v>
      </c>
      <c r="D303" s="8" t="str">
        <f t="shared" si="4"/>
        <v>40–59</v>
      </c>
      <c r="E303" s="8" t="str">
        <f>VLOOKUP(A303,Customer_Dim!$A$2:$H$501,4,0)</f>
        <v>Male</v>
      </c>
      <c r="F303" s="8" t="str">
        <f>VLOOKUP(A303,Customer_Dim!$A$2:$H$501,6,0)</f>
        <v>Kansas</v>
      </c>
    </row>
    <row r="304" spans="1:6" x14ac:dyDescent="0.3">
      <c r="A304" s="7" t="s">
        <v>953</v>
      </c>
      <c r="B304" s="10">
        <v>4797.5734000000002</v>
      </c>
      <c r="C304" s="8">
        <f>VLOOKUP(A304,Customer_Dim!$A$2:$H$501,3,0)</f>
        <v>64</v>
      </c>
      <c r="D304" s="8" t="str">
        <f t="shared" si="4"/>
        <v>60+</v>
      </c>
      <c r="E304" s="8" t="str">
        <f>VLOOKUP(A304,Customer_Dim!$A$2:$H$501,4,0)</f>
        <v>Male</v>
      </c>
      <c r="F304" s="8" t="str">
        <f>VLOOKUP(A304,Customer_Dim!$A$2:$H$501,6,0)</f>
        <v>Washington</v>
      </c>
    </row>
    <row r="305" spans="1:6" x14ac:dyDescent="0.3">
      <c r="A305" s="7" t="s">
        <v>956</v>
      </c>
      <c r="B305" s="10">
        <v>2573.1990000000001</v>
      </c>
      <c r="C305" s="8">
        <f>VLOOKUP(A305,Customer_Dim!$A$2:$H$501,3,0)</f>
        <v>44</v>
      </c>
      <c r="D305" s="8" t="str">
        <f t="shared" si="4"/>
        <v>40–59</v>
      </c>
      <c r="E305" s="8" t="str">
        <f>VLOOKUP(A305,Customer_Dim!$A$2:$H$501,4,0)</f>
        <v>Male</v>
      </c>
      <c r="F305" s="8" t="str">
        <f>VLOOKUP(A305,Customer_Dim!$A$2:$H$501,6,0)</f>
        <v>Tennessee</v>
      </c>
    </row>
    <row r="306" spans="1:6" x14ac:dyDescent="0.3">
      <c r="A306" s="7" t="s">
        <v>959</v>
      </c>
      <c r="B306" s="10">
        <v>5778.4693000000007</v>
      </c>
      <c r="C306" s="8">
        <f>VLOOKUP(A306,Customer_Dim!$A$2:$H$501,3,0)</f>
        <v>56</v>
      </c>
      <c r="D306" s="8" t="str">
        <f t="shared" si="4"/>
        <v>40–59</v>
      </c>
      <c r="E306" s="8" t="str">
        <f>VLOOKUP(A306,Customer_Dim!$A$2:$H$501,4,0)</f>
        <v>Female</v>
      </c>
      <c r="F306" s="8" t="str">
        <f>VLOOKUP(A306,Customer_Dim!$A$2:$H$501,6,0)</f>
        <v>Alabama</v>
      </c>
    </row>
    <row r="307" spans="1:6" x14ac:dyDescent="0.3">
      <c r="A307" s="7" t="s">
        <v>962</v>
      </c>
      <c r="B307" s="10">
        <v>2954.6943999999999</v>
      </c>
      <c r="C307" s="8">
        <f>VLOOKUP(A307,Customer_Dim!$A$2:$H$501,3,0)</f>
        <v>60</v>
      </c>
      <c r="D307" s="8" t="str">
        <f t="shared" si="4"/>
        <v>60+</v>
      </c>
      <c r="E307" s="8" t="str">
        <f>VLOOKUP(A307,Customer_Dim!$A$2:$H$501,4,0)</f>
        <v>Female</v>
      </c>
      <c r="F307" s="8" t="str">
        <f>VLOOKUP(A307,Customer_Dim!$A$2:$H$501,6,0)</f>
        <v>Iowa</v>
      </c>
    </row>
    <row r="308" spans="1:6" x14ac:dyDescent="0.3">
      <c r="A308" s="7" t="s">
        <v>965</v>
      </c>
      <c r="B308" s="10">
        <v>3252.9822000000004</v>
      </c>
      <c r="C308" s="8">
        <f>VLOOKUP(A308,Customer_Dim!$A$2:$H$501,3,0)</f>
        <v>41</v>
      </c>
      <c r="D308" s="8" t="str">
        <f t="shared" si="4"/>
        <v>40–59</v>
      </c>
      <c r="E308" s="8" t="str">
        <f>VLOOKUP(A308,Customer_Dim!$A$2:$H$501,4,0)</f>
        <v>Female</v>
      </c>
      <c r="F308" s="8" t="str">
        <f>VLOOKUP(A308,Customer_Dim!$A$2:$H$501,6,0)</f>
        <v>California</v>
      </c>
    </row>
    <row r="309" spans="1:6" x14ac:dyDescent="0.3">
      <c r="A309" s="7" t="s">
        <v>968</v>
      </c>
      <c r="B309" s="10">
        <v>3471.2105999999999</v>
      </c>
      <c r="C309" s="8">
        <f>VLOOKUP(A309,Customer_Dim!$A$2:$H$501,3,0)</f>
        <v>20</v>
      </c>
      <c r="D309" s="8" t="str">
        <f t="shared" si="4"/>
        <v>20–39</v>
      </c>
      <c r="E309" s="8" t="str">
        <f>VLOOKUP(A309,Customer_Dim!$A$2:$H$501,4,0)</f>
        <v>Male</v>
      </c>
      <c r="F309" s="8" t="str">
        <f>VLOOKUP(A309,Customer_Dim!$A$2:$H$501,6,0)</f>
        <v>Vermont</v>
      </c>
    </row>
    <row r="310" spans="1:6" x14ac:dyDescent="0.3">
      <c r="A310" s="7" t="s">
        <v>971</v>
      </c>
      <c r="B310" s="10">
        <v>962.47320000000002</v>
      </c>
      <c r="C310" s="8">
        <f>VLOOKUP(A310,Customer_Dim!$A$2:$H$501,3,0)</f>
        <v>35</v>
      </c>
      <c r="D310" s="8" t="str">
        <f t="shared" si="4"/>
        <v>20–39</v>
      </c>
      <c r="E310" s="8" t="str">
        <f>VLOOKUP(A310,Customer_Dim!$A$2:$H$501,4,0)</f>
        <v>Male</v>
      </c>
      <c r="F310" s="8" t="str">
        <f>VLOOKUP(A310,Customer_Dim!$A$2:$H$501,6,0)</f>
        <v>Oregon</v>
      </c>
    </row>
    <row r="311" spans="1:6" x14ac:dyDescent="0.3">
      <c r="A311" s="7" t="s">
        <v>974</v>
      </c>
      <c r="B311" s="10">
        <v>4697.3164000000006</v>
      </c>
      <c r="C311" s="8">
        <f>VLOOKUP(A311,Customer_Dim!$A$2:$H$501,3,0)</f>
        <v>47</v>
      </c>
      <c r="D311" s="8" t="str">
        <f t="shared" si="4"/>
        <v>40–59</v>
      </c>
      <c r="E311" s="8" t="str">
        <f>VLOOKUP(A311,Customer_Dim!$A$2:$H$501,4,0)</f>
        <v>Female</v>
      </c>
      <c r="F311" s="8" t="str">
        <f>VLOOKUP(A311,Customer_Dim!$A$2:$H$501,6,0)</f>
        <v>Delaware</v>
      </c>
    </row>
    <row r="312" spans="1:6" x14ac:dyDescent="0.3">
      <c r="A312" s="7" t="s">
        <v>977</v>
      </c>
      <c r="B312" s="10">
        <v>1370.5232000000001</v>
      </c>
      <c r="C312" s="8">
        <f>VLOOKUP(A312,Customer_Dim!$A$2:$H$501,3,0)</f>
        <v>62</v>
      </c>
      <c r="D312" s="8" t="str">
        <f t="shared" si="4"/>
        <v>60+</v>
      </c>
      <c r="E312" s="8" t="str">
        <f>VLOOKUP(A312,Customer_Dim!$A$2:$H$501,4,0)</f>
        <v>Male</v>
      </c>
      <c r="F312" s="8" t="str">
        <f>VLOOKUP(A312,Customer_Dim!$A$2:$H$501,6,0)</f>
        <v>Maryland</v>
      </c>
    </row>
    <row r="313" spans="1:6" x14ac:dyDescent="0.3">
      <c r="A313" s="7" t="s">
        <v>980</v>
      </c>
      <c r="B313" s="10">
        <v>5620.0612000000001</v>
      </c>
      <c r="C313" s="8">
        <f>VLOOKUP(A313,Customer_Dim!$A$2:$H$501,3,0)</f>
        <v>53</v>
      </c>
      <c r="D313" s="8" t="str">
        <f t="shared" si="4"/>
        <v>40–59</v>
      </c>
      <c r="E313" s="8" t="str">
        <f>VLOOKUP(A313,Customer_Dim!$A$2:$H$501,4,0)</f>
        <v>Female</v>
      </c>
      <c r="F313" s="8" t="str">
        <f>VLOOKUP(A313,Customer_Dim!$A$2:$H$501,6,0)</f>
        <v>Washington</v>
      </c>
    </row>
    <row r="314" spans="1:6" x14ac:dyDescent="0.3">
      <c r="A314" s="7" t="s">
        <v>983</v>
      </c>
      <c r="B314" s="10">
        <v>548.27499999999998</v>
      </c>
      <c r="C314" s="8">
        <f>VLOOKUP(A314,Customer_Dim!$A$2:$H$501,3,0)</f>
        <v>49</v>
      </c>
      <c r="D314" s="8" t="str">
        <f t="shared" si="4"/>
        <v>40–59</v>
      </c>
      <c r="E314" s="8" t="str">
        <f>VLOOKUP(A314,Customer_Dim!$A$2:$H$501,4,0)</f>
        <v>Male</v>
      </c>
      <c r="F314" s="8" t="str">
        <f>VLOOKUP(A314,Customer_Dim!$A$2:$H$501,6,0)</f>
        <v>Massachusetts</v>
      </c>
    </row>
    <row r="315" spans="1:6" x14ac:dyDescent="0.3">
      <c r="A315" s="7" t="s">
        <v>986</v>
      </c>
      <c r="B315" s="10">
        <v>2551.4131000000002</v>
      </c>
      <c r="C315" s="8">
        <f>VLOOKUP(A315,Customer_Dim!$A$2:$H$501,3,0)</f>
        <v>34</v>
      </c>
      <c r="D315" s="8" t="str">
        <f t="shared" si="4"/>
        <v>20–39</v>
      </c>
      <c r="E315" s="8" t="str">
        <f>VLOOKUP(A315,Customer_Dim!$A$2:$H$501,4,0)</f>
        <v>Male</v>
      </c>
      <c r="F315" s="8" t="str">
        <f>VLOOKUP(A315,Customer_Dim!$A$2:$H$501,6,0)</f>
        <v>Maryland</v>
      </c>
    </row>
    <row r="316" spans="1:6" x14ac:dyDescent="0.3">
      <c r="A316" s="7" t="s">
        <v>989</v>
      </c>
      <c r="B316" s="10">
        <v>4105.5990999999995</v>
      </c>
      <c r="C316" s="8">
        <f>VLOOKUP(A316,Customer_Dim!$A$2:$H$501,3,0)</f>
        <v>64</v>
      </c>
      <c r="D316" s="8" t="str">
        <f t="shared" si="4"/>
        <v>60+</v>
      </c>
      <c r="E316" s="8" t="str">
        <f>VLOOKUP(A316,Customer_Dim!$A$2:$H$501,4,0)</f>
        <v>Female</v>
      </c>
      <c r="F316" s="8" t="str">
        <f>VLOOKUP(A316,Customer_Dim!$A$2:$H$501,6,0)</f>
        <v>New Hampshire</v>
      </c>
    </row>
    <row r="317" spans="1:6" x14ac:dyDescent="0.3">
      <c r="A317" s="7" t="s">
        <v>992</v>
      </c>
      <c r="B317" s="10">
        <v>758.03660000000002</v>
      </c>
      <c r="C317" s="8">
        <f>VLOOKUP(A317,Customer_Dim!$A$2:$H$501,3,0)</f>
        <v>25</v>
      </c>
      <c r="D317" s="8" t="str">
        <f t="shared" si="4"/>
        <v>20–39</v>
      </c>
      <c r="E317" s="8" t="str">
        <f>VLOOKUP(A317,Customer_Dim!$A$2:$H$501,4,0)</f>
        <v>Male</v>
      </c>
      <c r="F317" s="8" t="str">
        <f>VLOOKUP(A317,Customer_Dim!$A$2:$H$501,6,0)</f>
        <v>Kansas</v>
      </c>
    </row>
    <row r="318" spans="1:6" x14ac:dyDescent="0.3">
      <c r="A318" s="7" t="s">
        <v>995</v>
      </c>
      <c r="B318" s="10">
        <v>13620.3848</v>
      </c>
      <c r="C318" s="8">
        <f>VLOOKUP(A318,Customer_Dim!$A$2:$H$501,3,0)</f>
        <v>54</v>
      </c>
      <c r="D318" s="8" t="str">
        <f t="shared" si="4"/>
        <v>40–59</v>
      </c>
      <c r="E318" s="8" t="str">
        <f>VLOOKUP(A318,Customer_Dim!$A$2:$H$501,4,0)</f>
        <v>Male</v>
      </c>
      <c r="F318" s="8" t="str">
        <f>VLOOKUP(A318,Customer_Dim!$A$2:$H$501,6,0)</f>
        <v>Mississippi</v>
      </c>
    </row>
    <row r="319" spans="1:6" x14ac:dyDescent="0.3">
      <c r="A319" s="7" t="s">
        <v>998</v>
      </c>
      <c r="B319" s="10">
        <v>2865.5344</v>
      </c>
      <c r="C319" s="8">
        <f>VLOOKUP(A319,Customer_Dim!$A$2:$H$501,3,0)</f>
        <v>34</v>
      </c>
      <c r="D319" s="8" t="str">
        <f t="shared" si="4"/>
        <v>20–39</v>
      </c>
      <c r="E319" s="8" t="str">
        <f>VLOOKUP(A319,Customer_Dim!$A$2:$H$501,4,0)</f>
        <v>Female</v>
      </c>
      <c r="F319" s="8" t="str">
        <f>VLOOKUP(A319,Customer_Dim!$A$2:$H$501,6,0)</f>
        <v>Iowa</v>
      </c>
    </row>
    <row r="320" spans="1:6" x14ac:dyDescent="0.3">
      <c r="A320" s="7" t="s">
        <v>1001</v>
      </c>
      <c r="B320" s="10">
        <v>3623.9485999999997</v>
      </c>
      <c r="C320" s="8">
        <f>VLOOKUP(A320,Customer_Dim!$A$2:$H$501,3,0)</f>
        <v>21</v>
      </c>
      <c r="D320" s="8" t="str">
        <f t="shared" si="4"/>
        <v>20–39</v>
      </c>
      <c r="E320" s="8" t="str">
        <f>VLOOKUP(A320,Customer_Dim!$A$2:$H$501,4,0)</f>
        <v>Female</v>
      </c>
      <c r="F320" s="8" t="str">
        <f>VLOOKUP(A320,Customer_Dim!$A$2:$H$501,6,0)</f>
        <v>Tennessee</v>
      </c>
    </row>
    <row r="321" spans="1:6" x14ac:dyDescent="0.3">
      <c r="A321" s="7" t="s">
        <v>1004</v>
      </c>
      <c r="B321" s="10">
        <v>211.91359999999997</v>
      </c>
      <c r="C321" s="8">
        <f>VLOOKUP(A321,Customer_Dim!$A$2:$H$501,3,0)</f>
        <v>54</v>
      </c>
      <c r="D321" s="8" t="str">
        <f t="shared" si="4"/>
        <v>40–59</v>
      </c>
      <c r="E321" s="8" t="str">
        <f>VLOOKUP(A321,Customer_Dim!$A$2:$H$501,4,0)</f>
        <v>Male</v>
      </c>
      <c r="F321" s="8" t="str">
        <f>VLOOKUP(A321,Customer_Dim!$A$2:$H$501,6,0)</f>
        <v>Wyoming</v>
      </c>
    </row>
    <row r="322" spans="1:6" x14ac:dyDescent="0.3">
      <c r="A322" s="7" t="s">
        <v>1007</v>
      </c>
      <c r="B322" s="10">
        <v>8715.8796000000002</v>
      </c>
      <c r="C322" s="8">
        <f>VLOOKUP(A322,Customer_Dim!$A$2:$H$501,3,0)</f>
        <v>64</v>
      </c>
      <c r="D322" s="8" t="str">
        <f t="shared" si="4"/>
        <v>60+</v>
      </c>
      <c r="E322" s="8" t="str">
        <f>VLOOKUP(A322,Customer_Dim!$A$2:$H$501,4,0)</f>
        <v>Female</v>
      </c>
      <c r="F322" s="8" t="str">
        <f>VLOOKUP(A322,Customer_Dim!$A$2:$H$501,6,0)</f>
        <v>North Carolina</v>
      </c>
    </row>
    <row r="323" spans="1:6" x14ac:dyDescent="0.3">
      <c r="A323" s="7" t="s">
        <v>1010</v>
      </c>
      <c r="B323" s="10">
        <v>3322.3044999999997</v>
      </c>
      <c r="C323" s="8">
        <f>VLOOKUP(A323,Customer_Dim!$A$2:$H$501,3,0)</f>
        <v>58</v>
      </c>
      <c r="D323" s="8" t="str">
        <f t="shared" ref="D323:D386" si="5">IF(C323&lt;20,"Below 20",
IF(C323&lt;40,"20–39",
IF(C323&lt;60,"40–59","60+")))</f>
        <v>40–59</v>
      </c>
      <c r="E323" s="8" t="str">
        <f>VLOOKUP(A323,Customer_Dim!$A$2:$H$501,4,0)</f>
        <v>Male</v>
      </c>
      <c r="F323" s="8" t="str">
        <f>VLOOKUP(A323,Customer_Dim!$A$2:$H$501,6,0)</f>
        <v>Oklahoma</v>
      </c>
    </row>
    <row r="324" spans="1:6" x14ac:dyDescent="0.3">
      <c r="A324" s="7" t="s">
        <v>1012</v>
      </c>
      <c r="B324" s="10">
        <v>8982.8857000000007</v>
      </c>
      <c r="C324" s="8">
        <f>VLOOKUP(A324,Customer_Dim!$A$2:$H$501,3,0)</f>
        <v>60</v>
      </c>
      <c r="D324" s="8" t="str">
        <f t="shared" si="5"/>
        <v>60+</v>
      </c>
      <c r="E324" s="8" t="str">
        <f>VLOOKUP(A324,Customer_Dim!$A$2:$H$501,4,0)</f>
        <v>Male</v>
      </c>
      <c r="F324" s="8" t="str">
        <f>VLOOKUP(A324,Customer_Dim!$A$2:$H$501,6,0)</f>
        <v>Wisconsin</v>
      </c>
    </row>
    <row r="325" spans="1:6" x14ac:dyDescent="0.3">
      <c r="A325" s="7" t="s">
        <v>1015</v>
      </c>
      <c r="B325" s="10">
        <v>3965.8003999999996</v>
      </c>
      <c r="C325" s="8">
        <f>VLOOKUP(A325,Customer_Dim!$A$2:$H$501,3,0)</f>
        <v>58</v>
      </c>
      <c r="D325" s="8" t="str">
        <f t="shared" si="5"/>
        <v>40–59</v>
      </c>
      <c r="E325" s="8" t="str">
        <f>VLOOKUP(A325,Customer_Dim!$A$2:$H$501,4,0)</f>
        <v>Female</v>
      </c>
      <c r="F325" s="8" t="str">
        <f>VLOOKUP(A325,Customer_Dim!$A$2:$H$501,6,0)</f>
        <v>Rhode Island</v>
      </c>
    </row>
    <row r="326" spans="1:6" x14ac:dyDescent="0.3">
      <c r="A326" s="7" t="s">
        <v>1018</v>
      </c>
      <c r="B326" s="10">
        <v>8805.9279000000006</v>
      </c>
      <c r="C326" s="8">
        <f>VLOOKUP(A326,Customer_Dim!$A$2:$H$501,3,0)</f>
        <v>62</v>
      </c>
      <c r="D326" s="8" t="str">
        <f t="shared" si="5"/>
        <v>60+</v>
      </c>
      <c r="E326" s="8" t="str">
        <f>VLOOKUP(A326,Customer_Dim!$A$2:$H$501,4,0)</f>
        <v>Female</v>
      </c>
      <c r="F326" s="8" t="str">
        <f>VLOOKUP(A326,Customer_Dim!$A$2:$H$501,6,0)</f>
        <v>New York</v>
      </c>
    </row>
    <row r="327" spans="1:6" x14ac:dyDescent="0.3">
      <c r="A327" s="7" t="s">
        <v>1021</v>
      </c>
      <c r="B327" s="10">
        <v>6595.8385999999991</v>
      </c>
      <c r="C327" s="8">
        <f>VLOOKUP(A327,Customer_Dim!$A$2:$H$501,3,0)</f>
        <v>46</v>
      </c>
      <c r="D327" s="8" t="str">
        <f t="shared" si="5"/>
        <v>40–59</v>
      </c>
      <c r="E327" s="8" t="str">
        <f>VLOOKUP(A327,Customer_Dim!$A$2:$H$501,4,0)</f>
        <v>Male</v>
      </c>
      <c r="F327" s="8" t="str">
        <f>VLOOKUP(A327,Customer_Dim!$A$2:$H$501,6,0)</f>
        <v>Minnesota</v>
      </c>
    </row>
    <row r="328" spans="1:6" x14ac:dyDescent="0.3">
      <c r="A328" s="7" t="s">
        <v>1024</v>
      </c>
      <c r="B328" s="10">
        <v>1962.0469999999998</v>
      </c>
      <c r="C328" s="8">
        <f>VLOOKUP(A328,Customer_Dim!$A$2:$H$501,3,0)</f>
        <v>62</v>
      </c>
      <c r="D328" s="8" t="str">
        <f t="shared" si="5"/>
        <v>60+</v>
      </c>
      <c r="E328" s="8" t="str">
        <f>VLOOKUP(A328,Customer_Dim!$A$2:$H$501,4,0)</f>
        <v>Female</v>
      </c>
      <c r="F328" s="8" t="str">
        <f>VLOOKUP(A328,Customer_Dim!$A$2:$H$501,6,0)</f>
        <v>Minnesota</v>
      </c>
    </row>
    <row r="329" spans="1:6" x14ac:dyDescent="0.3">
      <c r="A329" s="7" t="s">
        <v>1027</v>
      </c>
      <c r="B329" s="10">
        <v>4562.4436000000005</v>
      </c>
      <c r="C329" s="8">
        <f>VLOOKUP(A329,Customer_Dim!$A$2:$H$501,3,0)</f>
        <v>54</v>
      </c>
      <c r="D329" s="8" t="str">
        <f t="shared" si="5"/>
        <v>40–59</v>
      </c>
      <c r="E329" s="8" t="str">
        <f>VLOOKUP(A329,Customer_Dim!$A$2:$H$501,4,0)</f>
        <v>Male</v>
      </c>
      <c r="F329" s="8" t="str">
        <f>VLOOKUP(A329,Customer_Dim!$A$2:$H$501,6,0)</f>
        <v>Illinois</v>
      </c>
    </row>
    <row r="330" spans="1:6" x14ac:dyDescent="0.3">
      <c r="A330" s="7" t="s">
        <v>1030</v>
      </c>
      <c r="B330" s="10">
        <v>2010.6432</v>
      </c>
      <c r="C330" s="8">
        <f>VLOOKUP(A330,Customer_Dim!$A$2:$H$501,3,0)</f>
        <v>38</v>
      </c>
      <c r="D330" s="8" t="str">
        <f t="shared" si="5"/>
        <v>20–39</v>
      </c>
      <c r="E330" s="8" t="str">
        <f>VLOOKUP(A330,Customer_Dim!$A$2:$H$501,4,0)</f>
        <v>Female</v>
      </c>
      <c r="F330" s="8" t="str">
        <f>VLOOKUP(A330,Customer_Dim!$A$2:$H$501,6,0)</f>
        <v>Montana</v>
      </c>
    </row>
    <row r="331" spans="1:6" x14ac:dyDescent="0.3">
      <c r="A331" s="7" t="s">
        <v>1033</v>
      </c>
      <c r="B331" s="10">
        <v>3705.8668000000002</v>
      </c>
      <c r="C331" s="8">
        <f>VLOOKUP(A331,Customer_Dim!$A$2:$H$501,3,0)</f>
        <v>34</v>
      </c>
      <c r="D331" s="8" t="str">
        <f t="shared" si="5"/>
        <v>20–39</v>
      </c>
      <c r="E331" s="8" t="str">
        <f>VLOOKUP(A331,Customer_Dim!$A$2:$H$501,4,0)</f>
        <v>Female</v>
      </c>
      <c r="F331" s="8" t="str">
        <f>VLOOKUP(A331,Customer_Dim!$A$2:$H$501,6,0)</f>
        <v>Hawaii</v>
      </c>
    </row>
    <row r="332" spans="1:6" x14ac:dyDescent="0.3">
      <c r="A332" s="7" t="s">
        <v>1036</v>
      </c>
      <c r="B332" s="10">
        <v>4972.8346000000001</v>
      </c>
      <c r="C332" s="8">
        <f>VLOOKUP(A332,Customer_Dim!$A$2:$H$501,3,0)</f>
        <v>64</v>
      </c>
      <c r="D332" s="8" t="str">
        <f t="shared" si="5"/>
        <v>60+</v>
      </c>
      <c r="E332" s="8" t="str">
        <f>VLOOKUP(A332,Customer_Dim!$A$2:$H$501,4,0)</f>
        <v>Female</v>
      </c>
      <c r="F332" s="8" t="str">
        <f>VLOOKUP(A332,Customer_Dim!$A$2:$H$501,6,0)</f>
        <v>Georgia</v>
      </c>
    </row>
    <row r="333" spans="1:6" x14ac:dyDescent="0.3">
      <c r="A333" s="7" t="s">
        <v>1039</v>
      </c>
      <c r="B333" s="10">
        <v>4055.2294999999999</v>
      </c>
      <c r="C333" s="8">
        <f>VLOOKUP(A333,Customer_Dim!$A$2:$H$501,3,0)</f>
        <v>50</v>
      </c>
      <c r="D333" s="8" t="str">
        <f t="shared" si="5"/>
        <v>40–59</v>
      </c>
      <c r="E333" s="8" t="str">
        <f>VLOOKUP(A333,Customer_Dim!$A$2:$H$501,4,0)</f>
        <v>Female</v>
      </c>
      <c r="F333" s="8" t="str">
        <f>VLOOKUP(A333,Customer_Dim!$A$2:$H$501,6,0)</f>
        <v>Connecticut</v>
      </c>
    </row>
    <row r="334" spans="1:6" x14ac:dyDescent="0.3">
      <c r="A334" s="7" t="s">
        <v>1042</v>
      </c>
      <c r="B334" s="10">
        <v>4152.2417999999998</v>
      </c>
      <c r="C334" s="8">
        <f>VLOOKUP(A334,Customer_Dim!$A$2:$H$501,3,0)</f>
        <v>37</v>
      </c>
      <c r="D334" s="8" t="str">
        <f t="shared" si="5"/>
        <v>20–39</v>
      </c>
      <c r="E334" s="8" t="str">
        <f>VLOOKUP(A334,Customer_Dim!$A$2:$H$501,4,0)</f>
        <v>Male</v>
      </c>
      <c r="F334" s="8" t="str">
        <f>VLOOKUP(A334,Customer_Dim!$A$2:$H$501,6,0)</f>
        <v>North Carolina</v>
      </c>
    </row>
    <row r="335" spans="1:6" x14ac:dyDescent="0.3">
      <c r="A335" s="7" t="s">
        <v>1045</v>
      </c>
      <c r="B335" s="10">
        <v>3187.7932000000001</v>
      </c>
      <c r="C335" s="8">
        <f>VLOOKUP(A335,Customer_Dim!$A$2:$H$501,3,0)</f>
        <v>58</v>
      </c>
      <c r="D335" s="8" t="str">
        <f t="shared" si="5"/>
        <v>40–59</v>
      </c>
      <c r="E335" s="8" t="str">
        <f>VLOOKUP(A335,Customer_Dim!$A$2:$H$501,4,0)</f>
        <v>Female</v>
      </c>
      <c r="F335" s="8" t="str">
        <f>VLOOKUP(A335,Customer_Dim!$A$2:$H$501,6,0)</f>
        <v>Oregon</v>
      </c>
    </row>
    <row r="336" spans="1:6" x14ac:dyDescent="0.3">
      <c r="A336" s="7" t="s">
        <v>1048</v>
      </c>
      <c r="B336" s="10">
        <v>4955.3665000000001</v>
      </c>
      <c r="C336" s="8">
        <f>VLOOKUP(A336,Customer_Dim!$A$2:$H$501,3,0)</f>
        <v>40</v>
      </c>
      <c r="D336" s="8" t="str">
        <f t="shared" si="5"/>
        <v>40–59</v>
      </c>
      <c r="E336" s="8" t="str">
        <f>VLOOKUP(A336,Customer_Dim!$A$2:$H$501,4,0)</f>
        <v>Female</v>
      </c>
      <c r="F336" s="8" t="str">
        <f>VLOOKUP(A336,Customer_Dim!$A$2:$H$501,6,0)</f>
        <v>North Carolina</v>
      </c>
    </row>
    <row r="337" spans="1:6" x14ac:dyDescent="0.3">
      <c r="A337" s="7" t="s">
        <v>1051</v>
      </c>
      <c r="B337" s="10">
        <v>5414.7829000000002</v>
      </c>
      <c r="C337" s="8">
        <f>VLOOKUP(A337,Customer_Dim!$A$2:$H$501,3,0)</f>
        <v>46</v>
      </c>
      <c r="D337" s="8" t="str">
        <f t="shared" si="5"/>
        <v>40–59</v>
      </c>
      <c r="E337" s="8" t="str">
        <f>VLOOKUP(A337,Customer_Dim!$A$2:$H$501,4,0)</f>
        <v>Female</v>
      </c>
      <c r="F337" s="8" t="str">
        <f>VLOOKUP(A337,Customer_Dim!$A$2:$H$501,6,0)</f>
        <v>Connecticut</v>
      </c>
    </row>
    <row r="338" spans="1:6" x14ac:dyDescent="0.3">
      <c r="A338" s="7" t="s">
        <v>1054</v>
      </c>
      <c r="B338" s="10">
        <v>1843.8375999999998</v>
      </c>
      <c r="C338" s="8">
        <f>VLOOKUP(A338,Customer_Dim!$A$2:$H$501,3,0)</f>
        <v>52</v>
      </c>
      <c r="D338" s="8" t="str">
        <f t="shared" si="5"/>
        <v>40–59</v>
      </c>
      <c r="E338" s="8" t="str">
        <f>VLOOKUP(A338,Customer_Dim!$A$2:$H$501,4,0)</f>
        <v>Female</v>
      </c>
      <c r="F338" s="8" t="str">
        <f>VLOOKUP(A338,Customer_Dim!$A$2:$H$501,6,0)</f>
        <v>Arizona</v>
      </c>
    </row>
    <row r="339" spans="1:6" x14ac:dyDescent="0.3">
      <c r="A339" s="7" t="s">
        <v>1057</v>
      </c>
      <c r="B339" s="10">
        <v>36.027200000000001</v>
      </c>
      <c r="C339" s="8">
        <f>VLOOKUP(A339,Customer_Dim!$A$2:$H$501,3,0)</f>
        <v>27</v>
      </c>
      <c r="D339" s="8" t="str">
        <f t="shared" si="5"/>
        <v>20–39</v>
      </c>
      <c r="E339" s="8" t="str">
        <f>VLOOKUP(A339,Customer_Dim!$A$2:$H$501,4,0)</f>
        <v>Male</v>
      </c>
      <c r="F339" s="8" t="str">
        <f>VLOOKUP(A339,Customer_Dim!$A$2:$H$501,6,0)</f>
        <v>Colorado</v>
      </c>
    </row>
    <row r="340" spans="1:6" x14ac:dyDescent="0.3">
      <c r="A340" s="7" t="s">
        <v>1060</v>
      </c>
      <c r="B340" s="10">
        <v>1439.4923999999999</v>
      </c>
      <c r="C340" s="8">
        <f>VLOOKUP(A340,Customer_Dim!$A$2:$H$501,3,0)</f>
        <v>56</v>
      </c>
      <c r="D340" s="8" t="str">
        <f t="shared" si="5"/>
        <v>40–59</v>
      </c>
      <c r="E340" s="8" t="str">
        <f>VLOOKUP(A340,Customer_Dim!$A$2:$H$501,4,0)</f>
        <v>Female</v>
      </c>
      <c r="F340" s="8" t="str">
        <f>VLOOKUP(A340,Customer_Dim!$A$2:$H$501,6,0)</f>
        <v>Illinois</v>
      </c>
    </row>
    <row r="341" spans="1:6" x14ac:dyDescent="0.3">
      <c r="A341" s="7" t="s">
        <v>1063</v>
      </c>
      <c r="B341" s="10">
        <v>5599.8230000000003</v>
      </c>
      <c r="C341" s="8">
        <f>VLOOKUP(A341,Customer_Dim!$A$2:$H$501,3,0)</f>
        <v>30</v>
      </c>
      <c r="D341" s="8" t="str">
        <f t="shared" si="5"/>
        <v>20–39</v>
      </c>
      <c r="E341" s="8" t="str">
        <f>VLOOKUP(A341,Customer_Dim!$A$2:$H$501,4,0)</f>
        <v>Female</v>
      </c>
      <c r="F341" s="8" t="str">
        <f>VLOOKUP(A341,Customer_Dim!$A$2:$H$501,6,0)</f>
        <v>Connecticut</v>
      </c>
    </row>
    <row r="342" spans="1:6" x14ac:dyDescent="0.3">
      <c r="A342" s="7" t="s">
        <v>1066</v>
      </c>
      <c r="B342" s="10">
        <v>7229.0082000000002</v>
      </c>
      <c r="C342" s="8">
        <f>VLOOKUP(A342,Customer_Dim!$A$2:$H$501,3,0)</f>
        <v>38</v>
      </c>
      <c r="D342" s="8" t="str">
        <f t="shared" si="5"/>
        <v>20–39</v>
      </c>
      <c r="E342" s="8" t="str">
        <f>VLOOKUP(A342,Customer_Dim!$A$2:$H$501,4,0)</f>
        <v>Male</v>
      </c>
      <c r="F342" s="8" t="str">
        <f>VLOOKUP(A342,Customer_Dim!$A$2:$H$501,6,0)</f>
        <v>Virginia</v>
      </c>
    </row>
    <row r="343" spans="1:6" x14ac:dyDescent="0.3">
      <c r="A343" s="7" t="s">
        <v>1069</v>
      </c>
      <c r="B343" s="10">
        <v>4841.7838000000002</v>
      </c>
      <c r="C343" s="8">
        <f>VLOOKUP(A343,Customer_Dim!$A$2:$H$501,3,0)</f>
        <v>39</v>
      </c>
      <c r="D343" s="8" t="str">
        <f t="shared" si="5"/>
        <v>20–39</v>
      </c>
      <c r="E343" s="8" t="str">
        <f>VLOOKUP(A343,Customer_Dim!$A$2:$H$501,4,0)</f>
        <v>Male</v>
      </c>
      <c r="F343" s="8" t="str">
        <f>VLOOKUP(A343,Customer_Dim!$A$2:$H$501,6,0)</f>
        <v>New Mexico</v>
      </c>
    </row>
    <row r="344" spans="1:6" x14ac:dyDescent="0.3">
      <c r="A344" s="7" t="s">
        <v>1072</v>
      </c>
      <c r="B344" s="10">
        <v>941.10140000000001</v>
      </c>
      <c r="C344" s="8">
        <f>VLOOKUP(A344,Customer_Dim!$A$2:$H$501,3,0)</f>
        <v>33</v>
      </c>
      <c r="D344" s="8" t="str">
        <f t="shared" si="5"/>
        <v>20–39</v>
      </c>
      <c r="E344" s="8" t="str">
        <f>VLOOKUP(A344,Customer_Dim!$A$2:$H$501,4,0)</f>
        <v>Male</v>
      </c>
      <c r="F344" s="8" t="str">
        <f>VLOOKUP(A344,Customer_Dim!$A$2:$H$501,6,0)</f>
        <v>Oklahoma</v>
      </c>
    </row>
    <row r="345" spans="1:6" x14ac:dyDescent="0.3">
      <c r="A345" s="7" t="s">
        <v>1075</v>
      </c>
      <c r="B345" s="10">
        <v>3693.1854000000003</v>
      </c>
      <c r="C345" s="8">
        <f>VLOOKUP(A345,Customer_Dim!$A$2:$H$501,3,0)</f>
        <v>58</v>
      </c>
      <c r="D345" s="8" t="str">
        <f t="shared" si="5"/>
        <v>40–59</v>
      </c>
      <c r="E345" s="8" t="str">
        <f>VLOOKUP(A345,Customer_Dim!$A$2:$H$501,4,0)</f>
        <v>Female</v>
      </c>
      <c r="F345" s="8" t="str">
        <f>VLOOKUP(A345,Customer_Dim!$A$2:$H$501,6,0)</f>
        <v>Tennessee</v>
      </c>
    </row>
    <row r="346" spans="1:6" x14ac:dyDescent="0.3">
      <c r="A346" s="7" t="s">
        <v>1078</v>
      </c>
      <c r="B346" s="10">
        <v>5770.5689999999995</v>
      </c>
      <c r="C346" s="8">
        <f>VLOOKUP(A346,Customer_Dim!$A$2:$H$501,3,0)</f>
        <v>39</v>
      </c>
      <c r="D346" s="8" t="str">
        <f t="shared" si="5"/>
        <v>20–39</v>
      </c>
      <c r="E346" s="8" t="str">
        <f>VLOOKUP(A346,Customer_Dim!$A$2:$H$501,4,0)</f>
        <v>Female</v>
      </c>
      <c r="F346" s="8" t="str">
        <f>VLOOKUP(A346,Customer_Dim!$A$2:$H$501,6,0)</f>
        <v>Connecticut</v>
      </c>
    </row>
    <row r="347" spans="1:6" x14ac:dyDescent="0.3">
      <c r="A347" s="7" t="s">
        <v>1080</v>
      </c>
      <c r="B347" s="10">
        <v>8823.7001999999993</v>
      </c>
      <c r="C347" s="8">
        <f>VLOOKUP(A347,Customer_Dim!$A$2:$H$501,3,0)</f>
        <v>55</v>
      </c>
      <c r="D347" s="8" t="str">
        <f t="shared" si="5"/>
        <v>40–59</v>
      </c>
      <c r="E347" s="8" t="str">
        <f>VLOOKUP(A347,Customer_Dim!$A$2:$H$501,4,0)</f>
        <v>Male</v>
      </c>
      <c r="F347" s="8" t="str">
        <f>VLOOKUP(A347,Customer_Dim!$A$2:$H$501,6,0)</f>
        <v>Pennsylvania</v>
      </c>
    </row>
    <row r="348" spans="1:6" x14ac:dyDescent="0.3">
      <c r="A348" s="7" t="s">
        <v>1083</v>
      </c>
      <c r="B348" s="10">
        <v>7576.1404000000002</v>
      </c>
      <c r="C348" s="8">
        <f>VLOOKUP(A348,Customer_Dim!$A$2:$H$501,3,0)</f>
        <v>31</v>
      </c>
      <c r="D348" s="8" t="str">
        <f t="shared" si="5"/>
        <v>20–39</v>
      </c>
      <c r="E348" s="8" t="str">
        <f>VLOOKUP(A348,Customer_Dim!$A$2:$H$501,4,0)</f>
        <v>Male</v>
      </c>
      <c r="F348" s="8" t="str">
        <f>VLOOKUP(A348,Customer_Dim!$A$2:$H$501,6,0)</f>
        <v>Alaska</v>
      </c>
    </row>
    <row r="349" spans="1:6" x14ac:dyDescent="0.3">
      <c r="A349" s="7" t="s">
        <v>1086</v>
      </c>
      <c r="B349" s="10">
        <v>3965.9200999999998</v>
      </c>
      <c r="C349" s="8">
        <f>VLOOKUP(A349,Customer_Dim!$A$2:$H$501,3,0)</f>
        <v>26</v>
      </c>
      <c r="D349" s="8" t="str">
        <f t="shared" si="5"/>
        <v>20–39</v>
      </c>
      <c r="E349" s="8" t="str">
        <f>VLOOKUP(A349,Customer_Dim!$A$2:$H$501,4,0)</f>
        <v>Male</v>
      </c>
      <c r="F349" s="8" t="str">
        <f>VLOOKUP(A349,Customer_Dim!$A$2:$H$501,6,0)</f>
        <v>Iowa</v>
      </c>
    </row>
    <row r="350" spans="1:6" x14ac:dyDescent="0.3">
      <c r="A350" s="7" t="s">
        <v>1089</v>
      </c>
      <c r="B350" s="10">
        <v>5770.4416000000001</v>
      </c>
      <c r="C350" s="8">
        <f>VLOOKUP(A350,Customer_Dim!$A$2:$H$501,3,0)</f>
        <v>25</v>
      </c>
      <c r="D350" s="8" t="str">
        <f t="shared" si="5"/>
        <v>20–39</v>
      </c>
      <c r="E350" s="8" t="str">
        <f>VLOOKUP(A350,Customer_Dim!$A$2:$H$501,4,0)</f>
        <v>Female</v>
      </c>
      <c r="F350" s="8" t="str">
        <f>VLOOKUP(A350,Customer_Dim!$A$2:$H$501,6,0)</f>
        <v>Nebraska</v>
      </c>
    </row>
    <row r="351" spans="1:6" x14ac:dyDescent="0.3">
      <c r="A351" s="7" t="s">
        <v>1092</v>
      </c>
      <c r="B351" s="10">
        <v>2604.1660000000002</v>
      </c>
      <c r="C351" s="8">
        <f>VLOOKUP(A351,Customer_Dim!$A$2:$H$501,3,0)</f>
        <v>52</v>
      </c>
      <c r="D351" s="8" t="str">
        <f t="shared" si="5"/>
        <v>40–59</v>
      </c>
      <c r="E351" s="8" t="str">
        <f>VLOOKUP(A351,Customer_Dim!$A$2:$H$501,4,0)</f>
        <v>Female</v>
      </c>
      <c r="F351" s="8" t="str">
        <f>VLOOKUP(A351,Customer_Dim!$A$2:$H$501,6,0)</f>
        <v>Wisconsin</v>
      </c>
    </row>
    <row r="352" spans="1:6" x14ac:dyDescent="0.3">
      <c r="A352" s="7" t="s">
        <v>1095</v>
      </c>
      <c r="B352" s="10">
        <v>3503.7115000000003</v>
      </c>
      <c r="C352" s="8">
        <f>VLOOKUP(A352,Customer_Dim!$A$2:$H$501,3,0)</f>
        <v>56</v>
      </c>
      <c r="D352" s="8" t="str">
        <f t="shared" si="5"/>
        <v>40–59</v>
      </c>
      <c r="E352" s="8" t="str">
        <f>VLOOKUP(A352,Customer_Dim!$A$2:$H$501,4,0)</f>
        <v>Female</v>
      </c>
      <c r="F352" s="8" t="str">
        <f>VLOOKUP(A352,Customer_Dim!$A$2:$H$501,6,0)</f>
        <v>Oregon</v>
      </c>
    </row>
    <row r="353" spans="1:6" x14ac:dyDescent="0.3">
      <c r="A353" s="7" t="s">
        <v>1097</v>
      </c>
      <c r="B353" s="10">
        <v>2222.8633999999997</v>
      </c>
      <c r="C353" s="8">
        <f>VLOOKUP(A353,Customer_Dim!$A$2:$H$501,3,0)</f>
        <v>38</v>
      </c>
      <c r="D353" s="8" t="str">
        <f t="shared" si="5"/>
        <v>20–39</v>
      </c>
      <c r="E353" s="8" t="str">
        <f>VLOOKUP(A353,Customer_Dim!$A$2:$H$501,4,0)</f>
        <v>Male</v>
      </c>
      <c r="F353" s="8" t="str">
        <f>VLOOKUP(A353,Customer_Dim!$A$2:$H$501,6,0)</f>
        <v>Connecticut</v>
      </c>
    </row>
    <row r="354" spans="1:6" x14ac:dyDescent="0.3">
      <c r="A354" s="7" t="s">
        <v>1100</v>
      </c>
      <c r="B354" s="10">
        <v>4432.9806000000008</v>
      </c>
      <c r="C354" s="8">
        <f>VLOOKUP(A354,Customer_Dim!$A$2:$H$501,3,0)</f>
        <v>20</v>
      </c>
      <c r="D354" s="8" t="str">
        <f t="shared" si="5"/>
        <v>20–39</v>
      </c>
      <c r="E354" s="8" t="str">
        <f>VLOOKUP(A354,Customer_Dim!$A$2:$H$501,4,0)</f>
        <v>Male</v>
      </c>
      <c r="F354" s="8" t="str">
        <f>VLOOKUP(A354,Customer_Dim!$A$2:$H$501,6,0)</f>
        <v>Washington</v>
      </c>
    </row>
    <row r="355" spans="1:6" x14ac:dyDescent="0.3">
      <c r="A355" s="7" t="s">
        <v>1103</v>
      </c>
      <c r="B355" s="10">
        <v>1832.3733000000002</v>
      </c>
      <c r="C355" s="8">
        <f>VLOOKUP(A355,Customer_Dim!$A$2:$H$501,3,0)</f>
        <v>54</v>
      </c>
      <c r="D355" s="8" t="str">
        <f t="shared" si="5"/>
        <v>40–59</v>
      </c>
      <c r="E355" s="8" t="str">
        <f>VLOOKUP(A355,Customer_Dim!$A$2:$H$501,4,0)</f>
        <v>Male</v>
      </c>
      <c r="F355" s="8" t="str">
        <f>VLOOKUP(A355,Customer_Dim!$A$2:$H$501,6,0)</f>
        <v>Virginia</v>
      </c>
    </row>
    <row r="356" spans="1:6" x14ac:dyDescent="0.3">
      <c r="A356" s="7" t="s">
        <v>1106</v>
      </c>
      <c r="B356" s="10">
        <v>2530.3005000000003</v>
      </c>
      <c r="C356" s="8">
        <f>VLOOKUP(A356,Customer_Dim!$A$2:$H$501,3,0)</f>
        <v>41</v>
      </c>
      <c r="D356" s="8" t="str">
        <f t="shared" si="5"/>
        <v>40–59</v>
      </c>
      <c r="E356" s="8" t="str">
        <f>VLOOKUP(A356,Customer_Dim!$A$2:$H$501,4,0)</f>
        <v>Male</v>
      </c>
      <c r="F356" s="8" t="str">
        <f>VLOOKUP(A356,Customer_Dim!$A$2:$H$501,6,0)</f>
        <v>Tennessee</v>
      </c>
    </row>
    <row r="357" spans="1:6" x14ac:dyDescent="0.3">
      <c r="A357" s="7" t="s">
        <v>1109</v>
      </c>
      <c r="B357" s="10">
        <v>880.08100000000002</v>
      </c>
      <c r="C357" s="8">
        <f>VLOOKUP(A357,Customer_Dim!$A$2:$H$501,3,0)</f>
        <v>60</v>
      </c>
      <c r="D357" s="8" t="str">
        <f t="shared" si="5"/>
        <v>60+</v>
      </c>
      <c r="E357" s="8" t="str">
        <f>VLOOKUP(A357,Customer_Dim!$A$2:$H$501,4,0)</f>
        <v>Female</v>
      </c>
      <c r="F357" s="8" t="str">
        <f>VLOOKUP(A357,Customer_Dim!$A$2:$H$501,6,0)</f>
        <v>Mississippi</v>
      </c>
    </row>
    <row r="358" spans="1:6" x14ac:dyDescent="0.3">
      <c r="A358" s="7" t="s">
        <v>1112</v>
      </c>
      <c r="B358" s="10">
        <v>5552.3765999999996</v>
      </c>
      <c r="C358" s="8">
        <f>VLOOKUP(A358,Customer_Dim!$A$2:$H$501,3,0)</f>
        <v>32</v>
      </c>
      <c r="D358" s="8" t="str">
        <f t="shared" si="5"/>
        <v>20–39</v>
      </c>
      <c r="E358" s="8" t="str">
        <f>VLOOKUP(A358,Customer_Dim!$A$2:$H$501,4,0)</f>
        <v>Male</v>
      </c>
      <c r="F358" s="8" t="str">
        <f>VLOOKUP(A358,Customer_Dim!$A$2:$H$501,6,0)</f>
        <v>Kansas</v>
      </c>
    </row>
    <row r="359" spans="1:6" x14ac:dyDescent="0.3">
      <c r="A359" s="7" t="s">
        <v>1115</v>
      </c>
      <c r="B359" s="10">
        <v>2104.6115</v>
      </c>
      <c r="C359" s="8">
        <f>VLOOKUP(A359,Customer_Dim!$A$2:$H$501,3,0)</f>
        <v>34</v>
      </c>
      <c r="D359" s="8" t="str">
        <f t="shared" si="5"/>
        <v>20–39</v>
      </c>
      <c r="E359" s="8" t="str">
        <f>VLOOKUP(A359,Customer_Dim!$A$2:$H$501,4,0)</f>
        <v>Male</v>
      </c>
      <c r="F359" s="8" t="str">
        <f>VLOOKUP(A359,Customer_Dim!$A$2:$H$501,6,0)</f>
        <v>Arkansas</v>
      </c>
    </row>
    <row r="360" spans="1:6" x14ac:dyDescent="0.3">
      <c r="A360" s="7" t="s">
        <v>1118</v>
      </c>
      <c r="B360" s="10">
        <v>3265.6477999999997</v>
      </c>
      <c r="C360" s="8">
        <f>VLOOKUP(A360,Customer_Dim!$A$2:$H$501,3,0)</f>
        <v>64</v>
      </c>
      <c r="D360" s="8" t="str">
        <f t="shared" si="5"/>
        <v>60+</v>
      </c>
      <c r="E360" s="8" t="str">
        <f>VLOOKUP(A360,Customer_Dim!$A$2:$H$501,4,0)</f>
        <v>Male</v>
      </c>
      <c r="F360" s="8" t="str">
        <f>VLOOKUP(A360,Customer_Dim!$A$2:$H$501,6,0)</f>
        <v>Indiana</v>
      </c>
    </row>
    <row r="361" spans="1:6" x14ac:dyDescent="0.3">
      <c r="A361" s="7" t="s">
        <v>1121</v>
      </c>
      <c r="B361" s="10">
        <v>866.91139999999996</v>
      </c>
      <c r="C361" s="8">
        <f>VLOOKUP(A361,Customer_Dim!$A$2:$H$501,3,0)</f>
        <v>60</v>
      </c>
      <c r="D361" s="8" t="str">
        <f t="shared" si="5"/>
        <v>60+</v>
      </c>
      <c r="E361" s="8" t="str">
        <f>VLOOKUP(A361,Customer_Dim!$A$2:$H$501,4,0)</f>
        <v>Male</v>
      </c>
      <c r="F361" s="8" t="str">
        <f>VLOOKUP(A361,Customer_Dim!$A$2:$H$501,6,0)</f>
        <v>Alaska</v>
      </c>
    </row>
    <row r="362" spans="1:6" x14ac:dyDescent="0.3">
      <c r="A362" s="7" t="s">
        <v>1123</v>
      </c>
      <c r="B362" s="10">
        <v>7101.4338999999991</v>
      </c>
      <c r="C362" s="8">
        <f>VLOOKUP(A362,Customer_Dim!$A$2:$H$501,3,0)</f>
        <v>23</v>
      </c>
      <c r="D362" s="8" t="str">
        <f t="shared" si="5"/>
        <v>20–39</v>
      </c>
      <c r="E362" s="8" t="str">
        <f>VLOOKUP(A362,Customer_Dim!$A$2:$H$501,4,0)</f>
        <v>Male</v>
      </c>
      <c r="F362" s="8" t="str">
        <f>VLOOKUP(A362,Customer_Dim!$A$2:$H$501,6,0)</f>
        <v>Ohio</v>
      </c>
    </row>
    <row r="363" spans="1:6" x14ac:dyDescent="0.3">
      <c r="A363" s="7" t="s">
        <v>1126</v>
      </c>
      <c r="B363" s="10">
        <v>3020.9151000000002</v>
      </c>
      <c r="C363" s="8">
        <f>VLOOKUP(A363,Customer_Dim!$A$2:$H$501,3,0)</f>
        <v>58</v>
      </c>
      <c r="D363" s="8" t="str">
        <f t="shared" si="5"/>
        <v>40–59</v>
      </c>
      <c r="E363" s="8" t="str">
        <f>VLOOKUP(A363,Customer_Dim!$A$2:$H$501,4,0)</f>
        <v>Male</v>
      </c>
      <c r="F363" s="8" t="str">
        <f>VLOOKUP(A363,Customer_Dim!$A$2:$H$501,6,0)</f>
        <v>Arizona</v>
      </c>
    </row>
    <row r="364" spans="1:6" x14ac:dyDescent="0.3">
      <c r="A364" s="7" t="s">
        <v>1129</v>
      </c>
      <c r="B364" s="10">
        <v>4748.9434999999994</v>
      </c>
      <c r="C364" s="8">
        <f>VLOOKUP(A364,Customer_Dim!$A$2:$H$501,3,0)</f>
        <v>63</v>
      </c>
      <c r="D364" s="8" t="str">
        <f t="shared" si="5"/>
        <v>60+</v>
      </c>
      <c r="E364" s="8" t="str">
        <f>VLOOKUP(A364,Customer_Dim!$A$2:$H$501,4,0)</f>
        <v>Female</v>
      </c>
      <c r="F364" s="8" t="str">
        <f>VLOOKUP(A364,Customer_Dim!$A$2:$H$501,6,0)</f>
        <v>Alaska</v>
      </c>
    </row>
    <row r="365" spans="1:6" x14ac:dyDescent="0.3">
      <c r="A365" s="7" t="s">
        <v>1132</v>
      </c>
      <c r="B365" s="10">
        <v>5331.9948000000004</v>
      </c>
      <c r="C365" s="8">
        <f>VLOOKUP(A365,Customer_Dim!$A$2:$H$501,3,0)</f>
        <v>40</v>
      </c>
      <c r="D365" s="8" t="str">
        <f t="shared" si="5"/>
        <v>40–59</v>
      </c>
      <c r="E365" s="8" t="str">
        <f>VLOOKUP(A365,Customer_Dim!$A$2:$H$501,4,0)</f>
        <v>Female</v>
      </c>
      <c r="F365" s="8" t="str">
        <f>VLOOKUP(A365,Customer_Dim!$A$2:$H$501,6,0)</f>
        <v>Alabama</v>
      </c>
    </row>
    <row r="366" spans="1:6" x14ac:dyDescent="0.3">
      <c r="A366" s="7" t="s">
        <v>1135</v>
      </c>
      <c r="B366" s="10">
        <v>1712.3000999999999</v>
      </c>
      <c r="C366" s="8">
        <f>VLOOKUP(A366,Customer_Dim!$A$2:$H$501,3,0)</f>
        <v>51</v>
      </c>
      <c r="D366" s="8" t="str">
        <f t="shared" si="5"/>
        <v>40–59</v>
      </c>
      <c r="E366" s="8" t="str">
        <f>VLOOKUP(A366,Customer_Dim!$A$2:$H$501,4,0)</f>
        <v>Male</v>
      </c>
      <c r="F366" s="8" t="str">
        <f>VLOOKUP(A366,Customer_Dim!$A$2:$H$501,6,0)</f>
        <v>Ohio</v>
      </c>
    </row>
    <row r="367" spans="1:6" x14ac:dyDescent="0.3">
      <c r="A367" s="7" t="s">
        <v>1138</v>
      </c>
      <c r="B367" s="10">
        <v>2575.2284</v>
      </c>
      <c r="C367" s="8">
        <f>VLOOKUP(A367,Customer_Dim!$A$2:$H$501,3,0)</f>
        <v>34</v>
      </c>
      <c r="D367" s="8" t="str">
        <f t="shared" si="5"/>
        <v>20–39</v>
      </c>
      <c r="E367" s="8" t="str">
        <f>VLOOKUP(A367,Customer_Dim!$A$2:$H$501,4,0)</f>
        <v>Female</v>
      </c>
      <c r="F367" s="8" t="str">
        <f>VLOOKUP(A367,Customer_Dim!$A$2:$H$501,6,0)</f>
        <v>New York</v>
      </c>
    </row>
    <row r="368" spans="1:6" x14ac:dyDescent="0.3">
      <c r="A368" s="7" t="s">
        <v>1141</v>
      </c>
      <c r="B368" s="10">
        <v>4943.3554000000004</v>
      </c>
      <c r="C368" s="8">
        <f>VLOOKUP(A368,Customer_Dim!$A$2:$H$501,3,0)</f>
        <v>20</v>
      </c>
      <c r="D368" s="8" t="str">
        <f t="shared" si="5"/>
        <v>20–39</v>
      </c>
      <c r="E368" s="8" t="str">
        <f>VLOOKUP(A368,Customer_Dim!$A$2:$H$501,4,0)</f>
        <v>Female</v>
      </c>
      <c r="F368" s="8" t="str">
        <f>VLOOKUP(A368,Customer_Dim!$A$2:$H$501,6,0)</f>
        <v>Vermont</v>
      </c>
    </row>
    <row r="369" spans="1:6" x14ac:dyDescent="0.3">
      <c r="A369" s="7" t="s">
        <v>1144</v>
      </c>
      <c r="B369" s="10">
        <v>7907.4115999999995</v>
      </c>
      <c r="C369" s="8">
        <f>VLOOKUP(A369,Customer_Dim!$A$2:$H$501,3,0)</f>
        <v>45</v>
      </c>
      <c r="D369" s="8" t="str">
        <f t="shared" si="5"/>
        <v>40–59</v>
      </c>
      <c r="E369" s="8" t="str">
        <f>VLOOKUP(A369,Customer_Dim!$A$2:$H$501,4,0)</f>
        <v>Male</v>
      </c>
      <c r="F369" s="8" t="str">
        <f>VLOOKUP(A369,Customer_Dim!$A$2:$H$501,6,0)</f>
        <v>Indiana</v>
      </c>
    </row>
    <row r="370" spans="1:6" x14ac:dyDescent="0.3">
      <c r="A370" s="7" t="s">
        <v>1147</v>
      </c>
      <c r="B370" s="10">
        <v>10320.1819</v>
      </c>
      <c r="C370" s="8">
        <f>VLOOKUP(A370,Customer_Dim!$A$2:$H$501,3,0)</f>
        <v>21</v>
      </c>
      <c r="D370" s="8" t="str">
        <f t="shared" si="5"/>
        <v>20–39</v>
      </c>
      <c r="E370" s="8" t="str">
        <f>VLOOKUP(A370,Customer_Dim!$A$2:$H$501,4,0)</f>
        <v>Female</v>
      </c>
      <c r="F370" s="8" t="str">
        <f>VLOOKUP(A370,Customer_Dim!$A$2:$H$501,6,0)</f>
        <v>New Hampshire</v>
      </c>
    </row>
    <row r="371" spans="1:6" x14ac:dyDescent="0.3">
      <c r="A371" s="7" t="s">
        <v>1150</v>
      </c>
      <c r="B371" s="10">
        <v>2496.9254000000001</v>
      </c>
      <c r="C371" s="8">
        <f>VLOOKUP(A371,Customer_Dim!$A$2:$H$501,3,0)</f>
        <v>28</v>
      </c>
      <c r="D371" s="8" t="str">
        <f t="shared" si="5"/>
        <v>20–39</v>
      </c>
      <c r="E371" s="8" t="str">
        <f>VLOOKUP(A371,Customer_Dim!$A$2:$H$501,4,0)</f>
        <v>Male</v>
      </c>
      <c r="F371" s="8" t="str">
        <f>VLOOKUP(A371,Customer_Dim!$A$2:$H$501,6,0)</f>
        <v>Ohio</v>
      </c>
    </row>
    <row r="372" spans="1:6" x14ac:dyDescent="0.3">
      <c r="A372" s="7" t="s">
        <v>1153</v>
      </c>
      <c r="B372" s="10">
        <v>11135.4866</v>
      </c>
      <c r="C372" s="8">
        <f>VLOOKUP(A372,Customer_Dim!$A$2:$H$501,3,0)</f>
        <v>37</v>
      </c>
      <c r="D372" s="8" t="str">
        <f t="shared" si="5"/>
        <v>20–39</v>
      </c>
      <c r="E372" s="8" t="str">
        <f>VLOOKUP(A372,Customer_Dim!$A$2:$H$501,4,0)</f>
        <v>Female</v>
      </c>
      <c r="F372" s="8" t="str">
        <f>VLOOKUP(A372,Customer_Dim!$A$2:$H$501,6,0)</f>
        <v>Maine</v>
      </c>
    </row>
    <row r="373" spans="1:6" x14ac:dyDescent="0.3">
      <c r="A373" s="7" t="s">
        <v>1159</v>
      </c>
      <c r="B373" s="10">
        <v>3921.0446000000002</v>
      </c>
      <c r="C373" s="8">
        <f>VLOOKUP(A373,Customer_Dim!$A$2:$H$501,3,0)</f>
        <v>26</v>
      </c>
      <c r="D373" s="8" t="str">
        <f t="shared" si="5"/>
        <v>20–39</v>
      </c>
      <c r="E373" s="8" t="str">
        <f>VLOOKUP(A373,Customer_Dim!$A$2:$H$501,4,0)</f>
        <v>Male</v>
      </c>
      <c r="F373" s="8" t="str">
        <f>VLOOKUP(A373,Customer_Dim!$A$2:$H$501,6,0)</f>
        <v>Minnesota</v>
      </c>
    </row>
    <row r="374" spans="1:6" x14ac:dyDescent="0.3">
      <c r="A374" s="7" t="s">
        <v>1162</v>
      </c>
      <c r="B374" s="10">
        <v>5718.6728000000003</v>
      </c>
      <c r="C374" s="8">
        <f>VLOOKUP(A374,Customer_Dim!$A$2:$H$501,3,0)</f>
        <v>30</v>
      </c>
      <c r="D374" s="8" t="str">
        <f t="shared" si="5"/>
        <v>20–39</v>
      </c>
      <c r="E374" s="8" t="str">
        <f>VLOOKUP(A374,Customer_Dim!$A$2:$H$501,4,0)</f>
        <v>Male</v>
      </c>
      <c r="F374" s="8" t="str">
        <f>VLOOKUP(A374,Customer_Dim!$A$2:$H$501,6,0)</f>
        <v>Connecticut</v>
      </c>
    </row>
    <row r="375" spans="1:6" x14ac:dyDescent="0.3">
      <c r="A375" s="7" t="s">
        <v>1165</v>
      </c>
      <c r="B375" s="10">
        <v>2071.672</v>
      </c>
      <c r="C375" s="8">
        <f>VLOOKUP(A375,Customer_Dim!$A$2:$H$501,3,0)</f>
        <v>39</v>
      </c>
      <c r="D375" s="8" t="str">
        <f t="shared" si="5"/>
        <v>20–39</v>
      </c>
      <c r="E375" s="8" t="str">
        <f>VLOOKUP(A375,Customer_Dim!$A$2:$H$501,4,0)</f>
        <v>Female</v>
      </c>
      <c r="F375" s="8" t="str">
        <f>VLOOKUP(A375,Customer_Dim!$A$2:$H$501,6,0)</f>
        <v>Maine</v>
      </c>
    </row>
    <row r="376" spans="1:6" x14ac:dyDescent="0.3">
      <c r="A376" s="7" t="s">
        <v>1168</v>
      </c>
      <c r="B376" s="10">
        <v>5476.8722000000007</v>
      </c>
      <c r="C376" s="8">
        <f>VLOOKUP(A376,Customer_Dim!$A$2:$H$501,3,0)</f>
        <v>44</v>
      </c>
      <c r="D376" s="8" t="str">
        <f t="shared" si="5"/>
        <v>40–59</v>
      </c>
      <c r="E376" s="8" t="str">
        <f>VLOOKUP(A376,Customer_Dim!$A$2:$H$501,4,0)</f>
        <v>Female</v>
      </c>
      <c r="F376" s="8" t="str">
        <f>VLOOKUP(A376,Customer_Dim!$A$2:$H$501,6,0)</f>
        <v>Delaware</v>
      </c>
    </row>
    <row r="377" spans="1:6" x14ac:dyDescent="0.3">
      <c r="A377" s="7" t="s">
        <v>1171</v>
      </c>
      <c r="B377" s="10">
        <v>4138.6908000000003</v>
      </c>
      <c r="C377" s="8">
        <f>VLOOKUP(A377,Customer_Dim!$A$2:$H$501,3,0)</f>
        <v>34</v>
      </c>
      <c r="D377" s="8" t="str">
        <f t="shared" si="5"/>
        <v>20–39</v>
      </c>
      <c r="E377" s="8" t="str">
        <f>VLOOKUP(A377,Customer_Dim!$A$2:$H$501,4,0)</f>
        <v>Female</v>
      </c>
      <c r="F377" s="8" t="str">
        <f>VLOOKUP(A377,Customer_Dim!$A$2:$H$501,6,0)</f>
        <v>Iowa</v>
      </c>
    </row>
    <row r="378" spans="1:6" x14ac:dyDescent="0.3">
      <c r="A378" s="7" t="s">
        <v>1174</v>
      </c>
      <c r="B378" s="10">
        <v>7722.8125</v>
      </c>
      <c r="C378" s="8">
        <f>VLOOKUP(A378,Customer_Dim!$A$2:$H$501,3,0)</f>
        <v>23</v>
      </c>
      <c r="D378" s="8" t="str">
        <f t="shared" si="5"/>
        <v>20–39</v>
      </c>
      <c r="E378" s="8" t="str">
        <f>VLOOKUP(A378,Customer_Dim!$A$2:$H$501,4,0)</f>
        <v>Male</v>
      </c>
      <c r="F378" s="8" t="str">
        <f>VLOOKUP(A378,Customer_Dim!$A$2:$H$501,6,0)</f>
        <v>Rhode Island</v>
      </c>
    </row>
    <row r="379" spans="1:6" x14ac:dyDescent="0.3">
      <c r="A379" s="7" t="s">
        <v>1177</v>
      </c>
      <c r="B379" s="10">
        <v>6859.9784999999993</v>
      </c>
      <c r="C379" s="8">
        <f>VLOOKUP(A379,Customer_Dim!$A$2:$H$501,3,0)</f>
        <v>50</v>
      </c>
      <c r="D379" s="8" t="str">
        <f t="shared" si="5"/>
        <v>40–59</v>
      </c>
      <c r="E379" s="8" t="str">
        <f>VLOOKUP(A379,Customer_Dim!$A$2:$H$501,4,0)</f>
        <v>Male</v>
      </c>
      <c r="F379" s="8" t="str">
        <f>VLOOKUP(A379,Customer_Dim!$A$2:$H$501,6,0)</f>
        <v>Alabama</v>
      </c>
    </row>
    <row r="380" spans="1:6" x14ac:dyDescent="0.3">
      <c r="A380" s="7" t="s">
        <v>1180</v>
      </c>
      <c r="B380" s="10">
        <v>4694.9677000000001</v>
      </c>
      <c r="C380" s="8">
        <f>VLOOKUP(A380,Customer_Dim!$A$2:$H$501,3,0)</f>
        <v>20</v>
      </c>
      <c r="D380" s="8" t="str">
        <f t="shared" si="5"/>
        <v>20–39</v>
      </c>
      <c r="E380" s="8" t="str">
        <f>VLOOKUP(A380,Customer_Dim!$A$2:$H$501,4,0)</f>
        <v>Female</v>
      </c>
      <c r="F380" s="8" t="str">
        <f>VLOOKUP(A380,Customer_Dim!$A$2:$H$501,6,0)</f>
        <v>California</v>
      </c>
    </row>
    <row r="381" spans="1:6" x14ac:dyDescent="0.3">
      <c r="A381" s="7" t="s">
        <v>1183</v>
      </c>
      <c r="B381" s="10">
        <v>8035.4271000000008</v>
      </c>
      <c r="C381" s="8">
        <f>VLOOKUP(A381,Customer_Dim!$A$2:$H$501,3,0)</f>
        <v>27</v>
      </c>
      <c r="D381" s="8" t="str">
        <f t="shared" si="5"/>
        <v>20–39</v>
      </c>
      <c r="E381" s="8" t="str">
        <f>VLOOKUP(A381,Customer_Dim!$A$2:$H$501,4,0)</f>
        <v>Female</v>
      </c>
      <c r="F381" s="8" t="str">
        <f>VLOOKUP(A381,Customer_Dim!$A$2:$H$501,6,0)</f>
        <v>South Carolina</v>
      </c>
    </row>
    <row r="382" spans="1:6" x14ac:dyDescent="0.3">
      <c r="A382" s="7" t="s">
        <v>1186</v>
      </c>
      <c r="B382" s="10">
        <v>6709.8149999999996</v>
      </c>
      <c r="C382" s="8">
        <f>VLOOKUP(A382,Customer_Dim!$A$2:$H$501,3,0)</f>
        <v>52</v>
      </c>
      <c r="D382" s="8" t="str">
        <f t="shared" si="5"/>
        <v>40–59</v>
      </c>
      <c r="E382" s="8" t="str">
        <f>VLOOKUP(A382,Customer_Dim!$A$2:$H$501,4,0)</f>
        <v>Female</v>
      </c>
      <c r="F382" s="8" t="str">
        <f>VLOOKUP(A382,Customer_Dim!$A$2:$H$501,6,0)</f>
        <v>Iowa</v>
      </c>
    </row>
    <row r="383" spans="1:6" x14ac:dyDescent="0.3">
      <c r="A383" s="7" t="s">
        <v>1189</v>
      </c>
      <c r="B383" s="10">
        <v>2359.0369999999998</v>
      </c>
      <c r="C383" s="8">
        <f>VLOOKUP(A383,Customer_Dim!$A$2:$H$501,3,0)</f>
        <v>60</v>
      </c>
      <c r="D383" s="8" t="str">
        <f t="shared" si="5"/>
        <v>60+</v>
      </c>
      <c r="E383" s="8" t="str">
        <f>VLOOKUP(A383,Customer_Dim!$A$2:$H$501,4,0)</f>
        <v>Male</v>
      </c>
      <c r="F383" s="8" t="str">
        <f>VLOOKUP(A383,Customer_Dim!$A$2:$H$501,6,0)</f>
        <v>South Carolina</v>
      </c>
    </row>
    <row r="384" spans="1:6" x14ac:dyDescent="0.3">
      <c r="A384" s="7" t="s">
        <v>1195</v>
      </c>
      <c r="B384" s="10">
        <v>1361.7889</v>
      </c>
      <c r="C384" s="8">
        <f>VLOOKUP(A384,Customer_Dim!$A$2:$H$501,3,0)</f>
        <v>28</v>
      </c>
      <c r="D384" s="8" t="str">
        <f t="shared" si="5"/>
        <v>20–39</v>
      </c>
      <c r="E384" s="8" t="str">
        <f>VLOOKUP(A384,Customer_Dim!$A$2:$H$501,4,0)</f>
        <v>Female</v>
      </c>
      <c r="F384" s="8" t="str">
        <f>VLOOKUP(A384,Customer_Dim!$A$2:$H$501,6,0)</f>
        <v>New Jersey</v>
      </c>
    </row>
    <row r="385" spans="1:6" x14ac:dyDescent="0.3">
      <c r="A385" s="7" t="s">
        <v>1198</v>
      </c>
      <c r="B385" s="10">
        <v>8190.3540000000003</v>
      </c>
      <c r="C385" s="8">
        <f>VLOOKUP(A385,Customer_Dim!$A$2:$H$501,3,0)</f>
        <v>53</v>
      </c>
      <c r="D385" s="8" t="str">
        <f t="shared" si="5"/>
        <v>40–59</v>
      </c>
      <c r="E385" s="8" t="str">
        <f>VLOOKUP(A385,Customer_Dim!$A$2:$H$501,4,0)</f>
        <v>Male</v>
      </c>
      <c r="F385" s="8" t="str">
        <f>VLOOKUP(A385,Customer_Dim!$A$2:$H$501,6,0)</f>
        <v>Missouri</v>
      </c>
    </row>
    <row r="386" spans="1:6" x14ac:dyDescent="0.3">
      <c r="A386" s="7" t="s">
        <v>1201</v>
      </c>
      <c r="B386" s="10">
        <v>2575.1747999999998</v>
      </c>
      <c r="C386" s="8">
        <f>VLOOKUP(A386,Customer_Dim!$A$2:$H$501,3,0)</f>
        <v>50</v>
      </c>
      <c r="D386" s="8" t="str">
        <f t="shared" si="5"/>
        <v>40–59</v>
      </c>
      <c r="E386" s="8" t="str">
        <f>VLOOKUP(A386,Customer_Dim!$A$2:$H$501,4,0)</f>
        <v>Male</v>
      </c>
      <c r="F386" s="8" t="str">
        <f>VLOOKUP(A386,Customer_Dim!$A$2:$H$501,6,0)</f>
        <v>Nebraska</v>
      </c>
    </row>
    <row r="387" spans="1:6" x14ac:dyDescent="0.3">
      <c r="A387" s="7" t="s">
        <v>1204</v>
      </c>
      <c r="B387" s="10">
        <v>607.8614</v>
      </c>
      <c r="C387" s="8">
        <f>VLOOKUP(A387,Customer_Dim!$A$2:$H$501,3,0)</f>
        <v>56</v>
      </c>
      <c r="D387" s="8" t="str">
        <f t="shared" ref="D387:D450" si="6">IF(C387&lt;20,"Below 20",
IF(C387&lt;40,"20–39",
IF(C387&lt;60,"40–59","60+")))</f>
        <v>40–59</v>
      </c>
      <c r="E387" s="8" t="str">
        <f>VLOOKUP(A387,Customer_Dim!$A$2:$H$501,4,0)</f>
        <v>Male</v>
      </c>
      <c r="F387" s="8" t="str">
        <f>VLOOKUP(A387,Customer_Dim!$A$2:$H$501,6,0)</f>
        <v>Arkansas</v>
      </c>
    </row>
    <row r="388" spans="1:6" x14ac:dyDescent="0.3">
      <c r="A388" s="7" t="s">
        <v>1207</v>
      </c>
      <c r="B388" s="10">
        <v>2777.5914000000002</v>
      </c>
      <c r="C388" s="8">
        <f>VLOOKUP(A388,Customer_Dim!$A$2:$H$501,3,0)</f>
        <v>40</v>
      </c>
      <c r="D388" s="8" t="str">
        <f t="shared" si="6"/>
        <v>40–59</v>
      </c>
      <c r="E388" s="8" t="str">
        <f>VLOOKUP(A388,Customer_Dim!$A$2:$H$501,4,0)</f>
        <v>Female</v>
      </c>
      <c r="F388" s="8" t="str">
        <f>VLOOKUP(A388,Customer_Dim!$A$2:$H$501,6,0)</f>
        <v>Oregon</v>
      </c>
    </row>
    <row r="389" spans="1:6" x14ac:dyDescent="0.3">
      <c r="A389" s="7" t="s">
        <v>1210</v>
      </c>
      <c r="B389" s="10">
        <v>1840.5089</v>
      </c>
      <c r="C389" s="8">
        <f>VLOOKUP(A389,Customer_Dim!$A$2:$H$501,3,0)</f>
        <v>46</v>
      </c>
      <c r="D389" s="8" t="str">
        <f t="shared" si="6"/>
        <v>40–59</v>
      </c>
      <c r="E389" s="8" t="str">
        <f>VLOOKUP(A389,Customer_Dim!$A$2:$H$501,4,0)</f>
        <v>Male</v>
      </c>
      <c r="F389" s="8" t="str">
        <f>VLOOKUP(A389,Customer_Dim!$A$2:$H$501,6,0)</f>
        <v>Missouri</v>
      </c>
    </row>
    <row r="390" spans="1:6" x14ac:dyDescent="0.3">
      <c r="A390" s="7" t="s">
        <v>1213</v>
      </c>
      <c r="B390" s="10">
        <v>3502.9688000000001</v>
      </c>
      <c r="C390" s="8">
        <f>VLOOKUP(A390,Customer_Dim!$A$2:$H$501,3,0)</f>
        <v>46</v>
      </c>
      <c r="D390" s="8" t="str">
        <f t="shared" si="6"/>
        <v>40–59</v>
      </c>
      <c r="E390" s="8" t="str">
        <f>VLOOKUP(A390,Customer_Dim!$A$2:$H$501,4,0)</f>
        <v>Male</v>
      </c>
      <c r="F390" s="8" t="str">
        <f>VLOOKUP(A390,Customer_Dim!$A$2:$H$501,6,0)</f>
        <v>Utah</v>
      </c>
    </row>
    <row r="391" spans="1:6" x14ac:dyDescent="0.3">
      <c r="A391" s="7" t="s">
        <v>1216</v>
      </c>
      <c r="B391" s="10">
        <v>2439.1653999999999</v>
      </c>
      <c r="C391" s="8">
        <f>VLOOKUP(A391,Customer_Dim!$A$2:$H$501,3,0)</f>
        <v>43</v>
      </c>
      <c r="D391" s="8" t="str">
        <f t="shared" si="6"/>
        <v>40–59</v>
      </c>
      <c r="E391" s="8" t="str">
        <f>VLOOKUP(A391,Customer_Dim!$A$2:$H$501,4,0)</f>
        <v>Female</v>
      </c>
      <c r="F391" s="8" t="str">
        <f>VLOOKUP(A391,Customer_Dim!$A$2:$H$501,6,0)</f>
        <v>Connecticut</v>
      </c>
    </row>
    <row r="392" spans="1:6" x14ac:dyDescent="0.3">
      <c r="A392" s="7" t="s">
        <v>1222</v>
      </c>
      <c r="B392" s="10">
        <v>5290.1958999999997</v>
      </c>
      <c r="C392" s="8">
        <f>VLOOKUP(A392,Customer_Dim!$A$2:$H$501,3,0)</f>
        <v>25</v>
      </c>
      <c r="D392" s="8" t="str">
        <f t="shared" si="6"/>
        <v>20–39</v>
      </c>
      <c r="E392" s="8" t="str">
        <f>VLOOKUP(A392,Customer_Dim!$A$2:$H$501,4,0)</f>
        <v>Female</v>
      </c>
      <c r="F392" s="8" t="str">
        <f>VLOOKUP(A392,Customer_Dim!$A$2:$H$501,6,0)</f>
        <v>New York</v>
      </c>
    </row>
    <row r="393" spans="1:6" x14ac:dyDescent="0.3">
      <c r="A393" s="7" t="s">
        <v>1225</v>
      </c>
      <c r="B393" s="10">
        <v>2018.346</v>
      </c>
      <c r="C393" s="8">
        <f>VLOOKUP(A393,Customer_Dim!$A$2:$H$501,3,0)</f>
        <v>62</v>
      </c>
      <c r="D393" s="8" t="str">
        <f t="shared" si="6"/>
        <v>60+</v>
      </c>
      <c r="E393" s="8" t="str">
        <f>VLOOKUP(A393,Customer_Dim!$A$2:$H$501,4,0)</f>
        <v>Female</v>
      </c>
      <c r="F393" s="8" t="str">
        <f>VLOOKUP(A393,Customer_Dim!$A$2:$H$501,6,0)</f>
        <v>Kansas</v>
      </c>
    </row>
    <row r="394" spans="1:6" x14ac:dyDescent="0.3">
      <c r="A394" s="7" t="s">
        <v>1226</v>
      </c>
      <c r="B394" s="10">
        <v>4006.1945999999998</v>
      </c>
      <c r="C394" s="8">
        <f>VLOOKUP(A394,Customer_Dim!$A$2:$H$501,3,0)</f>
        <v>54</v>
      </c>
      <c r="D394" s="8" t="str">
        <f t="shared" si="6"/>
        <v>40–59</v>
      </c>
      <c r="E394" s="8" t="str">
        <f>VLOOKUP(A394,Customer_Dim!$A$2:$H$501,4,0)</f>
        <v>Male</v>
      </c>
      <c r="F394" s="8" t="str">
        <f>VLOOKUP(A394,Customer_Dim!$A$2:$H$501,6,0)</f>
        <v>New Hampshire</v>
      </c>
    </row>
    <row r="395" spans="1:6" x14ac:dyDescent="0.3">
      <c r="A395" s="7" t="s">
        <v>1229</v>
      </c>
      <c r="B395" s="10">
        <v>4997.1706000000004</v>
      </c>
      <c r="C395" s="8">
        <f>VLOOKUP(A395,Customer_Dim!$A$2:$H$501,3,0)</f>
        <v>27</v>
      </c>
      <c r="D395" s="8" t="str">
        <f t="shared" si="6"/>
        <v>20–39</v>
      </c>
      <c r="E395" s="8" t="str">
        <f>VLOOKUP(A395,Customer_Dim!$A$2:$H$501,4,0)</f>
        <v>Male</v>
      </c>
      <c r="F395" s="8" t="str">
        <f>VLOOKUP(A395,Customer_Dim!$A$2:$H$501,6,0)</f>
        <v>Maine</v>
      </c>
    </row>
    <row r="396" spans="1:6" x14ac:dyDescent="0.3">
      <c r="A396" s="7" t="s">
        <v>1232</v>
      </c>
      <c r="B396" s="10">
        <v>5638.0218999999997</v>
      </c>
      <c r="C396" s="8">
        <f>VLOOKUP(A396,Customer_Dim!$A$2:$H$501,3,0)</f>
        <v>57</v>
      </c>
      <c r="D396" s="8" t="str">
        <f t="shared" si="6"/>
        <v>40–59</v>
      </c>
      <c r="E396" s="8" t="str">
        <f>VLOOKUP(A396,Customer_Dim!$A$2:$H$501,4,0)</f>
        <v>Female</v>
      </c>
      <c r="F396" s="8" t="str">
        <f>VLOOKUP(A396,Customer_Dim!$A$2:$H$501,6,0)</f>
        <v>Oklahoma</v>
      </c>
    </row>
    <row r="397" spans="1:6" x14ac:dyDescent="0.3">
      <c r="A397" s="7" t="s">
        <v>1235</v>
      </c>
      <c r="B397" s="10">
        <v>5855.3670999999995</v>
      </c>
      <c r="C397" s="8">
        <f>VLOOKUP(A397,Customer_Dim!$A$2:$H$501,3,0)</f>
        <v>51</v>
      </c>
      <c r="D397" s="8" t="str">
        <f t="shared" si="6"/>
        <v>40–59</v>
      </c>
      <c r="E397" s="8" t="str">
        <f>VLOOKUP(A397,Customer_Dim!$A$2:$H$501,4,0)</f>
        <v>Female</v>
      </c>
      <c r="F397" s="8" t="str">
        <f>VLOOKUP(A397,Customer_Dim!$A$2:$H$501,6,0)</f>
        <v>Nevada</v>
      </c>
    </row>
    <row r="398" spans="1:6" x14ac:dyDescent="0.3">
      <c r="A398" s="7" t="s">
        <v>1238</v>
      </c>
      <c r="B398" s="10">
        <v>4543.5870000000004</v>
      </c>
      <c r="C398" s="8">
        <f>VLOOKUP(A398,Customer_Dim!$A$2:$H$501,3,0)</f>
        <v>31</v>
      </c>
      <c r="D398" s="8" t="str">
        <f t="shared" si="6"/>
        <v>20–39</v>
      </c>
      <c r="E398" s="8" t="str">
        <f>VLOOKUP(A398,Customer_Dim!$A$2:$H$501,4,0)</f>
        <v>Male</v>
      </c>
      <c r="F398" s="8" t="str">
        <f>VLOOKUP(A398,Customer_Dim!$A$2:$H$501,6,0)</f>
        <v>Mississippi</v>
      </c>
    </row>
    <row r="399" spans="1:6" x14ac:dyDescent="0.3">
      <c r="A399" s="7" t="s">
        <v>1240</v>
      </c>
      <c r="B399" s="10">
        <v>4950.7662</v>
      </c>
      <c r="C399" s="8">
        <f>VLOOKUP(A399,Customer_Dim!$A$2:$H$501,3,0)</f>
        <v>34</v>
      </c>
      <c r="D399" s="8" t="str">
        <f t="shared" si="6"/>
        <v>20–39</v>
      </c>
      <c r="E399" s="8" t="str">
        <f>VLOOKUP(A399,Customer_Dim!$A$2:$H$501,4,0)</f>
        <v>Male</v>
      </c>
      <c r="F399" s="8" t="str">
        <f>VLOOKUP(A399,Customer_Dim!$A$2:$H$501,6,0)</f>
        <v>Louisiana</v>
      </c>
    </row>
    <row r="400" spans="1:6" x14ac:dyDescent="0.3">
      <c r="A400" s="7" t="s">
        <v>1243</v>
      </c>
      <c r="B400" s="10">
        <v>5684.4172999999992</v>
      </c>
      <c r="C400" s="8">
        <f>VLOOKUP(A400,Customer_Dim!$A$2:$H$501,3,0)</f>
        <v>22</v>
      </c>
      <c r="D400" s="8" t="str">
        <f t="shared" si="6"/>
        <v>20–39</v>
      </c>
      <c r="E400" s="8" t="str">
        <f>VLOOKUP(A400,Customer_Dim!$A$2:$H$501,4,0)</f>
        <v>Female</v>
      </c>
      <c r="F400" s="8" t="str">
        <f>VLOOKUP(A400,Customer_Dim!$A$2:$H$501,6,0)</f>
        <v>Arkansas</v>
      </c>
    </row>
    <row r="401" spans="1:6" x14ac:dyDescent="0.3">
      <c r="A401" s="7" t="s">
        <v>1246</v>
      </c>
      <c r="B401" s="10">
        <v>8125.3651999999993</v>
      </c>
      <c r="C401" s="8">
        <f>VLOOKUP(A401,Customer_Dim!$A$2:$H$501,3,0)</f>
        <v>18</v>
      </c>
      <c r="D401" s="8" t="str">
        <f t="shared" si="6"/>
        <v>Below 20</v>
      </c>
      <c r="E401" s="8" t="str">
        <f>VLOOKUP(A401,Customer_Dim!$A$2:$H$501,4,0)</f>
        <v>Female</v>
      </c>
      <c r="F401" s="8" t="str">
        <f>VLOOKUP(A401,Customer_Dim!$A$2:$H$501,6,0)</f>
        <v>Louisiana</v>
      </c>
    </row>
    <row r="402" spans="1:6" x14ac:dyDescent="0.3">
      <c r="A402" s="7" t="s">
        <v>1249</v>
      </c>
      <c r="B402" s="10">
        <v>3261.6592999999998</v>
      </c>
      <c r="C402" s="8">
        <f>VLOOKUP(A402,Customer_Dim!$A$2:$H$501,3,0)</f>
        <v>23</v>
      </c>
      <c r="D402" s="8" t="str">
        <f t="shared" si="6"/>
        <v>20–39</v>
      </c>
      <c r="E402" s="8" t="str">
        <f>VLOOKUP(A402,Customer_Dim!$A$2:$H$501,4,0)</f>
        <v>Female</v>
      </c>
      <c r="F402" s="8" t="str">
        <f>VLOOKUP(A402,Customer_Dim!$A$2:$H$501,6,0)</f>
        <v>Wisconsin</v>
      </c>
    </row>
    <row r="403" spans="1:6" x14ac:dyDescent="0.3">
      <c r="A403" s="7" t="s">
        <v>1252</v>
      </c>
      <c r="B403" s="10">
        <v>2016.2934</v>
      </c>
      <c r="C403" s="8">
        <f>VLOOKUP(A403,Customer_Dim!$A$2:$H$501,3,0)</f>
        <v>33</v>
      </c>
      <c r="D403" s="8" t="str">
        <f t="shared" si="6"/>
        <v>20–39</v>
      </c>
      <c r="E403" s="8" t="str">
        <f>VLOOKUP(A403,Customer_Dim!$A$2:$H$501,4,0)</f>
        <v>Male</v>
      </c>
      <c r="F403" s="8" t="str">
        <f>VLOOKUP(A403,Customer_Dim!$A$2:$H$501,6,0)</f>
        <v>Maryland</v>
      </c>
    </row>
    <row r="404" spans="1:6" x14ac:dyDescent="0.3">
      <c r="A404" s="7" t="s">
        <v>1255</v>
      </c>
      <c r="B404" s="10">
        <v>2465.8415</v>
      </c>
      <c r="C404" s="8">
        <f>VLOOKUP(A404,Customer_Dim!$A$2:$H$501,3,0)</f>
        <v>36</v>
      </c>
      <c r="D404" s="8" t="str">
        <f t="shared" si="6"/>
        <v>20–39</v>
      </c>
      <c r="E404" s="8" t="str">
        <f>VLOOKUP(A404,Customer_Dim!$A$2:$H$501,4,0)</f>
        <v>Male</v>
      </c>
      <c r="F404" s="8" t="str">
        <f>VLOOKUP(A404,Customer_Dim!$A$2:$H$501,6,0)</f>
        <v>New Jersey</v>
      </c>
    </row>
    <row r="405" spans="1:6" x14ac:dyDescent="0.3">
      <c r="A405" s="7" t="s">
        <v>1258</v>
      </c>
      <c r="B405" s="10">
        <v>3072.2720000000004</v>
      </c>
      <c r="C405" s="8">
        <f>VLOOKUP(A405,Customer_Dim!$A$2:$H$501,3,0)</f>
        <v>55</v>
      </c>
      <c r="D405" s="8" t="str">
        <f t="shared" si="6"/>
        <v>40–59</v>
      </c>
      <c r="E405" s="8" t="str">
        <f>VLOOKUP(A405,Customer_Dim!$A$2:$H$501,4,0)</f>
        <v>Male</v>
      </c>
      <c r="F405" s="8" t="str">
        <f>VLOOKUP(A405,Customer_Dim!$A$2:$H$501,6,0)</f>
        <v>Wyoming</v>
      </c>
    </row>
    <row r="406" spans="1:6" x14ac:dyDescent="0.3">
      <c r="A406" s="7" t="s">
        <v>1261</v>
      </c>
      <c r="B406" s="10">
        <v>2902.9506000000001</v>
      </c>
      <c r="C406" s="8">
        <f>VLOOKUP(A406,Customer_Dim!$A$2:$H$501,3,0)</f>
        <v>48</v>
      </c>
      <c r="D406" s="8" t="str">
        <f t="shared" si="6"/>
        <v>40–59</v>
      </c>
      <c r="E406" s="8" t="str">
        <f>VLOOKUP(A406,Customer_Dim!$A$2:$H$501,4,0)</f>
        <v>Female</v>
      </c>
      <c r="F406" s="8" t="str">
        <f>VLOOKUP(A406,Customer_Dim!$A$2:$H$501,6,0)</f>
        <v>New Jersey</v>
      </c>
    </row>
    <row r="407" spans="1:6" x14ac:dyDescent="0.3">
      <c r="A407" s="7" t="s">
        <v>1264</v>
      </c>
      <c r="B407" s="10">
        <v>116.23139999999999</v>
      </c>
      <c r="C407" s="8">
        <f>VLOOKUP(A407,Customer_Dim!$A$2:$H$501,3,0)</f>
        <v>63</v>
      </c>
      <c r="D407" s="8" t="str">
        <f t="shared" si="6"/>
        <v>60+</v>
      </c>
      <c r="E407" s="8" t="str">
        <f>VLOOKUP(A407,Customer_Dim!$A$2:$H$501,4,0)</f>
        <v>Male</v>
      </c>
      <c r="F407" s="8" t="str">
        <f>VLOOKUP(A407,Customer_Dim!$A$2:$H$501,6,0)</f>
        <v>Ohio</v>
      </c>
    </row>
    <row r="408" spans="1:6" x14ac:dyDescent="0.3">
      <c r="A408" s="7" t="s">
        <v>1267</v>
      </c>
      <c r="B408" s="10">
        <v>1089.7112</v>
      </c>
      <c r="C408" s="8">
        <f>VLOOKUP(A408,Customer_Dim!$A$2:$H$501,3,0)</f>
        <v>23</v>
      </c>
      <c r="D408" s="8" t="str">
        <f t="shared" si="6"/>
        <v>20–39</v>
      </c>
      <c r="E408" s="8" t="str">
        <f>VLOOKUP(A408,Customer_Dim!$A$2:$H$501,4,0)</f>
        <v>Female</v>
      </c>
      <c r="F408" s="8" t="str">
        <f>VLOOKUP(A408,Customer_Dim!$A$2:$H$501,6,0)</f>
        <v>Michigan</v>
      </c>
    </row>
    <row r="409" spans="1:6" x14ac:dyDescent="0.3">
      <c r="A409" s="7" t="s">
        <v>1269</v>
      </c>
      <c r="B409" s="10">
        <v>2107.4684999999999</v>
      </c>
      <c r="C409" s="8">
        <f>VLOOKUP(A409,Customer_Dim!$A$2:$H$501,3,0)</f>
        <v>59</v>
      </c>
      <c r="D409" s="8" t="str">
        <f t="shared" si="6"/>
        <v>40–59</v>
      </c>
      <c r="E409" s="8" t="str">
        <f>VLOOKUP(A409,Customer_Dim!$A$2:$H$501,4,0)</f>
        <v>Female</v>
      </c>
      <c r="F409" s="8" t="str">
        <f>VLOOKUP(A409,Customer_Dim!$A$2:$H$501,6,0)</f>
        <v>Idaho</v>
      </c>
    </row>
    <row r="410" spans="1:6" x14ac:dyDescent="0.3">
      <c r="A410" s="7" t="s">
        <v>1272</v>
      </c>
      <c r="B410" s="10">
        <v>646.29599999999994</v>
      </c>
      <c r="C410" s="8">
        <f>VLOOKUP(A410,Customer_Dim!$A$2:$H$501,3,0)</f>
        <v>35</v>
      </c>
      <c r="D410" s="8" t="str">
        <f t="shared" si="6"/>
        <v>20–39</v>
      </c>
      <c r="E410" s="8" t="str">
        <f>VLOOKUP(A410,Customer_Dim!$A$2:$H$501,4,0)</f>
        <v>Female</v>
      </c>
      <c r="F410" s="8" t="str">
        <f>VLOOKUP(A410,Customer_Dim!$A$2:$H$501,6,0)</f>
        <v>Missouri</v>
      </c>
    </row>
    <row r="411" spans="1:6" x14ac:dyDescent="0.3">
      <c r="A411" s="7" t="s">
        <v>1275</v>
      </c>
      <c r="B411" s="10">
        <v>2288.0309999999999</v>
      </c>
      <c r="C411" s="8">
        <f>VLOOKUP(A411,Customer_Dim!$A$2:$H$501,3,0)</f>
        <v>26</v>
      </c>
      <c r="D411" s="8" t="str">
        <f t="shared" si="6"/>
        <v>20–39</v>
      </c>
      <c r="E411" s="8" t="str">
        <f>VLOOKUP(A411,Customer_Dim!$A$2:$H$501,4,0)</f>
        <v>Female</v>
      </c>
      <c r="F411" s="8" t="str">
        <f>VLOOKUP(A411,Customer_Dim!$A$2:$H$501,6,0)</f>
        <v>Alaska</v>
      </c>
    </row>
    <row r="412" spans="1:6" x14ac:dyDescent="0.3">
      <c r="A412" s="7" t="s">
        <v>1278</v>
      </c>
      <c r="B412" s="10">
        <v>4184.5020000000004</v>
      </c>
      <c r="C412" s="8">
        <f>VLOOKUP(A412,Customer_Dim!$A$2:$H$501,3,0)</f>
        <v>46</v>
      </c>
      <c r="D412" s="8" t="str">
        <f t="shared" si="6"/>
        <v>40–59</v>
      </c>
      <c r="E412" s="8" t="str">
        <f>VLOOKUP(A412,Customer_Dim!$A$2:$H$501,4,0)</f>
        <v>Male</v>
      </c>
      <c r="F412" s="8" t="str">
        <f>VLOOKUP(A412,Customer_Dim!$A$2:$H$501,6,0)</f>
        <v>Wisconsin</v>
      </c>
    </row>
    <row r="413" spans="1:6" x14ac:dyDescent="0.3">
      <c r="A413" s="7" t="s">
        <v>1281</v>
      </c>
      <c r="B413" s="10">
        <v>6446.1233999999995</v>
      </c>
      <c r="C413" s="8">
        <f>VLOOKUP(A413,Customer_Dim!$A$2:$H$501,3,0)</f>
        <v>64</v>
      </c>
      <c r="D413" s="8" t="str">
        <f t="shared" si="6"/>
        <v>60+</v>
      </c>
      <c r="E413" s="8" t="str">
        <f>VLOOKUP(A413,Customer_Dim!$A$2:$H$501,4,0)</f>
        <v>Female</v>
      </c>
      <c r="F413" s="8" t="str">
        <f>VLOOKUP(A413,Customer_Dim!$A$2:$H$501,6,0)</f>
        <v>North Carolina</v>
      </c>
    </row>
    <row r="414" spans="1:6" x14ac:dyDescent="0.3">
      <c r="A414" s="7" t="s">
        <v>1284</v>
      </c>
      <c r="B414" s="10">
        <v>4047.0466000000006</v>
      </c>
      <c r="C414" s="8">
        <f>VLOOKUP(A414,Customer_Dim!$A$2:$H$501,3,0)</f>
        <v>60</v>
      </c>
      <c r="D414" s="8" t="str">
        <f t="shared" si="6"/>
        <v>60+</v>
      </c>
      <c r="E414" s="8" t="str">
        <f>VLOOKUP(A414,Customer_Dim!$A$2:$H$501,4,0)</f>
        <v>Female</v>
      </c>
      <c r="F414" s="8" t="str">
        <f>VLOOKUP(A414,Customer_Dim!$A$2:$H$501,6,0)</f>
        <v>New Hampshire</v>
      </c>
    </row>
    <row r="415" spans="1:6" x14ac:dyDescent="0.3">
      <c r="A415" s="7" t="s">
        <v>1287</v>
      </c>
      <c r="B415" s="10">
        <v>3691.3624</v>
      </c>
      <c r="C415" s="8">
        <f>VLOOKUP(A415,Customer_Dim!$A$2:$H$501,3,0)</f>
        <v>33</v>
      </c>
      <c r="D415" s="8" t="str">
        <f t="shared" si="6"/>
        <v>20–39</v>
      </c>
      <c r="E415" s="8" t="str">
        <f>VLOOKUP(A415,Customer_Dim!$A$2:$H$501,4,0)</f>
        <v>Male</v>
      </c>
      <c r="F415" s="8" t="str">
        <f>VLOOKUP(A415,Customer_Dim!$A$2:$H$501,6,0)</f>
        <v>Mississippi</v>
      </c>
    </row>
    <row r="416" spans="1:6" x14ac:dyDescent="0.3">
      <c r="A416" s="7" t="s">
        <v>1290</v>
      </c>
      <c r="B416" s="10">
        <v>7849.4123</v>
      </c>
      <c r="C416" s="8">
        <f>VLOOKUP(A416,Customer_Dim!$A$2:$H$501,3,0)</f>
        <v>60</v>
      </c>
      <c r="D416" s="8" t="str">
        <f t="shared" si="6"/>
        <v>60+</v>
      </c>
      <c r="E416" s="8" t="str">
        <f>VLOOKUP(A416,Customer_Dim!$A$2:$H$501,4,0)</f>
        <v>Male</v>
      </c>
      <c r="F416" s="8" t="str">
        <f>VLOOKUP(A416,Customer_Dim!$A$2:$H$501,6,0)</f>
        <v>North Carolina</v>
      </c>
    </row>
    <row r="417" spans="1:6" x14ac:dyDescent="0.3">
      <c r="A417" s="7" t="s">
        <v>1292</v>
      </c>
      <c r="B417" s="10">
        <v>1265.7055</v>
      </c>
      <c r="C417" s="8">
        <f>VLOOKUP(A417,Customer_Dim!$A$2:$H$501,3,0)</f>
        <v>45</v>
      </c>
      <c r="D417" s="8" t="str">
        <f t="shared" si="6"/>
        <v>40–59</v>
      </c>
      <c r="E417" s="8" t="str">
        <f>VLOOKUP(A417,Customer_Dim!$A$2:$H$501,4,0)</f>
        <v>Female</v>
      </c>
      <c r="F417" s="8" t="str">
        <f>VLOOKUP(A417,Customer_Dim!$A$2:$H$501,6,0)</f>
        <v>Washington</v>
      </c>
    </row>
    <row r="418" spans="1:6" x14ac:dyDescent="0.3">
      <c r="A418" s="7" t="s">
        <v>1295</v>
      </c>
      <c r="B418" s="10">
        <v>4945.0668000000005</v>
      </c>
      <c r="C418" s="8">
        <f>VLOOKUP(A418,Customer_Dim!$A$2:$H$501,3,0)</f>
        <v>42</v>
      </c>
      <c r="D418" s="8" t="str">
        <f t="shared" si="6"/>
        <v>40–59</v>
      </c>
      <c r="E418" s="8" t="str">
        <f>VLOOKUP(A418,Customer_Dim!$A$2:$H$501,4,0)</f>
        <v>Female</v>
      </c>
      <c r="F418" s="8" t="str">
        <f>VLOOKUP(A418,Customer_Dim!$A$2:$H$501,6,0)</f>
        <v>Kansas</v>
      </c>
    </row>
    <row r="419" spans="1:6" x14ac:dyDescent="0.3">
      <c r="A419" s="7" t="s">
        <v>1297</v>
      </c>
      <c r="B419" s="10">
        <v>2441.0610999999999</v>
      </c>
      <c r="C419" s="8">
        <f>VLOOKUP(A419,Customer_Dim!$A$2:$H$501,3,0)</f>
        <v>35</v>
      </c>
      <c r="D419" s="8" t="str">
        <f t="shared" si="6"/>
        <v>20–39</v>
      </c>
      <c r="E419" s="8" t="str">
        <f>VLOOKUP(A419,Customer_Dim!$A$2:$H$501,4,0)</f>
        <v>Male</v>
      </c>
      <c r="F419" s="8" t="str">
        <f>VLOOKUP(A419,Customer_Dim!$A$2:$H$501,6,0)</f>
        <v>Kansas</v>
      </c>
    </row>
    <row r="420" spans="1:6" x14ac:dyDescent="0.3">
      <c r="A420" s="7" t="s">
        <v>1300</v>
      </c>
      <c r="B420" s="10">
        <v>1057.1642999999999</v>
      </c>
      <c r="C420" s="8">
        <f>VLOOKUP(A420,Customer_Dim!$A$2:$H$501,3,0)</f>
        <v>53</v>
      </c>
      <c r="D420" s="8" t="str">
        <f t="shared" si="6"/>
        <v>40–59</v>
      </c>
      <c r="E420" s="8" t="str">
        <f>VLOOKUP(A420,Customer_Dim!$A$2:$H$501,4,0)</f>
        <v>Male</v>
      </c>
      <c r="F420" s="8" t="str">
        <f>VLOOKUP(A420,Customer_Dim!$A$2:$H$501,6,0)</f>
        <v>North Carolina</v>
      </c>
    </row>
    <row r="421" spans="1:6" x14ac:dyDescent="0.3">
      <c r="A421" s="7" t="s">
        <v>1303</v>
      </c>
      <c r="B421" s="10">
        <v>5152.1961999999994</v>
      </c>
      <c r="C421" s="8">
        <f>VLOOKUP(A421,Customer_Dim!$A$2:$H$501,3,0)</f>
        <v>40</v>
      </c>
      <c r="D421" s="8" t="str">
        <f t="shared" si="6"/>
        <v>40–59</v>
      </c>
      <c r="E421" s="8" t="str">
        <f>VLOOKUP(A421,Customer_Dim!$A$2:$H$501,4,0)</f>
        <v>Male</v>
      </c>
      <c r="F421" s="8" t="str">
        <f>VLOOKUP(A421,Customer_Dim!$A$2:$H$501,6,0)</f>
        <v>Utah</v>
      </c>
    </row>
    <row r="422" spans="1:6" x14ac:dyDescent="0.3">
      <c r="A422" s="7" t="s">
        <v>1306</v>
      </c>
      <c r="B422" s="10">
        <v>813.63020000000006</v>
      </c>
      <c r="C422" s="8">
        <f>VLOOKUP(A422,Customer_Dim!$A$2:$H$501,3,0)</f>
        <v>28</v>
      </c>
      <c r="D422" s="8" t="str">
        <f t="shared" si="6"/>
        <v>20–39</v>
      </c>
      <c r="E422" s="8" t="str">
        <f>VLOOKUP(A422,Customer_Dim!$A$2:$H$501,4,0)</f>
        <v>Male</v>
      </c>
      <c r="F422" s="8" t="str">
        <f>VLOOKUP(A422,Customer_Dim!$A$2:$H$501,6,0)</f>
        <v>North Carolina</v>
      </c>
    </row>
    <row r="423" spans="1:6" x14ac:dyDescent="0.3">
      <c r="A423" s="7" t="s">
        <v>1309</v>
      </c>
      <c r="B423" s="10">
        <v>4416.5950999999995</v>
      </c>
      <c r="C423" s="8">
        <f>VLOOKUP(A423,Customer_Dim!$A$2:$H$501,3,0)</f>
        <v>18</v>
      </c>
      <c r="D423" s="8" t="str">
        <f t="shared" si="6"/>
        <v>Below 20</v>
      </c>
      <c r="E423" s="8" t="str">
        <f>VLOOKUP(A423,Customer_Dim!$A$2:$H$501,4,0)</f>
        <v>Female</v>
      </c>
      <c r="F423" s="8" t="str">
        <f>VLOOKUP(A423,Customer_Dim!$A$2:$H$501,6,0)</f>
        <v>Maine</v>
      </c>
    </row>
    <row r="424" spans="1:6" x14ac:dyDescent="0.3">
      <c r="A424" s="7" t="s">
        <v>1312</v>
      </c>
      <c r="B424" s="10">
        <v>3071.2660000000001</v>
      </c>
      <c r="C424" s="8">
        <f>VLOOKUP(A424,Customer_Dim!$A$2:$H$501,3,0)</f>
        <v>27</v>
      </c>
      <c r="D424" s="8" t="str">
        <f t="shared" si="6"/>
        <v>20–39</v>
      </c>
      <c r="E424" s="8" t="str">
        <f>VLOOKUP(A424,Customer_Dim!$A$2:$H$501,4,0)</f>
        <v>Female</v>
      </c>
      <c r="F424" s="8" t="str">
        <f>VLOOKUP(A424,Customer_Dim!$A$2:$H$501,6,0)</f>
        <v>Louisiana</v>
      </c>
    </row>
    <row r="425" spans="1:6" x14ac:dyDescent="0.3">
      <c r="A425" s="7" t="s">
        <v>1318</v>
      </c>
      <c r="B425" s="10">
        <v>2951.0738999999999</v>
      </c>
      <c r="C425" s="8">
        <f>VLOOKUP(A425,Customer_Dim!$A$2:$H$501,3,0)</f>
        <v>36</v>
      </c>
      <c r="D425" s="8" t="str">
        <f t="shared" si="6"/>
        <v>20–39</v>
      </c>
      <c r="E425" s="8" t="str">
        <f>VLOOKUP(A425,Customer_Dim!$A$2:$H$501,4,0)</f>
        <v>Female</v>
      </c>
      <c r="F425" s="8" t="str">
        <f>VLOOKUP(A425,Customer_Dim!$A$2:$H$501,6,0)</f>
        <v>New Jersey</v>
      </c>
    </row>
    <row r="426" spans="1:6" x14ac:dyDescent="0.3">
      <c r="A426" s="7" t="s">
        <v>1321</v>
      </c>
      <c r="B426" s="10">
        <v>1961.8136</v>
      </c>
      <c r="C426" s="8">
        <f>VLOOKUP(A426,Customer_Dim!$A$2:$H$501,3,0)</f>
        <v>27</v>
      </c>
      <c r="D426" s="8" t="str">
        <f t="shared" si="6"/>
        <v>20–39</v>
      </c>
      <c r="E426" s="8" t="str">
        <f>VLOOKUP(A426,Customer_Dim!$A$2:$H$501,4,0)</f>
        <v>Male</v>
      </c>
      <c r="F426" s="8" t="str">
        <f>VLOOKUP(A426,Customer_Dim!$A$2:$H$501,6,0)</f>
        <v>California</v>
      </c>
    </row>
    <row r="427" spans="1:6" x14ac:dyDescent="0.3">
      <c r="A427" s="7" t="s">
        <v>1324</v>
      </c>
      <c r="B427" s="10">
        <v>4696.1307999999999</v>
      </c>
      <c r="C427" s="8">
        <f>VLOOKUP(A427,Customer_Dim!$A$2:$H$501,3,0)</f>
        <v>37</v>
      </c>
      <c r="D427" s="8" t="str">
        <f t="shared" si="6"/>
        <v>20–39</v>
      </c>
      <c r="E427" s="8" t="str">
        <f>VLOOKUP(A427,Customer_Dim!$A$2:$H$501,4,0)</f>
        <v>Male</v>
      </c>
      <c r="F427" s="8" t="str">
        <f>VLOOKUP(A427,Customer_Dim!$A$2:$H$501,6,0)</f>
        <v>New Jersey</v>
      </c>
    </row>
    <row r="428" spans="1:6" x14ac:dyDescent="0.3">
      <c r="A428" s="7" t="s">
        <v>1327</v>
      </c>
      <c r="B428" s="10">
        <v>7274.1457999999993</v>
      </c>
      <c r="C428" s="8">
        <f>VLOOKUP(A428,Customer_Dim!$A$2:$H$501,3,0)</f>
        <v>51</v>
      </c>
      <c r="D428" s="8" t="str">
        <f t="shared" si="6"/>
        <v>40–59</v>
      </c>
      <c r="E428" s="8" t="str">
        <f>VLOOKUP(A428,Customer_Dim!$A$2:$H$501,4,0)</f>
        <v>Female</v>
      </c>
      <c r="F428" s="8" t="str">
        <f>VLOOKUP(A428,Customer_Dim!$A$2:$H$501,6,0)</f>
        <v>New York</v>
      </c>
    </row>
    <row r="429" spans="1:6" x14ac:dyDescent="0.3">
      <c r="A429" s="7" t="s">
        <v>1330</v>
      </c>
      <c r="B429" s="10">
        <v>3389.5223000000001</v>
      </c>
      <c r="C429" s="8">
        <f>VLOOKUP(A429,Customer_Dim!$A$2:$H$501,3,0)</f>
        <v>48</v>
      </c>
      <c r="D429" s="8" t="str">
        <f t="shared" si="6"/>
        <v>40–59</v>
      </c>
      <c r="E429" s="8" t="str">
        <f>VLOOKUP(A429,Customer_Dim!$A$2:$H$501,4,0)</f>
        <v>Female</v>
      </c>
      <c r="F429" s="8" t="str">
        <f>VLOOKUP(A429,Customer_Dim!$A$2:$H$501,6,0)</f>
        <v>Indiana</v>
      </c>
    </row>
    <row r="430" spans="1:6" x14ac:dyDescent="0.3">
      <c r="A430" s="7" t="s">
        <v>1333</v>
      </c>
      <c r="B430" s="10">
        <v>3786.9659000000001</v>
      </c>
      <c r="C430" s="8">
        <f>VLOOKUP(A430,Customer_Dim!$A$2:$H$501,3,0)</f>
        <v>37</v>
      </c>
      <c r="D430" s="8" t="str">
        <f t="shared" si="6"/>
        <v>20–39</v>
      </c>
      <c r="E430" s="8" t="str">
        <f>VLOOKUP(A430,Customer_Dim!$A$2:$H$501,4,0)</f>
        <v>Female</v>
      </c>
      <c r="F430" s="8" t="str">
        <f>VLOOKUP(A430,Customer_Dim!$A$2:$H$501,6,0)</f>
        <v>Idaho</v>
      </c>
    </row>
    <row r="431" spans="1:6" x14ac:dyDescent="0.3">
      <c r="A431" s="7" t="s">
        <v>1336</v>
      </c>
      <c r="B431" s="10">
        <v>3946.5504000000001</v>
      </c>
      <c r="C431" s="8">
        <f>VLOOKUP(A431,Customer_Dim!$A$2:$H$501,3,0)</f>
        <v>61</v>
      </c>
      <c r="D431" s="8" t="str">
        <f t="shared" si="6"/>
        <v>60+</v>
      </c>
      <c r="E431" s="8" t="str">
        <f>VLOOKUP(A431,Customer_Dim!$A$2:$H$501,4,0)</f>
        <v>Male</v>
      </c>
      <c r="F431" s="8" t="str">
        <f>VLOOKUP(A431,Customer_Dim!$A$2:$H$501,6,0)</f>
        <v>South Dakota</v>
      </c>
    </row>
    <row r="432" spans="1:6" x14ac:dyDescent="0.3">
      <c r="A432" s="7" t="s">
        <v>1339</v>
      </c>
      <c r="B432" s="10">
        <v>7417.6043</v>
      </c>
      <c r="C432" s="8">
        <f>VLOOKUP(A432,Customer_Dim!$A$2:$H$501,3,0)</f>
        <v>47</v>
      </c>
      <c r="D432" s="8" t="str">
        <f t="shared" si="6"/>
        <v>40–59</v>
      </c>
      <c r="E432" s="8" t="str">
        <f>VLOOKUP(A432,Customer_Dim!$A$2:$H$501,4,0)</f>
        <v>Female</v>
      </c>
      <c r="F432" s="8" t="str">
        <f>VLOOKUP(A432,Customer_Dim!$A$2:$H$501,6,0)</f>
        <v>New Hampshire</v>
      </c>
    </row>
    <row r="433" spans="1:6" x14ac:dyDescent="0.3">
      <c r="A433" s="7" t="s">
        <v>1341</v>
      </c>
      <c r="B433" s="10">
        <v>4180.6835000000001</v>
      </c>
      <c r="C433" s="8">
        <f>VLOOKUP(A433,Customer_Dim!$A$2:$H$501,3,0)</f>
        <v>59</v>
      </c>
      <c r="D433" s="8" t="str">
        <f t="shared" si="6"/>
        <v>40–59</v>
      </c>
      <c r="E433" s="8" t="str">
        <f>VLOOKUP(A433,Customer_Dim!$A$2:$H$501,4,0)</f>
        <v>Female</v>
      </c>
      <c r="F433" s="8" t="str">
        <f>VLOOKUP(A433,Customer_Dim!$A$2:$H$501,6,0)</f>
        <v>Tennessee</v>
      </c>
    </row>
    <row r="434" spans="1:6" x14ac:dyDescent="0.3">
      <c r="A434" s="7" t="s">
        <v>1344</v>
      </c>
      <c r="B434" s="10">
        <v>1867.9205999999999</v>
      </c>
      <c r="C434" s="8">
        <f>VLOOKUP(A434,Customer_Dim!$A$2:$H$501,3,0)</f>
        <v>53</v>
      </c>
      <c r="D434" s="8" t="str">
        <f t="shared" si="6"/>
        <v>40–59</v>
      </c>
      <c r="E434" s="8" t="str">
        <f>VLOOKUP(A434,Customer_Dim!$A$2:$H$501,4,0)</f>
        <v>Male</v>
      </c>
      <c r="F434" s="8" t="str">
        <f>VLOOKUP(A434,Customer_Dim!$A$2:$H$501,6,0)</f>
        <v>Michigan</v>
      </c>
    </row>
    <row r="435" spans="1:6" x14ac:dyDescent="0.3">
      <c r="A435" s="7" t="s">
        <v>1346</v>
      </c>
      <c r="B435" s="10">
        <v>2308.0556000000001</v>
      </c>
      <c r="C435" s="8">
        <f>VLOOKUP(A435,Customer_Dim!$A$2:$H$501,3,0)</f>
        <v>60</v>
      </c>
      <c r="D435" s="8" t="str">
        <f t="shared" si="6"/>
        <v>60+</v>
      </c>
      <c r="E435" s="8" t="str">
        <f>VLOOKUP(A435,Customer_Dim!$A$2:$H$501,4,0)</f>
        <v>Male</v>
      </c>
      <c r="F435" s="8" t="str">
        <f>VLOOKUP(A435,Customer_Dim!$A$2:$H$501,6,0)</f>
        <v>North Dakota</v>
      </c>
    </row>
    <row r="436" spans="1:6" x14ac:dyDescent="0.3">
      <c r="A436" s="7" t="s">
        <v>1349</v>
      </c>
      <c r="B436" s="10">
        <v>1643.4792</v>
      </c>
      <c r="C436" s="8">
        <f>VLOOKUP(A436,Customer_Dim!$A$2:$H$501,3,0)</f>
        <v>31</v>
      </c>
      <c r="D436" s="8" t="str">
        <f t="shared" si="6"/>
        <v>20–39</v>
      </c>
      <c r="E436" s="8" t="str">
        <f>VLOOKUP(A436,Customer_Dim!$A$2:$H$501,4,0)</f>
        <v>Male</v>
      </c>
      <c r="F436" s="8" t="str">
        <f>VLOOKUP(A436,Customer_Dim!$A$2:$H$501,6,0)</f>
        <v>Wisconsin</v>
      </c>
    </row>
    <row r="437" spans="1:6" x14ac:dyDescent="0.3">
      <c r="A437" s="7" t="s">
        <v>1352</v>
      </c>
      <c r="B437" s="10">
        <v>4713.7356</v>
      </c>
      <c r="C437" s="8">
        <f>VLOOKUP(A437,Customer_Dim!$A$2:$H$501,3,0)</f>
        <v>42</v>
      </c>
      <c r="D437" s="8" t="str">
        <f t="shared" si="6"/>
        <v>40–59</v>
      </c>
      <c r="E437" s="8" t="str">
        <f>VLOOKUP(A437,Customer_Dim!$A$2:$H$501,4,0)</f>
        <v>Female</v>
      </c>
      <c r="F437" s="8" t="str">
        <f>VLOOKUP(A437,Customer_Dim!$A$2:$H$501,6,0)</f>
        <v>Oregon</v>
      </c>
    </row>
    <row r="438" spans="1:6" x14ac:dyDescent="0.3">
      <c r="A438" s="7" t="s">
        <v>1355</v>
      </c>
      <c r="B438" s="10">
        <v>7287.5555999999997</v>
      </c>
      <c r="C438" s="8">
        <f>VLOOKUP(A438,Customer_Dim!$A$2:$H$501,3,0)</f>
        <v>51</v>
      </c>
      <c r="D438" s="8" t="str">
        <f t="shared" si="6"/>
        <v>40–59</v>
      </c>
      <c r="E438" s="8" t="str">
        <f>VLOOKUP(A438,Customer_Dim!$A$2:$H$501,4,0)</f>
        <v>Male</v>
      </c>
      <c r="F438" s="8" t="str">
        <f>VLOOKUP(A438,Customer_Dim!$A$2:$H$501,6,0)</f>
        <v>Texas</v>
      </c>
    </row>
    <row r="439" spans="1:6" x14ac:dyDescent="0.3">
      <c r="A439" s="7" t="s">
        <v>1358</v>
      </c>
      <c r="B439" s="10">
        <v>3213.6320999999998</v>
      </c>
      <c r="C439" s="8">
        <f>VLOOKUP(A439,Customer_Dim!$A$2:$H$501,3,0)</f>
        <v>19</v>
      </c>
      <c r="D439" s="8" t="str">
        <f t="shared" si="6"/>
        <v>Below 20</v>
      </c>
      <c r="E439" s="8" t="str">
        <f>VLOOKUP(A439,Customer_Dim!$A$2:$H$501,4,0)</f>
        <v>Male</v>
      </c>
      <c r="F439" s="8" t="str">
        <f>VLOOKUP(A439,Customer_Dim!$A$2:$H$501,6,0)</f>
        <v>Wyoming</v>
      </c>
    </row>
    <row r="440" spans="1:6" x14ac:dyDescent="0.3">
      <c r="A440" s="7" t="s">
        <v>1361</v>
      </c>
      <c r="B440" s="10">
        <v>6966.4874</v>
      </c>
      <c r="C440" s="8">
        <f>VLOOKUP(A440,Customer_Dim!$A$2:$H$501,3,0)</f>
        <v>41</v>
      </c>
      <c r="D440" s="8" t="str">
        <f t="shared" si="6"/>
        <v>40–59</v>
      </c>
      <c r="E440" s="8" t="str">
        <f>VLOOKUP(A440,Customer_Dim!$A$2:$H$501,4,0)</f>
        <v>Female</v>
      </c>
      <c r="F440" s="8" t="str">
        <f>VLOOKUP(A440,Customer_Dim!$A$2:$H$501,6,0)</f>
        <v>Virginia</v>
      </c>
    </row>
    <row r="441" spans="1:6" x14ac:dyDescent="0.3">
      <c r="A441" s="7" t="s">
        <v>1364</v>
      </c>
      <c r="B441" s="10">
        <v>3416.7084</v>
      </c>
      <c r="C441" s="8">
        <f>VLOOKUP(A441,Customer_Dim!$A$2:$H$501,3,0)</f>
        <v>35</v>
      </c>
      <c r="D441" s="8" t="str">
        <f t="shared" si="6"/>
        <v>20–39</v>
      </c>
      <c r="E441" s="8" t="str">
        <f>VLOOKUP(A441,Customer_Dim!$A$2:$H$501,4,0)</f>
        <v>Male</v>
      </c>
      <c r="F441" s="8" t="str">
        <f>VLOOKUP(A441,Customer_Dim!$A$2:$H$501,6,0)</f>
        <v>Oklahoma</v>
      </c>
    </row>
    <row r="442" spans="1:6" x14ac:dyDescent="0.3">
      <c r="A442" s="7" t="s">
        <v>1367</v>
      </c>
      <c r="B442" s="10">
        <v>339.42459999999988</v>
      </c>
      <c r="C442" s="8">
        <f>VLOOKUP(A442,Customer_Dim!$A$2:$H$501,3,0)</f>
        <v>45</v>
      </c>
      <c r="D442" s="8" t="str">
        <f t="shared" si="6"/>
        <v>40–59</v>
      </c>
      <c r="E442" s="8" t="str">
        <f>VLOOKUP(A442,Customer_Dim!$A$2:$H$501,4,0)</f>
        <v>Male</v>
      </c>
      <c r="F442" s="8" t="str">
        <f>VLOOKUP(A442,Customer_Dim!$A$2:$H$501,6,0)</f>
        <v>North Carolina</v>
      </c>
    </row>
    <row r="443" spans="1:6" x14ac:dyDescent="0.3">
      <c r="A443" s="7" t="s">
        <v>1370</v>
      </c>
      <c r="B443" s="10">
        <v>1384.4592</v>
      </c>
      <c r="C443" s="8">
        <f>VLOOKUP(A443,Customer_Dim!$A$2:$H$501,3,0)</f>
        <v>64</v>
      </c>
      <c r="D443" s="8" t="str">
        <f t="shared" si="6"/>
        <v>60+</v>
      </c>
      <c r="E443" s="8" t="str">
        <f>VLOOKUP(A443,Customer_Dim!$A$2:$H$501,4,0)</f>
        <v>Female</v>
      </c>
      <c r="F443" s="8" t="str">
        <f>VLOOKUP(A443,Customer_Dim!$A$2:$H$501,6,0)</f>
        <v>Wyoming</v>
      </c>
    </row>
    <row r="444" spans="1:6" x14ac:dyDescent="0.3">
      <c r="A444" s="7" t="s">
        <v>1373</v>
      </c>
      <c r="B444" s="10">
        <v>2706.8089</v>
      </c>
      <c r="C444" s="8">
        <f>VLOOKUP(A444,Customer_Dim!$A$2:$H$501,3,0)</f>
        <v>29</v>
      </c>
      <c r="D444" s="8" t="str">
        <f t="shared" si="6"/>
        <v>20–39</v>
      </c>
      <c r="E444" s="8" t="str">
        <f>VLOOKUP(A444,Customer_Dim!$A$2:$H$501,4,0)</f>
        <v>Male</v>
      </c>
      <c r="F444" s="8" t="str">
        <f>VLOOKUP(A444,Customer_Dim!$A$2:$H$501,6,0)</f>
        <v>Ohio</v>
      </c>
    </row>
    <row r="445" spans="1:6" x14ac:dyDescent="0.3">
      <c r="A445" s="7" t="s">
        <v>1376</v>
      </c>
      <c r="B445" s="10">
        <v>2874.4813999999997</v>
      </c>
      <c r="C445" s="8">
        <f>VLOOKUP(A445,Customer_Dim!$A$2:$H$501,3,0)</f>
        <v>59</v>
      </c>
      <c r="D445" s="8" t="str">
        <f t="shared" si="6"/>
        <v>40–59</v>
      </c>
      <c r="E445" s="8" t="str">
        <f>VLOOKUP(A445,Customer_Dim!$A$2:$H$501,4,0)</f>
        <v>Male</v>
      </c>
      <c r="F445" s="8" t="str">
        <f>VLOOKUP(A445,Customer_Dim!$A$2:$H$501,6,0)</f>
        <v>Nebraska</v>
      </c>
    </row>
    <row r="446" spans="1:6" x14ac:dyDescent="0.3">
      <c r="A446" s="7" t="s">
        <v>1379</v>
      </c>
      <c r="B446" s="10">
        <v>2821.7941999999998</v>
      </c>
      <c r="C446" s="8">
        <f>VLOOKUP(A446,Customer_Dim!$A$2:$H$501,3,0)</f>
        <v>46</v>
      </c>
      <c r="D446" s="8" t="str">
        <f t="shared" si="6"/>
        <v>40–59</v>
      </c>
      <c r="E446" s="8" t="str">
        <f>VLOOKUP(A446,Customer_Dim!$A$2:$H$501,4,0)</f>
        <v>Male</v>
      </c>
      <c r="F446" s="8" t="str">
        <f>VLOOKUP(A446,Customer_Dim!$A$2:$H$501,6,0)</f>
        <v>New Mexico</v>
      </c>
    </row>
    <row r="447" spans="1:6" x14ac:dyDescent="0.3">
      <c r="A447" s="7" t="s">
        <v>1381</v>
      </c>
      <c r="B447" s="10">
        <v>3940.9512</v>
      </c>
      <c r="C447" s="8">
        <f>VLOOKUP(A447,Customer_Dim!$A$2:$H$501,3,0)</f>
        <v>60</v>
      </c>
      <c r="D447" s="8" t="str">
        <f t="shared" si="6"/>
        <v>60+</v>
      </c>
      <c r="E447" s="8" t="str">
        <f>VLOOKUP(A447,Customer_Dim!$A$2:$H$501,4,0)</f>
        <v>Female</v>
      </c>
      <c r="F447" s="8" t="str">
        <f>VLOOKUP(A447,Customer_Dim!$A$2:$H$501,6,0)</f>
        <v>Mississippi</v>
      </c>
    </row>
    <row r="448" spans="1:6" x14ac:dyDescent="0.3">
      <c r="A448" s="7" t="s">
        <v>1384</v>
      </c>
      <c r="B448" s="10">
        <v>7973.1315999999988</v>
      </c>
      <c r="C448" s="8">
        <f>VLOOKUP(A448,Customer_Dim!$A$2:$H$501,3,0)</f>
        <v>62</v>
      </c>
      <c r="D448" s="8" t="str">
        <f t="shared" si="6"/>
        <v>60+</v>
      </c>
      <c r="E448" s="8" t="str">
        <f>VLOOKUP(A448,Customer_Dim!$A$2:$H$501,4,0)</f>
        <v>Female</v>
      </c>
      <c r="F448" s="8" t="str">
        <f>VLOOKUP(A448,Customer_Dim!$A$2:$H$501,6,0)</f>
        <v>Hawaii</v>
      </c>
    </row>
    <row r="449" spans="1:6" x14ac:dyDescent="0.3">
      <c r="A449" s="7" t="s">
        <v>1387</v>
      </c>
      <c r="B449" s="10">
        <v>953.38679999999999</v>
      </c>
      <c r="C449" s="8">
        <f>VLOOKUP(A449,Customer_Dim!$A$2:$H$501,3,0)</f>
        <v>60</v>
      </c>
      <c r="D449" s="8" t="str">
        <f t="shared" si="6"/>
        <v>60+</v>
      </c>
      <c r="E449" s="8" t="str">
        <f>VLOOKUP(A449,Customer_Dim!$A$2:$H$501,4,0)</f>
        <v>Male</v>
      </c>
      <c r="F449" s="8" t="str">
        <f>VLOOKUP(A449,Customer_Dim!$A$2:$H$501,6,0)</f>
        <v>Oklahoma</v>
      </c>
    </row>
    <row r="450" spans="1:6" x14ac:dyDescent="0.3">
      <c r="A450" s="7" t="s">
        <v>1389</v>
      </c>
      <c r="B450" s="10">
        <v>5330.8346999999994</v>
      </c>
      <c r="C450" s="8">
        <f>VLOOKUP(A450,Customer_Dim!$A$2:$H$501,3,0)</f>
        <v>54</v>
      </c>
      <c r="D450" s="8" t="str">
        <f t="shared" si="6"/>
        <v>40–59</v>
      </c>
      <c r="E450" s="8" t="str">
        <f>VLOOKUP(A450,Customer_Dim!$A$2:$H$501,4,0)</f>
        <v>Male</v>
      </c>
      <c r="F450" s="8" t="str">
        <f>VLOOKUP(A450,Customer_Dim!$A$2:$H$501,6,0)</f>
        <v>Illinois</v>
      </c>
    </row>
    <row r="451" spans="1:6" x14ac:dyDescent="0.3">
      <c r="A451" s="7" t="s">
        <v>1392</v>
      </c>
      <c r="B451" s="10">
        <v>3579.4967999999999</v>
      </c>
      <c r="C451" s="8">
        <f>VLOOKUP(A451,Customer_Dim!$A$2:$H$501,3,0)</f>
        <v>59</v>
      </c>
      <c r="D451" s="8" t="str">
        <f t="shared" ref="D451:D493" si="7">IF(C451&lt;20,"Below 20",
IF(C451&lt;40,"20–39",
IF(C451&lt;60,"40–59","60+")))</f>
        <v>40–59</v>
      </c>
      <c r="E451" s="8" t="str">
        <f>VLOOKUP(A451,Customer_Dim!$A$2:$H$501,4,0)</f>
        <v>Female</v>
      </c>
      <c r="F451" s="8" t="str">
        <f>VLOOKUP(A451,Customer_Dim!$A$2:$H$501,6,0)</f>
        <v>Arkansas</v>
      </c>
    </row>
    <row r="452" spans="1:6" x14ac:dyDescent="0.3">
      <c r="A452" s="7" t="s">
        <v>1395</v>
      </c>
      <c r="B452" s="10">
        <v>5947.1578999999992</v>
      </c>
      <c r="C452" s="8">
        <f>VLOOKUP(A452,Customer_Dim!$A$2:$H$501,3,0)</f>
        <v>59</v>
      </c>
      <c r="D452" s="8" t="str">
        <f t="shared" si="7"/>
        <v>40–59</v>
      </c>
      <c r="E452" s="8" t="str">
        <f>VLOOKUP(A452,Customer_Dim!$A$2:$H$501,4,0)</f>
        <v>Male</v>
      </c>
      <c r="F452" s="8" t="str">
        <f>VLOOKUP(A452,Customer_Dim!$A$2:$H$501,6,0)</f>
        <v>Kentucky</v>
      </c>
    </row>
    <row r="453" spans="1:6" x14ac:dyDescent="0.3">
      <c r="A453" s="7" t="s">
        <v>1398</v>
      </c>
      <c r="B453" s="10">
        <v>4571.2550000000001</v>
      </c>
      <c r="C453" s="8">
        <f>VLOOKUP(A453,Customer_Dim!$A$2:$H$501,3,0)</f>
        <v>62</v>
      </c>
      <c r="D453" s="8" t="str">
        <f t="shared" si="7"/>
        <v>60+</v>
      </c>
      <c r="E453" s="8" t="str">
        <f>VLOOKUP(A453,Customer_Dim!$A$2:$H$501,4,0)</f>
        <v>Female</v>
      </c>
      <c r="F453" s="8" t="str">
        <f>VLOOKUP(A453,Customer_Dim!$A$2:$H$501,6,0)</f>
        <v>Pennsylvania</v>
      </c>
    </row>
    <row r="454" spans="1:6" x14ac:dyDescent="0.3">
      <c r="A454" s="7" t="s">
        <v>1401</v>
      </c>
      <c r="B454" s="10">
        <v>2439.2583000000004</v>
      </c>
      <c r="C454" s="8">
        <f>VLOOKUP(A454,Customer_Dim!$A$2:$H$501,3,0)</f>
        <v>29</v>
      </c>
      <c r="D454" s="8" t="str">
        <f t="shared" si="7"/>
        <v>20–39</v>
      </c>
      <c r="E454" s="8" t="str">
        <f>VLOOKUP(A454,Customer_Dim!$A$2:$H$501,4,0)</f>
        <v>Female</v>
      </c>
      <c r="F454" s="8" t="str">
        <f>VLOOKUP(A454,Customer_Dim!$A$2:$H$501,6,0)</f>
        <v>South Carolina</v>
      </c>
    </row>
    <row r="455" spans="1:6" x14ac:dyDescent="0.3">
      <c r="A455" s="7" t="s">
        <v>1403</v>
      </c>
      <c r="B455" s="10">
        <v>1017.7704</v>
      </c>
      <c r="C455" s="8">
        <f>VLOOKUP(A455,Customer_Dim!$A$2:$H$501,3,0)</f>
        <v>35</v>
      </c>
      <c r="D455" s="8" t="str">
        <f t="shared" si="7"/>
        <v>20–39</v>
      </c>
      <c r="E455" s="8" t="str">
        <f>VLOOKUP(A455,Customer_Dim!$A$2:$H$501,4,0)</f>
        <v>Male</v>
      </c>
      <c r="F455" s="8" t="str">
        <f>VLOOKUP(A455,Customer_Dim!$A$2:$H$501,6,0)</f>
        <v>Iowa</v>
      </c>
    </row>
    <row r="456" spans="1:6" x14ac:dyDescent="0.3">
      <c r="A456" s="7" t="s">
        <v>1406</v>
      </c>
      <c r="B456" s="10">
        <v>5813.9699000000001</v>
      </c>
      <c r="C456" s="8">
        <f>VLOOKUP(A456,Customer_Dim!$A$2:$H$501,3,0)</f>
        <v>60</v>
      </c>
      <c r="D456" s="8" t="str">
        <f t="shared" si="7"/>
        <v>60+</v>
      </c>
      <c r="E456" s="8" t="str">
        <f>VLOOKUP(A456,Customer_Dim!$A$2:$H$501,4,0)</f>
        <v>Female</v>
      </c>
      <c r="F456" s="8" t="str">
        <f>VLOOKUP(A456,Customer_Dim!$A$2:$H$501,6,0)</f>
        <v>Kansas</v>
      </c>
    </row>
    <row r="457" spans="1:6" x14ac:dyDescent="0.3">
      <c r="A457" s="7" t="s">
        <v>1409</v>
      </c>
      <c r="B457" s="10">
        <v>8639.9543999999987</v>
      </c>
      <c r="C457" s="8">
        <f>VLOOKUP(A457,Customer_Dim!$A$2:$H$501,3,0)</f>
        <v>34</v>
      </c>
      <c r="D457" s="8" t="str">
        <f t="shared" si="7"/>
        <v>20–39</v>
      </c>
      <c r="E457" s="8" t="str">
        <f>VLOOKUP(A457,Customer_Dim!$A$2:$H$501,4,0)</f>
        <v>Female</v>
      </c>
      <c r="F457" s="8" t="str">
        <f>VLOOKUP(A457,Customer_Dim!$A$2:$H$501,6,0)</f>
        <v>West Virginia</v>
      </c>
    </row>
    <row r="458" spans="1:6" x14ac:dyDescent="0.3">
      <c r="A458" s="7" t="s">
        <v>1412</v>
      </c>
      <c r="B458" s="10">
        <v>3283.7343000000001</v>
      </c>
      <c r="C458" s="8">
        <f>VLOOKUP(A458,Customer_Dim!$A$2:$H$501,3,0)</f>
        <v>36</v>
      </c>
      <c r="D458" s="8" t="str">
        <f t="shared" si="7"/>
        <v>20–39</v>
      </c>
      <c r="E458" s="8" t="str">
        <f>VLOOKUP(A458,Customer_Dim!$A$2:$H$501,4,0)</f>
        <v>Female</v>
      </c>
      <c r="F458" s="8" t="str">
        <f>VLOOKUP(A458,Customer_Dim!$A$2:$H$501,6,0)</f>
        <v>Connecticut</v>
      </c>
    </row>
    <row r="459" spans="1:6" x14ac:dyDescent="0.3">
      <c r="A459" s="7" t="s">
        <v>1415</v>
      </c>
      <c r="B459" s="10">
        <v>9252.9081999999999</v>
      </c>
      <c r="C459" s="8">
        <f>VLOOKUP(A459,Customer_Dim!$A$2:$H$501,3,0)</f>
        <v>45</v>
      </c>
      <c r="D459" s="8" t="str">
        <f t="shared" si="7"/>
        <v>40–59</v>
      </c>
      <c r="E459" s="8" t="str">
        <f>VLOOKUP(A459,Customer_Dim!$A$2:$H$501,4,0)</f>
        <v>Female</v>
      </c>
      <c r="F459" s="8" t="str">
        <f>VLOOKUP(A459,Customer_Dim!$A$2:$H$501,6,0)</f>
        <v>Washington</v>
      </c>
    </row>
    <row r="460" spans="1:6" x14ac:dyDescent="0.3">
      <c r="A460" s="7" t="s">
        <v>1418</v>
      </c>
      <c r="B460" s="10">
        <v>1731.4914000000001</v>
      </c>
      <c r="C460" s="8">
        <f>VLOOKUP(A460,Customer_Dim!$A$2:$H$501,3,0)</f>
        <v>28</v>
      </c>
      <c r="D460" s="8" t="str">
        <f t="shared" si="7"/>
        <v>20–39</v>
      </c>
      <c r="E460" s="8" t="str">
        <f>VLOOKUP(A460,Customer_Dim!$A$2:$H$501,4,0)</f>
        <v>Female</v>
      </c>
      <c r="F460" s="8" t="str">
        <f>VLOOKUP(A460,Customer_Dim!$A$2:$H$501,6,0)</f>
        <v>North Carolina</v>
      </c>
    </row>
    <row r="461" spans="1:6" x14ac:dyDescent="0.3">
      <c r="A461" s="7" t="s">
        <v>1421</v>
      </c>
      <c r="B461" s="10">
        <v>11344.742</v>
      </c>
      <c r="C461" s="8">
        <f>VLOOKUP(A461,Customer_Dim!$A$2:$H$501,3,0)</f>
        <v>18</v>
      </c>
      <c r="D461" s="8" t="str">
        <f t="shared" si="7"/>
        <v>Below 20</v>
      </c>
      <c r="E461" s="8" t="str">
        <f>VLOOKUP(A461,Customer_Dim!$A$2:$H$501,4,0)</f>
        <v>Male</v>
      </c>
      <c r="F461" s="8" t="str">
        <f>VLOOKUP(A461,Customer_Dim!$A$2:$H$501,6,0)</f>
        <v>Minnesota</v>
      </c>
    </row>
    <row r="462" spans="1:6" x14ac:dyDescent="0.3">
      <c r="A462" s="7" t="s">
        <v>1424</v>
      </c>
      <c r="B462" s="10">
        <v>3011.8056999999999</v>
      </c>
      <c r="C462" s="8">
        <f>VLOOKUP(A462,Customer_Dim!$A$2:$H$501,3,0)</f>
        <v>63</v>
      </c>
      <c r="D462" s="8" t="str">
        <f t="shared" si="7"/>
        <v>60+</v>
      </c>
      <c r="E462" s="8" t="str">
        <f>VLOOKUP(A462,Customer_Dim!$A$2:$H$501,4,0)</f>
        <v>Female</v>
      </c>
      <c r="F462" s="8" t="str">
        <f>VLOOKUP(A462,Customer_Dim!$A$2:$H$501,6,0)</f>
        <v>Vermont</v>
      </c>
    </row>
    <row r="463" spans="1:6" x14ac:dyDescent="0.3">
      <c r="A463" s="7" t="s">
        <v>1427</v>
      </c>
      <c r="B463" s="10">
        <v>7586.3266999999996</v>
      </c>
      <c r="C463" s="8">
        <f>VLOOKUP(A463,Customer_Dim!$A$2:$H$501,3,0)</f>
        <v>45</v>
      </c>
      <c r="D463" s="8" t="str">
        <f t="shared" si="7"/>
        <v>40–59</v>
      </c>
      <c r="E463" s="8" t="str">
        <f>VLOOKUP(A463,Customer_Dim!$A$2:$H$501,4,0)</f>
        <v>Male</v>
      </c>
      <c r="F463" s="8" t="str">
        <f>VLOOKUP(A463,Customer_Dim!$A$2:$H$501,6,0)</f>
        <v>Vermont</v>
      </c>
    </row>
    <row r="464" spans="1:6" x14ac:dyDescent="0.3">
      <c r="A464" s="7" t="s">
        <v>1430</v>
      </c>
      <c r="B464" s="10">
        <v>6791.6729999999998</v>
      </c>
      <c r="C464" s="8">
        <f>VLOOKUP(A464,Customer_Dim!$A$2:$H$501,3,0)</f>
        <v>19</v>
      </c>
      <c r="D464" s="8" t="str">
        <f t="shared" si="7"/>
        <v>Below 20</v>
      </c>
      <c r="E464" s="8" t="str">
        <f>VLOOKUP(A464,Customer_Dim!$A$2:$H$501,4,0)</f>
        <v>Male</v>
      </c>
      <c r="F464" s="8" t="str">
        <f>VLOOKUP(A464,Customer_Dim!$A$2:$H$501,6,0)</f>
        <v>Utah</v>
      </c>
    </row>
    <row r="465" spans="1:6" x14ac:dyDescent="0.3">
      <c r="A465" s="7" t="s">
        <v>1433</v>
      </c>
      <c r="B465" s="10">
        <v>11986.549599999998</v>
      </c>
      <c r="C465" s="8">
        <f>VLOOKUP(A465,Customer_Dim!$A$2:$H$501,3,0)</f>
        <v>21</v>
      </c>
      <c r="D465" s="8" t="str">
        <f t="shared" si="7"/>
        <v>20–39</v>
      </c>
      <c r="E465" s="8" t="str">
        <f>VLOOKUP(A465,Customer_Dim!$A$2:$H$501,4,0)</f>
        <v>Female</v>
      </c>
      <c r="F465" s="8" t="str">
        <f>VLOOKUP(A465,Customer_Dim!$A$2:$H$501,6,0)</f>
        <v>New Hampshire</v>
      </c>
    </row>
    <row r="466" spans="1:6" x14ac:dyDescent="0.3">
      <c r="A466" s="7" t="s">
        <v>1436</v>
      </c>
      <c r="B466" s="10">
        <v>2613.0320000000002</v>
      </c>
      <c r="C466" s="8">
        <f>VLOOKUP(A466,Customer_Dim!$A$2:$H$501,3,0)</f>
        <v>42</v>
      </c>
      <c r="D466" s="8" t="str">
        <f t="shared" si="7"/>
        <v>40–59</v>
      </c>
      <c r="E466" s="8" t="str">
        <f>VLOOKUP(A466,Customer_Dim!$A$2:$H$501,4,0)</f>
        <v>Male</v>
      </c>
      <c r="F466" s="8" t="str">
        <f>VLOOKUP(A466,Customer_Dim!$A$2:$H$501,6,0)</f>
        <v>Montana</v>
      </c>
    </row>
    <row r="467" spans="1:6" x14ac:dyDescent="0.3">
      <c r="A467" s="7" t="s">
        <v>1439</v>
      </c>
      <c r="B467" s="10">
        <v>3421.8125999999997</v>
      </c>
      <c r="C467" s="8">
        <f>VLOOKUP(A467,Customer_Dim!$A$2:$H$501,3,0)</f>
        <v>42</v>
      </c>
      <c r="D467" s="8" t="str">
        <f t="shared" si="7"/>
        <v>40–59</v>
      </c>
      <c r="E467" s="8" t="str">
        <f>VLOOKUP(A467,Customer_Dim!$A$2:$H$501,4,0)</f>
        <v>Male</v>
      </c>
      <c r="F467" s="8" t="str">
        <f>VLOOKUP(A467,Customer_Dim!$A$2:$H$501,6,0)</f>
        <v>Massachusetts</v>
      </c>
    </row>
    <row r="468" spans="1:6" x14ac:dyDescent="0.3">
      <c r="A468" s="7" t="s">
        <v>1442</v>
      </c>
      <c r="B468" s="10">
        <v>2379.0932000000003</v>
      </c>
      <c r="C468" s="8">
        <f>VLOOKUP(A468,Customer_Dim!$A$2:$H$501,3,0)</f>
        <v>53</v>
      </c>
      <c r="D468" s="8" t="str">
        <f t="shared" si="7"/>
        <v>40–59</v>
      </c>
      <c r="E468" s="8" t="str">
        <f>VLOOKUP(A468,Customer_Dim!$A$2:$H$501,4,0)</f>
        <v>Male</v>
      </c>
      <c r="F468" s="8" t="str">
        <f>VLOOKUP(A468,Customer_Dim!$A$2:$H$501,6,0)</f>
        <v>Wisconsin</v>
      </c>
    </row>
    <row r="469" spans="1:6" x14ac:dyDescent="0.3">
      <c r="A469" s="7" t="s">
        <v>1445</v>
      </c>
      <c r="B469" s="10">
        <v>1738.8565999999998</v>
      </c>
      <c r="C469" s="8">
        <f>VLOOKUP(A469,Customer_Dim!$A$2:$H$501,3,0)</f>
        <v>32</v>
      </c>
      <c r="D469" s="8" t="str">
        <f t="shared" si="7"/>
        <v>20–39</v>
      </c>
      <c r="E469" s="8" t="str">
        <f>VLOOKUP(A469,Customer_Dim!$A$2:$H$501,4,0)</f>
        <v>Female</v>
      </c>
      <c r="F469" s="8" t="str">
        <f>VLOOKUP(A469,Customer_Dim!$A$2:$H$501,6,0)</f>
        <v>South Dakota</v>
      </c>
    </row>
    <row r="470" spans="1:6" x14ac:dyDescent="0.3">
      <c r="A470" s="7" t="s">
        <v>1448</v>
      </c>
      <c r="B470" s="10">
        <v>2409.674</v>
      </c>
      <c r="C470" s="8">
        <f>VLOOKUP(A470,Customer_Dim!$A$2:$H$501,3,0)</f>
        <v>18</v>
      </c>
      <c r="D470" s="8" t="str">
        <f t="shared" si="7"/>
        <v>Below 20</v>
      </c>
      <c r="E470" s="8" t="str">
        <f>VLOOKUP(A470,Customer_Dim!$A$2:$H$501,4,0)</f>
        <v>Female</v>
      </c>
      <c r="F470" s="8" t="str">
        <f>VLOOKUP(A470,Customer_Dim!$A$2:$H$501,6,0)</f>
        <v>Vermont</v>
      </c>
    </row>
    <row r="471" spans="1:6" x14ac:dyDescent="0.3">
      <c r="A471" s="7" t="s">
        <v>1450</v>
      </c>
      <c r="B471" s="10">
        <v>6877.2777000000006</v>
      </c>
      <c r="C471" s="8">
        <f>VLOOKUP(A471,Customer_Dim!$A$2:$H$501,3,0)</f>
        <v>33</v>
      </c>
      <c r="D471" s="8" t="str">
        <f t="shared" si="7"/>
        <v>20–39</v>
      </c>
      <c r="E471" s="8" t="str">
        <f>VLOOKUP(A471,Customer_Dim!$A$2:$H$501,4,0)</f>
        <v>Female</v>
      </c>
      <c r="F471" s="8" t="str">
        <f>VLOOKUP(A471,Customer_Dim!$A$2:$H$501,6,0)</f>
        <v>Oklahoma</v>
      </c>
    </row>
    <row r="472" spans="1:6" x14ac:dyDescent="0.3">
      <c r="A472" s="7" t="s">
        <v>1453</v>
      </c>
      <c r="B472" s="10">
        <v>8735.7491999999984</v>
      </c>
      <c r="C472" s="8">
        <f>VLOOKUP(A472,Customer_Dim!$A$2:$H$501,3,0)</f>
        <v>41</v>
      </c>
      <c r="D472" s="8" t="str">
        <f t="shared" si="7"/>
        <v>40–59</v>
      </c>
      <c r="E472" s="8" t="str">
        <f>VLOOKUP(A472,Customer_Dim!$A$2:$H$501,4,0)</f>
        <v>Female</v>
      </c>
      <c r="F472" s="8" t="str">
        <f>VLOOKUP(A472,Customer_Dim!$A$2:$H$501,6,0)</f>
        <v>Kansas</v>
      </c>
    </row>
    <row r="473" spans="1:6" x14ac:dyDescent="0.3">
      <c r="A473" s="7" t="s">
        <v>1456</v>
      </c>
      <c r="B473" s="10">
        <v>9231.320099999999</v>
      </c>
      <c r="C473" s="8">
        <f>VLOOKUP(A473,Customer_Dim!$A$2:$H$501,3,0)</f>
        <v>59</v>
      </c>
      <c r="D473" s="8" t="str">
        <f t="shared" si="7"/>
        <v>40–59</v>
      </c>
      <c r="E473" s="8" t="str">
        <f>VLOOKUP(A473,Customer_Dim!$A$2:$H$501,4,0)</f>
        <v>Male</v>
      </c>
      <c r="F473" s="8" t="str">
        <f>VLOOKUP(A473,Customer_Dim!$A$2:$H$501,6,0)</f>
        <v>South Dakota</v>
      </c>
    </row>
    <row r="474" spans="1:6" x14ac:dyDescent="0.3">
      <c r="A474" s="7" t="s">
        <v>1458</v>
      </c>
      <c r="B474" s="10">
        <v>4880.6633000000002</v>
      </c>
      <c r="C474" s="8">
        <f>VLOOKUP(A474,Customer_Dim!$A$2:$H$501,3,0)</f>
        <v>40</v>
      </c>
      <c r="D474" s="8" t="str">
        <f t="shared" si="7"/>
        <v>40–59</v>
      </c>
      <c r="E474" s="8" t="str">
        <f>VLOOKUP(A474,Customer_Dim!$A$2:$H$501,4,0)</f>
        <v>Male</v>
      </c>
      <c r="F474" s="8" t="str">
        <f>VLOOKUP(A474,Customer_Dim!$A$2:$H$501,6,0)</f>
        <v>West Virginia</v>
      </c>
    </row>
    <row r="475" spans="1:6" x14ac:dyDescent="0.3">
      <c r="A475" s="7" t="s">
        <v>1461</v>
      </c>
      <c r="B475" s="10">
        <v>3690.6000000000004</v>
      </c>
      <c r="C475" s="8">
        <f>VLOOKUP(A475,Customer_Dim!$A$2:$H$501,3,0)</f>
        <v>33</v>
      </c>
      <c r="D475" s="8" t="str">
        <f t="shared" si="7"/>
        <v>20–39</v>
      </c>
      <c r="E475" s="8" t="str">
        <f>VLOOKUP(A475,Customer_Dim!$A$2:$H$501,4,0)</f>
        <v>Male</v>
      </c>
      <c r="F475" s="8" t="str">
        <f>VLOOKUP(A475,Customer_Dim!$A$2:$H$501,6,0)</f>
        <v>Florida</v>
      </c>
    </row>
    <row r="476" spans="1:6" x14ac:dyDescent="0.3">
      <c r="A476" s="7" t="s">
        <v>1464</v>
      </c>
      <c r="B476" s="10">
        <v>4843.0316000000003</v>
      </c>
      <c r="C476" s="8">
        <f>VLOOKUP(A476,Customer_Dim!$A$2:$H$501,3,0)</f>
        <v>21</v>
      </c>
      <c r="D476" s="8" t="str">
        <f t="shared" si="7"/>
        <v>20–39</v>
      </c>
      <c r="E476" s="8" t="str">
        <f>VLOOKUP(A476,Customer_Dim!$A$2:$H$501,4,0)</f>
        <v>Male</v>
      </c>
      <c r="F476" s="8" t="str">
        <f>VLOOKUP(A476,Customer_Dim!$A$2:$H$501,6,0)</f>
        <v>Georgia</v>
      </c>
    </row>
    <row r="477" spans="1:6" x14ac:dyDescent="0.3">
      <c r="A477" s="7" t="s">
        <v>1467</v>
      </c>
      <c r="B477" s="10">
        <v>1785.6817999999998</v>
      </c>
      <c r="C477" s="8">
        <f>VLOOKUP(A477,Customer_Dim!$A$2:$H$501,3,0)</f>
        <v>26</v>
      </c>
      <c r="D477" s="8" t="str">
        <f t="shared" si="7"/>
        <v>20–39</v>
      </c>
      <c r="E477" s="8" t="str">
        <f>VLOOKUP(A477,Customer_Dim!$A$2:$H$501,4,0)</f>
        <v>Male</v>
      </c>
      <c r="F477" s="8" t="str">
        <f>VLOOKUP(A477,Customer_Dim!$A$2:$H$501,6,0)</f>
        <v>Kentucky</v>
      </c>
    </row>
    <row r="478" spans="1:6" x14ac:dyDescent="0.3">
      <c r="A478" s="7" t="s">
        <v>1470</v>
      </c>
      <c r="B478" s="10">
        <v>3949.2574000000004</v>
      </c>
      <c r="C478" s="8">
        <f>VLOOKUP(A478,Customer_Dim!$A$2:$H$501,3,0)</f>
        <v>48</v>
      </c>
      <c r="D478" s="8" t="str">
        <f t="shared" si="7"/>
        <v>40–59</v>
      </c>
      <c r="E478" s="8" t="str">
        <f>VLOOKUP(A478,Customer_Dim!$A$2:$H$501,4,0)</f>
        <v>Male</v>
      </c>
      <c r="F478" s="8" t="str">
        <f>VLOOKUP(A478,Customer_Dim!$A$2:$H$501,6,0)</f>
        <v>Nevada</v>
      </c>
    </row>
    <row r="479" spans="1:6" x14ac:dyDescent="0.3">
      <c r="A479" s="7" t="s">
        <v>1472</v>
      </c>
      <c r="B479" s="10">
        <v>4603.4696999999996</v>
      </c>
      <c r="C479" s="8">
        <f>VLOOKUP(A479,Customer_Dim!$A$2:$H$501,3,0)</f>
        <v>32</v>
      </c>
      <c r="D479" s="8" t="str">
        <f t="shared" si="7"/>
        <v>20–39</v>
      </c>
      <c r="E479" s="8" t="str">
        <f>VLOOKUP(A479,Customer_Dim!$A$2:$H$501,4,0)</f>
        <v>Male</v>
      </c>
      <c r="F479" s="8" t="str">
        <f>VLOOKUP(A479,Customer_Dim!$A$2:$H$501,6,0)</f>
        <v>Massachusetts</v>
      </c>
    </row>
    <row r="480" spans="1:6" x14ac:dyDescent="0.3">
      <c r="A480" s="7" t="s">
        <v>1475</v>
      </c>
      <c r="B480" s="10">
        <v>12657.006600000001</v>
      </c>
      <c r="C480" s="8">
        <f>VLOOKUP(A480,Customer_Dim!$A$2:$H$501,3,0)</f>
        <v>46</v>
      </c>
      <c r="D480" s="8" t="str">
        <f t="shared" si="7"/>
        <v>40–59</v>
      </c>
      <c r="E480" s="8" t="str">
        <f>VLOOKUP(A480,Customer_Dim!$A$2:$H$501,4,0)</f>
        <v>Female</v>
      </c>
      <c r="F480" s="8" t="str">
        <f>VLOOKUP(A480,Customer_Dim!$A$2:$H$501,6,0)</f>
        <v>Virginia</v>
      </c>
    </row>
    <row r="481" spans="1:6" x14ac:dyDescent="0.3">
      <c r="A481" s="7" t="s">
        <v>1478</v>
      </c>
      <c r="B481" s="10">
        <v>7459.3429000000006</v>
      </c>
      <c r="C481" s="8">
        <f>VLOOKUP(A481,Customer_Dim!$A$2:$H$501,3,0)</f>
        <v>22</v>
      </c>
      <c r="D481" s="8" t="str">
        <f t="shared" si="7"/>
        <v>20–39</v>
      </c>
      <c r="E481" s="8" t="str">
        <f>VLOOKUP(A481,Customer_Dim!$A$2:$H$501,4,0)</f>
        <v>Female</v>
      </c>
      <c r="F481" s="8" t="str">
        <f>VLOOKUP(A481,Customer_Dim!$A$2:$H$501,6,0)</f>
        <v>Vermont</v>
      </c>
    </row>
    <row r="482" spans="1:6" x14ac:dyDescent="0.3">
      <c r="A482" s="7" t="s">
        <v>1484</v>
      </c>
      <c r="B482" s="10">
        <v>1328.8336999999999</v>
      </c>
      <c r="C482" s="8">
        <f>VLOOKUP(A482,Customer_Dim!$A$2:$H$501,3,0)</f>
        <v>23</v>
      </c>
      <c r="D482" s="8" t="str">
        <f t="shared" si="7"/>
        <v>20–39</v>
      </c>
      <c r="E482" s="8" t="str">
        <f>VLOOKUP(A482,Customer_Dim!$A$2:$H$501,4,0)</f>
        <v>Female</v>
      </c>
      <c r="F482" s="8" t="str">
        <f>VLOOKUP(A482,Customer_Dim!$A$2:$H$501,6,0)</f>
        <v>California</v>
      </c>
    </row>
    <row r="483" spans="1:6" x14ac:dyDescent="0.3">
      <c r="A483" s="7" t="s">
        <v>1487</v>
      </c>
      <c r="B483" s="10">
        <v>2645.9749999999999</v>
      </c>
      <c r="C483" s="8">
        <f>VLOOKUP(A483,Customer_Dim!$A$2:$H$501,3,0)</f>
        <v>42</v>
      </c>
      <c r="D483" s="8" t="str">
        <f t="shared" si="7"/>
        <v>40–59</v>
      </c>
      <c r="E483" s="8" t="str">
        <f>VLOOKUP(A483,Customer_Dim!$A$2:$H$501,4,0)</f>
        <v>Female</v>
      </c>
      <c r="F483" s="8" t="str">
        <f>VLOOKUP(A483,Customer_Dim!$A$2:$H$501,6,0)</f>
        <v>Indiana</v>
      </c>
    </row>
    <row r="484" spans="1:6" x14ac:dyDescent="0.3">
      <c r="A484" s="7" t="s">
        <v>1490</v>
      </c>
      <c r="B484" s="10">
        <v>3754.3856000000001</v>
      </c>
      <c r="C484" s="8">
        <f>VLOOKUP(A484,Customer_Dim!$A$2:$H$501,3,0)</f>
        <v>23</v>
      </c>
      <c r="D484" s="8" t="str">
        <f t="shared" si="7"/>
        <v>20–39</v>
      </c>
      <c r="E484" s="8" t="str">
        <f>VLOOKUP(A484,Customer_Dim!$A$2:$H$501,4,0)</f>
        <v>Male</v>
      </c>
      <c r="F484" s="8" t="str">
        <f>VLOOKUP(A484,Customer_Dim!$A$2:$H$501,6,0)</f>
        <v>Maryland</v>
      </c>
    </row>
    <row r="485" spans="1:6" x14ac:dyDescent="0.3">
      <c r="A485" s="7" t="s">
        <v>1493</v>
      </c>
      <c r="B485" s="10">
        <v>3885.5727999999999</v>
      </c>
      <c r="C485" s="8">
        <f>VLOOKUP(A485,Customer_Dim!$A$2:$H$501,3,0)</f>
        <v>52</v>
      </c>
      <c r="D485" s="8" t="str">
        <f t="shared" si="7"/>
        <v>40–59</v>
      </c>
      <c r="E485" s="8" t="str">
        <f>VLOOKUP(A485,Customer_Dim!$A$2:$H$501,4,0)</f>
        <v>Female</v>
      </c>
      <c r="F485" s="8" t="str">
        <f>VLOOKUP(A485,Customer_Dim!$A$2:$H$501,6,0)</f>
        <v>South Dakota</v>
      </c>
    </row>
    <row r="486" spans="1:6" x14ac:dyDescent="0.3">
      <c r="A486" s="7" t="s">
        <v>1496</v>
      </c>
      <c r="B486" s="10">
        <v>8273.6882999999998</v>
      </c>
      <c r="C486" s="8">
        <f>VLOOKUP(A486,Customer_Dim!$A$2:$H$501,3,0)</f>
        <v>59</v>
      </c>
      <c r="D486" s="8" t="str">
        <f t="shared" si="7"/>
        <v>40–59</v>
      </c>
      <c r="E486" s="8" t="str">
        <f>VLOOKUP(A486,Customer_Dim!$A$2:$H$501,4,0)</f>
        <v>Female</v>
      </c>
      <c r="F486" s="8" t="str">
        <f>VLOOKUP(A486,Customer_Dim!$A$2:$H$501,6,0)</f>
        <v>Florida</v>
      </c>
    </row>
    <row r="487" spans="1:6" x14ac:dyDescent="0.3">
      <c r="A487" s="7" t="s">
        <v>1499</v>
      </c>
      <c r="B487" s="10">
        <v>4987.8320999999996</v>
      </c>
      <c r="C487" s="8">
        <f>VLOOKUP(A487,Customer_Dim!$A$2:$H$501,3,0)</f>
        <v>28</v>
      </c>
      <c r="D487" s="8" t="str">
        <f t="shared" si="7"/>
        <v>20–39</v>
      </c>
      <c r="E487" s="8" t="str">
        <f>VLOOKUP(A487,Customer_Dim!$A$2:$H$501,4,0)</f>
        <v>Male</v>
      </c>
      <c r="F487" s="8" t="str">
        <f>VLOOKUP(A487,Customer_Dim!$A$2:$H$501,6,0)</f>
        <v>Alabama</v>
      </c>
    </row>
    <row r="488" spans="1:6" x14ac:dyDescent="0.3">
      <c r="A488" s="7" t="s">
        <v>1501</v>
      </c>
      <c r="B488" s="10">
        <v>4634.8128999999999</v>
      </c>
      <c r="C488" s="8">
        <f>VLOOKUP(A488,Customer_Dim!$A$2:$H$501,3,0)</f>
        <v>21</v>
      </c>
      <c r="D488" s="8" t="str">
        <f t="shared" si="7"/>
        <v>20–39</v>
      </c>
      <c r="E488" s="8" t="str">
        <f>VLOOKUP(A488,Customer_Dim!$A$2:$H$501,4,0)</f>
        <v>Male</v>
      </c>
      <c r="F488" s="8" t="str">
        <f>VLOOKUP(A488,Customer_Dim!$A$2:$H$501,6,0)</f>
        <v>Texas</v>
      </c>
    </row>
    <row r="489" spans="1:6" x14ac:dyDescent="0.3">
      <c r="A489" s="7" t="s">
        <v>1504</v>
      </c>
      <c r="B489" s="10">
        <v>2618.7740000000003</v>
      </c>
      <c r="C489" s="8">
        <f>VLOOKUP(A489,Customer_Dim!$A$2:$H$501,3,0)</f>
        <v>23</v>
      </c>
      <c r="D489" s="8" t="str">
        <f t="shared" si="7"/>
        <v>20–39</v>
      </c>
      <c r="E489" s="8" t="str">
        <f>VLOOKUP(A489,Customer_Dim!$A$2:$H$501,4,0)</f>
        <v>Female</v>
      </c>
      <c r="F489" s="8" t="str">
        <f>VLOOKUP(A489,Customer_Dim!$A$2:$H$501,6,0)</f>
        <v>Delaware</v>
      </c>
    </row>
    <row r="490" spans="1:6" x14ac:dyDescent="0.3">
      <c r="A490" s="7" t="s">
        <v>1507</v>
      </c>
      <c r="B490" s="10">
        <v>7180.6201000000001</v>
      </c>
      <c r="C490" s="8">
        <f>VLOOKUP(A490,Customer_Dim!$A$2:$H$501,3,0)</f>
        <v>56</v>
      </c>
      <c r="D490" s="8" t="str">
        <f t="shared" si="7"/>
        <v>40–59</v>
      </c>
      <c r="E490" s="8" t="str">
        <f>VLOOKUP(A490,Customer_Dim!$A$2:$H$501,4,0)</f>
        <v>Male</v>
      </c>
      <c r="F490" s="8" t="str">
        <f>VLOOKUP(A490,Customer_Dim!$A$2:$H$501,6,0)</f>
        <v>Ohio</v>
      </c>
    </row>
    <row r="491" spans="1:6" x14ac:dyDescent="0.3">
      <c r="A491" s="7" t="s">
        <v>1510</v>
      </c>
      <c r="B491" s="10">
        <v>7919.5623999999998</v>
      </c>
      <c r="C491" s="8">
        <f>VLOOKUP(A491,Customer_Dim!$A$2:$H$501,3,0)</f>
        <v>47</v>
      </c>
      <c r="D491" s="8" t="str">
        <f t="shared" si="7"/>
        <v>40–59</v>
      </c>
      <c r="E491" s="8" t="str">
        <f>VLOOKUP(A491,Customer_Dim!$A$2:$H$501,4,0)</f>
        <v>Female</v>
      </c>
      <c r="F491" s="8" t="str">
        <f>VLOOKUP(A491,Customer_Dim!$A$2:$H$501,6,0)</f>
        <v>New York</v>
      </c>
    </row>
    <row r="492" spans="1:6" x14ac:dyDescent="0.3">
      <c r="A492" s="7" t="s">
        <v>1513</v>
      </c>
      <c r="B492" s="10">
        <v>868.12009999999987</v>
      </c>
      <c r="C492" s="8">
        <f>VLOOKUP(A492,Customer_Dim!$A$2:$H$501,3,0)</f>
        <v>35</v>
      </c>
      <c r="D492" s="8" t="str">
        <f t="shared" si="7"/>
        <v>20–39</v>
      </c>
      <c r="E492" s="8" t="str">
        <f>VLOOKUP(A492,Customer_Dim!$A$2:$H$501,4,0)</f>
        <v>Male</v>
      </c>
      <c r="F492" s="8" t="str">
        <f>VLOOKUP(A492,Customer_Dim!$A$2:$H$501,6,0)</f>
        <v>New Mexico</v>
      </c>
    </row>
    <row r="493" spans="1:6" x14ac:dyDescent="0.3">
      <c r="A493" s="7" t="s">
        <v>1516</v>
      </c>
      <c r="B493" s="10">
        <v>5661.8446999999996</v>
      </c>
      <c r="C493" s="8">
        <f>VLOOKUP(A493,Customer_Dim!$A$2:$H$501,3,0)</f>
        <v>27</v>
      </c>
      <c r="D493" s="8" t="str">
        <f t="shared" si="7"/>
        <v>20–39</v>
      </c>
      <c r="E493" s="8" t="str">
        <f>VLOOKUP(A493,Customer_Dim!$A$2:$H$501,4,0)</f>
        <v>Female</v>
      </c>
      <c r="F493" s="8" t="str">
        <f>VLOOKUP(A493,Customer_Dim!$A$2:$H$501,6,0)</f>
        <v>Oregon</v>
      </c>
    </row>
    <row r="494" spans="1:6" x14ac:dyDescent="0.3">
      <c r="A494" s="7" t="s">
        <v>3960</v>
      </c>
      <c r="B494" s="10">
        <v>2174394.6982999942</v>
      </c>
      <c r="C494" s="8"/>
      <c r="D494" s="8"/>
      <c r="E494" s="8"/>
      <c r="F494" s="8"/>
    </row>
    <row r="495" spans="1:6" x14ac:dyDescent="0.3">
      <c r="A495" s="7" t="s">
        <v>3960</v>
      </c>
      <c r="B495" s="10">
        <v>4348789.3965999931</v>
      </c>
      <c r="C495" s="8"/>
      <c r="D495" s="8"/>
      <c r="E495" s="8"/>
      <c r="F495" s="8"/>
    </row>
  </sheetData>
  <mergeCells count="2">
    <mergeCell ref="I1:J1"/>
    <mergeCell ref="M1:N1"/>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8E290-B4AF-486E-A64C-022C772C4839}">
  <dimension ref="A1:D102"/>
  <sheetViews>
    <sheetView workbookViewId="0">
      <selection activeCell="B2" sqref="B2"/>
    </sheetView>
  </sheetViews>
  <sheetFormatPr defaultRowHeight="14.4" x14ac:dyDescent="0.3"/>
  <cols>
    <col min="1" max="1" width="12.109375" bestFit="1" customWidth="1"/>
    <col min="2" max="2" width="20.21875" bestFit="1" customWidth="1"/>
    <col min="3" max="3" width="14.88671875" bestFit="1" customWidth="1"/>
    <col min="4" max="4" width="25.44140625" bestFit="1" customWidth="1"/>
  </cols>
  <sheetData>
    <row r="1" spans="1:4" x14ac:dyDescent="0.3">
      <c r="A1" s="39" t="s">
        <v>3985</v>
      </c>
      <c r="B1" s="29" t="s">
        <v>3986</v>
      </c>
      <c r="C1" s="29" t="s">
        <v>3961</v>
      </c>
      <c r="D1" s="28" t="s">
        <v>1520</v>
      </c>
    </row>
    <row r="2" spans="1:4" x14ac:dyDescent="0.3">
      <c r="A2" s="42" t="s">
        <v>1608</v>
      </c>
      <c r="B2" s="34">
        <v>41852.503400000001</v>
      </c>
      <c r="C2" s="16">
        <v>84</v>
      </c>
      <c r="D2" s="16" t="str">
        <f>VLOOKUP(A2,Product_Dim!$A$1:$G$101,2,0)</f>
        <v>Portable Power Bank</v>
      </c>
    </row>
    <row r="3" spans="1:4" x14ac:dyDescent="0.3">
      <c r="A3" s="40" t="s">
        <v>1676</v>
      </c>
      <c r="B3" s="30">
        <v>38281.015300000006</v>
      </c>
      <c r="C3" s="8">
        <v>77</v>
      </c>
      <c r="D3" s="19" t="str">
        <f>VLOOKUP(A3,Product_Dim!$A$1:$G$101,2,0)</f>
        <v>Shin Guards – Adult</v>
      </c>
    </row>
    <row r="4" spans="1:4" x14ac:dyDescent="0.3">
      <c r="A4" s="40" t="s">
        <v>1604</v>
      </c>
      <c r="B4" s="30">
        <v>35489.619799999993</v>
      </c>
      <c r="C4" s="8">
        <v>87</v>
      </c>
      <c r="D4" s="19" t="str">
        <f>VLOOKUP(A4,Product_Dim!$A$1:$G$101,2,0)</f>
        <v>Men's Casual Sneakers</v>
      </c>
    </row>
    <row r="5" spans="1:4" x14ac:dyDescent="0.3">
      <c r="A5" s="40" t="s">
        <v>1598</v>
      </c>
      <c r="B5" s="30">
        <v>34699.832699999999</v>
      </c>
      <c r="C5" s="8">
        <v>84</v>
      </c>
      <c r="D5" s="19" t="str">
        <f>VLOOKUP(A5,Product_Dim!$A$1:$G$101,2,0)</f>
        <v>Gaming Mechanical Keyboard</v>
      </c>
    </row>
    <row r="6" spans="1:4" x14ac:dyDescent="0.3">
      <c r="A6" s="40" t="s">
        <v>1712</v>
      </c>
      <c r="B6" s="30">
        <v>33993.659399999997</v>
      </c>
      <c r="C6" s="8">
        <v>67</v>
      </c>
      <c r="D6" s="19" t="str">
        <f>VLOOKUP(A6,Product_Dim!$A$1:$G$101,2,0)</f>
        <v>Women's High Heels</v>
      </c>
    </row>
    <row r="7" spans="1:4" x14ac:dyDescent="0.3">
      <c r="A7" s="40" t="s">
        <v>1682</v>
      </c>
      <c r="B7" s="30">
        <v>33566.799899999998</v>
      </c>
      <c r="C7" s="8">
        <v>73</v>
      </c>
      <c r="D7" s="19" t="str">
        <f>VLOOKUP(A7,Product_Dim!$A$1:$G$101,2,0)</f>
        <v>Wireless Mouse</v>
      </c>
    </row>
    <row r="8" spans="1:4" x14ac:dyDescent="0.3">
      <c r="A8" s="40" t="s">
        <v>1592</v>
      </c>
      <c r="B8" s="30">
        <v>31070.455699999995</v>
      </c>
      <c r="C8" s="8">
        <v>63</v>
      </c>
      <c r="D8" s="19" t="str">
        <f>VLOOKUP(A8,Product_Dim!$A$1:$G$101,2,0)</f>
        <v>Basketball</v>
      </c>
    </row>
    <row r="9" spans="1:4" x14ac:dyDescent="0.3">
      <c r="A9" s="40" t="s">
        <v>1648</v>
      </c>
      <c r="B9" s="30">
        <v>30236.698199999992</v>
      </c>
      <c r="C9" s="8">
        <v>66</v>
      </c>
      <c r="D9" s="19" t="str">
        <f>VLOOKUP(A9,Product_Dim!$A$1:$G$101,2,0)</f>
        <v>Men's Hair Styling Gel</v>
      </c>
    </row>
    <row r="10" spans="1:4" x14ac:dyDescent="0.3">
      <c r="A10" s="40" t="s">
        <v>1722</v>
      </c>
      <c r="B10" s="30">
        <v>28572.692399999996</v>
      </c>
      <c r="C10" s="8">
        <v>45</v>
      </c>
      <c r="D10" s="19" t="str">
        <f>VLOOKUP(A10,Product_Dim!$A$1:$G$101,2,0)</f>
        <v>Women's Formal Blazer</v>
      </c>
    </row>
    <row r="11" spans="1:4" x14ac:dyDescent="0.3">
      <c r="A11" s="40" t="s">
        <v>1564</v>
      </c>
      <c r="B11" s="30">
        <v>28324.048999999999</v>
      </c>
      <c r="C11" s="8">
        <v>70</v>
      </c>
      <c r="D11" s="19" t="str">
        <f>VLOOKUP(A11,Product_Dim!$A$1:$G$101,2,0)</f>
        <v>Soccer Training Cone Set</v>
      </c>
    </row>
    <row r="12" spans="1:4" x14ac:dyDescent="0.3">
      <c r="A12" s="40" t="s">
        <v>1560</v>
      </c>
      <c r="B12" s="30">
        <v>28285.614399999999</v>
      </c>
      <c r="C12" s="8">
        <v>72</v>
      </c>
      <c r="D12" s="19" t="str">
        <f>VLOOKUP(A12,Product_Dim!$A$1:$G$101,2,0)</f>
        <v>4K Home Projector</v>
      </c>
    </row>
    <row r="13" spans="1:4" x14ac:dyDescent="0.3">
      <c r="A13" s="40" t="s">
        <v>1708</v>
      </c>
      <c r="B13" s="30">
        <v>28237.930799999998</v>
      </c>
      <c r="C13" s="8">
        <v>68</v>
      </c>
      <c r="D13" s="19" t="str">
        <f>VLOOKUP(A13,Product_Dim!$A$1:$G$101,2,0)</f>
        <v>Face Foundation Kit</v>
      </c>
    </row>
    <row r="14" spans="1:4" x14ac:dyDescent="0.3">
      <c r="A14" s="40" t="s">
        <v>1718</v>
      </c>
      <c r="B14" s="30">
        <v>28094.216900000003</v>
      </c>
      <c r="C14" s="8">
        <v>68</v>
      </c>
      <c r="D14" s="19" t="str">
        <f>VLOOKUP(A14,Product_Dim!$A$1:$G$101,2,0)</f>
        <v>Vitamin E Body Lotion</v>
      </c>
    </row>
    <row r="15" spans="1:4" x14ac:dyDescent="0.3">
      <c r="A15" s="40" t="s">
        <v>1686</v>
      </c>
      <c r="B15" s="30">
        <v>27749.196199999995</v>
      </c>
      <c r="C15" s="8">
        <v>61</v>
      </c>
      <c r="D15" s="19" t="str">
        <f>VLOOKUP(A15,Product_Dim!$A$1:$G$101,2,0)</f>
        <v>Essential Oil Diffuser</v>
      </c>
    </row>
    <row r="16" spans="1:4" x14ac:dyDescent="0.3">
      <c r="A16" s="40" t="s">
        <v>1570</v>
      </c>
      <c r="B16" s="30">
        <v>27622.9617</v>
      </c>
      <c r="C16" s="8">
        <v>53</v>
      </c>
      <c r="D16" s="19" t="str">
        <f>VLOOKUP(A16,Product_Dim!$A$1:$G$101,2,0)</f>
        <v>Outdoor Sports Water Bottle</v>
      </c>
    </row>
    <row r="17" spans="1:4" x14ac:dyDescent="0.3">
      <c r="A17" s="40" t="s">
        <v>1664</v>
      </c>
      <c r="B17" s="30">
        <v>27348.155800000004</v>
      </c>
      <c r="C17" s="8">
        <v>50</v>
      </c>
      <c r="D17" s="19" t="str">
        <f>VLOOKUP(A17,Product_Dim!$A$1:$G$101,2,0)</f>
        <v>Smart LED Light Strip</v>
      </c>
    </row>
    <row r="18" spans="1:4" x14ac:dyDescent="0.3">
      <c r="A18" s="40" t="s">
        <v>1638</v>
      </c>
      <c r="B18" s="30">
        <v>27344.748299999996</v>
      </c>
      <c r="C18" s="8">
        <v>59</v>
      </c>
      <c r="D18" s="19" t="str">
        <f>VLOOKUP(A18,Product_Dim!$A$1:$G$101,2,0)</f>
        <v>Sports Stopwatch Pro</v>
      </c>
    </row>
    <row r="19" spans="1:4" x14ac:dyDescent="0.3">
      <c r="A19" s="40" t="s">
        <v>1606</v>
      </c>
      <c r="B19" s="30">
        <v>27231.04719999999</v>
      </c>
      <c r="C19" s="8">
        <v>64</v>
      </c>
      <c r="D19" s="19" t="str">
        <f>VLOOKUP(A19,Product_Dim!$A$1:$G$101,2,0)</f>
        <v>Sports Water Hydration Pack</v>
      </c>
    </row>
    <row r="20" spans="1:4" x14ac:dyDescent="0.3">
      <c r="A20" s="40" t="s">
        <v>1672</v>
      </c>
      <c r="B20" s="30">
        <v>26919.444600000003</v>
      </c>
      <c r="C20" s="8">
        <v>48</v>
      </c>
      <c r="D20" s="19" t="str">
        <f>VLOOKUP(A20,Product_Dim!$A$1:$G$101,2,0)</f>
        <v>Hair Repair Oil Treatment</v>
      </c>
    </row>
    <row r="21" spans="1:4" x14ac:dyDescent="0.3">
      <c r="A21" s="40" t="s">
        <v>1568</v>
      </c>
      <c r="B21" s="30">
        <v>25910.406999999996</v>
      </c>
      <c r="C21" s="8">
        <v>63</v>
      </c>
      <c r="D21" s="19" t="str">
        <f>VLOOKUP(A21,Product_Dim!$A$1:$G$101,2,0)</f>
        <v>Knee Support Brace</v>
      </c>
    </row>
    <row r="22" spans="1:4" x14ac:dyDescent="0.3">
      <c r="A22" s="40" t="s">
        <v>1726</v>
      </c>
      <c r="B22" s="30">
        <v>25681.6548</v>
      </c>
      <c r="C22" s="8">
        <v>54</v>
      </c>
      <c r="D22" s="19" t="str">
        <f>VLOOKUP(A22,Product_Dim!$A$1:$G$101,2,0)</f>
        <v>Portable Bluetooth Speaker</v>
      </c>
    </row>
    <row r="23" spans="1:4" x14ac:dyDescent="0.3">
      <c r="A23" s="40" t="s">
        <v>1706</v>
      </c>
      <c r="B23" s="30">
        <v>25580.167899999997</v>
      </c>
      <c r="C23" s="8">
        <v>60</v>
      </c>
      <c r="D23" s="19" t="str">
        <f>VLOOKUP(A23,Product_Dim!$A$1:$G$101,2,0)</f>
        <v>Sports Wrist Sweatbands</v>
      </c>
    </row>
    <row r="24" spans="1:4" x14ac:dyDescent="0.3">
      <c r="A24" s="40" t="s">
        <v>1658</v>
      </c>
      <c r="B24" s="30">
        <v>25460.920099999996</v>
      </c>
      <c r="C24" s="8">
        <v>49</v>
      </c>
      <c r="D24" s="19" t="str">
        <f>VLOOKUP(A24,Product_Dim!$A$1:$G$101,2,0)</f>
        <v>Matte Lipstick Set</v>
      </c>
    </row>
    <row r="25" spans="1:4" x14ac:dyDescent="0.3">
      <c r="A25" s="40" t="s">
        <v>1552</v>
      </c>
      <c r="B25" s="30">
        <v>25384.637600000002</v>
      </c>
      <c r="C25" s="8">
        <v>53</v>
      </c>
      <c r="D25" s="19" t="str">
        <f>VLOOKUP(A25,Product_Dim!$A$1:$G$101,2,0)</f>
        <v>HD Smart TV Stick</v>
      </c>
    </row>
    <row r="26" spans="1:4" x14ac:dyDescent="0.3">
      <c r="A26" s="40" t="s">
        <v>1670</v>
      </c>
      <c r="B26" s="30">
        <v>25370.643899999995</v>
      </c>
      <c r="C26" s="8">
        <v>58</v>
      </c>
      <c r="D26" s="19" t="str">
        <f>VLOOKUP(A26,Product_Dim!$A$1:$G$101,2,0)</f>
        <v>Kitchen Storage Rack</v>
      </c>
    </row>
    <row r="27" spans="1:4" x14ac:dyDescent="0.3">
      <c r="A27" s="40" t="s">
        <v>1596</v>
      </c>
      <c r="B27" s="30">
        <v>25370.047999999995</v>
      </c>
      <c r="C27" s="8">
        <v>51</v>
      </c>
      <c r="D27" s="19" t="str">
        <f>VLOOKUP(A27,Product_Dim!$A$1:$G$101,2,0)</f>
        <v>Modern Wall Clock</v>
      </c>
    </row>
    <row r="28" spans="1:4" x14ac:dyDescent="0.3">
      <c r="A28" s="40" t="s">
        <v>1654</v>
      </c>
      <c r="B28" s="30">
        <v>25329.428499999998</v>
      </c>
      <c r="C28" s="8">
        <v>68</v>
      </c>
      <c r="D28" s="19" t="str">
        <f>VLOOKUP(A28,Product_Dim!$A$1:$G$101,2,0)</f>
        <v>Laptop Cooling Pad</v>
      </c>
    </row>
    <row r="29" spans="1:4" x14ac:dyDescent="0.3">
      <c r="A29" s="40" t="s">
        <v>1584</v>
      </c>
      <c r="B29" s="30">
        <v>25205.890399999997</v>
      </c>
      <c r="C29" s="8">
        <v>56</v>
      </c>
      <c r="D29" s="19" t="str">
        <f>VLOOKUP(A29,Product_Dim!$A$1:$G$101,2,0)</f>
        <v>Decorative Floor Vase</v>
      </c>
    </row>
    <row r="30" spans="1:4" x14ac:dyDescent="0.3">
      <c r="A30" s="40" t="s">
        <v>1628</v>
      </c>
      <c r="B30" s="30">
        <v>24992.870800000001</v>
      </c>
      <c r="C30" s="8">
        <v>44</v>
      </c>
      <c r="D30" s="19" t="str">
        <f>VLOOKUP(A30,Product_Dim!$A$1:$G$101,2,0)</f>
        <v>Men's Roll-On Perfume</v>
      </c>
    </row>
    <row r="31" spans="1:4" x14ac:dyDescent="0.3">
      <c r="A31" s="40" t="s">
        <v>1690</v>
      </c>
      <c r="B31" s="30">
        <v>24913.183399999998</v>
      </c>
      <c r="C31" s="8">
        <v>47</v>
      </c>
      <c r="D31" s="19" t="str">
        <f>VLOOKUP(A31,Product_Dim!$A$1:$G$101,2,0)</f>
        <v>Wall-Mounted Spice Rack</v>
      </c>
    </row>
    <row r="32" spans="1:4" x14ac:dyDescent="0.3">
      <c r="A32" s="40" t="s">
        <v>1684</v>
      </c>
      <c r="B32" s="30">
        <v>24731.530699999999</v>
      </c>
      <c r="C32" s="8">
        <v>48</v>
      </c>
      <c r="D32" s="19" t="str">
        <f>VLOOKUP(A32,Product_Dim!$A$1:$G$101,2,0)</f>
        <v>WiFi Mesh Router</v>
      </c>
    </row>
    <row r="33" spans="1:4" x14ac:dyDescent="0.3">
      <c r="A33" s="40" t="s">
        <v>1724</v>
      </c>
      <c r="B33" s="30">
        <v>24566.339500000002</v>
      </c>
      <c r="C33" s="8">
        <v>55</v>
      </c>
      <c r="D33" s="19" t="str">
        <f>VLOOKUP(A33,Product_Dim!$A$1:$G$101,2,0)</f>
        <v>Cricket Bat</v>
      </c>
    </row>
    <row r="34" spans="1:4" x14ac:dyDescent="0.3">
      <c r="A34" s="40" t="s">
        <v>1622</v>
      </c>
      <c r="B34" s="30">
        <v>24328.610099999998</v>
      </c>
      <c r="C34" s="8">
        <v>59</v>
      </c>
      <c r="D34" s="19" t="str">
        <f>VLOOKUP(A34,Product_Dim!$A$1:$G$101,2,0)</f>
        <v>Men's Winter Jacket</v>
      </c>
    </row>
    <row r="35" spans="1:4" x14ac:dyDescent="0.3">
      <c r="A35" s="40" t="s">
        <v>1533</v>
      </c>
      <c r="B35" s="30">
        <v>24311.581899999997</v>
      </c>
      <c r="C35" s="8">
        <v>47</v>
      </c>
      <c r="D35" s="19" t="str">
        <f>VLOOKUP(A35,Product_Dim!$A$1:$G$101,2,0)</f>
        <v>Men's Running Jacket</v>
      </c>
    </row>
    <row r="36" spans="1:4" x14ac:dyDescent="0.3">
      <c r="A36" s="40" t="s">
        <v>1692</v>
      </c>
      <c r="B36" s="30">
        <v>23216.062099999996</v>
      </c>
      <c r="C36" s="8">
        <v>53</v>
      </c>
      <c r="D36" s="19" t="str">
        <f>VLOOKUP(A36,Product_Dim!$A$1:$G$101,2,0)</f>
        <v>Badminton Racket Set</v>
      </c>
    </row>
    <row r="37" spans="1:4" x14ac:dyDescent="0.3">
      <c r="A37" s="40" t="s">
        <v>1680</v>
      </c>
      <c r="B37" s="30">
        <v>23180.129899999996</v>
      </c>
      <c r="C37" s="8">
        <v>48</v>
      </c>
      <c r="D37" s="19" t="str">
        <f>VLOOKUP(A37,Product_Dim!$A$1:$G$101,2,0)</f>
        <v>Women's Ankle Boots</v>
      </c>
    </row>
    <row r="38" spans="1:4" x14ac:dyDescent="0.3">
      <c r="A38" s="40" t="s">
        <v>1716</v>
      </c>
      <c r="B38" s="30">
        <v>23129.715300000003</v>
      </c>
      <c r="C38" s="8">
        <v>44</v>
      </c>
      <c r="D38" s="19" t="str">
        <f>VLOOKUP(A38,Product_Dim!$A$1:$G$101,2,0)</f>
        <v>USB-C Laptop Charger</v>
      </c>
    </row>
    <row r="39" spans="1:4" x14ac:dyDescent="0.3">
      <c r="A39" s="40" t="s">
        <v>1662</v>
      </c>
      <c r="B39" s="30">
        <v>23114.123000000007</v>
      </c>
      <c r="C39" s="8">
        <v>44</v>
      </c>
      <c r="D39" s="19" t="str">
        <f>VLOOKUP(A39,Product_Dim!$A$1:$G$101,2,0)</f>
        <v>Women's Hair Dryer Brush</v>
      </c>
    </row>
    <row r="40" spans="1:4" x14ac:dyDescent="0.3">
      <c r="A40" s="40" t="s">
        <v>1626</v>
      </c>
      <c r="B40" s="30">
        <v>22759.252900000007</v>
      </c>
      <c r="C40" s="8">
        <v>48</v>
      </c>
      <c r="D40" s="19" t="str">
        <f>VLOOKUP(A40,Product_Dim!$A$1:$G$101,2,0)</f>
        <v>Car Dashboard Phone Holder</v>
      </c>
    </row>
    <row r="41" spans="1:4" x14ac:dyDescent="0.3">
      <c r="A41" s="40" t="s">
        <v>1580</v>
      </c>
      <c r="B41" s="30">
        <v>22692.827600000001</v>
      </c>
      <c r="C41" s="8">
        <v>58</v>
      </c>
      <c r="D41" s="19" t="str">
        <f>VLOOKUP(A41,Product_Dim!$A$1:$G$101,2,0)</f>
        <v>Women's Scarf Set</v>
      </c>
    </row>
    <row r="42" spans="1:4" x14ac:dyDescent="0.3">
      <c r="A42" s="40" t="s">
        <v>1656</v>
      </c>
      <c r="B42" s="30">
        <v>22597.401899999997</v>
      </c>
      <c r="C42" s="8">
        <v>51</v>
      </c>
      <c r="D42" s="19" t="str">
        <f>VLOOKUP(A42,Product_Dim!$A$1:$G$101,2,0)</f>
        <v>Organic Sunscreen Lotion</v>
      </c>
    </row>
    <row r="43" spans="1:4" x14ac:dyDescent="0.3">
      <c r="A43" s="40" t="s">
        <v>1614</v>
      </c>
      <c r="B43" s="30">
        <v>22545.827099999999</v>
      </c>
      <c r="C43" s="8">
        <v>54</v>
      </c>
      <c r="D43" s="19" t="str">
        <f>VLOOKUP(A43,Product_Dim!$A$1:$G$101,2,0)</f>
        <v>Smart Home WiFi Camera</v>
      </c>
    </row>
    <row r="44" spans="1:4" x14ac:dyDescent="0.3">
      <c r="A44" s="40" t="s">
        <v>1616</v>
      </c>
      <c r="B44" s="30">
        <v>22487.498899999999</v>
      </c>
      <c r="C44" s="8">
        <v>52</v>
      </c>
      <c r="D44" s="19" t="str">
        <f>VLOOKUP(A44,Product_Dim!$A$1:$G$101,2,0)</f>
        <v>USB External Hard Drive</v>
      </c>
    </row>
    <row r="45" spans="1:4" x14ac:dyDescent="0.3">
      <c r="A45" s="40" t="s">
        <v>1642</v>
      </c>
      <c r="B45" s="30">
        <v>22446.9908</v>
      </c>
      <c r="C45" s="8">
        <v>58</v>
      </c>
      <c r="D45" s="19" t="str">
        <f>VLOOKUP(A45,Product_Dim!$A$1:$G$101,2,0)</f>
        <v>Premium Blanket Throw</v>
      </c>
    </row>
    <row r="46" spans="1:4" x14ac:dyDescent="0.3">
      <c r="A46" s="40" t="s">
        <v>1694</v>
      </c>
      <c r="B46" s="30">
        <v>22406.273699999998</v>
      </c>
      <c r="C46" s="8">
        <v>41</v>
      </c>
      <c r="D46" s="19" t="str">
        <f>VLOOKUP(A46,Product_Dim!$A$1:$G$101,2,0)</f>
        <v>Fitness Resistance Bands</v>
      </c>
    </row>
    <row r="47" spans="1:4" x14ac:dyDescent="0.3">
      <c r="A47" s="40" t="s">
        <v>1728</v>
      </c>
      <c r="B47" s="30">
        <v>22240.831300000002</v>
      </c>
      <c r="C47" s="8">
        <v>52</v>
      </c>
      <c r="D47" s="19" t="str">
        <f>VLOOKUP(A47,Product_Dim!$A$1:$G$101,2,0)</f>
        <v>Stainless Steel Cookware Set</v>
      </c>
    </row>
    <row r="48" spans="1:4" x14ac:dyDescent="0.3">
      <c r="A48" s="40" t="s">
        <v>1668</v>
      </c>
      <c r="B48" s="30">
        <v>22117.245699999999</v>
      </c>
      <c r="C48" s="8">
        <v>54</v>
      </c>
      <c r="D48" s="19" t="str">
        <f>VLOOKUP(A48,Product_Dim!$A$1:$G$101,2,0)</f>
        <v>Men's Sports Shorts</v>
      </c>
    </row>
    <row r="49" spans="1:4" x14ac:dyDescent="0.3">
      <c r="A49" s="40" t="s">
        <v>1582</v>
      </c>
      <c r="B49" s="30">
        <v>22098.5396</v>
      </c>
      <c r="C49" s="8">
        <v>49</v>
      </c>
      <c r="D49" s="19" t="str">
        <f>VLOOKUP(A49,Product_Dim!$A$1:$G$101,2,0)</f>
        <v>Wireless Bluetooth Speaker</v>
      </c>
    </row>
    <row r="50" spans="1:4" x14ac:dyDescent="0.3">
      <c r="A50" s="40" t="s">
        <v>1698</v>
      </c>
      <c r="B50" s="30">
        <v>21919.366900000005</v>
      </c>
      <c r="C50" s="8">
        <v>45</v>
      </c>
      <c r="D50" s="19" t="str">
        <f>VLOOKUP(A50,Product_Dim!$A$1:$G$101,2,0)</f>
        <v>Wooden Bookshelf</v>
      </c>
    </row>
    <row r="51" spans="1:4" x14ac:dyDescent="0.3">
      <c r="A51" s="40" t="s">
        <v>1562</v>
      </c>
      <c r="B51" s="30">
        <v>21748.588199999998</v>
      </c>
      <c r="C51" s="8">
        <v>62</v>
      </c>
      <c r="D51" s="19" t="str">
        <f>VLOOKUP(A51,Product_Dim!$A$1:$G$101,2,0)</f>
        <v>Beard Grooming Kit</v>
      </c>
    </row>
    <row r="52" spans="1:4" x14ac:dyDescent="0.3">
      <c r="A52" s="40" t="s">
        <v>1554</v>
      </c>
      <c r="B52" s="30">
        <v>21726.542899999997</v>
      </c>
      <c r="C52" s="8">
        <v>41</v>
      </c>
      <c r="D52" s="19" t="str">
        <f>VLOOKUP(A52,Product_Dim!$A$1:$G$101,2,0)</f>
        <v>Hair Strengthening Shampoo</v>
      </c>
    </row>
    <row r="53" spans="1:4" x14ac:dyDescent="0.3">
      <c r="A53" s="40" t="s">
        <v>1678</v>
      </c>
      <c r="B53" s="30">
        <v>21716.854200000002</v>
      </c>
      <c r="C53" s="8">
        <v>55</v>
      </c>
      <c r="D53" s="19" t="str">
        <f>VLOOKUP(A53,Product_Dim!$A$1:$G$101,2,0)</f>
        <v>Bluetooth Car Audio System</v>
      </c>
    </row>
    <row r="54" spans="1:4" x14ac:dyDescent="0.3">
      <c r="A54" s="40" t="s">
        <v>1558</v>
      </c>
      <c r="B54" s="30">
        <v>21570.414100000002</v>
      </c>
      <c r="C54" s="8">
        <v>45</v>
      </c>
      <c r="D54" s="19" t="str">
        <f>VLOOKUP(A54,Product_Dim!$A$1:$G$101,2,0)</f>
        <v>Decorative Wall Mirror</v>
      </c>
    </row>
    <row r="55" spans="1:4" x14ac:dyDescent="0.3">
      <c r="A55" s="40" t="s">
        <v>1644</v>
      </c>
      <c r="B55" s="30">
        <v>21426.5304</v>
      </c>
      <c r="C55" s="8">
        <v>49</v>
      </c>
      <c r="D55" s="19" t="str">
        <f>VLOOKUP(A55,Product_Dim!$A$1:$G$101,2,0)</f>
        <v>Foam Roller</v>
      </c>
    </row>
    <row r="56" spans="1:4" x14ac:dyDescent="0.3">
      <c r="A56" s="40" t="s">
        <v>1578</v>
      </c>
      <c r="B56" s="30">
        <v>21414.865900000004</v>
      </c>
      <c r="C56" s="8">
        <v>48</v>
      </c>
      <c r="D56" s="19" t="str">
        <f>VLOOKUP(A56,Product_Dim!$A$1:$G$101,2,0)</f>
        <v>Foldable Camping Chair</v>
      </c>
    </row>
    <row r="57" spans="1:4" x14ac:dyDescent="0.3">
      <c r="A57" s="40" t="s">
        <v>1650</v>
      </c>
      <c r="B57" s="30">
        <v>21132.950600000004</v>
      </c>
      <c r="C57" s="8">
        <v>55</v>
      </c>
      <c r="D57" s="19" t="str">
        <f>VLOOKUP(A57,Product_Dim!$A$1:$G$101,2,0)</f>
        <v>Luxury Perfume Spray</v>
      </c>
    </row>
    <row r="58" spans="1:4" x14ac:dyDescent="0.3">
      <c r="A58" s="40" t="s">
        <v>1556</v>
      </c>
      <c r="B58" s="30">
        <v>20960.034099999997</v>
      </c>
      <c r="C58" s="8">
        <v>55</v>
      </c>
      <c r="D58" s="19" t="str">
        <f>VLOOKUP(A58,Product_Dim!$A$1:$G$101,2,0)</f>
        <v>USB-C Fast Charger</v>
      </c>
    </row>
    <row r="59" spans="1:4" x14ac:dyDescent="0.3">
      <c r="A59" s="40" t="s">
        <v>1714</v>
      </c>
      <c r="B59" s="30">
        <v>20853.689100000003</v>
      </c>
      <c r="C59" s="8">
        <v>50</v>
      </c>
      <c r="D59" s="19" t="str">
        <f>VLOOKUP(A59,Product_Dim!$A$1:$G$101,2,0)</f>
        <v>Microwave Oven</v>
      </c>
    </row>
    <row r="60" spans="1:4" x14ac:dyDescent="0.3">
      <c r="A60" s="40" t="s">
        <v>1574</v>
      </c>
      <c r="B60" s="30">
        <v>20744.228499999997</v>
      </c>
      <c r="C60" s="8">
        <v>43</v>
      </c>
      <c r="D60" s="19" t="str">
        <f>VLOOKUP(A60,Product_Dim!$A$1:$G$101,2,0)</f>
        <v>Carbon Fiber Tennis Racket</v>
      </c>
    </row>
    <row r="61" spans="1:4" x14ac:dyDescent="0.3">
      <c r="A61" s="40" t="s">
        <v>1700</v>
      </c>
      <c r="B61" s="30">
        <v>20593.471700000006</v>
      </c>
      <c r="C61" s="8">
        <v>38</v>
      </c>
      <c r="D61" s="19" t="str">
        <f>VLOOKUP(A61,Product_Dim!$A$1:$G$101,2,0)</f>
        <v>Women's Beanie Hat</v>
      </c>
    </row>
    <row r="62" spans="1:4" x14ac:dyDescent="0.3">
      <c r="A62" s="40" t="s">
        <v>1537</v>
      </c>
      <c r="B62" s="30">
        <v>20514.303500000002</v>
      </c>
      <c r="C62" s="8">
        <v>43</v>
      </c>
      <c r="D62" s="19" t="str">
        <f>VLOOKUP(A62,Product_Dim!$A$1:$G$101,2,0)</f>
        <v>Men's Leather Belt</v>
      </c>
    </row>
    <row r="63" spans="1:4" x14ac:dyDescent="0.3">
      <c r="A63" s="40" t="s">
        <v>1652</v>
      </c>
      <c r="B63" s="30">
        <v>20156.957999999999</v>
      </c>
      <c r="C63" s="8">
        <v>44</v>
      </c>
      <c r="D63" s="19" t="str">
        <f>VLOOKUP(A63,Product_Dim!$A$1:$G$101,2,0)</f>
        <v>Tennis Ball 3-Pack</v>
      </c>
    </row>
    <row r="64" spans="1:4" x14ac:dyDescent="0.3">
      <c r="A64" s="40" t="s">
        <v>1572</v>
      </c>
      <c r="B64" s="30">
        <v>20080.040700000001</v>
      </c>
      <c r="C64" s="8">
        <v>42</v>
      </c>
      <c r="D64" s="19" t="str">
        <f>VLOOKUP(A64,Product_Dim!$A$1:$G$101,2,0)</f>
        <v>Multi-Purpose Storage Box</v>
      </c>
    </row>
    <row r="65" spans="1:4" x14ac:dyDescent="0.3">
      <c r="A65" s="40" t="s">
        <v>1660</v>
      </c>
      <c r="B65" s="30">
        <v>20005.736199999999</v>
      </c>
      <c r="C65" s="8">
        <v>45</v>
      </c>
      <c r="D65" s="19" t="str">
        <f>VLOOKUP(A65,Product_Dim!$A$1:$G$101,2,0)</f>
        <v>Adjustable Dumbbells 20kg</v>
      </c>
    </row>
    <row r="66" spans="1:4" x14ac:dyDescent="0.3">
      <c r="A66" s="40" t="s">
        <v>1542</v>
      </c>
      <c r="B66" s="30">
        <v>19869.9244</v>
      </c>
      <c r="C66" s="8">
        <v>40</v>
      </c>
      <c r="D66" s="19" t="str">
        <f>VLOOKUP(A66,Product_Dim!$A$1:$G$101,2,0)</f>
        <v>LED Table Lamp</v>
      </c>
    </row>
    <row r="67" spans="1:4" x14ac:dyDescent="0.3">
      <c r="A67" s="40" t="s">
        <v>1696</v>
      </c>
      <c r="B67" s="30">
        <v>19732.2281</v>
      </c>
      <c r="C67" s="8">
        <v>56</v>
      </c>
      <c r="D67" s="19" t="str">
        <f>VLOOKUP(A67,Product_Dim!$A$1:$G$101,2,0)</f>
        <v>Hydrating Face Cleanser</v>
      </c>
    </row>
    <row r="68" spans="1:4" x14ac:dyDescent="0.3">
      <c r="A68" s="40" t="s">
        <v>1600</v>
      </c>
      <c r="B68" s="30">
        <v>19072.819499999998</v>
      </c>
      <c r="C68" s="8">
        <v>45</v>
      </c>
      <c r="D68" s="19" t="str">
        <f>VLOOKUP(A68,Product_Dim!$A$1:$G$101,2,0)</f>
        <v>Bedroom Table Lamp</v>
      </c>
    </row>
    <row r="69" spans="1:4" x14ac:dyDescent="0.3">
      <c r="A69" s="40" t="s">
        <v>1702</v>
      </c>
      <c r="B69" s="30">
        <v>19064.629400000005</v>
      </c>
      <c r="C69" s="8">
        <v>48</v>
      </c>
      <c r="D69" s="19" t="str">
        <f>VLOOKUP(A69,Product_Dim!$A$1:$G$101,2,0)</f>
        <v>Kitchen Cutting Board</v>
      </c>
    </row>
    <row r="70" spans="1:4" x14ac:dyDescent="0.3">
      <c r="A70" s="40" t="s">
        <v>1550</v>
      </c>
      <c r="B70" s="30">
        <v>18539.250700000004</v>
      </c>
      <c r="C70" s="8">
        <v>51</v>
      </c>
      <c r="D70" s="19" t="str">
        <f>VLOOKUP(A70,Product_Dim!$A$1:$G$101,2,0)</f>
        <v>Ceramic Kitchen Bowl Set</v>
      </c>
    </row>
    <row r="71" spans="1:4" x14ac:dyDescent="0.3">
      <c r="A71" s="40" t="s">
        <v>1610</v>
      </c>
      <c r="B71" s="30">
        <v>18128.390500000001</v>
      </c>
      <c r="C71" s="8">
        <v>58</v>
      </c>
      <c r="D71" s="19" t="str">
        <f>VLOOKUP(A71,Product_Dim!$A$1:$G$101,2,0)</f>
        <v>Noise-Canceling Headphones</v>
      </c>
    </row>
    <row r="72" spans="1:4" x14ac:dyDescent="0.3">
      <c r="A72" s="40" t="s">
        <v>1630</v>
      </c>
      <c r="B72" s="30">
        <v>18013.097199999997</v>
      </c>
      <c r="C72" s="8">
        <v>42</v>
      </c>
      <c r="D72" s="19" t="str">
        <f>VLOOKUP(A72,Product_Dim!$A$1:$G$101,2,0)</f>
        <v>Boxing Hand Wraps</v>
      </c>
    </row>
    <row r="73" spans="1:4" x14ac:dyDescent="0.3">
      <c r="A73" s="40" t="s">
        <v>1632</v>
      </c>
      <c r="B73" s="30">
        <v>17640.506999999998</v>
      </c>
      <c r="C73" s="8">
        <v>38</v>
      </c>
      <c r="D73" s="19" t="str">
        <f>VLOOKUP(A73,Product_Dim!$A$1:$G$101,2,0)</f>
        <v>HDMI Cable – 2m</v>
      </c>
    </row>
    <row r="74" spans="1:4" x14ac:dyDescent="0.3">
      <c r="A74" s="40" t="s">
        <v>1620</v>
      </c>
      <c r="B74" s="30">
        <v>17393.791499999999</v>
      </c>
      <c r="C74" s="8">
        <v>37</v>
      </c>
      <c r="D74" s="19" t="str">
        <f>VLOOKUP(A74,Product_Dim!$A$1:$G$101,2,0)</f>
        <v>High-Grip Football</v>
      </c>
    </row>
    <row r="75" spans="1:4" x14ac:dyDescent="0.3">
      <c r="A75" s="40" t="s">
        <v>1704</v>
      </c>
      <c r="B75" s="30">
        <v>17258.751699999997</v>
      </c>
      <c r="C75" s="8">
        <v>41</v>
      </c>
      <c r="D75" s="19" t="str">
        <f>VLOOKUP(A75,Product_Dim!$A$1:$G$101,2,0)</f>
        <v>LED Bedside Lamp</v>
      </c>
    </row>
    <row r="76" spans="1:4" x14ac:dyDescent="0.3">
      <c r="A76" s="40" t="s">
        <v>1528</v>
      </c>
      <c r="B76" s="30">
        <v>17226.441000000003</v>
      </c>
      <c r="C76" s="8">
        <v>41</v>
      </c>
      <c r="D76" s="19" t="str">
        <f>VLOOKUP(A76,Product_Dim!$A$1:$G$101,2,0)</f>
        <v>Men's Graphic T-Shirt</v>
      </c>
    </row>
    <row r="77" spans="1:4" x14ac:dyDescent="0.3">
      <c r="A77" s="40" t="s">
        <v>1525</v>
      </c>
      <c r="B77" s="30">
        <v>17024.962299999996</v>
      </c>
      <c r="C77" s="8">
        <v>39</v>
      </c>
      <c r="D77" s="19" t="str">
        <f>VLOOKUP(A77,Product_Dim!$A$1:$G$101,2,0)</f>
        <v>Brother Laser Printer</v>
      </c>
    </row>
    <row r="78" spans="1:4" x14ac:dyDescent="0.3">
      <c r="A78" s="40" t="s">
        <v>1688</v>
      </c>
      <c r="B78" s="30">
        <v>16841.748500000002</v>
      </c>
      <c r="C78" s="8">
        <v>45</v>
      </c>
      <c r="D78" s="19" t="str">
        <f>VLOOKUP(A78,Product_Dim!$A$1:$G$101,2,0)</f>
        <v>Decorative Lamp Shade</v>
      </c>
    </row>
    <row r="79" spans="1:4" x14ac:dyDescent="0.3">
      <c r="A79" s="40" t="s">
        <v>1544</v>
      </c>
      <c r="B79" s="30">
        <v>16812.359</v>
      </c>
      <c r="C79" s="8">
        <v>49</v>
      </c>
      <c r="D79" s="19" t="str">
        <f>VLOOKUP(A79,Product_Dim!$A$1:$G$101,2,0)</f>
        <v>Wireless Bluetooth Earbuds</v>
      </c>
    </row>
    <row r="80" spans="1:4" x14ac:dyDescent="0.3">
      <c r="A80" s="40" t="s">
        <v>1674</v>
      </c>
      <c r="B80" s="30">
        <v>16436.947500000002</v>
      </c>
      <c r="C80" s="8">
        <v>46</v>
      </c>
      <c r="D80" s="19" t="str">
        <f>VLOOKUP(A80,Product_Dim!$A$1:$G$101,2,0)</f>
        <v>Professional Jump Rope</v>
      </c>
    </row>
    <row r="81" spans="1:4" x14ac:dyDescent="0.3">
      <c r="A81" s="40" t="s">
        <v>1646</v>
      </c>
      <c r="B81" s="30">
        <v>16393.105299999999</v>
      </c>
      <c r="C81" s="8">
        <v>39</v>
      </c>
      <c r="D81" s="19" t="str">
        <f>VLOOKUP(A81,Product_Dim!$A$1:$G$101,2,0)</f>
        <v>Womens Cotton Scarf</v>
      </c>
    </row>
    <row r="82" spans="1:4" x14ac:dyDescent="0.3">
      <c r="A82" s="40" t="s">
        <v>1612</v>
      </c>
      <c r="B82" s="30">
        <v>16290.265399999998</v>
      </c>
      <c r="C82" s="8">
        <v>43</v>
      </c>
      <c r="D82" s="19" t="str">
        <f>VLOOKUP(A82,Product_Dim!$A$1:$G$101,2,0)</f>
        <v>Yoga Exercise Mat</v>
      </c>
    </row>
    <row r="83" spans="1:4" x14ac:dyDescent="0.3">
      <c r="A83" s="40" t="s">
        <v>1666</v>
      </c>
      <c r="B83" s="30">
        <v>16188.908100000001</v>
      </c>
      <c r="C83" s="8">
        <v>40</v>
      </c>
      <c r="D83" s="19" t="str">
        <f>VLOOKUP(A83,Product_Dim!$A$1:$G$101,2,0)</f>
        <v>Wooden Nightstand</v>
      </c>
    </row>
    <row r="84" spans="1:4" x14ac:dyDescent="0.3">
      <c r="A84" s="40" t="s">
        <v>1640</v>
      </c>
      <c r="B84" s="30">
        <v>16043.662899999999</v>
      </c>
      <c r="C84" s="8">
        <v>36</v>
      </c>
      <c r="D84" s="19" t="str">
        <f>VLOOKUP(A84,Product_Dim!$A$1:$G$101,2,0)</f>
        <v>Ceramic Plant Pot</v>
      </c>
    </row>
    <row r="85" spans="1:4" x14ac:dyDescent="0.3">
      <c r="A85" s="40" t="s">
        <v>1531</v>
      </c>
      <c r="B85" s="30">
        <v>15827.992100000003</v>
      </c>
      <c r="C85" s="8">
        <v>41</v>
      </c>
      <c r="D85" s="19" t="str">
        <f>VLOOKUP(A85,Product_Dim!$A$1:$G$101,2,0)</f>
        <v>Women's Casual Hoodie</v>
      </c>
    </row>
    <row r="86" spans="1:4" x14ac:dyDescent="0.3">
      <c r="A86" s="40" t="s">
        <v>1535</v>
      </c>
      <c r="B86" s="30">
        <v>15665.8534</v>
      </c>
      <c r="C86" s="8">
        <v>35</v>
      </c>
      <c r="D86" s="19" t="str">
        <f>VLOOKUP(A86,Product_Dim!$A$1:$G$101,2,0)</f>
        <v>Women's Yoga Pants</v>
      </c>
    </row>
    <row r="87" spans="1:4" x14ac:dyDescent="0.3">
      <c r="A87" s="40" t="s">
        <v>1602</v>
      </c>
      <c r="B87" s="30">
        <v>15635.989799999999</v>
      </c>
      <c r="C87" s="8">
        <v>37</v>
      </c>
      <c r="D87" s="19" t="str">
        <f>VLOOKUP(A87,Product_Dim!$A$1:$G$101,2,0)</f>
        <v>Women's Summer Dress</v>
      </c>
    </row>
    <row r="88" spans="1:4" x14ac:dyDescent="0.3">
      <c r="A88" s="40" t="s">
        <v>1586</v>
      </c>
      <c r="B88" s="30">
        <v>15145.864700000002</v>
      </c>
      <c r="C88" s="8">
        <v>43</v>
      </c>
      <c r="D88" s="19" t="str">
        <f>VLOOKUP(A88,Product_Dim!$A$1:$G$101,2,0)</f>
        <v>Sports Stopwatch Timer</v>
      </c>
    </row>
    <row r="89" spans="1:4" x14ac:dyDescent="0.3">
      <c r="A89" s="40" t="s">
        <v>1566</v>
      </c>
      <c r="B89" s="30">
        <v>15084.943699999998</v>
      </c>
      <c r="C89" s="8">
        <v>37</v>
      </c>
      <c r="D89" s="19" t="str">
        <f>VLOOKUP(A89,Product_Dim!$A$1:$G$101,2,0)</f>
        <v>Women's Denim Jeans</v>
      </c>
    </row>
    <row r="90" spans="1:4" x14ac:dyDescent="0.3">
      <c r="A90" s="40" t="s">
        <v>1636</v>
      </c>
      <c r="B90" s="30">
        <v>14638.0779</v>
      </c>
      <c r="C90" s="8">
        <v>36</v>
      </c>
      <c r="D90" s="19" t="str">
        <f>VLOOKUP(A90,Product_Dim!$A$1:$G$101,2,0)</f>
        <v>Men's Track Pants</v>
      </c>
    </row>
    <row r="91" spans="1:4" x14ac:dyDescent="0.3">
      <c r="A91" s="40" t="s">
        <v>1618</v>
      </c>
      <c r="B91" s="30">
        <v>14177.2243</v>
      </c>
      <c r="C91" s="8">
        <v>28</v>
      </c>
      <c r="D91" s="19" t="str">
        <f>VLOOKUP(A91,Product_Dim!$A$1:$G$101,2,0)</f>
        <v>Adjustable Jump Rope</v>
      </c>
    </row>
    <row r="92" spans="1:4" x14ac:dyDescent="0.3">
      <c r="A92" s="40" t="s">
        <v>1590</v>
      </c>
      <c r="B92" s="30">
        <v>14029.912799999998</v>
      </c>
      <c r="C92" s="8">
        <v>34</v>
      </c>
      <c r="D92" s="19" t="str">
        <f>VLOOKUP(A92,Product_Dim!$A$1:$G$101,2,0)</f>
        <v>Stainless Steel Cutlery Set</v>
      </c>
    </row>
    <row r="93" spans="1:4" x14ac:dyDescent="0.3">
      <c r="A93" s="40" t="s">
        <v>1634</v>
      </c>
      <c r="B93" s="30">
        <v>13834.3925</v>
      </c>
      <c r="C93" s="8">
        <v>36</v>
      </c>
      <c r="D93" s="19" t="str">
        <f>VLOOKUP(A93,Product_Dim!$A$1:$G$101,2,0)</f>
        <v>Rugby Ball</v>
      </c>
    </row>
    <row r="94" spans="1:4" x14ac:dyDescent="0.3">
      <c r="A94" s="40" t="s">
        <v>1547</v>
      </c>
      <c r="B94" s="30">
        <v>13115.581300000002</v>
      </c>
      <c r="C94" s="8">
        <v>41</v>
      </c>
      <c r="D94" s="19" t="str">
        <f>VLOOKUP(A94,Product_Dim!$A$1:$G$101,2,0)</f>
        <v>Adjustable Dumbbell Set</v>
      </c>
    </row>
    <row r="95" spans="1:4" x14ac:dyDescent="0.3">
      <c r="A95" s="40" t="s">
        <v>1576</v>
      </c>
      <c r="B95" s="30">
        <v>12949.498600000001</v>
      </c>
      <c r="C95" s="8">
        <v>34</v>
      </c>
      <c r="D95" s="19" t="str">
        <f>VLOOKUP(A95,Product_Dim!$A$1:$G$101,2,0)</f>
        <v>Men's Formal Shirt</v>
      </c>
    </row>
    <row r="96" spans="1:4" x14ac:dyDescent="0.3">
      <c r="A96" s="40" t="s">
        <v>1588</v>
      </c>
      <c r="B96" s="30">
        <v>12665.900800000001</v>
      </c>
      <c r="C96" s="8">
        <v>29</v>
      </c>
      <c r="D96" s="19" t="str">
        <f>VLOOKUP(A96,Product_Dim!$A$1:$G$101,2,0)</f>
        <v>Fabric Sofa Throw Blanket</v>
      </c>
    </row>
    <row r="97" spans="1:4" x14ac:dyDescent="0.3">
      <c r="A97" s="40" t="s">
        <v>1720</v>
      </c>
      <c r="B97" s="30">
        <v>12301.1638</v>
      </c>
      <c r="C97" s="8">
        <v>38</v>
      </c>
      <c r="D97" s="19" t="str">
        <f>VLOOKUP(A97,Product_Dim!$A$1:$G$101,2,0)</f>
        <v>Sports Stopwatch Basic</v>
      </c>
    </row>
    <row r="98" spans="1:4" x14ac:dyDescent="0.3">
      <c r="A98" s="40" t="s">
        <v>1710</v>
      </c>
      <c r="B98" s="30">
        <v>12127.249300000001</v>
      </c>
      <c r="C98" s="8">
        <v>38</v>
      </c>
      <c r="D98" s="19" t="str">
        <f>VLOOKUP(A98,Product_Dim!$A$1:$G$101,2,0)</f>
        <v>Gaming Mouse Pad XL</v>
      </c>
    </row>
    <row r="99" spans="1:4" x14ac:dyDescent="0.3">
      <c r="A99" s="40" t="s">
        <v>1539</v>
      </c>
      <c r="B99" s="30">
        <v>9937.0897999999997</v>
      </c>
      <c r="C99" s="8">
        <v>33</v>
      </c>
      <c r="D99" s="19" t="str">
        <f>VLOOKUP(A99,Product_Dim!$A$1:$G$101,2,0)</f>
        <v>Herbal Face Moisturizer</v>
      </c>
    </row>
    <row r="100" spans="1:4" x14ac:dyDescent="0.3">
      <c r="A100" s="40" t="s">
        <v>1594</v>
      </c>
      <c r="B100" s="30">
        <v>9681.9318999999996</v>
      </c>
      <c r="C100" s="8">
        <v>24</v>
      </c>
      <c r="D100" s="19" t="str">
        <f>VLOOKUP(A100,Product_Dim!$A$1:$G$101,2,0)</f>
        <v>Vitamin C Face Serum</v>
      </c>
    </row>
    <row r="101" spans="1:4" x14ac:dyDescent="0.3">
      <c r="A101" s="41" t="s">
        <v>1624</v>
      </c>
      <c r="B101" s="33">
        <v>7948.3904999999995</v>
      </c>
      <c r="C101" s="25">
        <v>29</v>
      </c>
      <c r="D101" s="19" t="str">
        <f>VLOOKUP(A101,Product_Dim!$A$1:$G$101,2,0)</f>
        <v>Makeup Brush Set</v>
      </c>
    </row>
    <row r="102" spans="1:4" x14ac:dyDescent="0.3">
      <c r="A102" s="40" t="s">
        <v>3960</v>
      </c>
      <c r="B102" s="30">
        <v>2174394.6983000003</v>
      </c>
      <c r="C102" s="8">
        <v>4964</v>
      </c>
      <c r="D102" s="8"/>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38BF7-AE84-4880-9CE0-16DA5BDA3943}">
  <dimension ref="A1:F23"/>
  <sheetViews>
    <sheetView workbookViewId="0">
      <selection activeCell="B2" sqref="B2"/>
    </sheetView>
  </sheetViews>
  <sheetFormatPr defaultRowHeight="14.4" x14ac:dyDescent="0.3"/>
  <cols>
    <col min="1" max="1" width="27.6640625" bestFit="1" customWidth="1"/>
    <col min="2" max="2" width="9.5546875" bestFit="1" customWidth="1"/>
    <col min="3" max="3" width="10.33203125" bestFit="1" customWidth="1"/>
    <col min="4" max="4" width="9.5546875" bestFit="1" customWidth="1"/>
    <col min="5" max="5" width="10.5546875" bestFit="1" customWidth="1"/>
    <col min="6" max="6" width="29.109375" bestFit="1" customWidth="1"/>
  </cols>
  <sheetData>
    <row r="1" spans="1:6" x14ac:dyDescent="0.3">
      <c r="A1" s="20" t="s">
        <v>3984</v>
      </c>
      <c r="B1" s="20" t="s">
        <v>3966</v>
      </c>
      <c r="C1" s="20"/>
      <c r="D1" s="20"/>
      <c r="E1" s="20"/>
      <c r="F1" s="20"/>
    </row>
    <row r="2" spans="1:6" x14ac:dyDescent="0.3">
      <c r="A2" s="23" t="s">
        <v>3987</v>
      </c>
      <c r="B2" s="23" t="s">
        <v>1810</v>
      </c>
      <c r="C2" s="23" t="s">
        <v>1805</v>
      </c>
      <c r="D2" s="23" t="s">
        <v>1807</v>
      </c>
      <c r="E2" s="23" t="s">
        <v>3988</v>
      </c>
      <c r="F2" s="23" t="s">
        <v>3989</v>
      </c>
    </row>
    <row r="3" spans="1:6" x14ac:dyDescent="0.3">
      <c r="A3" s="31" t="s">
        <v>1764</v>
      </c>
      <c r="B3" s="36">
        <v>34142.730299999996</v>
      </c>
      <c r="C3" s="36">
        <v>72215.370699999985</v>
      </c>
      <c r="D3" s="36">
        <v>52613.361400000002</v>
      </c>
      <c r="E3" s="36">
        <v>158971.46239999999</v>
      </c>
      <c r="F3" s="32" t="str">
        <f>VLOOKUP(A3,Store_Dim!$A$1:$E$21,2,0)</f>
        <v>Bean, Jones and Park</v>
      </c>
    </row>
    <row r="4" spans="1:6" x14ac:dyDescent="0.3">
      <c r="A4" s="7" t="s">
        <v>1748</v>
      </c>
      <c r="B4" s="10">
        <v>33446.9738</v>
      </c>
      <c r="C4" s="10">
        <v>46541.044699999999</v>
      </c>
      <c r="D4" s="10">
        <v>45023.81</v>
      </c>
      <c r="E4" s="10">
        <v>125011.8285</v>
      </c>
      <c r="F4" s="8" t="str">
        <f>VLOOKUP(A4,Store_Dim!$A$1:$E$21,2,0)</f>
        <v>Johnson-Wright</v>
      </c>
    </row>
    <row r="5" spans="1:6" x14ac:dyDescent="0.3">
      <c r="A5" s="7" t="s">
        <v>1789</v>
      </c>
      <c r="B5" s="10">
        <v>38114.378300000004</v>
      </c>
      <c r="C5" s="10">
        <v>33813.864600000001</v>
      </c>
      <c r="D5" s="10">
        <v>50248.304199999991</v>
      </c>
      <c r="E5" s="10">
        <v>122176.5471</v>
      </c>
      <c r="F5" s="8" t="str">
        <f>VLOOKUP(A5,Store_Dim!$A$1:$E$21,2,0)</f>
        <v>Holloway Ltd</v>
      </c>
    </row>
    <row r="6" spans="1:6" x14ac:dyDescent="0.3">
      <c r="A6" s="7" t="s">
        <v>1751</v>
      </c>
      <c r="B6" s="10">
        <v>24588.906599999998</v>
      </c>
      <c r="C6" s="10">
        <v>45275.220799999988</v>
      </c>
      <c r="D6" s="10">
        <v>48949.988299999997</v>
      </c>
      <c r="E6" s="10">
        <v>118814.11569999998</v>
      </c>
      <c r="F6" s="8" t="str">
        <f>VLOOKUP(A6,Store_Dim!$A$1:$E$21,2,0)</f>
        <v>Alexander Group</v>
      </c>
    </row>
    <row r="7" spans="1:6" x14ac:dyDescent="0.3">
      <c r="A7" s="7" t="s">
        <v>1776</v>
      </c>
      <c r="B7" s="10">
        <v>31116.780999999995</v>
      </c>
      <c r="C7" s="10">
        <v>53805.049800000001</v>
      </c>
      <c r="D7" s="10">
        <v>31907.389799999997</v>
      </c>
      <c r="E7" s="10">
        <v>116829.2206</v>
      </c>
      <c r="F7" s="8" t="str">
        <f>VLOOKUP(A7,Store_Dim!$A$1:$E$21,2,0)</f>
        <v>Thomas, Bridges and Harris</v>
      </c>
    </row>
    <row r="8" spans="1:6" x14ac:dyDescent="0.3">
      <c r="A8" s="7" t="s">
        <v>1758</v>
      </c>
      <c r="B8" s="10">
        <v>36767.686500000003</v>
      </c>
      <c r="C8" s="10">
        <v>34688.9084</v>
      </c>
      <c r="D8" s="10">
        <v>43077.201700000012</v>
      </c>
      <c r="E8" s="10">
        <v>114533.7966</v>
      </c>
      <c r="F8" s="8" t="str">
        <f>VLOOKUP(A8,Store_Dim!$A$1:$E$21,2,0)</f>
        <v>Benson-Elliott</v>
      </c>
    </row>
    <row r="9" spans="1:6" x14ac:dyDescent="0.3">
      <c r="A9" s="7" t="s">
        <v>1779</v>
      </c>
      <c r="B9" s="10">
        <v>42434.350700000003</v>
      </c>
      <c r="C9" s="10">
        <v>37172.493800000004</v>
      </c>
      <c r="D9" s="10">
        <v>34794.626999999993</v>
      </c>
      <c r="E9" s="10">
        <v>114401.4715</v>
      </c>
      <c r="F9" s="8" t="str">
        <f>VLOOKUP(A9,Store_Dim!$A$1:$E$21,2,0)</f>
        <v>Gardner, Humphrey and Contreras</v>
      </c>
    </row>
    <row r="10" spans="1:6" x14ac:dyDescent="0.3">
      <c r="A10" s="7" t="s">
        <v>1786</v>
      </c>
      <c r="B10" s="10">
        <v>47433.616699999991</v>
      </c>
      <c r="C10" s="10">
        <v>33648.204400000002</v>
      </c>
      <c r="D10" s="10">
        <v>30623.122499999998</v>
      </c>
      <c r="E10" s="10">
        <v>111704.9436</v>
      </c>
      <c r="F10" s="8" t="str">
        <f>VLOOKUP(A10,Store_Dim!$A$1:$E$21,2,0)</f>
        <v>Frederick-Wright</v>
      </c>
    </row>
    <row r="11" spans="1:6" x14ac:dyDescent="0.3">
      <c r="A11" s="7" t="s">
        <v>1768</v>
      </c>
      <c r="B11" s="10">
        <v>42363.0841</v>
      </c>
      <c r="C11" s="10">
        <v>37845.537399999994</v>
      </c>
      <c r="D11" s="10">
        <v>29893.777499999997</v>
      </c>
      <c r="E11" s="10">
        <v>110102.39899999999</v>
      </c>
      <c r="F11" s="8" t="str">
        <f>VLOOKUP(A11,Store_Dim!$A$1:$E$21,2,0)</f>
        <v>Moore, Padilla and Butler</v>
      </c>
    </row>
    <row r="12" spans="1:6" x14ac:dyDescent="0.3">
      <c r="A12" s="7" t="s">
        <v>1771</v>
      </c>
      <c r="B12" s="10">
        <v>44329.974099999985</v>
      </c>
      <c r="C12" s="10">
        <v>31658.8449</v>
      </c>
      <c r="D12" s="10">
        <v>33802.896200000003</v>
      </c>
      <c r="E12" s="10">
        <v>109791.71519999999</v>
      </c>
      <c r="F12" s="8" t="str">
        <f>VLOOKUP(A12,Store_Dim!$A$1:$E$21,2,0)</f>
        <v>Hill, Wagner and Ballard</v>
      </c>
    </row>
    <row r="13" spans="1:6" x14ac:dyDescent="0.3">
      <c r="A13" s="7" t="s">
        <v>1761</v>
      </c>
      <c r="B13" s="10">
        <v>34217.123100000004</v>
      </c>
      <c r="C13" s="10">
        <v>26907.142899999999</v>
      </c>
      <c r="D13" s="10">
        <v>46915.083399999996</v>
      </c>
      <c r="E13" s="10">
        <v>108039.34940000001</v>
      </c>
      <c r="F13" s="8" t="str">
        <f>VLOOKUP(A13,Store_Dim!$A$1:$E$21,2,0)</f>
        <v>Martinez-Mullins</v>
      </c>
    </row>
    <row r="14" spans="1:6" x14ac:dyDescent="0.3">
      <c r="A14" s="7" t="s">
        <v>1781</v>
      </c>
      <c r="B14" s="10">
        <v>36010.407500000008</v>
      </c>
      <c r="C14" s="10">
        <v>34124.632700000009</v>
      </c>
      <c r="D14" s="10">
        <v>36113.243100000007</v>
      </c>
      <c r="E14" s="10">
        <v>106248.28330000002</v>
      </c>
      <c r="F14" s="8" t="str">
        <f>VLOOKUP(A14,Store_Dim!$A$1:$E$21,2,0)</f>
        <v>Mcdonald Inc</v>
      </c>
    </row>
    <row r="15" spans="1:6" x14ac:dyDescent="0.3">
      <c r="A15" s="7" t="s">
        <v>1792</v>
      </c>
      <c r="B15" s="10">
        <v>40815.066100000004</v>
      </c>
      <c r="C15" s="10">
        <v>27858.457900000001</v>
      </c>
      <c r="D15" s="10">
        <v>35639.530499999993</v>
      </c>
      <c r="E15" s="10">
        <v>104313.0545</v>
      </c>
      <c r="F15" s="8" t="str">
        <f>VLOOKUP(A15,Store_Dim!$A$1:$E$21,2,0)</f>
        <v>Guerrero-Schmitt</v>
      </c>
    </row>
    <row r="16" spans="1:6" x14ac:dyDescent="0.3">
      <c r="A16" s="7" t="s">
        <v>1739</v>
      </c>
      <c r="B16" s="10">
        <v>31630.424200000005</v>
      </c>
      <c r="C16" s="10">
        <v>28812.640000000003</v>
      </c>
      <c r="D16" s="10">
        <v>40617.545000000006</v>
      </c>
      <c r="E16" s="10">
        <v>101060.60920000001</v>
      </c>
      <c r="F16" s="8" t="str">
        <f>VLOOKUP(A16,Store_Dim!$A$1:$E$21,2,0)</f>
        <v>Martinez, Adkins and Johnson</v>
      </c>
    </row>
    <row r="17" spans="1:6" x14ac:dyDescent="0.3">
      <c r="A17" s="7" t="s">
        <v>1783</v>
      </c>
      <c r="B17" s="10">
        <v>31951.830500000011</v>
      </c>
      <c r="C17" s="10">
        <v>31895.689200000001</v>
      </c>
      <c r="D17" s="10">
        <v>35831.566300000006</v>
      </c>
      <c r="E17" s="10">
        <v>99679.08600000001</v>
      </c>
      <c r="F17" s="8" t="str">
        <f>VLOOKUP(A17,Store_Dim!$A$1:$E$21,2,0)</f>
        <v>Shelton PLC</v>
      </c>
    </row>
    <row r="18" spans="1:6" x14ac:dyDescent="0.3">
      <c r="A18" s="7" t="s">
        <v>1743</v>
      </c>
      <c r="B18" s="10">
        <v>24352.744799999997</v>
      </c>
      <c r="C18" s="10">
        <v>38006.487500000003</v>
      </c>
      <c r="D18" s="10">
        <v>36601.575499999999</v>
      </c>
      <c r="E18" s="10">
        <v>98960.80780000001</v>
      </c>
      <c r="F18" s="8" t="str">
        <f>VLOOKUP(A18,Store_Dim!$A$1:$E$21,2,0)</f>
        <v>Black-Horn</v>
      </c>
    </row>
    <row r="19" spans="1:6" x14ac:dyDescent="0.3">
      <c r="A19" s="7" t="s">
        <v>1795</v>
      </c>
      <c r="B19" s="10">
        <v>31749.909900000006</v>
      </c>
      <c r="C19" s="10">
        <v>31395.054400000001</v>
      </c>
      <c r="D19" s="10">
        <v>31080.759000000002</v>
      </c>
      <c r="E19" s="10">
        <v>94225.723300000012</v>
      </c>
      <c r="F19" s="8" t="str">
        <f>VLOOKUP(A19,Store_Dim!$A$1:$E$21,2,0)</f>
        <v>Mann-Austin</v>
      </c>
    </row>
    <row r="20" spans="1:6" x14ac:dyDescent="0.3">
      <c r="A20" s="7" t="s">
        <v>1774</v>
      </c>
      <c r="B20" s="10">
        <v>29230.603900000002</v>
      </c>
      <c r="C20" s="10">
        <v>25400.984399999998</v>
      </c>
      <c r="D20" s="10">
        <v>38416.552200000006</v>
      </c>
      <c r="E20" s="10">
        <v>93048.140500000009</v>
      </c>
      <c r="F20" s="8" t="str">
        <f>VLOOKUP(A20,Store_Dim!$A$1:$E$21,2,0)</f>
        <v>Aguirre-Keller</v>
      </c>
    </row>
    <row r="21" spans="1:6" x14ac:dyDescent="0.3">
      <c r="A21" s="7" t="s">
        <v>1734</v>
      </c>
      <c r="B21" s="10">
        <v>36455.822100000005</v>
      </c>
      <c r="C21" s="10">
        <v>18906.474700000002</v>
      </c>
      <c r="D21" s="10">
        <v>29776.258399999999</v>
      </c>
      <c r="E21" s="10">
        <v>85138.555200000003</v>
      </c>
      <c r="F21" s="8" t="str">
        <f>VLOOKUP(A21,Store_Dim!$A$1:$E$21,2,0)</f>
        <v>Rivera-Warner</v>
      </c>
    </row>
    <row r="22" spans="1:6" x14ac:dyDescent="0.3">
      <c r="A22" s="24" t="s">
        <v>1755</v>
      </c>
      <c r="B22" s="26">
        <v>31307.001500000002</v>
      </c>
      <c r="C22" s="26">
        <v>25208.607799999998</v>
      </c>
      <c r="D22" s="26">
        <v>24827.979600000002</v>
      </c>
      <c r="E22" s="26">
        <v>81343.588900000002</v>
      </c>
      <c r="F22" s="25" t="str">
        <f>VLOOKUP(A22,Store_Dim!$A$1:$E$21,2,0)</f>
        <v>Gray Ltd</v>
      </c>
    </row>
    <row r="23" spans="1:6" x14ac:dyDescent="0.3">
      <c r="A23" s="7" t="s">
        <v>3988</v>
      </c>
      <c r="B23" s="10">
        <v>702459.4156999999</v>
      </c>
      <c r="C23" s="10">
        <v>715180.71099999989</v>
      </c>
      <c r="D23" s="10">
        <v>756754.57160000002</v>
      </c>
      <c r="E23" s="10">
        <v>2174394.6983000003</v>
      </c>
      <c r="F23" s="8"/>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26A59-976A-4FCF-AF6F-46BEBF4217F8}">
  <dimension ref="A3:B9"/>
  <sheetViews>
    <sheetView workbookViewId="0">
      <selection activeCell="A5" sqref="A5"/>
    </sheetView>
  </sheetViews>
  <sheetFormatPr defaultRowHeight="14.4" x14ac:dyDescent="0.3"/>
  <cols>
    <col min="1" max="1" width="12.5546875" bestFit="1" customWidth="1"/>
    <col min="2" max="2" width="12.109375" bestFit="1" customWidth="1"/>
  </cols>
  <sheetData>
    <row r="3" spans="1:2" x14ac:dyDescent="0.3">
      <c r="A3" s="6" t="s">
        <v>3959</v>
      </c>
      <c r="B3" t="s">
        <v>3965</v>
      </c>
    </row>
    <row r="4" spans="1:2" x14ac:dyDescent="0.3">
      <c r="A4" s="2" t="s">
        <v>1540</v>
      </c>
      <c r="B4">
        <v>4816</v>
      </c>
    </row>
    <row r="5" spans="1:2" x14ac:dyDescent="0.3">
      <c r="A5" s="2" t="s">
        <v>1529</v>
      </c>
      <c r="B5">
        <v>4931</v>
      </c>
    </row>
    <row r="6" spans="1:2" x14ac:dyDescent="0.3">
      <c r="A6" s="2" t="s">
        <v>1545</v>
      </c>
      <c r="B6">
        <v>5494</v>
      </c>
    </row>
    <row r="7" spans="1:2" x14ac:dyDescent="0.3">
      <c r="A7" s="2" t="s">
        <v>1526</v>
      </c>
      <c r="B7">
        <v>4521</v>
      </c>
    </row>
    <row r="8" spans="1:2" x14ac:dyDescent="0.3">
      <c r="A8" s="2" t="s">
        <v>1548</v>
      </c>
      <c r="B8">
        <v>6767</v>
      </c>
    </row>
    <row r="9" spans="1:2" x14ac:dyDescent="0.3">
      <c r="A9" s="2" t="s">
        <v>3960</v>
      </c>
      <c r="B9">
        <v>26529</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5087C-3EE2-480D-A0FE-22E4E204A879}">
  <dimension ref="A1:B50"/>
  <sheetViews>
    <sheetView workbookViewId="0">
      <selection activeCell="K19" sqref="K19"/>
    </sheetView>
  </sheetViews>
  <sheetFormatPr defaultRowHeight="14.4" x14ac:dyDescent="0.3"/>
  <cols>
    <col min="1" max="1" width="12.5546875" bestFit="1" customWidth="1"/>
    <col min="2" max="2" width="15.33203125" bestFit="1" customWidth="1"/>
  </cols>
  <sheetData>
    <row r="1" spans="1:2" x14ac:dyDescent="0.3">
      <c r="A1" s="6" t="s">
        <v>3959</v>
      </c>
      <c r="B1" t="s">
        <v>3986</v>
      </c>
    </row>
    <row r="2" spans="1:2" x14ac:dyDescent="0.3">
      <c r="A2" s="2" t="s">
        <v>1734</v>
      </c>
      <c r="B2" s="17">
        <v>85138.555199999973</v>
      </c>
    </row>
    <row r="3" spans="1:2" x14ac:dyDescent="0.3">
      <c r="A3" s="2" t="s">
        <v>1739</v>
      </c>
      <c r="B3" s="17">
        <v>101060.60919999996</v>
      </c>
    </row>
    <row r="4" spans="1:2" x14ac:dyDescent="0.3">
      <c r="A4" s="2" t="s">
        <v>1771</v>
      </c>
      <c r="B4" s="17">
        <v>109791.71519999996</v>
      </c>
    </row>
    <row r="5" spans="1:2" x14ac:dyDescent="0.3">
      <c r="A5" s="2" t="s">
        <v>1774</v>
      </c>
      <c r="B5" s="17">
        <v>93048.14049999998</v>
      </c>
    </row>
    <row r="6" spans="1:2" x14ac:dyDescent="0.3">
      <c r="A6" s="2" t="s">
        <v>1776</v>
      </c>
      <c r="B6" s="17">
        <v>116829.2206</v>
      </c>
    </row>
    <row r="7" spans="1:2" x14ac:dyDescent="0.3">
      <c r="A7" s="2" t="s">
        <v>1779</v>
      </c>
      <c r="B7" s="17">
        <v>114401.47150000001</v>
      </c>
    </row>
    <row r="8" spans="1:2" x14ac:dyDescent="0.3">
      <c r="A8" s="2" t="s">
        <v>1781</v>
      </c>
      <c r="B8" s="17">
        <v>106248.2833</v>
      </c>
    </row>
    <row r="9" spans="1:2" x14ac:dyDescent="0.3">
      <c r="A9" s="2" t="s">
        <v>1783</v>
      </c>
      <c r="B9" s="17">
        <v>99679.085999999952</v>
      </c>
    </row>
    <row r="10" spans="1:2" x14ac:dyDescent="0.3">
      <c r="A10" s="2" t="s">
        <v>1786</v>
      </c>
      <c r="B10" s="17">
        <v>111704.94359999998</v>
      </c>
    </row>
    <row r="11" spans="1:2" x14ac:dyDescent="0.3">
      <c r="A11" s="2" t="s">
        <v>1789</v>
      </c>
      <c r="B11" s="17">
        <v>122176.5471</v>
      </c>
    </row>
    <row r="12" spans="1:2" x14ac:dyDescent="0.3">
      <c r="A12" s="2" t="s">
        <v>1792</v>
      </c>
      <c r="B12" s="17">
        <v>104313.05450000001</v>
      </c>
    </row>
    <row r="13" spans="1:2" x14ac:dyDescent="0.3">
      <c r="A13" s="2" t="s">
        <v>1795</v>
      </c>
      <c r="B13" s="17">
        <v>94225.723299999998</v>
      </c>
    </row>
    <row r="14" spans="1:2" x14ac:dyDescent="0.3">
      <c r="A14" s="2" t="s">
        <v>1743</v>
      </c>
      <c r="B14" s="17">
        <v>98960.807799999937</v>
      </c>
    </row>
    <row r="15" spans="1:2" x14ac:dyDescent="0.3">
      <c r="A15" s="2" t="s">
        <v>1748</v>
      </c>
      <c r="B15" s="17">
        <v>125011.8285</v>
      </c>
    </row>
    <row r="16" spans="1:2" x14ac:dyDescent="0.3">
      <c r="A16" s="2" t="s">
        <v>1751</v>
      </c>
      <c r="B16" s="17">
        <v>118814.11569999997</v>
      </c>
    </row>
    <row r="17" spans="1:2" x14ac:dyDescent="0.3">
      <c r="A17" s="2" t="s">
        <v>1755</v>
      </c>
      <c r="B17" s="17">
        <v>81343.588900000032</v>
      </c>
    </row>
    <row r="18" spans="1:2" x14ac:dyDescent="0.3">
      <c r="A18" s="2" t="s">
        <v>1758</v>
      </c>
      <c r="B18" s="17">
        <v>114533.7966</v>
      </c>
    </row>
    <row r="19" spans="1:2" x14ac:dyDescent="0.3">
      <c r="A19" s="2" t="s">
        <v>1761</v>
      </c>
      <c r="B19" s="17">
        <v>108039.34939999999</v>
      </c>
    </row>
    <row r="20" spans="1:2" x14ac:dyDescent="0.3">
      <c r="A20" s="2" t="s">
        <v>1764</v>
      </c>
      <c r="B20" s="17">
        <v>158971.46240000002</v>
      </c>
    </row>
    <row r="21" spans="1:2" x14ac:dyDescent="0.3">
      <c r="A21" s="2" t="s">
        <v>1768</v>
      </c>
      <c r="B21" s="17">
        <v>110102.39899999999</v>
      </c>
    </row>
    <row r="22" spans="1:2" x14ac:dyDescent="0.3">
      <c r="A22" s="2" t="s">
        <v>3960</v>
      </c>
      <c r="B22" s="17">
        <v>2174394.6982999998</v>
      </c>
    </row>
    <row r="23" spans="1:2" x14ac:dyDescent="0.3">
      <c r="A23" s="6" t="s">
        <v>3959</v>
      </c>
      <c r="B23" t="s">
        <v>3993</v>
      </c>
    </row>
    <row r="24" spans="1:2" x14ac:dyDescent="0.3">
      <c r="A24" s="2" t="s">
        <v>1810</v>
      </c>
      <c r="B24">
        <v>660</v>
      </c>
    </row>
    <row r="25" spans="1:2" x14ac:dyDescent="0.3">
      <c r="A25" s="2" t="s">
        <v>1805</v>
      </c>
      <c r="B25">
        <v>645</v>
      </c>
    </row>
    <row r="26" spans="1:2" x14ac:dyDescent="0.3">
      <c r="A26" s="2" t="s">
        <v>1807</v>
      </c>
      <c r="B26">
        <v>695</v>
      </c>
    </row>
    <row r="27" spans="1:2" x14ac:dyDescent="0.3">
      <c r="A27" s="2" t="s">
        <v>3960</v>
      </c>
      <c r="B27">
        <v>2000</v>
      </c>
    </row>
    <row r="29" spans="1:2" x14ac:dyDescent="0.3">
      <c r="A29" s="6" t="s">
        <v>3959</v>
      </c>
      <c r="B29" t="s">
        <v>3996</v>
      </c>
    </row>
    <row r="30" spans="1:2" x14ac:dyDescent="0.3">
      <c r="A30" s="2" t="s">
        <v>1734</v>
      </c>
      <c r="B30">
        <v>204</v>
      </c>
    </row>
    <row r="31" spans="1:2" x14ac:dyDescent="0.3">
      <c r="A31" s="2" t="s">
        <v>1739</v>
      </c>
      <c r="B31">
        <v>232</v>
      </c>
    </row>
    <row r="32" spans="1:2" x14ac:dyDescent="0.3">
      <c r="A32" s="2" t="s">
        <v>1771</v>
      </c>
      <c r="B32">
        <v>255</v>
      </c>
    </row>
    <row r="33" spans="1:2" x14ac:dyDescent="0.3">
      <c r="A33" s="2" t="s">
        <v>1774</v>
      </c>
      <c r="B33">
        <v>206</v>
      </c>
    </row>
    <row r="34" spans="1:2" x14ac:dyDescent="0.3">
      <c r="A34" s="2" t="s">
        <v>1776</v>
      </c>
      <c r="B34">
        <v>259</v>
      </c>
    </row>
    <row r="35" spans="1:2" x14ac:dyDescent="0.3">
      <c r="A35" s="2" t="s">
        <v>1779</v>
      </c>
      <c r="B35">
        <v>243</v>
      </c>
    </row>
    <row r="36" spans="1:2" x14ac:dyDescent="0.3">
      <c r="A36" s="2" t="s">
        <v>1781</v>
      </c>
      <c r="B36">
        <v>224</v>
      </c>
    </row>
    <row r="37" spans="1:2" x14ac:dyDescent="0.3">
      <c r="A37" s="2" t="s">
        <v>1783</v>
      </c>
      <c r="B37">
        <v>243</v>
      </c>
    </row>
    <row r="38" spans="1:2" x14ac:dyDescent="0.3">
      <c r="A38" s="2" t="s">
        <v>1786</v>
      </c>
      <c r="B38">
        <v>249</v>
      </c>
    </row>
    <row r="39" spans="1:2" x14ac:dyDescent="0.3">
      <c r="A39" s="2" t="s">
        <v>1789</v>
      </c>
      <c r="B39">
        <v>277</v>
      </c>
    </row>
    <row r="40" spans="1:2" x14ac:dyDescent="0.3">
      <c r="A40" s="2" t="s">
        <v>1792</v>
      </c>
      <c r="B40">
        <v>247</v>
      </c>
    </row>
    <row r="41" spans="1:2" x14ac:dyDescent="0.3">
      <c r="A41" s="2" t="s">
        <v>1795</v>
      </c>
      <c r="B41">
        <v>240</v>
      </c>
    </row>
    <row r="42" spans="1:2" x14ac:dyDescent="0.3">
      <c r="A42" s="2" t="s">
        <v>1743</v>
      </c>
      <c r="B42">
        <v>220</v>
      </c>
    </row>
    <row r="43" spans="1:2" x14ac:dyDescent="0.3">
      <c r="A43" s="2" t="s">
        <v>1748</v>
      </c>
      <c r="B43">
        <v>295</v>
      </c>
    </row>
    <row r="44" spans="1:2" x14ac:dyDescent="0.3">
      <c r="A44" s="2" t="s">
        <v>1751</v>
      </c>
      <c r="B44">
        <v>255</v>
      </c>
    </row>
    <row r="45" spans="1:2" x14ac:dyDescent="0.3">
      <c r="A45" s="2" t="s">
        <v>1755</v>
      </c>
      <c r="B45">
        <v>202</v>
      </c>
    </row>
    <row r="46" spans="1:2" x14ac:dyDescent="0.3">
      <c r="A46" s="2" t="s">
        <v>1758</v>
      </c>
      <c r="B46">
        <v>258</v>
      </c>
    </row>
    <row r="47" spans="1:2" x14ac:dyDescent="0.3">
      <c r="A47" s="2" t="s">
        <v>1761</v>
      </c>
      <c r="B47">
        <v>273</v>
      </c>
    </row>
    <row r="48" spans="1:2" x14ac:dyDescent="0.3">
      <c r="A48" s="2" t="s">
        <v>1764</v>
      </c>
      <c r="B48">
        <v>344</v>
      </c>
    </row>
    <row r="49" spans="1:2" x14ac:dyDescent="0.3">
      <c r="A49" s="2" t="s">
        <v>1768</v>
      </c>
      <c r="B49">
        <v>238</v>
      </c>
    </row>
    <row r="50" spans="1:2" x14ac:dyDescent="0.3">
      <c r="A50" s="2" t="s">
        <v>3960</v>
      </c>
      <c r="B50">
        <v>4964</v>
      </c>
    </row>
  </sheetData>
  <pageMargins left="0.7" right="0.7" top="0.75" bottom="0.75" header="0.3" footer="0.3"/>
  <drawing r:id="rId4"/>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BF7D1-4B74-4423-B79F-2051F62609BB}">
  <sheetPr>
    <tabColor theme="8" tint="0.39997558519241921"/>
  </sheetPr>
  <dimension ref="A1:AR3"/>
  <sheetViews>
    <sheetView showGridLines="0" workbookViewId="0">
      <selection activeCell="H24" sqref="H24"/>
    </sheetView>
  </sheetViews>
  <sheetFormatPr defaultRowHeight="14.4" x14ac:dyDescent="0.3"/>
  <sheetData>
    <row r="1" spans="1:44" ht="14.4" customHeight="1" x14ac:dyDescent="0.3">
      <c r="A1" s="46" t="s">
        <v>3998</v>
      </c>
      <c r="B1" s="46"/>
      <c r="C1" s="46"/>
      <c r="D1" s="46"/>
      <c r="E1" s="46"/>
      <c r="F1" s="46"/>
      <c r="G1" s="46"/>
      <c r="H1" s="46"/>
      <c r="I1" s="46"/>
      <c r="J1" s="46"/>
      <c r="K1" s="46"/>
      <c r="L1" s="46"/>
      <c r="M1" s="46"/>
      <c r="N1" s="46"/>
      <c r="O1" s="46"/>
      <c r="P1" s="46"/>
      <c r="Q1" s="46"/>
      <c r="R1" s="46"/>
      <c r="S1" s="46"/>
      <c r="T1" s="46"/>
      <c r="U1" s="46"/>
      <c r="V1" s="46"/>
      <c r="W1" s="46" t="s">
        <v>3992</v>
      </c>
      <c r="X1" s="46"/>
      <c r="Y1" s="46"/>
      <c r="Z1" s="46"/>
      <c r="AA1" s="46"/>
      <c r="AB1" s="46"/>
      <c r="AC1" s="46"/>
      <c r="AD1" s="46"/>
      <c r="AE1" s="46"/>
      <c r="AF1" s="46"/>
      <c r="AG1" s="46"/>
      <c r="AH1" s="46"/>
      <c r="AI1" s="46"/>
      <c r="AJ1" s="46"/>
      <c r="AK1" s="46"/>
      <c r="AL1" s="46"/>
      <c r="AM1" s="46"/>
      <c r="AN1" s="46"/>
      <c r="AO1" s="46"/>
      <c r="AP1" s="46"/>
      <c r="AQ1" s="46"/>
      <c r="AR1" s="46"/>
    </row>
    <row r="2" spans="1:44" x14ac:dyDescent="0.3">
      <c r="A2" s="46"/>
      <c r="B2" s="46"/>
      <c r="C2" s="46"/>
      <c r="D2" s="46"/>
      <c r="E2" s="46"/>
      <c r="F2" s="46"/>
      <c r="G2" s="46"/>
      <c r="H2" s="46"/>
      <c r="I2" s="46"/>
      <c r="J2" s="46"/>
      <c r="K2" s="46"/>
      <c r="L2" s="46"/>
      <c r="M2" s="46"/>
      <c r="N2" s="46"/>
      <c r="O2" s="46"/>
      <c r="P2" s="46"/>
      <c r="Q2" s="46"/>
      <c r="R2" s="46"/>
      <c r="S2" s="46"/>
      <c r="T2" s="46"/>
      <c r="U2" s="46"/>
      <c r="V2" s="46"/>
      <c r="W2" s="46"/>
      <c r="X2" s="46"/>
      <c r="Y2" s="46"/>
      <c r="Z2" s="46"/>
      <c r="AA2" s="46"/>
      <c r="AB2" s="46"/>
      <c r="AC2" s="46"/>
      <c r="AD2" s="46"/>
      <c r="AE2" s="46"/>
      <c r="AF2" s="46"/>
      <c r="AG2" s="46"/>
      <c r="AH2" s="46"/>
      <c r="AI2" s="46"/>
      <c r="AJ2" s="46"/>
      <c r="AK2" s="46"/>
      <c r="AL2" s="46"/>
      <c r="AM2" s="46"/>
      <c r="AN2" s="46"/>
      <c r="AO2" s="46"/>
      <c r="AP2" s="46"/>
      <c r="AQ2" s="46"/>
      <c r="AR2" s="46"/>
    </row>
    <row r="3" spans="1:44" x14ac:dyDescent="0.3">
      <c r="A3" s="46"/>
      <c r="B3" s="46"/>
      <c r="C3" s="46"/>
      <c r="D3" s="46"/>
      <c r="E3" s="46"/>
      <c r="F3" s="46"/>
      <c r="G3" s="46"/>
      <c r="H3" s="46"/>
      <c r="I3" s="46"/>
      <c r="J3" s="46"/>
      <c r="K3" s="46"/>
      <c r="L3" s="46"/>
      <c r="M3" s="46"/>
      <c r="N3" s="46"/>
      <c r="O3" s="46"/>
      <c r="P3" s="46"/>
      <c r="Q3" s="46"/>
      <c r="R3" s="46"/>
      <c r="S3" s="46"/>
      <c r="T3" s="46"/>
      <c r="U3" s="46"/>
      <c r="V3" s="46"/>
      <c r="W3" s="46"/>
      <c r="X3" s="46"/>
      <c r="Y3" s="46"/>
      <c r="Z3" s="46"/>
      <c r="AA3" s="46"/>
      <c r="AB3" s="46"/>
      <c r="AC3" s="46"/>
      <c r="AD3" s="46"/>
      <c r="AE3" s="46"/>
      <c r="AF3" s="46"/>
      <c r="AG3" s="46"/>
      <c r="AH3" s="46"/>
      <c r="AI3" s="46"/>
      <c r="AJ3" s="46"/>
      <c r="AK3" s="46"/>
      <c r="AL3" s="46"/>
      <c r="AM3" s="46"/>
      <c r="AN3" s="46"/>
      <c r="AO3" s="46"/>
      <c r="AP3" s="46"/>
      <c r="AQ3" s="46"/>
      <c r="AR3" s="46"/>
    </row>
  </sheetData>
  <mergeCells count="2">
    <mergeCell ref="A1:V3"/>
    <mergeCell ref="W1:AR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E175D-3677-41F3-ACAE-2F96ABF19DD1}">
  <dimension ref="A1:P2001"/>
  <sheetViews>
    <sheetView workbookViewId="0">
      <selection activeCell="E2" sqref="E2"/>
    </sheetView>
  </sheetViews>
  <sheetFormatPr defaultRowHeight="14.4" x14ac:dyDescent="0.3"/>
  <cols>
    <col min="2" max="2" width="10.6640625" bestFit="1" customWidth="1"/>
    <col min="3" max="3" width="11.88671875" bestFit="1" customWidth="1"/>
    <col min="4" max="4" width="10.44140625" bestFit="1" customWidth="1"/>
    <col min="5" max="5" width="25" bestFit="1" customWidth="1"/>
    <col min="8" max="8" width="9.6640625" bestFit="1" customWidth="1"/>
    <col min="9" max="9" width="8.33203125" bestFit="1" customWidth="1"/>
    <col min="10" max="10" width="13.77734375" bestFit="1" customWidth="1"/>
    <col min="11" max="11" width="13.21875" bestFit="1" customWidth="1"/>
    <col min="15" max="15" width="13.109375" bestFit="1" customWidth="1"/>
  </cols>
  <sheetData>
    <row r="1" spans="1:16" x14ac:dyDescent="0.3">
      <c r="A1" s="9" t="s">
        <v>1798</v>
      </c>
      <c r="B1" s="12" t="s">
        <v>1799</v>
      </c>
      <c r="C1" s="9" t="s">
        <v>0</v>
      </c>
      <c r="D1" s="9" t="s">
        <v>1519</v>
      </c>
      <c r="E1" s="9" t="s">
        <v>3997</v>
      </c>
      <c r="F1" s="9" t="s">
        <v>1730</v>
      </c>
      <c r="G1" s="9" t="s">
        <v>1800</v>
      </c>
      <c r="H1" s="9" t="s">
        <v>1801</v>
      </c>
      <c r="I1" s="9" t="s">
        <v>1802</v>
      </c>
      <c r="J1" s="9" t="s">
        <v>1803</v>
      </c>
      <c r="K1" s="35" t="s">
        <v>3994</v>
      </c>
      <c r="L1" s="43" t="s">
        <v>2</v>
      </c>
      <c r="M1" s="43" t="s">
        <v>3967</v>
      </c>
      <c r="N1" s="43" t="s">
        <v>3</v>
      </c>
      <c r="O1" s="43" t="s">
        <v>5</v>
      </c>
      <c r="P1" s="44" t="s">
        <v>1524</v>
      </c>
    </row>
    <row r="2" spans="1:16" x14ac:dyDescent="0.3">
      <c r="A2" t="s">
        <v>2799</v>
      </c>
      <c r="B2" s="4">
        <v>45575</v>
      </c>
      <c r="C2" t="s">
        <v>8</v>
      </c>
      <c r="D2" t="s">
        <v>1610</v>
      </c>
      <c r="E2" t="str">
        <f>VLOOKUP(D2,Product_Dim!$A$1:$G$101,2,0)</f>
        <v>Noise-Canceling Headphones</v>
      </c>
      <c r="F2" t="s">
        <v>1761</v>
      </c>
      <c r="G2">
        <v>3</v>
      </c>
      <c r="H2">
        <v>490.02</v>
      </c>
      <c r="I2">
        <v>0.26</v>
      </c>
      <c r="J2" t="s">
        <v>1805</v>
      </c>
      <c r="K2" s="17">
        <v>1087.8444</v>
      </c>
      <c r="L2">
        <f>VLOOKUP(C2,Customer_Dim!$A$2:$H$501,3,0)</f>
        <v>55</v>
      </c>
      <c r="M2" t="str">
        <f>IF(L2&lt;20,"Below 20",
IF(L2&lt;40,"20–39",
IF(L2&lt;60,"40–59","60+")))</f>
        <v>40–59</v>
      </c>
      <c r="N2" t="str">
        <f>VLOOKUP(C2,Customer_Dim!$A$2:$H$501,4,0)</f>
        <v>Male</v>
      </c>
      <c r="O2" t="str">
        <f>VLOOKUP(C2,Customer_Dim!$A$2:$H$501,6,0)</f>
        <v>North Carolina</v>
      </c>
      <c r="P2">
        <f>VLOOKUP(D2,Product_Dim!$A$1:$G$101,7,0)</f>
        <v>378</v>
      </c>
    </row>
    <row r="3" spans="1:16" x14ac:dyDescent="0.3">
      <c r="A3" t="s">
        <v>2709</v>
      </c>
      <c r="B3" s="4">
        <v>45812</v>
      </c>
      <c r="C3" t="s">
        <v>8</v>
      </c>
      <c r="D3" t="s">
        <v>1642</v>
      </c>
      <c r="E3" t="str">
        <f>VLOOKUP(D3,Product_Dim!$A$1:$G$101,2,0)</f>
        <v>Premium Blanket Throw</v>
      </c>
      <c r="F3" t="s">
        <v>1795</v>
      </c>
      <c r="G3">
        <v>2</v>
      </c>
      <c r="H3">
        <v>404.08</v>
      </c>
      <c r="I3">
        <v>7.0000000000000007E-2</v>
      </c>
      <c r="J3" t="s">
        <v>1805</v>
      </c>
      <c r="K3" s="17">
        <v>751.58879999999988</v>
      </c>
      <c r="L3">
        <f>VLOOKUP(C3,Customer_Dim!$A$2:$H$501,3,0)</f>
        <v>55</v>
      </c>
      <c r="M3" t="str">
        <f t="shared" ref="M3:M66" si="0">IF(L3&lt;20,"Below 20",
IF(L3&lt;40,"20–39",
IF(L3&lt;60,"40–59","60+")))</f>
        <v>40–59</v>
      </c>
      <c r="N3" t="str">
        <f>VLOOKUP(C3,Customer_Dim!$A$2:$H$501,4,0)</f>
        <v>Male</v>
      </c>
      <c r="O3" t="str">
        <f>VLOOKUP(C3,Customer_Dim!$A$2:$H$501,6,0)</f>
        <v>North Carolina</v>
      </c>
      <c r="P3">
        <f>VLOOKUP(D3,Product_Dim!$A$1:$G$101,7,0)</f>
        <v>190</v>
      </c>
    </row>
    <row r="4" spans="1:16" x14ac:dyDescent="0.3">
      <c r="A4" t="s">
        <v>2195</v>
      </c>
      <c r="B4" s="4">
        <v>45780</v>
      </c>
      <c r="C4" t="s">
        <v>8</v>
      </c>
      <c r="D4" t="s">
        <v>1656</v>
      </c>
      <c r="E4" t="str">
        <f>VLOOKUP(D4,Product_Dim!$A$1:$G$101,2,0)</f>
        <v>Organic Sunscreen Lotion</v>
      </c>
      <c r="F4" t="s">
        <v>1786</v>
      </c>
      <c r="G4">
        <v>1</v>
      </c>
      <c r="H4">
        <v>664.71</v>
      </c>
      <c r="I4">
        <v>0.1</v>
      </c>
      <c r="J4" t="s">
        <v>1807</v>
      </c>
      <c r="K4" s="17">
        <v>598.23900000000003</v>
      </c>
      <c r="L4">
        <f>VLOOKUP(C4,Customer_Dim!$A$2:$H$501,3,0)</f>
        <v>55</v>
      </c>
      <c r="M4" t="str">
        <f t="shared" si="0"/>
        <v>40–59</v>
      </c>
      <c r="N4" t="str">
        <f>VLOOKUP(C4,Customer_Dim!$A$2:$H$501,4,0)</f>
        <v>Male</v>
      </c>
      <c r="O4" t="str">
        <f>VLOOKUP(C4,Customer_Dim!$A$2:$H$501,6,0)</f>
        <v>North Carolina</v>
      </c>
      <c r="P4">
        <f>VLOOKUP(D4,Product_Dim!$A$1:$G$101,7,0)</f>
        <v>458</v>
      </c>
    </row>
    <row r="5" spans="1:16" x14ac:dyDescent="0.3">
      <c r="A5" t="s">
        <v>2500</v>
      </c>
      <c r="B5" s="4">
        <v>45520</v>
      </c>
      <c r="C5" t="s">
        <v>14</v>
      </c>
      <c r="D5" t="s">
        <v>1626</v>
      </c>
      <c r="E5" t="str">
        <f>VLOOKUP(D5,Product_Dim!$A$1:$G$101,2,0)</f>
        <v>Car Dashboard Phone Holder</v>
      </c>
      <c r="F5" t="s">
        <v>1743</v>
      </c>
      <c r="G5">
        <v>1</v>
      </c>
      <c r="H5">
        <v>301.24</v>
      </c>
      <c r="I5">
        <v>0.11</v>
      </c>
      <c r="J5" t="s">
        <v>1807</v>
      </c>
      <c r="K5" s="17">
        <v>268.10359999999997</v>
      </c>
      <c r="L5">
        <f>VLOOKUP(C5,Customer_Dim!$A$2:$H$501,3,0)</f>
        <v>26</v>
      </c>
      <c r="M5" t="str">
        <f t="shared" si="0"/>
        <v>20–39</v>
      </c>
      <c r="N5" t="str">
        <f>VLOOKUP(C5,Customer_Dim!$A$2:$H$501,4,0)</f>
        <v>Female</v>
      </c>
      <c r="O5" t="str">
        <f>VLOOKUP(C5,Customer_Dim!$A$2:$H$501,6,0)</f>
        <v>North Dakota</v>
      </c>
      <c r="P5">
        <f>VLOOKUP(D5,Product_Dim!$A$1:$G$101,7,0)</f>
        <v>103</v>
      </c>
    </row>
    <row r="6" spans="1:16" x14ac:dyDescent="0.3">
      <c r="A6" t="s">
        <v>2237</v>
      </c>
      <c r="B6" s="4">
        <v>45445</v>
      </c>
      <c r="C6" t="s">
        <v>14</v>
      </c>
      <c r="D6" t="s">
        <v>1632</v>
      </c>
      <c r="E6" t="str">
        <f>VLOOKUP(D6,Product_Dim!$A$1:$G$101,2,0)</f>
        <v>HDMI Cable – 2m</v>
      </c>
      <c r="F6" t="s">
        <v>1781</v>
      </c>
      <c r="G6">
        <v>3</v>
      </c>
      <c r="H6">
        <v>287.70999999999998</v>
      </c>
      <c r="I6">
        <v>0.03</v>
      </c>
      <c r="J6" t="s">
        <v>1810</v>
      </c>
      <c r="K6" s="17">
        <v>837.23609999999985</v>
      </c>
      <c r="L6">
        <f>VLOOKUP(C6,Customer_Dim!$A$2:$H$501,3,0)</f>
        <v>26</v>
      </c>
      <c r="M6" t="str">
        <f t="shared" si="0"/>
        <v>20–39</v>
      </c>
      <c r="N6" t="str">
        <f>VLOOKUP(C6,Customer_Dim!$A$2:$H$501,4,0)</f>
        <v>Female</v>
      </c>
      <c r="O6" t="str">
        <f>VLOOKUP(C6,Customer_Dim!$A$2:$H$501,6,0)</f>
        <v>North Dakota</v>
      </c>
      <c r="P6">
        <f>VLOOKUP(D6,Product_Dim!$A$1:$G$101,7,0)</f>
        <v>246</v>
      </c>
    </row>
    <row r="7" spans="1:16" x14ac:dyDescent="0.3">
      <c r="A7" t="s">
        <v>2569</v>
      </c>
      <c r="B7" s="4">
        <v>45360</v>
      </c>
      <c r="C7" t="s">
        <v>14</v>
      </c>
      <c r="D7" t="s">
        <v>1664</v>
      </c>
      <c r="E7" t="str">
        <f>VLOOKUP(D7,Product_Dim!$A$1:$G$101,2,0)</f>
        <v>Smart LED Light Strip</v>
      </c>
      <c r="F7" t="s">
        <v>1734</v>
      </c>
      <c r="G7">
        <v>1</v>
      </c>
      <c r="H7">
        <v>928.72</v>
      </c>
      <c r="I7">
        <v>0.1</v>
      </c>
      <c r="J7" t="s">
        <v>1810</v>
      </c>
      <c r="K7" s="17">
        <v>835.84800000000007</v>
      </c>
      <c r="L7">
        <f>VLOOKUP(C7,Customer_Dim!$A$2:$H$501,3,0)</f>
        <v>26</v>
      </c>
      <c r="M7" t="str">
        <f t="shared" si="0"/>
        <v>20–39</v>
      </c>
      <c r="N7" t="str">
        <f>VLOOKUP(C7,Customer_Dim!$A$2:$H$501,4,0)</f>
        <v>Female</v>
      </c>
      <c r="O7" t="str">
        <f>VLOOKUP(C7,Customer_Dim!$A$2:$H$501,6,0)</f>
        <v>North Dakota</v>
      </c>
      <c r="P7">
        <f>VLOOKUP(D7,Product_Dim!$A$1:$G$101,7,0)</f>
        <v>476</v>
      </c>
    </row>
    <row r="8" spans="1:16" x14ac:dyDescent="0.3">
      <c r="A8" t="s">
        <v>2496</v>
      </c>
      <c r="B8" s="4">
        <v>45876</v>
      </c>
      <c r="C8" t="s">
        <v>20</v>
      </c>
      <c r="D8" t="s">
        <v>1638</v>
      </c>
      <c r="E8" t="str">
        <f>VLOOKUP(D8,Product_Dim!$A$1:$G$101,2,0)</f>
        <v>Sports Stopwatch Pro</v>
      </c>
      <c r="F8" t="s">
        <v>1755</v>
      </c>
      <c r="G8">
        <v>1</v>
      </c>
      <c r="H8">
        <v>692.75</v>
      </c>
      <c r="I8">
        <v>0.11</v>
      </c>
      <c r="J8" t="s">
        <v>1810</v>
      </c>
      <c r="K8" s="17">
        <v>616.54750000000001</v>
      </c>
      <c r="L8">
        <f>VLOOKUP(C8,Customer_Dim!$A$2:$H$501,3,0)</f>
        <v>29</v>
      </c>
      <c r="M8" t="str">
        <f t="shared" si="0"/>
        <v>20–39</v>
      </c>
      <c r="N8" t="str">
        <f>VLOOKUP(C8,Customer_Dim!$A$2:$H$501,4,0)</f>
        <v>Female</v>
      </c>
      <c r="O8" t="str">
        <f>VLOOKUP(C8,Customer_Dim!$A$2:$H$501,6,0)</f>
        <v>Alabama</v>
      </c>
      <c r="P8">
        <f>VLOOKUP(D8,Product_Dim!$A$1:$G$101,7,0)</f>
        <v>185</v>
      </c>
    </row>
    <row r="9" spans="1:16" x14ac:dyDescent="0.3">
      <c r="A9" t="s">
        <v>2847</v>
      </c>
      <c r="B9" s="4">
        <v>45861</v>
      </c>
      <c r="C9" t="s">
        <v>20</v>
      </c>
      <c r="D9" t="s">
        <v>1680</v>
      </c>
      <c r="E9" t="str">
        <f>VLOOKUP(D9,Product_Dim!$A$1:$G$101,2,0)</f>
        <v>Women's Ankle Boots</v>
      </c>
      <c r="F9" t="s">
        <v>1789</v>
      </c>
      <c r="G9">
        <v>3</v>
      </c>
      <c r="H9">
        <v>202.07</v>
      </c>
      <c r="I9">
        <v>0.23</v>
      </c>
      <c r="J9" t="s">
        <v>1807</v>
      </c>
      <c r="K9" s="17">
        <v>466.78170000000011</v>
      </c>
      <c r="L9">
        <f>VLOOKUP(C9,Customer_Dim!$A$2:$H$501,3,0)</f>
        <v>29</v>
      </c>
      <c r="M9" t="str">
        <f t="shared" si="0"/>
        <v>20–39</v>
      </c>
      <c r="N9" t="str">
        <f>VLOOKUP(C9,Customer_Dim!$A$2:$H$501,4,0)</f>
        <v>Female</v>
      </c>
      <c r="O9" t="str">
        <f>VLOOKUP(C9,Customer_Dim!$A$2:$H$501,6,0)</f>
        <v>Alabama</v>
      </c>
      <c r="P9">
        <f>VLOOKUP(D9,Product_Dim!$A$1:$G$101,7,0)</f>
        <v>82</v>
      </c>
    </row>
    <row r="10" spans="1:16" x14ac:dyDescent="0.3">
      <c r="A10" t="s">
        <v>1912</v>
      </c>
      <c r="B10" s="4">
        <v>45214</v>
      </c>
      <c r="C10" t="s">
        <v>20</v>
      </c>
      <c r="D10" t="s">
        <v>1688</v>
      </c>
      <c r="E10" t="str">
        <f>VLOOKUP(D10,Product_Dim!$A$1:$G$101,2,0)</f>
        <v>Decorative Lamp Shade</v>
      </c>
      <c r="F10" t="s">
        <v>1789</v>
      </c>
      <c r="G10">
        <v>2</v>
      </c>
      <c r="H10">
        <v>418.23</v>
      </c>
      <c r="I10">
        <v>0.28000000000000003</v>
      </c>
      <c r="J10" t="s">
        <v>1805</v>
      </c>
      <c r="K10" s="17">
        <v>602.25120000000004</v>
      </c>
      <c r="L10">
        <f>VLOOKUP(C10,Customer_Dim!$A$2:$H$501,3,0)</f>
        <v>29</v>
      </c>
      <c r="M10" t="str">
        <f t="shared" si="0"/>
        <v>20–39</v>
      </c>
      <c r="N10" t="str">
        <f>VLOOKUP(C10,Customer_Dim!$A$2:$H$501,4,0)</f>
        <v>Female</v>
      </c>
      <c r="O10" t="str">
        <f>VLOOKUP(C10,Customer_Dim!$A$2:$H$501,6,0)</f>
        <v>Alabama</v>
      </c>
      <c r="P10">
        <f>VLOOKUP(D10,Product_Dim!$A$1:$G$101,7,0)</f>
        <v>469</v>
      </c>
    </row>
    <row r="11" spans="1:16" x14ac:dyDescent="0.3">
      <c r="A11" t="s">
        <v>2548</v>
      </c>
      <c r="B11" s="4">
        <v>45372</v>
      </c>
      <c r="C11" t="s">
        <v>20</v>
      </c>
      <c r="D11" t="s">
        <v>1702</v>
      </c>
      <c r="E11" t="str">
        <f>VLOOKUP(D11,Product_Dim!$A$1:$G$101,2,0)</f>
        <v>Kitchen Cutting Board</v>
      </c>
      <c r="F11" t="s">
        <v>1768</v>
      </c>
      <c r="G11">
        <v>1</v>
      </c>
      <c r="H11">
        <v>431.69</v>
      </c>
      <c r="I11">
        <v>0.09</v>
      </c>
      <c r="J11" t="s">
        <v>1805</v>
      </c>
      <c r="K11" s="17">
        <v>392.83789999999999</v>
      </c>
      <c r="L11">
        <f>VLOOKUP(C11,Customer_Dim!$A$2:$H$501,3,0)</f>
        <v>29</v>
      </c>
      <c r="M11" t="str">
        <f t="shared" si="0"/>
        <v>20–39</v>
      </c>
      <c r="N11" t="str">
        <f>VLOOKUP(C11,Customer_Dim!$A$2:$H$501,4,0)</f>
        <v>Female</v>
      </c>
      <c r="O11" t="str">
        <f>VLOOKUP(C11,Customer_Dim!$A$2:$H$501,6,0)</f>
        <v>Alabama</v>
      </c>
      <c r="P11">
        <f>VLOOKUP(D11,Product_Dim!$A$1:$G$101,7,0)</f>
        <v>82</v>
      </c>
    </row>
    <row r="12" spans="1:16" x14ac:dyDescent="0.3">
      <c r="A12" t="s">
        <v>3084</v>
      </c>
      <c r="B12" s="4">
        <v>45524</v>
      </c>
      <c r="C12" t="s">
        <v>23</v>
      </c>
      <c r="D12" t="s">
        <v>1525</v>
      </c>
      <c r="E12" t="str">
        <f>VLOOKUP(D12,Product_Dim!$A$1:$G$101,2,0)</f>
        <v>Brother Laser Printer</v>
      </c>
      <c r="F12" t="s">
        <v>1781</v>
      </c>
      <c r="G12">
        <v>1</v>
      </c>
      <c r="H12">
        <v>449.6</v>
      </c>
      <c r="I12">
        <v>0.01</v>
      </c>
      <c r="J12" t="s">
        <v>1807</v>
      </c>
      <c r="K12" s="17">
        <v>445.10399999999998</v>
      </c>
      <c r="L12">
        <f>VLOOKUP(C12,Customer_Dim!$A$2:$H$501,3,0)</f>
        <v>59</v>
      </c>
      <c r="M12" t="str">
        <f t="shared" si="0"/>
        <v>40–59</v>
      </c>
      <c r="N12" t="str">
        <f>VLOOKUP(C12,Customer_Dim!$A$2:$H$501,4,0)</f>
        <v>Female</v>
      </c>
      <c r="O12" t="str">
        <f>VLOOKUP(C12,Customer_Dim!$A$2:$H$501,6,0)</f>
        <v>Ohio</v>
      </c>
      <c r="P12">
        <f>VLOOKUP(D12,Product_Dim!$A$1:$G$101,7,0)</f>
        <v>416</v>
      </c>
    </row>
    <row r="13" spans="1:16" x14ac:dyDescent="0.3">
      <c r="A13" t="s">
        <v>3540</v>
      </c>
      <c r="B13" s="4">
        <v>45862</v>
      </c>
      <c r="C13" t="s">
        <v>23</v>
      </c>
      <c r="D13" t="s">
        <v>1554</v>
      </c>
      <c r="E13" t="str">
        <f>VLOOKUP(D13,Product_Dim!$A$1:$G$101,2,0)</f>
        <v>Hair Strengthening Shampoo</v>
      </c>
      <c r="F13" t="s">
        <v>1768</v>
      </c>
      <c r="G13">
        <v>1</v>
      </c>
      <c r="H13">
        <v>437.65</v>
      </c>
      <c r="I13">
        <v>0.02</v>
      </c>
      <c r="J13" t="s">
        <v>1807</v>
      </c>
      <c r="K13" s="17">
        <v>428.89699999999999</v>
      </c>
      <c r="L13">
        <f>VLOOKUP(C13,Customer_Dim!$A$2:$H$501,3,0)</f>
        <v>59</v>
      </c>
      <c r="M13" t="str">
        <f t="shared" si="0"/>
        <v>40–59</v>
      </c>
      <c r="N13" t="str">
        <f>VLOOKUP(C13,Customer_Dim!$A$2:$H$501,4,0)</f>
        <v>Female</v>
      </c>
      <c r="O13" t="str">
        <f>VLOOKUP(C13,Customer_Dim!$A$2:$H$501,6,0)</f>
        <v>Ohio</v>
      </c>
      <c r="P13">
        <f>VLOOKUP(D13,Product_Dim!$A$1:$G$101,7,0)</f>
        <v>460</v>
      </c>
    </row>
    <row r="14" spans="1:16" x14ac:dyDescent="0.3">
      <c r="A14" t="s">
        <v>3112</v>
      </c>
      <c r="B14" s="4">
        <v>45616</v>
      </c>
      <c r="C14" t="s">
        <v>23</v>
      </c>
      <c r="D14" t="s">
        <v>1650</v>
      </c>
      <c r="E14" t="str">
        <f>VLOOKUP(D14,Product_Dim!$A$1:$G$101,2,0)</f>
        <v>Luxury Perfume Spray</v>
      </c>
      <c r="F14" t="s">
        <v>1792</v>
      </c>
      <c r="G14">
        <v>1</v>
      </c>
      <c r="H14">
        <v>146.49</v>
      </c>
      <c r="I14">
        <v>0.28000000000000003</v>
      </c>
      <c r="J14" t="s">
        <v>1805</v>
      </c>
      <c r="K14" s="17">
        <v>105.47280000000001</v>
      </c>
      <c r="L14">
        <f>VLOOKUP(C14,Customer_Dim!$A$2:$H$501,3,0)</f>
        <v>59</v>
      </c>
      <c r="M14" t="str">
        <f t="shared" si="0"/>
        <v>40–59</v>
      </c>
      <c r="N14" t="str">
        <f>VLOOKUP(C14,Customer_Dim!$A$2:$H$501,4,0)</f>
        <v>Female</v>
      </c>
      <c r="O14" t="str">
        <f>VLOOKUP(C14,Customer_Dim!$A$2:$H$501,6,0)</f>
        <v>Ohio</v>
      </c>
      <c r="P14">
        <f>VLOOKUP(D14,Product_Dim!$A$1:$G$101,7,0)</f>
        <v>444</v>
      </c>
    </row>
    <row r="15" spans="1:16" x14ac:dyDescent="0.3">
      <c r="A15" t="s">
        <v>3638</v>
      </c>
      <c r="B15" s="4">
        <v>45704</v>
      </c>
      <c r="C15" t="s">
        <v>23</v>
      </c>
      <c r="D15" t="s">
        <v>1678</v>
      </c>
      <c r="E15" t="str">
        <f>VLOOKUP(D15,Product_Dim!$A$1:$G$101,2,0)</f>
        <v>Bluetooth Car Audio System</v>
      </c>
      <c r="F15" t="s">
        <v>1783</v>
      </c>
      <c r="G15">
        <v>2</v>
      </c>
      <c r="H15">
        <v>25.3</v>
      </c>
      <c r="I15">
        <v>0.21</v>
      </c>
      <c r="J15" t="s">
        <v>1805</v>
      </c>
      <c r="K15" s="17">
        <v>39.973999999999997</v>
      </c>
      <c r="L15">
        <f>VLOOKUP(C15,Customer_Dim!$A$2:$H$501,3,0)</f>
        <v>59</v>
      </c>
      <c r="M15" t="str">
        <f t="shared" si="0"/>
        <v>40–59</v>
      </c>
      <c r="N15" t="str">
        <f>VLOOKUP(C15,Customer_Dim!$A$2:$H$501,4,0)</f>
        <v>Female</v>
      </c>
      <c r="O15" t="str">
        <f>VLOOKUP(C15,Customer_Dim!$A$2:$H$501,6,0)</f>
        <v>Ohio</v>
      </c>
      <c r="P15">
        <f>VLOOKUP(D15,Product_Dim!$A$1:$G$101,7,0)</f>
        <v>159</v>
      </c>
    </row>
    <row r="16" spans="1:16" x14ac:dyDescent="0.3">
      <c r="A16" t="s">
        <v>3161</v>
      </c>
      <c r="B16" s="4">
        <v>45331</v>
      </c>
      <c r="C16" t="s">
        <v>23</v>
      </c>
      <c r="D16" t="s">
        <v>1724</v>
      </c>
      <c r="E16" t="str">
        <f>VLOOKUP(D16,Product_Dim!$A$1:$G$101,2,0)</f>
        <v>Cricket Bat</v>
      </c>
      <c r="F16" t="s">
        <v>1748</v>
      </c>
      <c r="G16">
        <v>4</v>
      </c>
      <c r="H16">
        <v>360.28</v>
      </c>
      <c r="I16">
        <v>0.09</v>
      </c>
      <c r="J16" t="s">
        <v>1810</v>
      </c>
      <c r="K16" s="17">
        <v>1311.4192</v>
      </c>
      <c r="L16">
        <f>VLOOKUP(C16,Customer_Dim!$A$2:$H$501,3,0)</f>
        <v>59</v>
      </c>
      <c r="M16" t="str">
        <f t="shared" si="0"/>
        <v>40–59</v>
      </c>
      <c r="N16" t="str">
        <f>VLOOKUP(C16,Customer_Dim!$A$2:$H$501,4,0)</f>
        <v>Female</v>
      </c>
      <c r="O16" t="str">
        <f>VLOOKUP(C16,Customer_Dim!$A$2:$H$501,6,0)</f>
        <v>Ohio</v>
      </c>
      <c r="P16">
        <f>VLOOKUP(D16,Product_Dim!$A$1:$G$101,7,0)</f>
        <v>471</v>
      </c>
    </row>
    <row r="17" spans="1:16" x14ac:dyDescent="0.3">
      <c r="A17" t="s">
        <v>2795</v>
      </c>
      <c r="B17" s="4">
        <v>45486</v>
      </c>
      <c r="C17" t="s">
        <v>27</v>
      </c>
      <c r="D17" t="s">
        <v>1624</v>
      </c>
      <c r="E17" t="str">
        <f>VLOOKUP(D17,Product_Dim!$A$1:$G$101,2,0)</f>
        <v>Makeup Brush Set</v>
      </c>
      <c r="F17" t="s">
        <v>1789</v>
      </c>
      <c r="G17">
        <v>2</v>
      </c>
      <c r="H17">
        <v>274.08999999999997</v>
      </c>
      <c r="I17">
        <v>0.13</v>
      </c>
      <c r="J17" t="s">
        <v>1807</v>
      </c>
      <c r="K17" s="17">
        <v>476.91660000000002</v>
      </c>
      <c r="L17">
        <f>VLOOKUP(C17,Customer_Dim!$A$2:$H$501,3,0)</f>
        <v>64</v>
      </c>
      <c r="M17" t="str">
        <f t="shared" si="0"/>
        <v>60+</v>
      </c>
      <c r="N17" t="str">
        <f>VLOOKUP(C17,Customer_Dim!$A$2:$H$501,4,0)</f>
        <v>Female</v>
      </c>
      <c r="O17" t="str">
        <f>VLOOKUP(C17,Customer_Dim!$A$2:$H$501,6,0)</f>
        <v>California</v>
      </c>
      <c r="P17">
        <f>VLOOKUP(D17,Product_Dim!$A$1:$G$101,7,0)</f>
        <v>431</v>
      </c>
    </row>
    <row r="18" spans="1:16" x14ac:dyDescent="0.3">
      <c r="A18" t="s">
        <v>2944</v>
      </c>
      <c r="B18" s="4">
        <v>45441</v>
      </c>
      <c r="C18" t="s">
        <v>27</v>
      </c>
      <c r="D18" t="s">
        <v>1658</v>
      </c>
      <c r="E18" t="str">
        <f>VLOOKUP(D18,Product_Dim!$A$1:$G$101,2,0)</f>
        <v>Matte Lipstick Set</v>
      </c>
      <c r="F18" t="s">
        <v>1786</v>
      </c>
      <c r="G18">
        <v>1</v>
      </c>
      <c r="H18">
        <v>453.41</v>
      </c>
      <c r="I18">
        <v>0.04</v>
      </c>
      <c r="J18" t="s">
        <v>1810</v>
      </c>
      <c r="K18" s="17">
        <v>435.27359999999999</v>
      </c>
      <c r="L18">
        <f>VLOOKUP(C18,Customer_Dim!$A$2:$H$501,3,0)</f>
        <v>64</v>
      </c>
      <c r="M18" t="str">
        <f t="shared" si="0"/>
        <v>60+</v>
      </c>
      <c r="N18" t="str">
        <f>VLOOKUP(C18,Customer_Dim!$A$2:$H$501,4,0)</f>
        <v>Female</v>
      </c>
      <c r="O18" t="str">
        <f>VLOOKUP(C18,Customer_Dim!$A$2:$H$501,6,0)</f>
        <v>California</v>
      </c>
      <c r="P18">
        <f>VLOOKUP(D18,Product_Dim!$A$1:$G$101,7,0)</f>
        <v>118</v>
      </c>
    </row>
    <row r="19" spans="1:16" x14ac:dyDescent="0.3">
      <c r="A19" t="s">
        <v>3670</v>
      </c>
      <c r="B19" s="4">
        <v>45489</v>
      </c>
      <c r="C19" t="s">
        <v>27</v>
      </c>
      <c r="D19" t="s">
        <v>1676</v>
      </c>
      <c r="E19" t="str">
        <f>VLOOKUP(D19,Product_Dim!$A$1:$G$101,2,0)</f>
        <v>Shin Guards – Adult</v>
      </c>
      <c r="F19" t="s">
        <v>1751</v>
      </c>
      <c r="G19">
        <v>4</v>
      </c>
      <c r="H19">
        <v>834.7</v>
      </c>
      <c r="I19">
        <v>0.14000000000000001</v>
      </c>
      <c r="J19" t="s">
        <v>1805</v>
      </c>
      <c r="K19" s="17">
        <v>2871.3679999999999</v>
      </c>
      <c r="L19">
        <f>VLOOKUP(C19,Customer_Dim!$A$2:$H$501,3,0)</f>
        <v>64</v>
      </c>
      <c r="M19" t="str">
        <f t="shared" si="0"/>
        <v>60+</v>
      </c>
      <c r="N19" t="str">
        <f>VLOOKUP(C19,Customer_Dim!$A$2:$H$501,4,0)</f>
        <v>Female</v>
      </c>
      <c r="O19" t="str">
        <f>VLOOKUP(C19,Customer_Dim!$A$2:$H$501,6,0)</f>
        <v>California</v>
      </c>
      <c r="P19">
        <f>VLOOKUP(D19,Product_Dim!$A$1:$G$101,7,0)</f>
        <v>359</v>
      </c>
    </row>
    <row r="20" spans="1:16" x14ac:dyDescent="0.3">
      <c r="A20" t="s">
        <v>2818</v>
      </c>
      <c r="B20" s="4">
        <v>45601</v>
      </c>
      <c r="C20" t="s">
        <v>27</v>
      </c>
      <c r="D20" t="s">
        <v>1692</v>
      </c>
      <c r="E20" t="str">
        <f>VLOOKUP(D20,Product_Dim!$A$1:$G$101,2,0)</f>
        <v>Badminton Racket Set</v>
      </c>
      <c r="F20" t="s">
        <v>1755</v>
      </c>
      <c r="G20">
        <v>2</v>
      </c>
      <c r="H20">
        <v>358.36</v>
      </c>
      <c r="I20">
        <v>0.05</v>
      </c>
      <c r="J20" t="s">
        <v>1807</v>
      </c>
      <c r="K20" s="17">
        <v>680.88400000000001</v>
      </c>
      <c r="L20">
        <f>VLOOKUP(C20,Customer_Dim!$A$2:$H$501,3,0)</f>
        <v>64</v>
      </c>
      <c r="M20" t="str">
        <f t="shared" si="0"/>
        <v>60+</v>
      </c>
      <c r="N20" t="str">
        <f>VLOOKUP(C20,Customer_Dim!$A$2:$H$501,4,0)</f>
        <v>Female</v>
      </c>
      <c r="O20" t="str">
        <f>VLOOKUP(C20,Customer_Dim!$A$2:$H$501,6,0)</f>
        <v>California</v>
      </c>
      <c r="P20">
        <f>VLOOKUP(D20,Product_Dim!$A$1:$G$101,7,0)</f>
        <v>358</v>
      </c>
    </row>
    <row r="21" spans="1:16" x14ac:dyDescent="0.3">
      <c r="A21" t="s">
        <v>3138</v>
      </c>
      <c r="B21" s="4">
        <v>45233</v>
      </c>
      <c r="C21" t="s">
        <v>27</v>
      </c>
      <c r="D21" t="s">
        <v>1714</v>
      </c>
      <c r="E21" t="str">
        <f>VLOOKUP(D21,Product_Dim!$A$1:$G$101,2,0)</f>
        <v>Microwave Oven</v>
      </c>
      <c r="F21" t="s">
        <v>1792</v>
      </c>
      <c r="G21">
        <v>2</v>
      </c>
      <c r="H21">
        <v>177.4</v>
      </c>
      <c r="I21">
        <v>0.19</v>
      </c>
      <c r="J21" t="s">
        <v>1807</v>
      </c>
      <c r="K21" s="17">
        <v>287.38799999999998</v>
      </c>
      <c r="L21">
        <f>VLOOKUP(C21,Customer_Dim!$A$2:$H$501,3,0)</f>
        <v>64</v>
      </c>
      <c r="M21" t="str">
        <f t="shared" si="0"/>
        <v>60+</v>
      </c>
      <c r="N21" t="str">
        <f>VLOOKUP(C21,Customer_Dim!$A$2:$H$501,4,0)</f>
        <v>Female</v>
      </c>
      <c r="O21" t="str">
        <f>VLOOKUP(C21,Customer_Dim!$A$2:$H$501,6,0)</f>
        <v>California</v>
      </c>
      <c r="P21">
        <f>VLOOKUP(D21,Product_Dim!$A$1:$G$101,7,0)</f>
        <v>191</v>
      </c>
    </row>
    <row r="22" spans="1:16" x14ac:dyDescent="0.3">
      <c r="A22" t="s">
        <v>3602</v>
      </c>
      <c r="B22" s="4">
        <v>45455</v>
      </c>
      <c r="C22" t="s">
        <v>27</v>
      </c>
      <c r="D22" t="s">
        <v>1722</v>
      </c>
      <c r="E22" t="str">
        <f>VLOOKUP(D22,Product_Dim!$A$1:$G$101,2,0)</f>
        <v>Women's Formal Blazer</v>
      </c>
      <c r="F22" t="s">
        <v>1751</v>
      </c>
      <c r="G22">
        <v>2</v>
      </c>
      <c r="H22">
        <v>649.89</v>
      </c>
      <c r="I22">
        <v>0.17</v>
      </c>
      <c r="J22" t="s">
        <v>1810</v>
      </c>
      <c r="K22" s="17">
        <v>1078.8173999999999</v>
      </c>
      <c r="L22">
        <f>VLOOKUP(C22,Customer_Dim!$A$2:$H$501,3,0)</f>
        <v>64</v>
      </c>
      <c r="M22" t="str">
        <f t="shared" si="0"/>
        <v>60+</v>
      </c>
      <c r="N22" t="str">
        <f>VLOOKUP(C22,Customer_Dim!$A$2:$H$501,4,0)</f>
        <v>Female</v>
      </c>
      <c r="O22" t="str">
        <f>VLOOKUP(C22,Customer_Dim!$A$2:$H$501,6,0)</f>
        <v>California</v>
      </c>
      <c r="P22">
        <f>VLOOKUP(D22,Product_Dim!$A$1:$G$101,7,0)</f>
        <v>143</v>
      </c>
    </row>
    <row r="23" spans="1:16" x14ac:dyDescent="0.3">
      <c r="A23" t="s">
        <v>3176</v>
      </c>
      <c r="B23" s="4">
        <v>45798</v>
      </c>
      <c r="C23" t="s">
        <v>32</v>
      </c>
      <c r="D23" t="s">
        <v>1600</v>
      </c>
      <c r="E23" t="str">
        <f>VLOOKUP(D23,Product_Dim!$A$1:$G$101,2,0)</f>
        <v>Bedroom Table Lamp</v>
      </c>
      <c r="F23" t="s">
        <v>1761</v>
      </c>
      <c r="G23">
        <v>4</v>
      </c>
      <c r="H23">
        <v>185.67</v>
      </c>
      <c r="I23">
        <v>0.21</v>
      </c>
      <c r="J23" t="s">
        <v>1807</v>
      </c>
      <c r="K23" s="17">
        <v>586.71719999999993</v>
      </c>
      <c r="L23">
        <f>VLOOKUP(C23,Customer_Dim!$A$2:$H$501,3,0)</f>
        <v>24</v>
      </c>
      <c r="M23" t="str">
        <f t="shared" si="0"/>
        <v>20–39</v>
      </c>
      <c r="N23" t="str">
        <f>VLOOKUP(C23,Customer_Dim!$A$2:$H$501,4,0)</f>
        <v>Male</v>
      </c>
      <c r="O23" t="str">
        <f>VLOOKUP(C23,Customer_Dim!$A$2:$H$501,6,0)</f>
        <v>Oregon</v>
      </c>
      <c r="P23">
        <f>VLOOKUP(D23,Product_Dim!$A$1:$G$101,7,0)</f>
        <v>329</v>
      </c>
    </row>
    <row r="24" spans="1:16" x14ac:dyDescent="0.3">
      <c r="A24" t="s">
        <v>3258</v>
      </c>
      <c r="B24" s="4">
        <v>45383</v>
      </c>
      <c r="C24" t="s">
        <v>32</v>
      </c>
      <c r="D24" t="s">
        <v>1600</v>
      </c>
      <c r="E24" t="str">
        <f>VLOOKUP(D24,Product_Dim!$A$1:$G$101,2,0)</f>
        <v>Bedroom Table Lamp</v>
      </c>
      <c r="F24" t="s">
        <v>1792</v>
      </c>
      <c r="G24">
        <v>3</v>
      </c>
      <c r="H24">
        <v>341.51</v>
      </c>
      <c r="I24">
        <v>0.22</v>
      </c>
      <c r="J24" t="s">
        <v>1810</v>
      </c>
      <c r="K24" s="17">
        <v>799.13340000000005</v>
      </c>
      <c r="L24">
        <f>VLOOKUP(C24,Customer_Dim!$A$2:$H$501,3,0)</f>
        <v>24</v>
      </c>
      <c r="M24" t="str">
        <f t="shared" si="0"/>
        <v>20–39</v>
      </c>
      <c r="N24" t="str">
        <f>VLOOKUP(C24,Customer_Dim!$A$2:$H$501,4,0)</f>
        <v>Male</v>
      </c>
      <c r="O24" t="str">
        <f>VLOOKUP(C24,Customer_Dim!$A$2:$H$501,6,0)</f>
        <v>Oregon</v>
      </c>
      <c r="P24">
        <f>VLOOKUP(D24,Product_Dim!$A$1:$G$101,7,0)</f>
        <v>329</v>
      </c>
    </row>
    <row r="25" spans="1:16" x14ac:dyDescent="0.3">
      <c r="A25" t="s">
        <v>2567</v>
      </c>
      <c r="B25" s="4">
        <v>45341</v>
      </c>
      <c r="C25" t="s">
        <v>32</v>
      </c>
      <c r="D25" t="s">
        <v>1652</v>
      </c>
      <c r="E25" t="str">
        <f>VLOOKUP(D25,Product_Dim!$A$1:$G$101,2,0)</f>
        <v>Tennis Ball 3-Pack</v>
      </c>
      <c r="F25" t="s">
        <v>1776</v>
      </c>
      <c r="G25">
        <v>4</v>
      </c>
      <c r="H25">
        <v>731.53</v>
      </c>
      <c r="I25">
        <v>0.12</v>
      </c>
      <c r="J25" t="s">
        <v>1805</v>
      </c>
      <c r="K25" s="17">
        <v>2574.9856</v>
      </c>
      <c r="L25">
        <f>VLOOKUP(C25,Customer_Dim!$A$2:$H$501,3,0)</f>
        <v>24</v>
      </c>
      <c r="M25" t="str">
        <f t="shared" si="0"/>
        <v>20–39</v>
      </c>
      <c r="N25" t="str">
        <f>VLOOKUP(C25,Customer_Dim!$A$2:$H$501,4,0)</f>
        <v>Male</v>
      </c>
      <c r="O25" t="str">
        <f>VLOOKUP(C25,Customer_Dim!$A$2:$H$501,6,0)</f>
        <v>Oregon</v>
      </c>
      <c r="P25">
        <f>VLOOKUP(D25,Product_Dim!$A$1:$G$101,7,0)</f>
        <v>465</v>
      </c>
    </row>
    <row r="26" spans="1:16" x14ac:dyDescent="0.3">
      <c r="A26" t="s">
        <v>3053</v>
      </c>
      <c r="B26" s="4">
        <v>45893</v>
      </c>
      <c r="C26" t="s">
        <v>32</v>
      </c>
      <c r="D26" t="s">
        <v>1654</v>
      </c>
      <c r="E26" t="str">
        <f>VLOOKUP(D26,Product_Dim!$A$1:$G$101,2,0)</f>
        <v>Laptop Cooling Pad</v>
      </c>
      <c r="F26" t="s">
        <v>1734</v>
      </c>
      <c r="G26">
        <v>1</v>
      </c>
      <c r="H26">
        <v>147.96</v>
      </c>
      <c r="I26">
        <v>0.24</v>
      </c>
      <c r="J26" t="s">
        <v>1810</v>
      </c>
      <c r="K26" s="17">
        <v>112.4496</v>
      </c>
      <c r="L26">
        <f>VLOOKUP(C26,Customer_Dim!$A$2:$H$501,3,0)</f>
        <v>24</v>
      </c>
      <c r="M26" t="str">
        <f t="shared" si="0"/>
        <v>20–39</v>
      </c>
      <c r="N26" t="str">
        <f>VLOOKUP(C26,Customer_Dim!$A$2:$H$501,4,0)</f>
        <v>Male</v>
      </c>
      <c r="O26" t="str">
        <f>VLOOKUP(C26,Customer_Dim!$A$2:$H$501,6,0)</f>
        <v>Oregon</v>
      </c>
      <c r="P26">
        <f>VLOOKUP(D26,Product_Dim!$A$1:$G$101,7,0)</f>
        <v>222</v>
      </c>
    </row>
    <row r="27" spans="1:16" x14ac:dyDescent="0.3">
      <c r="A27" t="s">
        <v>2835</v>
      </c>
      <c r="B27" s="4">
        <v>45337</v>
      </c>
      <c r="C27" t="s">
        <v>32</v>
      </c>
      <c r="D27" t="s">
        <v>1702</v>
      </c>
      <c r="E27" t="str">
        <f>VLOOKUP(D27,Product_Dim!$A$1:$G$101,2,0)</f>
        <v>Kitchen Cutting Board</v>
      </c>
      <c r="F27" t="s">
        <v>1792</v>
      </c>
      <c r="G27">
        <v>1</v>
      </c>
      <c r="H27">
        <v>859.3</v>
      </c>
      <c r="I27">
        <v>0.16</v>
      </c>
      <c r="J27" t="s">
        <v>1807</v>
      </c>
      <c r="K27" s="17">
        <v>721.8119999999999</v>
      </c>
      <c r="L27">
        <f>VLOOKUP(C27,Customer_Dim!$A$2:$H$501,3,0)</f>
        <v>24</v>
      </c>
      <c r="M27" t="str">
        <f t="shared" si="0"/>
        <v>20–39</v>
      </c>
      <c r="N27" t="str">
        <f>VLOOKUP(C27,Customer_Dim!$A$2:$H$501,4,0)</f>
        <v>Male</v>
      </c>
      <c r="O27" t="str">
        <f>VLOOKUP(C27,Customer_Dim!$A$2:$H$501,6,0)</f>
        <v>Oregon</v>
      </c>
      <c r="P27">
        <f>VLOOKUP(D27,Product_Dim!$A$1:$G$101,7,0)</f>
        <v>82</v>
      </c>
    </row>
    <row r="28" spans="1:16" x14ac:dyDescent="0.3">
      <c r="A28" t="s">
        <v>2627</v>
      </c>
      <c r="B28" s="4">
        <v>45607</v>
      </c>
      <c r="C28" t="s">
        <v>36</v>
      </c>
      <c r="D28" t="s">
        <v>1586</v>
      </c>
      <c r="E28" t="str">
        <f>VLOOKUP(D28,Product_Dim!$A$1:$G$101,2,0)</f>
        <v>Sports Stopwatch Timer</v>
      </c>
      <c r="F28" t="s">
        <v>1751</v>
      </c>
      <c r="G28">
        <v>2</v>
      </c>
      <c r="H28">
        <v>278.16000000000003</v>
      </c>
      <c r="I28">
        <v>0.22</v>
      </c>
      <c r="J28" t="s">
        <v>1807</v>
      </c>
      <c r="K28" s="17">
        <v>433.92960000000011</v>
      </c>
      <c r="L28">
        <f>VLOOKUP(C28,Customer_Dim!$A$2:$H$501,3,0)</f>
        <v>29</v>
      </c>
      <c r="M28" t="str">
        <f t="shared" si="0"/>
        <v>20–39</v>
      </c>
      <c r="N28" t="str">
        <f>VLOOKUP(C28,Customer_Dim!$A$2:$H$501,4,0)</f>
        <v>Female</v>
      </c>
      <c r="O28" t="str">
        <f>VLOOKUP(C28,Customer_Dim!$A$2:$H$501,6,0)</f>
        <v>South Dakota</v>
      </c>
      <c r="P28">
        <f>VLOOKUP(D28,Product_Dim!$A$1:$G$101,7,0)</f>
        <v>137</v>
      </c>
    </row>
    <row r="29" spans="1:16" x14ac:dyDescent="0.3">
      <c r="A29" t="s">
        <v>2459</v>
      </c>
      <c r="B29" s="4">
        <v>45531</v>
      </c>
      <c r="C29" t="s">
        <v>36</v>
      </c>
      <c r="D29" t="s">
        <v>1608</v>
      </c>
      <c r="E29" t="str">
        <f>VLOOKUP(D29,Product_Dim!$A$1:$G$101,2,0)</f>
        <v>Portable Power Bank</v>
      </c>
      <c r="F29" t="s">
        <v>1792</v>
      </c>
      <c r="G29">
        <v>2</v>
      </c>
      <c r="H29">
        <v>673.02</v>
      </c>
      <c r="I29">
        <v>0.11</v>
      </c>
      <c r="J29" t="s">
        <v>1807</v>
      </c>
      <c r="K29" s="17">
        <v>1197.9756</v>
      </c>
      <c r="L29">
        <f>VLOOKUP(C29,Customer_Dim!$A$2:$H$501,3,0)</f>
        <v>29</v>
      </c>
      <c r="M29" t="str">
        <f t="shared" si="0"/>
        <v>20–39</v>
      </c>
      <c r="N29" t="str">
        <f>VLOOKUP(C29,Customer_Dim!$A$2:$H$501,4,0)</f>
        <v>Female</v>
      </c>
      <c r="O29" t="str">
        <f>VLOOKUP(C29,Customer_Dim!$A$2:$H$501,6,0)</f>
        <v>South Dakota</v>
      </c>
      <c r="P29">
        <f>VLOOKUP(D29,Product_Dim!$A$1:$G$101,7,0)</f>
        <v>301</v>
      </c>
    </row>
    <row r="30" spans="1:16" x14ac:dyDescent="0.3">
      <c r="A30" t="s">
        <v>2958</v>
      </c>
      <c r="B30" s="4">
        <v>45454</v>
      </c>
      <c r="C30" t="s">
        <v>36</v>
      </c>
      <c r="D30" t="s">
        <v>1696</v>
      </c>
      <c r="E30" t="str">
        <f>VLOOKUP(D30,Product_Dim!$A$1:$G$101,2,0)</f>
        <v>Hydrating Face Cleanser</v>
      </c>
      <c r="F30" t="s">
        <v>1789</v>
      </c>
      <c r="G30">
        <v>3</v>
      </c>
      <c r="H30">
        <v>816.87</v>
      </c>
      <c r="I30">
        <v>0.14000000000000001</v>
      </c>
      <c r="J30" t="s">
        <v>1807</v>
      </c>
      <c r="K30" s="17">
        <v>2107.5246000000002</v>
      </c>
      <c r="L30">
        <f>VLOOKUP(C30,Customer_Dim!$A$2:$H$501,3,0)</f>
        <v>29</v>
      </c>
      <c r="M30" t="str">
        <f t="shared" si="0"/>
        <v>20–39</v>
      </c>
      <c r="N30" t="str">
        <f>VLOOKUP(C30,Customer_Dim!$A$2:$H$501,4,0)</f>
        <v>Female</v>
      </c>
      <c r="O30" t="str">
        <f>VLOOKUP(C30,Customer_Dim!$A$2:$H$501,6,0)</f>
        <v>South Dakota</v>
      </c>
      <c r="P30">
        <f>VLOOKUP(D30,Product_Dim!$A$1:$G$101,7,0)</f>
        <v>159</v>
      </c>
    </row>
    <row r="31" spans="1:16" x14ac:dyDescent="0.3">
      <c r="A31" t="s">
        <v>2273</v>
      </c>
      <c r="B31" s="4">
        <v>45713</v>
      </c>
      <c r="C31" t="s">
        <v>36</v>
      </c>
      <c r="D31" t="s">
        <v>1706</v>
      </c>
      <c r="E31" t="str">
        <f>VLOOKUP(D31,Product_Dim!$A$1:$G$101,2,0)</f>
        <v>Sports Wrist Sweatbands</v>
      </c>
      <c r="F31" t="s">
        <v>1786</v>
      </c>
      <c r="G31">
        <v>3</v>
      </c>
      <c r="H31">
        <v>649.95000000000005</v>
      </c>
      <c r="I31">
        <v>0.28000000000000003</v>
      </c>
      <c r="J31" t="s">
        <v>1810</v>
      </c>
      <c r="K31" s="17">
        <v>1403.8920000000001</v>
      </c>
      <c r="L31">
        <f>VLOOKUP(C31,Customer_Dim!$A$2:$H$501,3,0)</f>
        <v>29</v>
      </c>
      <c r="M31" t="str">
        <f t="shared" si="0"/>
        <v>20–39</v>
      </c>
      <c r="N31" t="str">
        <f>VLOOKUP(C31,Customer_Dim!$A$2:$H$501,4,0)</f>
        <v>Female</v>
      </c>
      <c r="O31" t="str">
        <f>VLOOKUP(C31,Customer_Dim!$A$2:$H$501,6,0)</f>
        <v>South Dakota</v>
      </c>
      <c r="P31">
        <f>VLOOKUP(D31,Product_Dim!$A$1:$G$101,7,0)</f>
        <v>232</v>
      </c>
    </row>
    <row r="32" spans="1:16" x14ac:dyDescent="0.3">
      <c r="A32" t="s">
        <v>2221</v>
      </c>
      <c r="B32" s="4">
        <v>45666</v>
      </c>
      <c r="C32" t="s">
        <v>36</v>
      </c>
      <c r="D32" t="s">
        <v>1716</v>
      </c>
      <c r="E32" t="str">
        <f>VLOOKUP(D32,Product_Dim!$A$1:$G$101,2,0)</f>
        <v>USB-C Laptop Charger</v>
      </c>
      <c r="F32" t="s">
        <v>1751</v>
      </c>
      <c r="G32">
        <v>2</v>
      </c>
      <c r="H32">
        <v>772.24</v>
      </c>
      <c r="I32">
        <v>0.22</v>
      </c>
      <c r="J32" t="s">
        <v>1805</v>
      </c>
      <c r="K32" s="17">
        <v>1204.6944000000001</v>
      </c>
      <c r="L32">
        <f>VLOOKUP(C32,Customer_Dim!$A$2:$H$501,3,0)</f>
        <v>29</v>
      </c>
      <c r="M32" t="str">
        <f t="shared" si="0"/>
        <v>20–39</v>
      </c>
      <c r="N32" t="str">
        <f>VLOOKUP(C32,Customer_Dim!$A$2:$H$501,4,0)</f>
        <v>Female</v>
      </c>
      <c r="O32" t="str">
        <f>VLOOKUP(C32,Customer_Dim!$A$2:$H$501,6,0)</f>
        <v>South Dakota</v>
      </c>
      <c r="P32">
        <f>VLOOKUP(D32,Product_Dim!$A$1:$G$101,7,0)</f>
        <v>485</v>
      </c>
    </row>
    <row r="33" spans="1:16" x14ac:dyDescent="0.3">
      <c r="A33" t="s">
        <v>3231</v>
      </c>
      <c r="B33" s="4">
        <v>45664</v>
      </c>
      <c r="C33" t="s">
        <v>40</v>
      </c>
      <c r="D33" t="s">
        <v>1556</v>
      </c>
      <c r="E33" t="str">
        <f>VLOOKUP(D33,Product_Dim!$A$1:$G$101,2,0)</f>
        <v>USB-C Fast Charger</v>
      </c>
      <c r="F33" t="s">
        <v>1792</v>
      </c>
      <c r="G33">
        <v>1</v>
      </c>
      <c r="H33">
        <v>350.58</v>
      </c>
      <c r="I33">
        <v>0.03</v>
      </c>
      <c r="J33" t="s">
        <v>1810</v>
      </c>
      <c r="K33" s="17">
        <v>340.06259999999997</v>
      </c>
      <c r="L33">
        <f>VLOOKUP(C33,Customer_Dim!$A$2:$H$501,3,0)</f>
        <v>29</v>
      </c>
      <c r="M33" t="str">
        <f t="shared" si="0"/>
        <v>20–39</v>
      </c>
      <c r="N33" t="str">
        <f>VLOOKUP(C33,Customer_Dim!$A$2:$H$501,4,0)</f>
        <v>Female</v>
      </c>
      <c r="O33" t="str">
        <f>VLOOKUP(C33,Customer_Dim!$A$2:$H$501,6,0)</f>
        <v>West Virginia</v>
      </c>
      <c r="P33">
        <f>VLOOKUP(D33,Product_Dim!$A$1:$G$101,7,0)</f>
        <v>453</v>
      </c>
    </row>
    <row r="34" spans="1:16" x14ac:dyDescent="0.3">
      <c r="A34" t="s">
        <v>3302</v>
      </c>
      <c r="B34" s="4">
        <v>45555</v>
      </c>
      <c r="C34" t="s">
        <v>40</v>
      </c>
      <c r="D34" t="s">
        <v>1556</v>
      </c>
      <c r="E34" t="str">
        <f>VLOOKUP(D34,Product_Dim!$A$1:$G$101,2,0)</f>
        <v>USB-C Fast Charger</v>
      </c>
      <c r="F34" t="s">
        <v>1748</v>
      </c>
      <c r="G34">
        <v>3</v>
      </c>
      <c r="H34">
        <v>162.16999999999999</v>
      </c>
      <c r="I34">
        <v>0.15</v>
      </c>
      <c r="J34" t="s">
        <v>1807</v>
      </c>
      <c r="K34" s="17">
        <v>413.5335</v>
      </c>
      <c r="L34">
        <f>VLOOKUP(C34,Customer_Dim!$A$2:$H$501,3,0)</f>
        <v>29</v>
      </c>
      <c r="M34" t="str">
        <f t="shared" si="0"/>
        <v>20–39</v>
      </c>
      <c r="N34" t="str">
        <f>VLOOKUP(C34,Customer_Dim!$A$2:$H$501,4,0)</f>
        <v>Female</v>
      </c>
      <c r="O34" t="str">
        <f>VLOOKUP(C34,Customer_Dim!$A$2:$H$501,6,0)</f>
        <v>West Virginia</v>
      </c>
      <c r="P34">
        <f>VLOOKUP(D34,Product_Dim!$A$1:$G$101,7,0)</f>
        <v>453</v>
      </c>
    </row>
    <row r="35" spans="1:16" x14ac:dyDescent="0.3">
      <c r="A35" t="s">
        <v>1917</v>
      </c>
      <c r="B35" s="4">
        <v>45851</v>
      </c>
      <c r="C35" t="s">
        <v>40</v>
      </c>
      <c r="D35" t="s">
        <v>1614</v>
      </c>
      <c r="E35" t="str">
        <f>VLOOKUP(D35,Product_Dim!$A$1:$G$101,2,0)</f>
        <v>Smart Home WiFi Camera</v>
      </c>
      <c r="F35" t="s">
        <v>1764</v>
      </c>
      <c r="G35">
        <v>4</v>
      </c>
      <c r="H35">
        <v>239.83</v>
      </c>
      <c r="I35">
        <v>0.08</v>
      </c>
      <c r="J35" t="s">
        <v>1805</v>
      </c>
      <c r="K35" s="17">
        <v>882.57440000000008</v>
      </c>
      <c r="L35">
        <f>VLOOKUP(C35,Customer_Dim!$A$2:$H$501,3,0)</f>
        <v>29</v>
      </c>
      <c r="M35" t="str">
        <f t="shared" si="0"/>
        <v>20–39</v>
      </c>
      <c r="N35" t="str">
        <f>VLOOKUP(C35,Customer_Dim!$A$2:$H$501,4,0)</f>
        <v>Female</v>
      </c>
      <c r="O35" t="str">
        <f>VLOOKUP(C35,Customer_Dim!$A$2:$H$501,6,0)</f>
        <v>West Virginia</v>
      </c>
      <c r="P35">
        <f>VLOOKUP(D35,Product_Dim!$A$1:$G$101,7,0)</f>
        <v>389</v>
      </c>
    </row>
    <row r="36" spans="1:16" x14ac:dyDescent="0.3">
      <c r="A36" t="s">
        <v>3035</v>
      </c>
      <c r="B36" s="4">
        <v>45785</v>
      </c>
      <c r="C36" t="s">
        <v>40</v>
      </c>
      <c r="D36" t="s">
        <v>1537</v>
      </c>
      <c r="E36" t="str">
        <f>VLOOKUP(D36,Product_Dim!$A$1:$G$101,2,0)</f>
        <v>Men's Leather Belt</v>
      </c>
      <c r="F36" t="s">
        <v>1781</v>
      </c>
      <c r="G36">
        <v>1</v>
      </c>
      <c r="H36">
        <v>38.880000000000003</v>
      </c>
      <c r="I36">
        <v>0.16</v>
      </c>
      <c r="J36" t="s">
        <v>1810</v>
      </c>
      <c r="K36" s="17">
        <v>32.659199999999998</v>
      </c>
      <c r="L36">
        <f>VLOOKUP(C36,Customer_Dim!$A$2:$H$501,3,0)</f>
        <v>29</v>
      </c>
      <c r="M36" t="str">
        <f t="shared" si="0"/>
        <v>20–39</v>
      </c>
      <c r="N36" t="str">
        <f>VLOOKUP(C36,Customer_Dim!$A$2:$H$501,4,0)</f>
        <v>Female</v>
      </c>
      <c r="O36" t="str">
        <f>VLOOKUP(C36,Customer_Dim!$A$2:$H$501,6,0)</f>
        <v>West Virginia</v>
      </c>
      <c r="P36">
        <f>VLOOKUP(D36,Product_Dim!$A$1:$G$101,7,0)</f>
        <v>59</v>
      </c>
    </row>
    <row r="37" spans="1:16" x14ac:dyDescent="0.3">
      <c r="A37" t="s">
        <v>2310</v>
      </c>
      <c r="B37" s="4">
        <v>45889</v>
      </c>
      <c r="C37" t="s">
        <v>40</v>
      </c>
      <c r="D37" t="s">
        <v>1638</v>
      </c>
      <c r="E37" t="str">
        <f>VLOOKUP(D37,Product_Dim!$A$1:$G$101,2,0)</f>
        <v>Sports Stopwatch Pro</v>
      </c>
      <c r="F37" t="s">
        <v>1739</v>
      </c>
      <c r="G37">
        <v>2</v>
      </c>
      <c r="H37">
        <v>355.41</v>
      </c>
      <c r="I37">
        <v>0.13</v>
      </c>
      <c r="J37" t="s">
        <v>1810</v>
      </c>
      <c r="K37" s="17">
        <v>618.41340000000002</v>
      </c>
      <c r="L37">
        <f>VLOOKUP(C37,Customer_Dim!$A$2:$H$501,3,0)</f>
        <v>29</v>
      </c>
      <c r="M37" t="str">
        <f t="shared" si="0"/>
        <v>20–39</v>
      </c>
      <c r="N37" t="str">
        <f>VLOOKUP(C37,Customer_Dim!$A$2:$H$501,4,0)</f>
        <v>Female</v>
      </c>
      <c r="O37" t="str">
        <f>VLOOKUP(C37,Customer_Dim!$A$2:$H$501,6,0)</f>
        <v>West Virginia</v>
      </c>
      <c r="P37">
        <f>VLOOKUP(D37,Product_Dim!$A$1:$G$101,7,0)</f>
        <v>185</v>
      </c>
    </row>
    <row r="38" spans="1:16" x14ac:dyDescent="0.3">
      <c r="A38" t="s">
        <v>3345</v>
      </c>
      <c r="B38" s="4">
        <v>45927</v>
      </c>
      <c r="C38" t="s">
        <v>40</v>
      </c>
      <c r="D38" t="s">
        <v>1638</v>
      </c>
      <c r="E38" t="str">
        <f>VLOOKUP(D38,Product_Dim!$A$1:$G$101,2,0)</f>
        <v>Sports Stopwatch Pro</v>
      </c>
      <c r="F38" t="s">
        <v>1789</v>
      </c>
      <c r="G38">
        <v>2</v>
      </c>
      <c r="H38">
        <v>700.91</v>
      </c>
      <c r="I38">
        <v>0.1</v>
      </c>
      <c r="J38" t="s">
        <v>1807</v>
      </c>
      <c r="K38" s="17">
        <v>1261.6379999999999</v>
      </c>
      <c r="L38">
        <f>VLOOKUP(C38,Customer_Dim!$A$2:$H$501,3,0)</f>
        <v>29</v>
      </c>
      <c r="M38" t="str">
        <f t="shared" si="0"/>
        <v>20–39</v>
      </c>
      <c r="N38" t="str">
        <f>VLOOKUP(C38,Customer_Dim!$A$2:$H$501,4,0)</f>
        <v>Female</v>
      </c>
      <c r="O38" t="str">
        <f>VLOOKUP(C38,Customer_Dim!$A$2:$H$501,6,0)</f>
        <v>West Virginia</v>
      </c>
      <c r="P38">
        <f>VLOOKUP(D38,Product_Dim!$A$1:$G$101,7,0)</f>
        <v>185</v>
      </c>
    </row>
    <row r="39" spans="1:16" x14ac:dyDescent="0.3">
      <c r="A39" t="s">
        <v>3526</v>
      </c>
      <c r="B39" s="4">
        <v>45702</v>
      </c>
      <c r="C39" t="s">
        <v>40</v>
      </c>
      <c r="D39" t="s">
        <v>1640</v>
      </c>
      <c r="E39" t="str">
        <f>VLOOKUP(D39,Product_Dim!$A$1:$G$101,2,0)</f>
        <v>Ceramic Plant Pot</v>
      </c>
      <c r="F39" t="s">
        <v>1776</v>
      </c>
      <c r="G39">
        <v>1</v>
      </c>
      <c r="H39">
        <v>846.3</v>
      </c>
      <c r="I39">
        <v>0.14000000000000001</v>
      </c>
      <c r="J39" t="s">
        <v>1807</v>
      </c>
      <c r="K39" s="17">
        <v>727.81799999999998</v>
      </c>
      <c r="L39">
        <f>VLOOKUP(C39,Customer_Dim!$A$2:$H$501,3,0)</f>
        <v>29</v>
      </c>
      <c r="M39" t="str">
        <f t="shared" si="0"/>
        <v>20–39</v>
      </c>
      <c r="N39" t="str">
        <f>VLOOKUP(C39,Customer_Dim!$A$2:$H$501,4,0)</f>
        <v>Female</v>
      </c>
      <c r="O39" t="str">
        <f>VLOOKUP(C39,Customer_Dim!$A$2:$H$501,6,0)</f>
        <v>West Virginia</v>
      </c>
      <c r="P39">
        <f>VLOOKUP(D39,Product_Dim!$A$1:$G$101,7,0)</f>
        <v>0</v>
      </c>
    </row>
    <row r="40" spans="1:16" x14ac:dyDescent="0.3">
      <c r="A40" t="s">
        <v>1884</v>
      </c>
      <c r="B40" s="4">
        <v>45800</v>
      </c>
      <c r="C40" t="s">
        <v>40</v>
      </c>
      <c r="D40" t="s">
        <v>1664</v>
      </c>
      <c r="E40" t="str">
        <f>VLOOKUP(D40,Product_Dim!$A$1:$G$101,2,0)</f>
        <v>Smart LED Light Strip</v>
      </c>
      <c r="F40" t="s">
        <v>1783</v>
      </c>
      <c r="G40">
        <v>1</v>
      </c>
      <c r="H40">
        <v>687.82</v>
      </c>
      <c r="I40">
        <v>0.27</v>
      </c>
      <c r="J40" t="s">
        <v>1810</v>
      </c>
      <c r="K40" s="17">
        <v>502.10860000000002</v>
      </c>
      <c r="L40">
        <f>VLOOKUP(C40,Customer_Dim!$A$2:$H$501,3,0)</f>
        <v>29</v>
      </c>
      <c r="M40" t="str">
        <f t="shared" si="0"/>
        <v>20–39</v>
      </c>
      <c r="N40" t="str">
        <f>VLOOKUP(C40,Customer_Dim!$A$2:$H$501,4,0)</f>
        <v>Female</v>
      </c>
      <c r="O40" t="str">
        <f>VLOOKUP(C40,Customer_Dim!$A$2:$H$501,6,0)</f>
        <v>West Virginia</v>
      </c>
      <c r="P40">
        <f>VLOOKUP(D40,Product_Dim!$A$1:$G$101,7,0)</f>
        <v>476</v>
      </c>
    </row>
    <row r="41" spans="1:16" x14ac:dyDescent="0.3">
      <c r="A41" t="s">
        <v>3359</v>
      </c>
      <c r="B41" s="4">
        <v>45447</v>
      </c>
      <c r="C41" t="s">
        <v>40</v>
      </c>
      <c r="D41" t="s">
        <v>1676</v>
      </c>
      <c r="E41" t="str">
        <f>VLOOKUP(D41,Product_Dim!$A$1:$G$101,2,0)</f>
        <v>Shin Guards – Adult</v>
      </c>
      <c r="F41" t="s">
        <v>1774</v>
      </c>
      <c r="G41">
        <v>4</v>
      </c>
      <c r="H41">
        <v>871.2</v>
      </c>
      <c r="I41">
        <v>0.28999999999999998</v>
      </c>
      <c r="J41" t="s">
        <v>1805</v>
      </c>
      <c r="K41" s="17">
        <v>2474.2080000000001</v>
      </c>
      <c r="L41">
        <f>VLOOKUP(C41,Customer_Dim!$A$2:$H$501,3,0)</f>
        <v>29</v>
      </c>
      <c r="M41" t="str">
        <f t="shared" si="0"/>
        <v>20–39</v>
      </c>
      <c r="N41" t="str">
        <f>VLOOKUP(C41,Customer_Dim!$A$2:$H$501,4,0)</f>
        <v>Female</v>
      </c>
      <c r="O41" t="str">
        <f>VLOOKUP(C41,Customer_Dim!$A$2:$H$501,6,0)</f>
        <v>West Virginia</v>
      </c>
      <c r="P41">
        <f>VLOOKUP(D41,Product_Dim!$A$1:$G$101,7,0)</f>
        <v>359</v>
      </c>
    </row>
    <row r="42" spans="1:16" x14ac:dyDescent="0.3">
      <c r="A42" t="s">
        <v>2247</v>
      </c>
      <c r="B42" s="4">
        <v>45736</v>
      </c>
      <c r="C42" t="s">
        <v>40</v>
      </c>
      <c r="D42" t="s">
        <v>1700</v>
      </c>
      <c r="E42" t="str">
        <f>VLOOKUP(D42,Product_Dim!$A$1:$G$101,2,0)</f>
        <v>Women's Beanie Hat</v>
      </c>
      <c r="F42" t="s">
        <v>1734</v>
      </c>
      <c r="G42">
        <v>2</v>
      </c>
      <c r="H42">
        <v>226.43</v>
      </c>
      <c r="I42">
        <v>0.03</v>
      </c>
      <c r="J42" t="s">
        <v>1805</v>
      </c>
      <c r="K42" s="17">
        <v>439.27420000000001</v>
      </c>
      <c r="L42">
        <f>VLOOKUP(C42,Customer_Dim!$A$2:$H$501,3,0)</f>
        <v>29</v>
      </c>
      <c r="M42" t="str">
        <f t="shared" si="0"/>
        <v>20–39</v>
      </c>
      <c r="N42" t="str">
        <f>VLOOKUP(C42,Customer_Dim!$A$2:$H$501,4,0)</f>
        <v>Female</v>
      </c>
      <c r="O42" t="str">
        <f>VLOOKUP(C42,Customer_Dim!$A$2:$H$501,6,0)</f>
        <v>West Virginia</v>
      </c>
      <c r="P42">
        <f>VLOOKUP(D42,Product_Dim!$A$1:$G$101,7,0)</f>
        <v>210</v>
      </c>
    </row>
    <row r="43" spans="1:16" x14ac:dyDescent="0.3">
      <c r="A43" t="s">
        <v>1899</v>
      </c>
      <c r="B43" s="4">
        <v>45350</v>
      </c>
      <c r="C43" t="s">
        <v>40</v>
      </c>
      <c r="D43" t="s">
        <v>1702</v>
      </c>
      <c r="E43" t="str">
        <f>VLOOKUP(D43,Product_Dim!$A$1:$G$101,2,0)</f>
        <v>Kitchen Cutting Board</v>
      </c>
      <c r="F43" t="s">
        <v>1751</v>
      </c>
      <c r="G43">
        <v>1</v>
      </c>
      <c r="H43">
        <v>696.53</v>
      </c>
      <c r="I43">
        <v>0.17</v>
      </c>
      <c r="J43" t="s">
        <v>1805</v>
      </c>
      <c r="K43" s="17">
        <v>578.11989999999992</v>
      </c>
      <c r="L43">
        <f>VLOOKUP(C43,Customer_Dim!$A$2:$H$501,3,0)</f>
        <v>29</v>
      </c>
      <c r="M43" t="str">
        <f t="shared" si="0"/>
        <v>20–39</v>
      </c>
      <c r="N43" t="str">
        <f>VLOOKUP(C43,Customer_Dim!$A$2:$H$501,4,0)</f>
        <v>Female</v>
      </c>
      <c r="O43" t="str">
        <f>VLOOKUP(C43,Customer_Dim!$A$2:$H$501,6,0)</f>
        <v>West Virginia</v>
      </c>
      <c r="P43">
        <f>VLOOKUP(D43,Product_Dim!$A$1:$G$101,7,0)</f>
        <v>82</v>
      </c>
    </row>
    <row r="44" spans="1:16" x14ac:dyDescent="0.3">
      <c r="A44" t="s">
        <v>2384</v>
      </c>
      <c r="B44" s="4">
        <v>45360</v>
      </c>
      <c r="C44" t="s">
        <v>40</v>
      </c>
      <c r="D44" t="s">
        <v>1706</v>
      </c>
      <c r="E44" t="str">
        <f>VLOOKUP(D44,Product_Dim!$A$1:$G$101,2,0)</f>
        <v>Sports Wrist Sweatbands</v>
      </c>
      <c r="F44" t="s">
        <v>1743</v>
      </c>
      <c r="G44">
        <v>2</v>
      </c>
      <c r="H44">
        <v>994.32</v>
      </c>
      <c r="I44">
        <v>0.27</v>
      </c>
      <c r="J44" t="s">
        <v>1807</v>
      </c>
      <c r="K44" s="17">
        <v>1451.7072000000001</v>
      </c>
      <c r="L44">
        <f>VLOOKUP(C44,Customer_Dim!$A$2:$H$501,3,0)</f>
        <v>29</v>
      </c>
      <c r="M44" t="str">
        <f t="shared" si="0"/>
        <v>20–39</v>
      </c>
      <c r="N44" t="str">
        <f>VLOOKUP(C44,Customer_Dim!$A$2:$H$501,4,0)</f>
        <v>Female</v>
      </c>
      <c r="O44" t="str">
        <f>VLOOKUP(C44,Customer_Dim!$A$2:$H$501,6,0)</f>
        <v>West Virginia</v>
      </c>
      <c r="P44">
        <f>VLOOKUP(D44,Product_Dim!$A$1:$G$101,7,0)</f>
        <v>232</v>
      </c>
    </row>
    <row r="45" spans="1:16" x14ac:dyDescent="0.3">
      <c r="A45" t="s">
        <v>2767</v>
      </c>
      <c r="B45" s="4">
        <v>45227</v>
      </c>
      <c r="C45" t="s">
        <v>40</v>
      </c>
      <c r="D45" t="s">
        <v>1710</v>
      </c>
      <c r="E45" t="str">
        <f>VLOOKUP(D45,Product_Dim!$A$1:$G$101,2,0)</f>
        <v>Gaming Mouse Pad XL</v>
      </c>
      <c r="F45" t="s">
        <v>1761</v>
      </c>
      <c r="G45">
        <v>1</v>
      </c>
      <c r="H45">
        <v>537.26</v>
      </c>
      <c r="I45">
        <v>0.09</v>
      </c>
      <c r="J45" t="s">
        <v>1805</v>
      </c>
      <c r="K45" s="17">
        <v>488.90660000000003</v>
      </c>
      <c r="L45">
        <f>VLOOKUP(C45,Customer_Dim!$A$2:$H$501,3,0)</f>
        <v>29</v>
      </c>
      <c r="M45" t="str">
        <f t="shared" si="0"/>
        <v>20–39</v>
      </c>
      <c r="N45" t="str">
        <f>VLOOKUP(C45,Customer_Dim!$A$2:$H$501,4,0)</f>
        <v>Female</v>
      </c>
      <c r="O45" t="str">
        <f>VLOOKUP(C45,Customer_Dim!$A$2:$H$501,6,0)</f>
        <v>West Virginia</v>
      </c>
      <c r="P45">
        <f>VLOOKUP(D45,Product_Dim!$A$1:$G$101,7,0)</f>
        <v>361</v>
      </c>
    </row>
    <row r="46" spans="1:16" x14ac:dyDescent="0.3">
      <c r="A46" t="s">
        <v>3121</v>
      </c>
      <c r="B46" s="4">
        <v>45523</v>
      </c>
      <c r="C46" t="s">
        <v>44</v>
      </c>
      <c r="D46" t="s">
        <v>1525</v>
      </c>
      <c r="E46" t="str">
        <f>VLOOKUP(D46,Product_Dim!$A$1:$G$101,2,0)</f>
        <v>Brother Laser Printer</v>
      </c>
      <c r="F46" t="s">
        <v>1768</v>
      </c>
      <c r="G46">
        <v>2</v>
      </c>
      <c r="H46">
        <v>943.8</v>
      </c>
      <c r="I46">
        <v>0.06</v>
      </c>
      <c r="J46" t="s">
        <v>1805</v>
      </c>
      <c r="K46" s="17">
        <v>1774.3440000000001</v>
      </c>
      <c r="L46">
        <f>VLOOKUP(C46,Customer_Dim!$A$2:$H$501,3,0)</f>
        <v>53</v>
      </c>
      <c r="M46" t="str">
        <f t="shared" si="0"/>
        <v>40–59</v>
      </c>
      <c r="N46" t="str">
        <f>VLOOKUP(C46,Customer_Dim!$A$2:$H$501,4,0)</f>
        <v>Female</v>
      </c>
      <c r="O46" t="str">
        <f>VLOOKUP(C46,Customer_Dim!$A$2:$H$501,6,0)</f>
        <v>New Hampshire</v>
      </c>
      <c r="P46">
        <f>VLOOKUP(D46,Product_Dim!$A$1:$G$101,7,0)</f>
        <v>416</v>
      </c>
    </row>
    <row r="47" spans="1:16" x14ac:dyDescent="0.3">
      <c r="A47" t="s">
        <v>3720</v>
      </c>
      <c r="B47" s="4">
        <v>45589</v>
      </c>
      <c r="C47" t="s">
        <v>44</v>
      </c>
      <c r="D47" t="s">
        <v>1574</v>
      </c>
      <c r="E47" t="str">
        <f>VLOOKUP(D47,Product_Dim!$A$1:$G$101,2,0)</f>
        <v>Carbon Fiber Tennis Racket</v>
      </c>
      <c r="F47" t="s">
        <v>1781</v>
      </c>
      <c r="G47">
        <v>1</v>
      </c>
      <c r="H47">
        <v>958.44</v>
      </c>
      <c r="I47">
        <v>0.21</v>
      </c>
      <c r="J47" t="s">
        <v>1805</v>
      </c>
      <c r="K47" s="17">
        <v>757.16760000000011</v>
      </c>
      <c r="L47">
        <f>VLOOKUP(C47,Customer_Dim!$A$2:$H$501,3,0)</f>
        <v>53</v>
      </c>
      <c r="M47" t="str">
        <f t="shared" si="0"/>
        <v>40–59</v>
      </c>
      <c r="N47" t="str">
        <f>VLOOKUP(C47,Customer_Dim!$A$2:$H$501,4,0)</f>
        <v>Female</v>
      </c>
      <c r="O47" t="str">
        <f>VLOOKUP(C47,Customer_Dim!$A$2:$H$501,6,0)</f>
        <v>New Hampshire</v>
      </c>
      <c r="P47">
        <f>VLOOKUP(D47,Product_Dim!$A$1:$G$101,7,0)</f>
        <v>432</v>
      </c>
    </row>
    <row r="48" spans="1:16" x14ac:dyDescent="0.3">
      <c r="A48" t="s">
        <v>1854</v>
      </c>
      <c r="B48" s="4">
        <v>45466</v>
      </c>
      <c r="C48" t="s">
        <v>44</v>
      </c>
      <c r="D48" t="s">
        <v>1590</v>
      </c>
      <c r="E48" t="str">
        <f>VLOOKUP(D48,Product_Dim!$A$1:$G$101,2,0)</f>
        <v>Stainless Steel Cutlery Set</v>
      </c>
      <c r="F48" t="s">
        <v>1774</v>
      </c>
      <c r="G48">
        <v>1</v>
      </c>
      <c r="H48">
        <v>135.78</v>
      </c>
      <c r="I48">
        <v>0.14000000000000001</v>
      </c>
      <c r="J48" t="s">
        <v>1807</v>
      </c>
      <c r="K48" s="17">
        <v>116.77079999999999</v>
      </c>
      <c r="L48">
        <f>VLOOKUP(C48,Customer_Dim!$A$2:$H$501,3,0)</f>
        <v>53</v>
      </c>
      <c r="M48" t="str">
        <f t="shared" si="0"/>
        <v>40–59</v>
      </c>
      <c r="N48" t="str">
        <f>VLOOKUP(C48,Customer_Dim!$A$2:$H$501,4,0)</f>
        <v>Female</v>
      </c>
      <c r="O48" t="str">
        <f>VLOOKUP(C48,Customer_Dim!$A$2:$H$501,6,0)</f>
        <v>New Hampshire</v>
      </c>
      <c r="P48">
        <f>VLOOKUP(D48,Product_Dim!$A$1:$G$101,7,0)</f>
        <v>57</v>
      </c>
    </row>
    <row r="49" spans="1:16" x14ac:dyDescent="0.3">
      <c r="A49" t="s">
        <v>2042</v>
      </c>
      <c r="B49" s="4">
        <v>45671</v>
      </c>
      <c r="C49" t="s">
        <v>44</v>
      </c>
      <c r="D49" t="s">
        <v>1718</v>
      </c>
      <c r="E49" t="str">
        <f>VLOOKUP(D49,Product_Dim!$A$1:$G$101,2,0)</f>
        <v>Vitamin E Body Lotion</v>
      </c>
      <c r="F49" t="s">
        <v>1758</v>
      </c>
      <c r="G49">
        <v>1</v>
      </c>
      <c r="H49">
        <v>946.9</v>
      </c>
      <c r="I49">
        <v>0.28999999999999998</v>
      </c>
      <c r="J49" t="s">
        <v>1810</v>
      </c>
      <c r="K49" s="17">
        <v>672.29899999999998</v>
      </c>
      <c r="L49">
        <f>VLOOKUP(C49,Customer_Dim!$A$2:$H$501,3,0)</f>
        <v>53</v>
      </c>
      <c r="M49" t="str">
        <f t="shared" si="0"/>
        <v>40–59</v>
      </c>
      <c r="N49" t="str">
        <f>VLOOKUP(C49,Customer_Dim!$A$2:$H$501,4,0)</f>
        <v>Female</v>
      </c>
      <c r="O49" t="str">
        <f>VLOOKUP(C49,Customer_Dim!$A$2:$H$501,6,0)</f>
        <v>New Hampshire</v>
      </c>
      <c r="P49">
        <f>VLOOKUP(D49,Product_Dim!$A$1:$G$101,7,0)</f>
        <v>213</v>
      </c>
    </row>
    <row r="50" spans="1:16" x14ac:dyDescent="0.3">
      <c r="A50" t="s">
        <v>3721</v>
      </c>
      <c r="B50" s="4">
        <v>45560</v>
      </c>
      <c r="C50" t="s">
        <v>44</v>
      </c>
      <c r="D50" t="s">
        <v>1728</v>
      </c>
      <c r="E50" t="str">
        <f>VLOOKUP(D50,Product_Dim!$A$1:$G$101,2,0)</f>
        <v>Stainless Steel Cookware Set</v>
      </c>
      <c r="F50" t="s">
        <v>1743</v>
      </c>
      <c r="G50">
        <v>1</v>
      </c>
      <c r="H50">
        <v>716.29</v>
      </c>
      <c r="I50">
        <v>0.01</v>
      </c>
      <c r="J50" t="s">
        <v>1807</v>
      </c>
      <c r="K50" s="17">
        <v>709.12709999999993</v>
      </c>
      <c r="L50">
        <f>VLOOKUP(C50,Customer_Dim!$A$2:$H$501,3,0)</f>
        <v>53</v>
      </c>
      <c r="M50" t="str">
        <f t="shared" si="0"/>
        <v>40–59</v>
      </c>
      <c r="N50" t="str">
        <f>VLOOKUP(C50,Customer_Dim!$A$2:$H$501,4,0)</f>
        <v>Female</v>
      </c>
      <c r="O50" t="str">
        <f>VLOOKUP(C50,Customer_Dim!$A$2:$H$501,6,0)</f>
        <v>New Hampshire</v>
      </c>
      <c r="P50">
        <f>VLOOKUP(D50,Product_Dim!$A$1:$G$101,7,0)</f>
        <v>146</v>
      </c>
    </row>
    <row r="51" spans="1:16" x14ac:dyDescent="0.3">
      <c r="A51" t="s">
        <v>2866</v>
      </c>
      <c r="B51" s="4">
        <v>45222</v>
      </c>
      <c r="C51" t="s">
        <v>48</v>
      </c>
      <c r="D51" t="s">
        <v>1686</v>
      </c>
      <c r="E51" t="str">
        <f>VLOOKUP(D51,Product_Dim!$A$1:$G$101,2,0)</f>
        <v>Essential Oil Diffuser</v>
      </c>
      <c r="F51" t="s">
        <v>1779</v>
      </c>
      <c r="G51">
        <v>2</v>
      </c>
      <c r="H51">
        <v>838.22</v>
      </c>
      <c r="I51">
        <v>0.3</v>
      </c>
      <c r="J51" t="s">
        <v>1805</v>
      </c>
      <c r="K51" s="17">
        <v>1173.508</v>
      </c>
      <c r="L51">
        <f>VLOOKUP(C51,Customer_Dim!$A$2:$H$501,3,0)</f>
        <v>64</v>
      </c>
      <c r="M51" t="str">
        <f t="shared" si="0"/>
        <v>60+</v>
      </c>
      <c r="N51" t="str">
        <f>VLOOKUP(C51,Customer_Dim!$A$2:$H$501,4,0)</f>
        <v>Male</v>
      </c>
      <c r="O51" t="str">
        <f>VLOOKUP(C51,Customer_Dim!$A$2:$H$501,6,0)</f>
        <v>Pennsylvania</v>
      </c>
      <c r="P51">
        <f>VLOOKUP(D51,Product_Dim!$A$1:$G$101,7,0)</f>
        <v>400</v>
      </c>
    </row>
    <row r="52" spans="1:16" x14ac:dyDescent="0.3">
      <c r="A52" t="s">
        <v>3532</v>
      </c>
      <c r="B52" s="4">
        <v>45701</v>
      </c>
      <c r="C52" t="s">
        <v>48</v>
      </c>
      <c r="D52" t="s">
        <v>1712</v>
      </c>
      <c r="E52" t="str">
        <f>VLOOKUP(D52,Product_Dim!$A$1:$G$101,2,0)</f>
        <v>Women's High Heels</v>
      </c>
      <c r="F52" t="s">
        <v>1792</v>
      </c>
      <c r="G52">
        <v>3</v>
      </c>
      <c r="H52">
        <v>482.2</v>
      </c>
      <c r="I52">
        <v>0.23</v>
      </c>
      <c r="J52" t="s">
        <v>1810</v>
      </c>
      <c r="K52" s="17">
        <v>1113.8820000000001</v>
      </c>
      <c r="L52">
        <f>VLOOKUP(C52,Customer_Dim!$A$2:$H$501,3,0)</f>
        <v>64</v>
      </c>
      <c r="M52" t="str">
        <f t="shared" si="0"/>
        <v>60+</v>
      </c>
      <c r="N52" t="str">
        <f>VLOOKUP(C52,Customer_Dim!$A$2:$H$501,4,0)</f>
        <v>Male</v>
      </c>
      <c r="O52" t="str">
        <f>VLOOKUP(C52,Customer_Dim!$A$2:$H$501,6,0)</f>
        <v>Pennsylvania</v>
      </c>
      <c r="P52">
        <f>VLOOKUP(D52,Product_Dim!$A$1:$G$101,7,0)</f>
        <v>496</v>
      </c>
    </row>
    <row r="53" spans="1:16" x14ac:dyDescent="0.3">
      <c r="A53" t="s">
        <v>3548</v>
      </c>
      <c r="B53" s="4">
        <v>45880</v>
      </c>
      <c r="C53" t="s">
        <v>48</v>
      </c>
      <c r="D53" t="s">
        <v>1722</v>
      </c>
      <c r="E53" t="str">
        <f>VLOOKUP(D53,Product_Dim!$A$1:$G$101,2,0)</f>
        <v>Women's Formal Blazer</v>
      </c>
      <c r="F53" t="s">
        <v>1743</v>
      </c>
      <c r="G53">
        <v>2</v>
      </c>
      <c r="H53">
        <v>939.66</v>
      </c>
      <c r="I53">
        <v>0.14000000000000001</v>
      </c>
      <c r="J53" t="s">
        <v>1807</v>
      </c>
      <c r="K53" s="17">
        <v>1616.2152000000001</v>
      </c>
      <c r="L53">
        <f>VLOOKUP(C53,Customer_Dim!$A$2:$H$501,3,0)</f>
        <v>64</v>
      </c>
      <c r="M53" t="str">
        <f t="shared" si="0"/>
        <v>60+</v>
      </c>
      <c r="N53" t="str">
        <f>VLOOKUP(C53,Customer_Dim!$A$2:$H$501,4,0)</f>
        <v>Male</v>
      </c>
      <c r="O53" t="str">
        <f>VLOOKUP(C53,Customer_Dim!$A$2:$H$501,6,0)</f>
        <v>Pennsylvania</v>
      </c>
      <c r="P53">
        <f>VLOOKUP(D53,Product_Dim!$A$1:$G$101,7,0)</f>
        <v>143</v>
      </c>
    </row>
    <row r="54" spans="1:16" x14ac:dyDescent="0.3">
      <c r="A54" t="s">
        <v>1897</v>
      </c>
      <c r="B54" s="4">
        <v>45577</v>
      </c>
      <c r="C54" t="s">
        <v>52</v>
      </c>
      <c r="D54" t="s">
        <v>1596</v>
      </c>
      <c r="E54" t="str">
        <f>VLOOKUP(D54,Product_Dim!$A$1:$G$101,2,0)</f>
        <v>Modern Wall Clock</v>
      </c>
      <c r="F54" t="s">
        <v>1792</v>
      </c>
      <c r="G54">
        <v>2</v>
      </c>
      <c r="H54">
        <v>350.12</v>
      </c>
      <c r="I54">
        <v>0.12</v>
      </c>
      <c r="J54" t="s">
        <v>1810</v>
      </c>
      <c r="K54" s="17">
        <v>616.21119999999996</v>
      </c>
      <c r="L54">
        <f>VLOOKUP(C54,Customer_Dim!$A$2:$H$501,3,0)</f>
        <v>53</v>
      </c>
      <c r="M54" t="str">
        <f t="shared" si="0"/>
        <v>40–59</v>
      </c>
      <c r="N54" t="str">
        <f>VLOOKUP(C54,Customer_Dim!$A$2:$H$501,4,0)</f>
        <v>Male</v>
      </c>
      <c r="O54" t="str">
        <f>VLOOKUP(C54,Customer_Dim!$A$2:$H$501,6,0)</f>
        <v>Pennsylvania</v>
      </c>
      <c r="P54">
        <f>VLOOKUP(D54,Product_Dim!$A$1:$G$101,7,0)</f>
        <v>305</v>
      </c>
    </row>
    <row r="55" spans="1:16" x14ac:dyDescent="0.3">
      <c r="A55" t="s">
        <v>3028</v>
      </c>
      <c r="B55" s="4">
        <v>45216</v>
      </c>
      <c r="C55" t="s">
        <v>52</v>
      </c>
      <c r="D55" t="s">
        <v>1634</v>
      </c>
      <c r="E55" t="str">
        <f>VLOOKUP(D55,Product_Dim!$A$1:$G$101,2,0)</f>
        <v>Rugby Ball</v>
      </c>
      <c r="F55" t="s">
        <v>1795</v>
      </c>
      <c r="G55">
        <v>2</v>
      </c>
      <c r="H55">
        <v>441.03</v>
      </c>
      <c r="I55">
        <v>0.23</v>
      </c>
      <c r="J55" t="s">
        <v>1810</v>
      </c>
      <c r="K55" s="17">
        <v>679.18619999999999</v>
      </c>
      <c r="L55">
        <f>VLOOKUP(C55,Customer_Dim!$A$2:$H$501,3,0)</f>
        <v>53</v>
      </c>
      <c r="M55" t="str">
        <f t="shared" si="0"/>
        <v>40–59</v>
      </c>
      <c r="N55" t="str">
        <f>VLOOKUP(C55,Customer_Dim!$A$2:$H$501,4,0)</f>
        <v>Male</v>
      </c>
      <c r="O55" t="str">
        <f>VLOOKUP(C55,Customer_Dim!$A$2:$H$501,6,0)</f>
        <v>Pennsylvania</v>
      </c>
      <c r="P55">
        <f>VLOOKUP(D55,Product_Dim!$A$1:$G$101,7,0)</f>
        <v>82</v>
      </c>
    </row>
    <row r="56" spans="1:16" x14ac:dyDescent="0.3">
      <c r="A56" t="s">
        <v>2040</v>
      </c>
      <c r="B56" s="4">
        <v>45880</v>
      </c>
      <c r="C56" t="s">
        <v>52</v>
      </c>
      <c r="D56" t="s">
        <v>1688</v>
      </c>
      <c r="E56" t="str">
        <f>VLOOKUP(D56,Product_Dim!$A$1:$G$101,2,0)</f>
        <v>Decorative Lamp Shade</v>
      </c>
      <c r="F56" t="s">
        <v>1755</v>
      </c>
      <c r="G56">
        <v>1</v>
      </c>
      <c r="H56">
        <v>989.63</v>
      </c>
      <c r="I56">
        <v>0.05</v>
      </c>
      <c r="J56" t="s">
        <v>1807</v>
      </c>
      <c r="K56" s="17">
        <v>940.1484999999999</v>
      </c>
      <c r="L56">
        <f>VLOOKUP(C56,Customer_Dim!$A$2:$H$501,3,0)</f>
        <v>53</v>
      </c>
      <c r="M56" t="str">
        <f t="shared" si="0"/>
        <v>40–59</v>
      </c>
      <c r="N56" t="str">
        <f>VLOOKUP(C56,Customer_Dim!$A$2:$H$501,4,0)</f>
        <v>Male</v>
      </c>
      <c r="O56" t="str">
        <f>VLOOKUP(C56,Customer_Dim!$A$2:$H$501,6,0)</f>
        <v>Pennsylvania</v>
      </c>
      <c r="P56">
        <f>VLOOKUP(D56,Product_Dim!$A$1:$G$101,7,0)</f>
        <v>469</v>
      </c>
    </row>
    <row r="57" spans="1:16" x14ac:dyDescent="0.3">
      <c r="A57" t="s">
        <v>2370</v>
      </c>
      <c r="B57" s="4">
        <v>45223</v>
      </c>
      <c r="C57" t="s">
        <v>55</v>
      </c>
      <c r="D57" t="s">
        <v>1533</v>
      </c>
      <c r="E57" t="str">
        <f>VLOOKUP(D57,Product_Dim!$A$1:$G$101,2,0)</f>
        <v>Men's Running Jacket</v>
      </c>
      <c r="F57" t="s">
        <v>1748</v>
      </c>
      <c r="G57">
        <v>3</v>
      </c>
      <c r="H57">
        <v>728.32</v>
      </c>
      <c r="I57">
        <v>0.01</v>
      </c>
      <c r="J57" t="s">
        <v>1805</v>
      </c>
      <c r="K57" s="17">
        <v>2163.1104</v>
      </c>
      <c r="L57">
        <f>VLOOKUP(C57,Customer_Dim!$A$2:$H$501,3,0)</f>
        <v>28</v>
      </c>
      <c r="M57" t="str">
        <f t="shared" si="0"/>
        <v>20–39</v>
      </c>
      <c r="N57" t="str">
        <f>VLOOKUP(C57,Customer_Dim!$A$2:$H$501,4,0)</f>
        <v>Female</v>
      </c>
      <c r="O57" t="str">
        <f>VLOOKUP(C57,Customer_Dim!$A$2:$H$501,6,0)</f>
        <v>New York</v>
      </c>
      <c r="P57">
        <f>VLOOKUP(D57,Product_Dim!$A$1:$G$101,7,0)</f>
        <v>452</v>
      </c>
    </row>
    <row r="58" spans="1:16" x14ac:dyDescent="0.3">
      <c r="A58" t="s">
        <v>2306</v>
      </c>
      <c r="B58" s="4">
        <v>45911</v>
      </c>
      <c r="C58" t="s">
        <v>55</v>
      </c>
      <c r="D58" t="s">
        <v>1592</v>
      </c>
      <c r="E58" t="str">
        <f>VLOOKUP(D58,Product_Dim!$A$1:$G$101,2,0)</f>
        <v>Basketball</v>
      </c>
      <c r="F58" t="s">
        <v>1789</v>
      </c>
      <c r="G58">
        <v>1</v>
      </c>
      <c r="H58">
        <v>659.27</v>
      </c>
      <c r="I58">
        <v>0.15</v>
      </c>
      <c r="J58" t="s">
        <v>1807</v>
      </c>
      <c r="K58" s="17">
        <v>560.37950000000001</v>
      </c>
      <c r="L58">
        <f>VLOOKUP(C58,Customer_Dim!$A$2:$H$501,3,0)</f>
        <v>28</v>
      </c>
      <c r="M58" t="str">
        <f t="shared" si="0"/>
        <v>20–39</v>
      </c>
      <c r="N58" t="str">
        <f>VLOOKUP(C58,Customer_Dim!$A$2:$H$501,4,0)</f>
        <v>Female</v>
      </c>
      <c r="O58" t="str">
        <f>VLOOKUP(C58,Customer_Dim!$A$2:$H$501,6,0)</f>
        <v>New York</v>
      </c>
      <c r="P58">
        <f>VLOOKUP(D58,Product_Dim!$A$1:$G$101,7,0)</f>
        <v>281</v>
      </c>
    </row>
    <row r="59" spans="1:16" x14ac:dyDescent="0.3">
      <c r="A59" t="s">
        <v>2389</v>
      </c>
      <c r="B59" s="4">
        <v>45539</v>
      </c>
      <c r="C59" t="s">
        <v>55</v>
      </c>
      <c r="D59" t="s">
        <v>1618</v>
      </c>
      <c r="E59" t="str">
        <f>VLOOKUP(D59,Product_Dim!$A$1:$G$101,2,0)</f>
        <v>Adjustable Jump Rope</v>
      </c>
      <c r="F59" t="s">
        <v>1795</v>
      </c>
      <c r="G59">
        <v>2</v>
      </c>
      <c r="H59">
        <v>156.72999999999999</v>
      </c>
      <c r="I59">
        <v>0.18</v>
      </c>
      <c r="J59" t="s">
        <v>1810</v>
      </c>
      <c r="K59" s="17">
        <v>257.03719999999998</v>
      </c>
      <c r="L59">
        <f>VLOOKUP(C59,Customer_Dim!$A$2:$H$501,3,0)</f>
        <v>28</v>
      </c>
      <c r="M59" t="str">
        <f t="shared" si="0"/>
        <v>20–39</v>
      </c>
      <c r="N59" t="str">
        <f>VLOOKUP(C59,Customer_Dim!$A$2:$H$501,4,0)</f>
        <v>Female</v>
      </c>
      <c r="O59" t="str">
        <f>VLOOKUP(C59,Customer_Dim!$A$2:$H$501,6,0)</f>
        <v>New York</v>
      </c>
      <c r="P59">
        <f>VLOOKUP(D59,Product_Dim!$A$1:$G$101,7,0)</f>
        <v>316</v>
      </c>
    </row>
    <row r="60" spans="1:16" x14ac:dyDescent="0.3">
      <c r="A60" t="s">
        <v>3762</v>
      </c>
      <c r="B60" s="4">
        <v>45863</v>
      </c>
      <c r="C60" t="s">
        <v>55</v>
      </c>
      <c r="D60" t="s">
        <v>1662</v>
      </c>
      <c r="E60" t="str">
        <f>VLOOKUP(D60,Product_Dim!$A$1:$G$101,2,0)</f>
        <v>Women's Hair Dryer Brush</v>
      </c>
      <c r="F60" t="s">
        <v>1764</v>
      </c>
      <c r="G60">
        <v>4</v>
      </c>
      <c r="H60">
        <v>270.69</v>
      </c>
      <c r="I60">
        <v>0.18</v>
      </c>
      <c r="J60" t="s">
        <v>1807</v>
      </c>
      <c r="K60" s="17">
        <v>887.86320000000001</v>
      </c>
      <c r="L60">
        <f>VLOOKUP(C60,Customer_Dim!$A$2:$H$501,3,0)</f>
        <v>28</v>
      </c>
      <c r="M60" t="str">
        <f t="shared" si="0"/>
        <v>20–39</v>
      </c>
      <c r="N60" t="str">
        <f>VLOOKUP(C60,Customer_Dim!$A$2:$H$501,4,0)</f>
        <v>Female</v>
      </c>
      <c r="O60" t="str">
        <f>VLOOKUP(C60,Customer_Dim!$A$2:$H$501,6,0)</f>
        <v>New York</v>
      </c>
      <c r="P60">
        <f>VLOOKUP(D60,Product_Dim!$A$1:$G$101,7,0)</f>
        <v>177</v>
      </c>
    </row>
    <row r="61" spans="1:16" x14ac:dyDescent="0.3">
      <c r="A61" t="s">
        <v>2018</v>
      </c>
      <c r="B61" s="4">
        <v>45807</v>
      </c>
      <c r="C61" t="s">
        <v>59</v>
      </c>
      <c r="D61" t="s">
        <v>1584</v>
      </c>
      <c r="E61" t="str">
        <f>VLOOKUP(D61,Product_Dim!$A$1:$G$101,2,0)</f>
        <v>Decorative Floor Vase</v>
      </c>
      <c r="F61" t="s">
        <v>1764</v>
      </c>
      <c r="G61">
        <v>3</v>
      </c>
      <c r="H61">
        <v>681.01</v>
      </c>
      <c r="I61">
        <v>0.27</v>
      </c>
      <c r="J61" t="s">
        <v>1810</v>
      </c>
      <c r="K61" s="17">
        <v>1491.4119000000001</v>
      </c>
      <c r="L61">
        <f>VLOOKUP(C61,Customer_Dim!$A$2:$H$501,3,0)</f>
        <v>55</v>
      </c>
      <c r="M61" t="str">
        <f t="shared" si="0"/>
        <v>40–59</v>
      </c>
      <c r="N61" t="str">
        <f>VLOOKUP(C61,Customer_Dim!$A$2:$H$501,4,0)</f>
        <v>Female</v>
      </c>
      <c r="O61" t="str">
        <f>VLOOKUP(C61,Customer_Dim!$A$2:$H$501,6,0)</f>
        <v>Kansas</v>
      </c>
      <c r="P61">
        <f>VLOOKUP(D61,Product_Dim!$A$1:$G$101,7,0)</f>
        <v>378</v>
      </c>
    </row>
    <row r="62" spans="1:16" x14ac:dyDescent="0.3">
      <c r="A62" t="s">
        <v>3166</v>
      </c>
      <c r="B62" s="4">
        <v>45228</v>
      </c>
      <c r="C62" t="s">
        <v>59</v>
      </c>
      <c r="D62" t="s">
        <v>1596</v>
      </c>
      <c r="E62" t="str">
        <f>VLOOKUP(D62,Product_Dim!$A$1:$G$101,2,0)</f>
        <v>Modern Wall Clock</v>
      </c>
      <c r="F62" t="s">
        <v>1758</v>
      </c>
      <c r="G62">
        <v>2</v>
      </c>
      <c r="H62">
        <v>159.93</v>
      </c>
      <c r="I62">
        <v>0.2</v>
      </c>
      <c r="J62" t="s">
        <v>1810</v>
      </c>
      <c r="K62" s="17">
        <v>255.88800000000001</v>
      </c>
      <c r="L62">
        <f>VLOOKUP(C62,Customer_Dim!$A$2:$H$501,3,0)</f>
        <v>55</v>
      </c>
      <c r="M62" t="str">
        <f t="shared" si="0"/>
        <v>40–59</v>
      </c>
      <c r="N62" t="str">
        <f>VLOOKUP(C62,Customer_Dim!$A$2:$H$501,4,0)</f>
        <v>Female</v>
      </c>
      <c r="O62" t="str">
        <f>VLOOKUP(C62,Customer_Dim!$A$2:$H$501,6,0)</f>
        <v>Kansas</v>
      </c>
      <c r="P62">
        <f>VLOOKUP(D62,Product_Dim!$A$1:$G$101,7,0)</f>
        <v>305</v>
      </c>
    </row>
    <row r="63" spans="1:16" x14ac:dyDescent="0.3">
      <c r="A63" t="s">
        <v>3167</v>
      </c>
      <c r="B63" s="4">
        <v>45858</v>
      </c>
      <c r="C63" t="s">
        <v>59</v>
      </c>
      <c r="D63" t="s">
        <v>1620</v>
      </c>
      <c r="E63" t="str">
        <f>VLOOKUP(D63,Product_Dim!$A$1:$G$101,2,0)</f>
        <v>High-Grip Football</v>
      </c>
      <c r="F63" t="s">
        <v>1792</v>
      </c>
      <c r="G63">
        <v>1</v>
      </c>
      <c r="H63">
        <v>459.89</v>
      </c>
      <c r="I63">
        <v>0.18</v>
      </c>
      <c r="J63" t="s">
        <v>1810</v>
      </c>
      <c r="K63" s="17">
        <v>377.10980000000001</v>
      </c>
      <c r="L63">
        <f>VLOOKUP(C63,Customer_Dim!$A$2:$H$501,3,0)</f>
        <v>55</v>
      </c>
      <c r="M63" t="str">
        <f t="shared" si="0"/>
        <v>40–59</v>
      </c>
      <c r="N63" t="str">
        <f>VLOOKUP(C63,Customer_Dim!$A$2:$H$501,4,0)</f>
        <v>Female</v>
      </c>
      <c r="O63" t="str">
        <f>VLOOKUP(C63,Customer_Dim!$A$2:$H$501,6,0)</f>
        <v>Kansas</v>
      </c>
      <c r="P63">
        <f>VLOOKUP(D63,Product_Dim!$A$1:$G$101,7,0)</f>
        <v>114</v>
      </c>
    </row>
    <row r="64" spans="1:16" x14ac:dyDescent="0.3">
      <c r="A64" t="s">
        <v>3491</v>
      </c>
      <c r="B64" s="4">
        <v>45845</v>
      </c>
      <c r="C64" t="s">
        <v>59</v>
      </c>
      <c r="D64" t="s">
        <v>1654</v>
      </c>
      <c r="E64" t="str">
        <f>VLOOKUP(D64,Product_Dim!$A$1:$G$101,2,0)</f>
        <v>Laptop Cooling Pad</v>
      </c>
      <c r="F64" t="s">
        <v>1779</v>
      </c>
      <c r="G64">
        <v>4</v>
      </c>
      <c r="H64">
        <v>676.58</v>
      </c>
      <c r="I64">
        <v>0.23</v>
      </c>
      <c r="J64" t="s">
        <v>1810</v>
      </c>
      <c r="K64" s="17">
        <v>2083.8663999999999</v>
      </c>
      <c r="L64">
        <f>VLOOKUP(C64,Customer_Dim!$A$2:$H$501,3,0)</f>
        <v>55</v>
      </c>
      <c r="M64" t="str">
        <f t="shared" si="0"/>
        <v>40–59</v>
      </c>
      <c r="N64" t="str">
        <f>VLOOKUP(C64,Customer_Dim!$A$2:$H$501,4,0)</f>
        <v>Female</v>
      </c>
      <c r="O64" t="str">
        <f>VLOOKUP(C64,Customer_Dim!$A$2:$H$501,6,0)</f>
        <v>Kansas</v>
      </c>
      <c r="P64">
        <f>VLOOKUP(D64,Product_Dim!$A$1:$G$101,7,0)</f>
        <v>222</v>
      </c>
    </row>
    <row r="65" spans="1:16" x14ac:dyDescent="0.3">
      <c r="A65" t="s">
        <v>3564</v>
      </c>
      <c r="B65" s="4">
        <v>45355</v>
      </c>
      <c r="C65" t="s">
        <v>59</v>
      </c>
      <c r="D65" t="s">
        <v>1662</v>
      </c>
      <c r="E65" t="str">
        <f>VLOOKUP(D65,Product_Dim!$A$1:$G$101,2,0)</f>
        <v>Women's Hair Dryer Brush</v>
      </c>
      <c r="F65" t="s">
        <v>1795</v>
      </c>
      <c r="G65">
        <v>3</v>
      </c>
      <c r="H65">
        <v>626.71</v>
      </c>
      <c r="I65">
        <v>7.0000000000000007E-2</v>
      </c>
      <c r="J65" t="s">
        <v>1810</v>
      </c>
      <c r="K65" s="17">
        <v>1748.5209</v>
      </c>
      <c r="L65">
        <f>VLOOKUP(C65,Customer_Dim!$A$2:$H$501,3,0)</f>
        <v>55</v>
      </c>
      <c r="M65" t="str">
        <f t="shared" si="0"/>
        <v>40–59</v>
      </c>
      <c r="N65" t="str">
        <f>VLOOKUP(C65,Customer_Dim!$A$2:$H$501,4,0)</f>
        <v>Female</v>
      </c>
      <c r="O65" t="str">
        <f>VLOOKUP(C65,Customer_Dim!$A$2:$H$501,6,0)</f>
        <v>Kansas</v>
      </c>
      <c r="P65">
        <f>VLOOKUP(D65,Product_Dim!$A$1:$G$101,7,0)</f>
        <v>177</v>
      </c>
    </row>
    <row r="66" spans="1:16" x14ac:dyDescent="0.3">
      <c r="A66" t="s">
        <v>2638</v>
      </c>
      <c r="B66" s="4">
        <v>45698</v>
      </c>
      <c r="C66" t="s">
        <v>59</v>
      </c>
      <c r="D66" t="s">
        <v>1682</v>
      </c>
      <c r="E66" t="str">
        <f>VLOOKUP(D66,Product_Dim!$A$1:$G$101,2,0)</f>
        <v>Wireless Mouse</v>
      </c>
      <c r="F66" t="s">
        <v>1779</v>
      </c>
      <c r="G66">
        <v>4</v>
      </c>
      <c r="H66">
        <v>528.23</v>
      </c>
      <c r="I66">
        <v>0.15</v>
      </c>
      <c r="J66" t="s">
        <v>1810</v>
      </c>
      <c r="K66" s="17">
        <v>1795.982</v>
      </c>
      <c r="L66">
        <f>VLOOKUP(C66,Customer_Dim!$A$2:$H$501,3,0)</f>
        <v>55</v>
      </c>
      <c r="M66" t="str">
        <f t="shared" si="0"/>
        <v>40–59</v>
      </c>
      <c r="N66" t="str">
        <f>VLOOKUP(C66,Customer_Dim!$A$2:$H$501,4,0)</f>
        <v>Female</v>
      </c>
      <c r="O66" t="str">
        <f>VLOOKUP(C66,Customer_Dim!$A$2:$H$501,6,0)</f>
        <v>Kansas</v>
      </c>
      <c r="P66">
        <f>VLOOKUP(D66,Product_Dim!$A$1:$G$101,7,0)</f>
        <v>320</v>
      </c>
    </row>
    <row r="67" spans="1:16" x14ac:dyDescent="0.3">
      <c r="A67" t="s">
        <v>3566</v>
      </c>
      <c r="B67" s="4">
        <v>45448</v>
      </c>
      <c r="C67" t="s">
        <v>63</v>
      </c>
      <c r="D67" t="s">
        <v>1558</v>
      </c>
      <c r="E67" t="str">
        <f>VLOOKUP(D67,Product_Dim!$A$1:$G$101,2,0)</f>
        <v>Decorative Wall Mirror</v>
      </c>
      <c r="F67" t="s">
        <v>1789</v>
      </c>
      <c r="G67">
        <v>4</v>
      </c>
      <c r="H67">
        <v>839.74</v>
      </c>
      <c r="I67">
        <v>0.13</v>
      </c>
      <c r="J67" t="s">
        <v>1807</v>
      </c>
      <c r="K67" s="17">
        <v>2922.2952</v>
      </c>
      <c r="L67">
        <f>VLOOKUP(C67,Customer_Dim!$A$2:$H$501,3,0)</f>
        <v>32</v>
      </c>
      <c r="M67" t="str">
        <f t="shared" ref="M67:M130" si="1">IF(L67&lt;20,"Below 20",
IF(L67&lt;40,"20–39",
IF(L67&lt;60,"40–59","60+")))</f>
        <v>20–39</v>
      </c>
      <c r="N67" t="str">
        <f>VLOOKUP(C67,Customer_Dim!$A$2:$H$501,4,0)</f>
        <v>Female</v>
      </c>
      <c r="O67" t="str">
        <f>VLOOKUP(C67,Customer_Dim!$A$2:$H$501,6,0)</f>
        <v>Montana</v>
      </c>
      <c r="P67">
        <f>VLOOKUP(D67,Product_Dim!$A$1:$G$101,7,0)</f>
        <v>439</v>
      </c>
    </row>
    <row r="68" spans="1:16" x14ac:dyDescent="0.3">
      <c r="A68" t="s">
        <v>2617</v>
      </c>
      <c r="B68" s="4">
        <v>45447</v>
      </c>
      <c r="C68" t="s">
        <v>63</v>
      </c>
      <c r="D68" t="s">
        <v>1531</v>
      </c>
      <c r="E68" t="str">
        <f>VLOOKUP(D68,Product_Dim!$A$1:$G$101,2,0)</f>
        <v>Women's Casual Hoodie</v>
      </c>
      <c r="F68" t="s">
        <v>1771</v>
      </c>
      <c r="G68">
        <v>4</v>
      </c>
      <c r="H68">
        <v>863.87</v>
      </c>
      <c r="I68">
        <v>0.21</v>
      </c>
      <c r="J68" t="s">
        <v>1810</v>
      </c>
      <c r="K68" s="17">
        <v>2729.8292000000001</v>
      </c>
      <c r="L68">
        <f>VLOOKUP(C68,Customer_Dim!$A$2:$H$501,3,0)</f>
        <v>32</v>
      </c>
      <c r="M68" t="str">
        <f t="shared" si="1"/>
        <v>20–39</v>
      </c>
      <c r="N68" t="str">
        <f>VLOOKUP(C68,Customer_Dim!$A$2:$H$501,4,0)</f>
        <v>Female</v>
      </c>
      <c r="O68" t="str">
        <f>VLOOKUP(C68,Customer_Dim!$A$2:$H$501,6,0)</f>
        <v>Montana</v>
      </c>
      <c r="P68">
        <f>VLOOKUP(D68,Product_Dim!$A$1:$G$101,7,0)</f>
        <v>352</v>
      </c>
    </row>
    <row r="69" spans="1:16" x14ac:dyDescent="0.3">
      <c r="A69" t="s">
        <v>2064</v>
      </c>
      <c r="B69" s="4">
        <v>45717</v>
      </c>
      <c r="C69" t="s">
        <v>63</v>
      </c>
      <c r="D69" t="s">
        <v>1578</v>
      </c>
      <c r="E69" t="str">
        <f>VLOOKUP(D69,Product_Dim!$A$1:$G$101,2,0)</f>
        <v>Foldable Camping Chair</v>
      </c>
      <c r="F69" t="s">
        <v>1739</v>
      </c>
      <c r="G69">
        <v>2</v>
      </c>
      <c r="H69">
        <v>679.86</v>
      </c>
      <c r="I69">
        <v>0.22</v>
      </c>
      <c r="J69" t="s">
        <v>1810</v>
      </c>
      <c r="K69" s="17">
        <v>1060.5816</v>
      </c>
      <c r="L69">
        <f>VLOOKUP(C69,Customer_Dim!$A$2:$H$501,3,0)</f>
        <v>32</v>
      </c>
      <c r="M69" t="str">
        <f t="shared" si="1"/>
        <v>20–39</v>
      </c>
      <c r="N69" t="str">
        <f>VLOOKUP(C69,Customer_Dim!$A$2:$H$501,4,0)</f>
        <v>Female</v>
      </c>
      <c r="O69" t="str">
        <f>VLOOKUP(C69,Customer_Dim!$A$2:$H$501,6,0)</f>
        <v>Montana</v>
      </c>
      <c r="P69">
        <f>VLOOKUP(D69,Product_Dim!$A$1:$G$101,7,0)</f>
        <v>340</v>
      </c>
    </row>
    <row r="70" spans="1:16" x14ac:dyDescent="0.3">
      <c r="A70" t="s">
        <v>2132</v>
      </c>
      <c r="B70" s="4">
        <v>45764</v>
      </c>
      <c r="C70" t="s">
        <v>63</v>
      </c>
      <c r="D70" t="s">
        <v>1604</v>
      </c>
      <c r="E70" t="str">
        <f>VLOOKUP(D70,Product_Dim!$A$1:$G$101,2,0)</f>
        <v>Men's Casual Sneakers</v>
      </c>
      <c r="F70" t="s">
        <v>1748</v>
      </c>
      <c r="G70">
        <v>3</v>
      </c>
      <c r="H70">
        <v>361.11</v>
      </c>
      <c r="I70">
        <v>0.06</v>
      </c>
      <c r="J70" t="s">
        <v>1805</v>
      </c>
      <c r="K70" s="17">
        <v>1018.3302</v>
      </c>
      <c r="L70">
        <f>VLOOKUP(C70,Customer_Dim!$A$2:$H$501,3,0)</f>
        <v>32</v>
      </c>
      <c r="M70" t="str">
        <f t="shared" si="1"/>
        <v>20–39</v>
      </c>
      <c r="N70" t="str">
        <f>VLOOKUP(C70,Customer_Dim!$A$2:$H$501,4,0)</f>
        <v>Female</v>
      </c>
      <c r="O70" t="str">
        <f>VLOOKUP(C70,Customer_Dim!$A$2:$H$501,6,0)</f>
        <v>Montana</v>
      </c>
      <c r="P70">
        <f>VLOOKUP(D70,Product_Dim!$A$1:$G$101,7,0)</f>
        <v>214</v>
      </c>
    </row>
    <row r="71" spans="1:16" x14ac:dyDescent="0.3">
      <c r="A71" t="s">
        <v>2478</v>
      </c>
      <c r="B71" s="4">
        <v>45701</v>
      </c>
      <c r="C71" t="s">
        <v>63</v>
      </c>
      <c r="D71" t="s">
        <v>1612</v>
      </c>
      <c r="E71" t="str">
        <f>VLOOKUP(D71,Product_Dim!$A$1:$G$101,2,0)</f>
        <v>Yoga Exercise Mat</v>
      </c>
      <c r="F71" t="s">
        <v>1768</v>
      </c>
      <c r="G71">
        <v>4</v>
      </c>
      <c r="H71">
        <v>682.11</v>
      </c>
      <c r="I71">
        <v>0.14000000000000001</v>
      </c>
      <c r="J71" t="s">
        <v>1805</v>
      </c>
      <c r="K71" s="17">
        <v>2346.4584</v>
      </c>
      <c r="L71">
        <f>VLOOKUP(C71,Customer_Dim!$A$2:$H$501,3,0)</f>
        <v>32</v>
      </c>
      <c r="M71" t="str">
        <f t="shared" si="1"/>
        <v>20–39</v>
      </c>
      <c r="N71" t="str">
        <f>VLOOKUP(C71,Customer_Dim!$A$2:$H$501,4,0)</f>
        <v>Female</v>
      </c>
      <c r="O71" t="str">
        <f>VLOOKUP(C71,Customer_Dim!$A$2:$H$501,6,0)</f>
        <v>Montana</v>
      </c>
      <c r="P71">
        <f>VLOOKUP(D71,Product_Dim!$A$1:$G$101,7,0)</f>
        <v>369</v>
      </c>
    </row>
    <row r="72" spans="1:16" x14ac:dyDescent="0.3">
      <c r="A72" t="s">
        <v>3609</v>
      </c>
      <c r="B72" s="4">
        <v>45427</v>
      </c>
      <c r="C72" t="s">
        <v>63</v>
      </c>
      <c r="D72" t="s">
        <v>1664</v>
      </c>
      <c r="E72" t="str">
        <f>VLOOKUP(D72,Product_Dim!$A$1:$G$101,2,0)</f>
        <v>Smart LED Light Strip</v>
      </c>
      <c r="F72" t="s">
        <v>1774</v>
      </c>
      <c r="G72">
        <v>4</v>
      </c>
      <c r="H72">
        <v>645.71</v>
      </c>
      <c r="I72">
        <v>0.1</v>
      </c>
      <c r="J72" t="s">
        <v>1807</v>
      </c>
      <c r="K72" s="17">
        <v>2324.556</v>
      </c>
      <c r="L72">
        <f>VLOOKUP(C72,Customer_Dim!$A$2:$H$501,3,0)</f>
        <v>32</v>
      </c>
      <c r="M72" t="str">
        <f t="shared" si="1"/>
        <v>20–39</v>
      </c>
      <c r="N72" t="str">
        <f>VLOOKUP(C72,Customer_Dim!$A$2:$H$501,4,0)</f>
        <v>Female</v>
      </c>
      <c r="O72" t="str">
        <f>VLOOKUP(C72,Customer_Dim!$A$2:$H$501,6,0)</f>
        <v>Montana</v>
      </c>
      <c r="P72">
        <f>VLOOKUP(D72,Product_Dim!$A$1:$G$101,7,0)</f>
        <v>476</v>
      </c>
    </row>
    <row r="73" spans="1:16" x14ac:dyDescent="0.3">
      <c r="A73" t="s">
        <v>2754</v>
      </c>
      <c r="B73" s="4">
        <v>45415</v>
      </c>
      <c r="C73" t="s">
        <v>63</v>
      </c>
      <c r="D73" t="s">
        <v>1676</v>
      </c>
      <c r="E73" t="str">
        <f>VLOOKUP(D73,Product_Dim!$A$1:$G$101,2,0)</f>
        <v>Shin Guards – Adult</v>
      </c>
      <c r="F73" t="s">
        <v>1779</v>
      </c>
      <c r="G73">
        <v>3</v>
      </c>
      <c r="H73">
        <v>239.57</v>
      </c>
      <c r="I73">
        <v>0.16</v>
      </c>
      <c r="J73" t="s">
        <v>1805</v>
      </c>
      <c r="K73" s="17">
        <v>603.71640000000002</v>
      </c>
      <c r="L73">
        <f>VLOOKUP(C73,Customer_Dim!$A$2:$H$501,3,0)</f>
        <v>32</v>
      </c>
      <c r="M73" t="str">
        <f t="shared" si="1"/>
        <v>20–39</v>
      </c>
      <c r="N73" t="str">
        <f>VLOOKUP(C73,Customer_Dim!$A$2:$H$501,4,0)</f>
        <v>Female</v>
      </c>
      <c r="O73" t="str">
        <f>VLOOKUP(C73,Customer_Dim!$A$2:$H$501,6,0)</f>
        <v>Montana</v>
      </c>
      <c r="P73">
        <f>VLOOKUP(D73,Product_Dim!$A$1:$G$101,7,0)</f>
        <v>359</v>
      </c>
    </row>
    <row r="74" spans="1:16" x14ac:dyDescent="0.3">
      <c r="A74" t="s">
        <v>2464</v>
      </c>
      <c r="B74" s="4">
        <v>45633</v>
      </c>
      <c r="C74" t="s">
        <v>67</v>
      </c>
      <c r="D74" t="s">
        <v>1556</v>
      </c>
      <c r="E74" t="str">
        <f>VLOOKUP(D74,Product_Dim!$A$1:$G$101,2,0)</f>
        <v>USB-C Fast Charger</v>
      </c>
      <c r="F74" t="s">
        <v>1748</v>
      </c>
      <c r="G74">
        <v>3</v>
      </c>
      <c r="H74">
        <v>706.87</v>
      </c>
      <c r="I74">
        <v>0.27</v>
      </c>
      <c r="J74" t="s">
        <v>1805</v>
      </c>
      <c r="K74" s="17">
        <v>1548.0453</v>
      </c>
      <c r="L74">
        <f>VLOOKUP(C74,Customer_Dim!$A$2:$H$501,3,0)</f>
        <v>53</v>
      </c>
      <c r="M74" t="str">
        <f t="shared" si="1"/>
        <v>40–59</v>
      </c>
      <c r="N74" t="str">
        <f>VLOOKUP(C74,Customer_Dim!$A$2:$H$501,4,0)</f>
        <v>Female</v>
      </c>
      <c r="O74" t="str">
        <f>VLOOKUP(C74,Customer_Dim!$A$2:$H$501,6,0)</f>
        <v>Nebraska</v>
      </c>
      <c r="P74">
        <f>VLOOKUP(D74,Product_Dim!$A$1:$G$101,7,0)</f>
        <v>453</v>
      </c>
    </row>
    <row r="75" spans="1:16" x14ac:dyDescent="0.3">
      <c r="A75" t="s">
        <v>2151</v>
      </c>
      <c r="B75" s="4">
        <v>45224</v>
      </c>
      <c r="C75" t="s">
        <v>67</v>
      </c>
      <c r="D75" t="s">
        <v>1582</v>
      </c>
      <c r="E75" t="str">
        <f>VLOOKUP(D75,Product_Dim!$A$1:$G$101,2,0)</f>
        <v>Wireless Bluetooth Speaker</v>
      </c>
      <c r="F75" t="s">
        <v>1768</v>
      </c>
      <c r="G75">
        <v>1</v>
      </c>
      <c r="H75">
        <v>907.95</v>
      </c>
      <c r="I75">
        <v>0.1</v>
      </c>
      <c r="J75" t="s">
        <v>1807</v>
      </c>
      <c r="K75" s="17">
        <v>817.15500000000009</v>
      </c>
      <c r="L75">
        <f>VLOOKUP(C75,Customer_Dim!$A$2:$H$501,3,0)</f>
        <v>53</v>
      </c>
      <c r="M75" t="str">
        <f t="shared" si="1"/>
        <v>40–59</v>
      </c>
      <c r="N75" t="str">
        <f>VLOOKUP(C75,Customer_Dim!$A$2:$H$501,4,0)</f>
        <v>Female</v>
      </c>
      <c r="O75" t="str">
        <f>VLOOKUP(C75,Customer_Dim!$A$2:$H$501,6,0)</f>
        <v>Nebraska</v>
      </c>
      <c r="P75">
        <f>VLOOKUP(D75,Product_Dim!$A$1:$G$101,7,0)</f>
        <v>213</v>
      </c>
    </row>
    <row r="76" spans="1:16" x14ac:dyDescent="0.3">
      <c r="A76" t="s">
        <v>2203</v>
      </c>
      <c r="B76" s="4">
        <v>45407</v>
      </c>
      <c r="C76" t="s">
        <v>71</v>
      </c>
      <c r="D76" t="s">
        <v>1566</v>
      </c>
      <c r="E76" t="str">
        <f>VLOOKUP(D76,Product_Dim!$A$1:$G$101,2,0)</f>
        <v>Women's Denim Jeans</v>
      </c>
      <c r="F76" t="s">
        <v>1781</v>
      </c>
      <c r="G76">
        <v>3</v>
      </c>
      <c r="H76">
        <v>991.37</v>
      </c>
      <c r="I76">
        <v>0.1</v>
      </c>
      <c r="J76" t="s">
        <v>1807</v>
      </c>
      <c r="K76" s="17">
        <v>2676.6990000000001</v>
      </c>
      <c r="L76">
        <f>VLOOKUP(C76,Customer_Dim!$A$2:$H$501,3,0)</f>
        <v>49</v>
      </c>
      <c r="M76" t="str">
        <f t="shared" si="1"/>
        <v>40–59</v>
      </c>
      <c r="N76" t="str">
        <f>VLOOKUP(C76,Customer_Dim!$A$2:$H$501,4,0)</f>
        <v>Female</v>
      </c>
      <c r="O76" t="str">
        <f>VLOOKUP(C76,Customer_Dim!$A$2:$H$501,6,0)</f>
        <v>Washington</v>
      </c>
      <c r="P76">
        <f>VLOOKUP(D76,Product_Dim!$A$1:$G$101,7,0)</f>
        <v>343</v>
      </c>
    </row>
    <row r="77" spans="1:16" x14ac:dyDescent="0.3">
      <c r="A77" t="s">
        <v>2629</v>
      </c>
      <c r="B77" s="4">
        <v>45520</v>
      </c>
      <c r="C77" t="s">
        <v>71</v>
      </c>
      <c r="D77" t="s">
        <v>1580</v>
      </c>
      <c r="E77" t="str">
        <f>VLOOKUP(D77,Product_Dim!$A$1:$G$101,2,0)</f>
        <v>Women's Scarf Set</v>
      </c>
      <c r="F77" t="s">
        <v>1783</v>
      </c>
      <c r="G77">
        <v>4</v>
      </c>
      <c r="H77">
        <v>94.13</v>
      </c>
      <c r="I77">
        <v>0.15</v>
      </c>
      <c r="J77" t="s">
        <v>1805</v>
      </c>
      <c r="K77" s="17">
        <v>320.04199999999997</v>
      </c>
      <c r="L77">
        <f>VLOOKUP(C77,Customer_Dim!$A$2:$H$501,3,0)</f>
        <v>49</v>
      </c>
      <c r="M77" t="str">
        <f t="shared" si="1"/>
        <v>40–59</v>
      </c>
      <c r="N77" t="str">
        <f>VLOOKUP(C77,Customer_Dim!$A$2:$H$501,4,0)</f>
        <v>Female</v>
      </c>
      <c r="O77" t="str">
        <f>VLOOKUP(C77,Customer_Dim!$A$2:$H$501,6,0)</f>
        <v>Washington</v>
      </c>
      <c r="P77">
        <f>VLOOKUP(D77,Product_Dim!$A$1:$G$101,7,0)</f>
        <v>268</v>
      </c>
    </row>
    <row r="78" spans="1:16" x14ac:dyDescent="0.3">
      <c r="A78" t="s">
        <v>3018</v>
      </c>
      <c r="B78" s="4">
        <v>45558</v>
      </c>
      <c r="C78" t="s">
        <v>71</v>
      </c>
      <c r="D78" t="s">
        <v>1600</v>
      </c>
      <c r="E78" t="str">
        <f>VLOOKUP(D78,Product_Dim!$A$1:$G$101,2,0)</f>
        <v>Bedroom Table Lamp</v>
      </c>
      <c r="F78" t="s">
        <v>1758</v>
      </c>
      <c r="G78">
        <v>4</v>
      </c>
      <c r="H78">
        <v>328.27</v>
      </c>
      <c r="I78">
        <v>0.09</v>
      </c>
      <c r="J78" t="s">
        <v>1807</v>
      </c>
      <c r="K78" s="17">
        <v>1194.9028000000001</v>
      </c>
      <c r="L78">
        <f>VLOOKUP(C78,Customer_Dim!$A$2:$H$501,3,0)</f>
        <v>49</v>
      </c>
      <c r="M78" t="str">
        <f t="shared" si="1"/>
        <v>40–59</v>
      </c>
      <c r="N78" t="str">
        <f>VLOOKUP(C78,Customer_Dim!$A$2:$H$501,4,0)</f>
        <v>Female</v>
      </c>
      <c r="O78" t="str">
        <f>VLOOKUP(C78,Customer_Dim!$A$2:$H$501,6,0)</f>
        <v>Washington</v>
      </c>
      <c r="P78">
        <f>VLOOKUP(D78,Product_Dim!$A$1:$G$101,7,0)</f>
        <v>329</v>
      </c>
    </row>
    <row r="79" spans="1:16" x14ac:dyDescent="0.3">
      <c r="A79" t="s">
        <v>3557</v>
      </c>
      <c r="B79" s="4">
        <v>45502</v>
      </c>
      <c r="C79" t="s">
        <v>71</v>
      </c>
      <c r="D79" t="s">
        <v>1658</v>
      </c>
      <c r="E79" t="str">
        <f>VLOOKUP(D79,Product_Dim!$A$1:$G$101,2,0)</f>
        <v>Matte Lipstick Set</v>
      </c>
      <c r="F79" t="s">
        <v>1783</v>
      </c>
      <c r="G79">
        <v>3</v>
      </c>
      <c r="H79">
        <v>543.44000000000005</v>
      </c>
      <c r="I79">
        <v>0.13</v>
      </c>
      <c r="J79" t="s">
        <v>1807</v>
      </c>
      <c r="K79" s="17">
        <v>1418.3784000000001</v>
      </c>
      <c r="L79">
        <f>VLOOKUP(C79,Customer_Dim!$A$2:$H$501,3,0)</f>
        <v>49</v>
      </c>
      <c r="M79" t="str">
        <f t="shared" si="1"/>
        <v>40–59</v>
      </c>
      <c r="N79" t="str">
        <f>VLOOKUP(C79,Customer_Dim!$A$2:$H$501,4,0)</f>
        <v>Female</v>
      </c>
      <c r="O79" t="str">
        <f>VLOOKUP(C79,Customer_Dim!$A$2:$H$501,6,0)</f>
        <v>Washington</v>
      </c>
      <c r="P79">
        <f>VLOOKUP(D79,Product_Dim!$A$1:$G$101,7,0)</f>
        <v>118</v>
      </c>
    </row>
    <row r="80" spans="1:16" x14ac:dyDescent="0.3">
      <c r="A80" t="s">
        <v>3329</v>
      </c>
      <c r="B80" s="4">
        <v>45329</v>
      </c>
      <c r="C80" t="s">
        <v>75</v>
      </c>
      <c r="D80" t="s">
        <v>1562</v>
      </c>
      <c r="E80" t="str">
        <f>VLOOKUP(D80,Product_Dim!$A$1:$G$101,2,0)</f>
        <v>Beard Grooming Kit</v>
      </c>
      <c r="F80" t="s">
        <v>1795</v>
      </c>
      <c r="G80">
        <v>2</v>
      </c>
      <c r="H80">
        <v>303.67</v>
      </c>
      <c r="I80">
        <v>0.05</v>
      </c>
      <c r="J80" t="s">
        <v>1807</v>
      </c>
      <c r="K80" s="17">
        <v>576.97299999999996</v>
      </c>
      <c r="L80">
        <f>VLOOKUP(C80,Customer_Dim!$A$2:$H$501,3,0)</f>
        <v>24</v>
      </c>
      <c r="M80" t="str">
        <f t="shared" si="1"/>
        <v>20–39</v>
      </c>
      <c r="N80" t="str">
        <f>VLOOKUP(C80,Customer_Dim!$A$2:$H$501,4,0)</f>
        <v>Female</v>
      </c>
      <c r="O80" t="str">
        <f>VLOOKUP(C80,Customer_Dim!$A$2:$H$501,6,0)</f>
        <v>Pennsylvania</v>
      </c>
      <c r="P80">
        <f>VLOOKUP(D80,Product_Dim!$A$1:$G$101,7,0)</f>
        <v>256</v>
      </c>
    </row>
    <row r="81" spans="1:16" x14ac:dyDescent="0.3">
      <c r="A81" t="s">
        <v>2239</v>
      </c>
      <c r="B81" s="4">
        <v>45725</v>
      </c>
      <c r="C81" t="s">
        <v>75</v>
      </c>
      <c r="D81" t="s">
        <v>1612</v>
      </c>
      <c r="E81" t="str">
        <f>VLOOKUP(D81,Product_Dim!$A$1:$G$101,2,0)</f>
        <v>Yoga Exercise Mat</v>
      </c>
      <c r="F81" t="s">
        <v>1748</v>
      </c>
      <c r="G81">
        <v>3</v>
      </c>
      <c r="H81">
        <v>482.58</v>
      </c>
      <c r="I81">
        <v>0.28000000000000003</v>
      </c>
      <c r="J81" t="s">
        <v>1807</v>
      </c>
      <c r="K81" s="17">
        <v>1042.3728000000001</v>
      </c>
      <c r="L81">
        <f>VLOOKUP(C81,Customer_Dim!$A$2:$H$501,3,0)</f>
        <v>24</v>
      </c>
      <c r="M81" t="str">
        <f t="shared" si="1"/>
        <v>20–39</v>
      </c>
      <c r="N81" t="str">
        <f>VLOOKUP(C81,Customer_Dim!$A$2:$H$501,4,0)</f>
        <v>Female</v>
      </c>
      <c r="O81" t="str">
        <f>VLOOKUP(C81,Customer_Dim!$A$2:$H$501,6,0)</f>
        <v>Pennsylvania</v>
      </c>
      <c r="P81">
        <f>VLOOKUP(D81,Product_Dim!$A$1:$G$101,7,0)</f>
        <v>369</v>
      </c>
    </row>
    <row r="82" spans="1:16" x14ac:dyDescent="0.3">
      <c r="A82" t="s">
        <v>1813</v>
      </c>
      <c r="B82" s="4">
        <v>45850</v>
      </c>
      <c r="C82" t="s">
        <v>75</v>
      </c>
      <c r="D82" t="s">
        <v>1642</v>
      </c>
      <c r="E82" t="str">
        <f>VLOOKUP(D82,Product_Dim!$A$1:$G$101,2,0)</f>
        <v>Premium Blanket Throw</v>
      </c>
      <c r="F82" t="s">
        <v>1751</v>
      </c>
      <c r="G82">
        <v>2</v>
      </c>
      <c r="H82">
        <v>785.31</v>
      </c>
      <c r="I82">
        <v>0.15</v>
      </c>
      <c r="J82" t="s">
        <v>1807</v>
      </c>
      <c r="K82" s="17">
        <v>1335.027</v>
      </c>
      <c r="L82">
        <f>VLOOKUP(C82,Customer_Dim!$A$2:$H$501,3,0)</f>
        <v>24</v>
      </c>
      <c r="M82" t="str">
        <f t="shared" si="1"/>
        <v>20–39</v>
      </c>
      <c r="N82" t="str">
        <f>VLOOKUP(C82,Customer_Dim!$A$2:$H$501,4,0)</f>
        <v>Female</v>
      </c>
      <c r="O82" t="str">
        <f>VLOOKUP(C82,Customer_Dim!$A$2:$H$501,6,0)</f>
        <v>Pennsylvania</v>
      </c>
      <c r="P82">
        <f>VLOOKUP(D82,Product_Dim!$A$1:$G$101,7,0)</f>
        <v>190</v>
      </c>
    </row>
    <row r="83" spans="1:16" x14ac:dyDescent="0.3">
      <c r="A83" t="s">
        <v>3482</v>
      </c>
      <c r="B83" s="4">
        <v>45851</v>
      </c>
      <c r="C83" t="s">
        <v>75</v>
      </c>
      <c r="D83" t="s">
        <v>1658</v>
      </c>
      <c r="E83" t="str">
        <f>VLOOKUP(D83,Product_Dim!$A$1:$G$101,2,0)</f>
        <v>Matte Lipstick Set</v>
      </c>
      <c r="F83" t="s">
        <v>1792</v>
      </c>
      <c r="G83">
        <v>1</v>
      </c>
      <c r="H83">
        <v>711.08</v>
      </c>
      <c r="I83">
        <v>0.24</v>
      </c>
      <c r="J83" t="s">
        <v>1807</v>
      </c>
      <c r="K83" s="17">
        <v>540.42079999999999</v>
      </c>
      <c r="L83">
        <f>VLOOKUP(C83,Customer_Dim!$A$2:$H$501,3,0)</f>
        <v>24</v>
      </c>
      <c r="M83" t="str">
        <f t="shared" si="1"/>
        <v>20–39</v>
      </c>
      <c r="N83" t="str">
        <f>VLOOKUP(C83,Customer_Dim!$A$2:$H$501,4,0)</f>
        <v>Female</v>
      </c>
      <c r="O83" t="str">
        <f>VLOOKUP(C83,Customer_Dim!$A$2:$H$501,6,0)</f>
        <v>Pennsylvania</v>
      </c>
      <c r="P83">
        <f>VLOOKUP(D83,Product_Dim!$A$1:$G$101,7,0)</f>
        <v>118</v>
      </c>
    </row>
    <row r="84" spans="1:16" x14ac:dyDescent="0.3">
      <c r="A84" t="s">
        <v>3251</v>
      </c>
      <c r="B84" s="4">
        <v>45571</v>
      </c>
      <c r="C84" t="s">
        <v>75</v>
      </c>
      <c r="D84" t="s">
        <v>1690</v>
      </c>
      <c r="E84" t="str">
        <f>VLOOKUP(D84,Product_Dim!$A$1:$G$101,2,0)</f>
        <v>Wall-Mounted Spice Rack</v>
      </c>
      <c r="F84" t="s">
        <v>1786</v>
      </c>
      <c r="G84">
        <v>3</v>
      </c>
      <c r="H84">
        <v>483.63</v>
      </c>
      <c r="I84">
        <v>0</v>
      </c>
      <c r="J84" t="s">
        <v>1805</v>
      </c>
      <c r="K84" s="17">
        <v>1450.89</v>
      </c>
      <c r="L84">
        <f>VLOOKUP(C84,Customer_Dim!$A$2:$H$501,3,0)</f>
        <v>24</v>
      </c>
      <c r="M84" t="str">
        <f t="shared" si="1"/>
        <v>20–39</v>
      </c>
      <c r="N84" t="str">
        <f>VLOOKUP(C84,Customer_Dim!$A$2:$H$501,4,0)</f>
        <v>Female</v>
      </c>
      <c r="O84" t="str">
        <f>VLOOKUP(C84,Customer_Dim!$A$2:$H$501,6,0)</f>
        <v>Pennsylvania</v>
      </c>
      <c r="P84">
        <f>VLOOKUP(D84,Product_Dim!$A$1:$G$101,7,0)</f>
        <v>58</v>
      </c>
    </row>
    <row r="85" spans="1:16" x14ac:dyDescent="0.3">
      <c r="A85" t="s">
        <v>3416</v>
      </c>
      <c r="B85" s="4">
        <v>45803</v>
      </c>
      <c r="C85" t="s">
        <v>75</v>
      </c>
      <c r="D85" t="s">
        <v>1724</v>
      </c>
      <c r="E85" t="str">
        <f>VLOOKUP(D85,Product_Dim!$A$1:$G$101,2,0)</f>
        <v>Cricket Bat</v>
      </c>
      <c r="F85" t="s">
        <v>1748</v>
      </c>
      <c r="G85">
        <v>4</v>
      </c>
      <c r="H85">
        <v>44.07</v>
      </c>
      <c r="I85">
        <v>0.28999999999999998</v>
      </c>
      <c r="J85" t="s">
        <v>1810</v>
      </c>
      <c r="K85" s="17">
        <v>125.1588</v>
      </c>
      <c r="L85">
        <f>VLOOKUP(C85,Customer_Dim!$A$2:$H$501,3,0)</f>
        <v>24</v>
      </c>
      <c r="M85" t="str">
        <f t="shared" si="1"/>
        <v>20–39</v>
      </c>
      <c r="N85" t="str">
        <f>VLOOKUP(C85,Customer_Dim!$A$2:$H$501,4,0)</f>
        <v>Female</v>
      </c>
      <c r="O85" t="str">
        <f>VLOOKUP(C85,Customer_Dim!$A$2:$H$501,6,0)</f>
        <v>Pennsylvania</v>
      </c>
      <c r="P85">
        <f>VLOOKUP(D85,Product_Dim!$A$1:$G$101,7,0)</f>
        <v>471</v>
      </c>
    </row>
    <row r="86" spans="1:16" x14ac:dyDescent="0.3">
      <c r="A86" t="s">
        <v>3718</v>
      </c>
      <c r="B86" s="4">
        <v>45367</v>
      </c>
      <c r="C86" t="s">
        <v>78</v>
      </c>
      <c r="D86" t="s">
        <v>1578</v>
      </c>
      <c r="E86" t="str">
        <f>VLOOKUP(D86,Product_Dim!$A$1:$G$101,2,0)</f>
        <v>Foldable Camping Chair</v>
      </c>
      <c r="F86" t="s">
        <v>1758</v>
      </c>
      <c r="G86">
        <v>4</v>
      </c>
      <c r="H86">
        <v>73.55</v>
      </c>
      <c r="I86">
        <v>0.24</v>
      </c>
      <c r="J86" t="s">
        <v>1810</v>
      </c>
      <c r="K86" s="17">
        <v>223.59200000000001</v>
      </c>
      <c r="L86">
        <f>VLOOKUP(C86,Customer_Dim!$A$2:$H$501,3,0)</f>
        <v>60</v>
      </c>
      <c r="M86" t="str">
        <f t="shared" si="1"/>
        <v>60+</v>
      </c>
      <c r="N86" t="str">
        <f>VLOOKUP(C86,Customer_Dim!$A$2:$H$501,4,0)</f>
        <v>Female</v>
      </c>
      <c r="O86" t="str">
        <f>VLOOKUP(C86,Customer_Dim!$A$2:$H$501,6,0)</f>
        <v>Georgia</v>
      </c>
      <c r="P86">
        <f>VLOOKUP(D86,Product_Dim!$A$1:$G$101,7,0)</f>
        <v>340</v>
      </c>
    </row>
    <row r="87" spans="1:16" x14ac:dyDescent="0.3">
      <c r="A87" t="s">
        <v>2098</v>
      </c>
      <c r="B87" s="4">
        <v>45485</v>
      </c>
      <c r="C87" t="s">
        <v>78</v>
      </c>
      <c r="D87" t="s">
        <v>1612</v>
      </c>
      <c r="E87" t="str">
        <f>VLOOKUP(D87,Product_Dim!$A$1:$G$101,2,0)</f>
        <v>Yoga Exercise Mat</v>
      </c>
      <c r="F87" t="s">
        <v>1789</v>
      </c>
      <c r="G87">
        <v>1</v>
      </c>
      <c r="H87">
        <v>640.54999999999995</v>
      </c>
      <c r="I87">
        <v>0.25</v>
      </c>
      <c r="J87" t="s">
        <v>1805</v>
      </c>
      <c r="K87" s="17">
        <v>480.41250000000002</v>
      </c>
      <c r="L87">
        <f>VLOOKUP(C87,Customer_Dim!$A$2:$H$501,3,0)</f>
        <v>60</v>
      </c>
      <c r="M87" t="str">
        <f t="shared" si="1"/>
        <v>60+</v>
      </c>
      <c r="N87" t="str">
        <f>VLOOKUP(C87,Customer_Dim!$A$2:$H$501,4,0)</f>
        <v>Female</v>
      </c>
      <c r="O87" t="str">
        <f>VLOOKUP(C87,Customer_Dim!$A$2:$H$501,6,0)</f>
        <v>Georgia</v>
      </c>
      <c r="P87">
        <f>VLOOKUP(D87,Product_Dim!$A$1:$G$101,7,0)</f>
        <v>369</v>
      </c>
    </row>
    <row r="88" spans="1:16" x14ac:dyDescent="0.3">
      <c r="A88" t="s">
        <v>2513</v>
      </c>
      <c r="B88" s="4">
        <v>45346</v>
      </c>
      <c r="C88" t="s">
        <v>78</v>
      </c>
      <c r="D88" t="s">
        <v>1690</v>
      </c>
      <c r="E88" t="str">
        <f>VLOOKUP(D88,Product_Dim!$A$1:$G$101,2,0)</f>
        <v>Wall-Mounted Spice Rack</v>
      </c>
      <c r="F88" t="s">
        <v>1789</v>
      </c>
      <c r="G88">
        <v>1</v>
      </c>
      <c r="H88">
        <v>846.04</v>
      </c>
      <c r="I88">
        <v>0.08</v>
      </c>
      <c r="J88" t="s">
        <v>1807</v>
      </c>
      <c r="K88" s="17">
        <v>778.35680000000002</v>
      </c>
      <c r="L88">
        <f>VLOOKUP(C88,Customer_Dim!$A$2:$H$501,3,0)</f>
        <v>60</v>
      </c>
      <c r="M88" t="str">
        <f t="shared" si="1"/>
        <v>60+</v>
      </c>
      <c r="N88" t="str">
        <f>VLOOKUP(C88,Customer_Dim!$A$2:$H$501,4,0)</f>
        <v>Female</v>
      </c>
      <c r="O88" t="str">
        <f>VLOOKUP(C88,Customer_Dim!$A$2:$H$501,6,0)</f>
        <v>Georgia</v>
      </c>
      <c r="P88">
        <f>VLOOKUP(D88,Product_Dim!$A$1:$G$101,7,0)</f>
        <v>58</v>
      </c>
    </row>
    <row r="89" spans="1:16" x14ac:dyDescent="0.3">
      <c r="A89" t="s">
        <v>3450</v>
      </c>
      <c r="B89" s="4">
        <v>45547</v>
      </c>
      <c r="C89" t="s">
        <v>78</v>
      </c>
      <c r="D89" t="s">
        <v>1702</v>
      </c>
      <c r="E89" t="str">
        <f>VLOOKUP(D89,Product_Dim!$A$1:$G$101,2,0)</f>
        <v>Kitchen Cutting Board</v>
      </c>
      <c r="F89" t="s">
        <v>1779</v>
      </c>
      <c r="G89">
        <v>4</v>
      </c>
      <c r="H89">
        <v>292.31</v>
      </c>
      <c r="I89">
        <v>0.27</v>
      </c>
      <c r="J89" t="s">
        <v>1807</v>
      </c>
      <c r="K89" s="17">
        <v>853.54520000000002</v>
      </c>
      <c r="L89">
        <f>VLOOKUP(C89,Customer_Dim!$A$2:$H$501,3,0)</f>
        <v>60</v>
      </c>
      <c r="M89" t="str">
        <f t="shared" si="1"/>
        <v>60+</v>
      </c>
      <c r="N89" t="str">
        <f>VLOOKUP(C89,Customer_Dim!$A$2:$H$501,4,0)</f>
        <v>Female</v>
      </c>
      <c r="O89" t="str">
        <f>VLOOKUP(C89,Customer_Dim!$A$2:$H$501,6,0)</f>
        <v>Georgia</v>
      </c>
      <c r="P89">
        <f>VLOOKUP(D89,Product_Dim!$A$1:$G$101,7,0)</f>
        <v>82</v>
      </c>
    </row>
    <row r="90" spans="1:16" x14ac:dyDescent="0.3">
      <c r="A90" t="s">
        <v>2388</v>
      </c>
      <c r="B90" s="4">
        <v>45250</v>
      </c>
      <c r="C90" t="s">
        <v>78</v>
      </c>
      <c r="D90" t="s">
        <v>1706</v>
      </c>
      <c r="E90" t="str">
        <f>VLOOKUP(D90,Product_Dim!$A$1:$G$101,2,0)</f>
        <v>Sports Wrist Sweatbands</v>
      </c>
      <c r="F90" t="s">
        <v>1755</v>
      </c>
      <c r="G90">
        <v>4</v>
      </c>
      <c r="H90">
        <v>510.33</v>
      </c>
      <c r="I90">
        <v>0.2</v>
      </c>
      <c r="J90" t="s">
        <v>1807</v>
      </c>
      <c r="K90" s="17">
        <v>1633.056</v>
      </c>
      <c r="L90">
        <f>VLOOKUP(C90,Customer_Dim!$A$2:$H$501,3,0)</f>
        <v>60</v>
      </c>
      <c r="M90" t="str">
        <f t="shared" si="1"/>
        <v>60+</v>
      </c>
      <c r="N90" t="str">
        <f>VLOOKUP(C90,Customer_Dim!$A$2:$H$501,4,0)</f>
        <v>Female</v>
      </c>
      <c r="O90" t="str">
        <f>VLOOKUP(C90,Customer_Dim!$A$2:$H$501,6,0)</f>
        <v>Georgia</v>
      </c>
      <c r="P90">
        <f>VLOOKUP(D90,Product_Dim!$A$1:$G$101,7,0)</f>
        <v>232</v>
      </c>
    </row>
    <row r="91" spans="1:16" x14ac:dyDescent="0.3">
      <c r="A91" t="s">
        <v>3487</v>
      </c>
      <c r="B91" s="4">
        <v>45790</v>
      </c>
      <c r="C91" t="s">
        <v>82</v>
      </c>
      <c r="D91" t="s">
        <v>1668</v>
      </c>
      <c r="E91" t="str">
        <f>VLOOKUP(D91,Product_Dim!$A$1:$G$101,2,0)</f>
        <v>Men's Sports Shorts</v>
      </c>
      <c r="F91" t="s">
        <v>1795</v>
      </c>
      <c r="G91">
        <v>3</v>
      </c>
      <c r="H91">
        <v>74.66</v>
      </c>
      <c r="I91">
        <v>0.03</v>
      </c>
      <c r="J91" t="s">
        <v>1807</v>
      </c>
      <c r="K91" s="17">
        <v>217.26060000000001</v>
      </c>
      <c r="L91">
        <f>VLOOKUP(C91,Customer_Dim!$A$2:$H$501,3,0)</f>
        <v>43</v>
      </c>
      <c r="M91" t="str">
        <f t="shared" si="1"/>
        <v>40–59</v>
      </c>
      <c r="N91" t="str">
        <f>VLOOKUP(C91,Customer_Dim!$A$2:$H$501,4,0)</f>
        <v>Male</v>
      </c>
      <c r="O91" t="str">
        <f>VLOOKUP(C91,Customer_Dim!$A$2:$H$501,6,0)</f>
        <v>Kansas</v>
      </c>
      <c r="P91">
        <f>VLOOKUP(D91,Product_Dim!$A$1:$G$101,7,0)</f>
        <v>224</v>
      </c>
    </row>
    <row r="92" spans="1:16" x14ac:dyDescent="0.3">
      <c r="A92" t="s">
        <v>3037</v>
      </c>
      <c r="B92" s="4">
        <v>45572</v>
      </c>
      <c r="C92" t="s">
        <v>82</v>
      </c>
      <c r="D92" t="s">
        <v>1690</v>
      </c>
      <c r="E92" t="str">
        <f>VLOOKUP(D92,Product_Dim!$A$1:$G$101,2,0)</f>
        <v>Wall-Mounted Spice Rack</v>
      </c>
      <c r="F92" t="s">
        <v>1783</v>
      </c>
      <c r="G92">
        <v>2</v>
      </c>
      <c r="H92">
        <v>949.3</v>
      </c>
      <c r="I92">
        <v>0.08</v>
      </c>
      <c r="J92" t="s">
        <v>1810</v>
      </c>
      <c r="K92" s="17">
        <v>1746.712</v>
      </c>
      <c r="L92">
        <f>VLOOKUP(C92,Customer_Dim!$A$2:$H$501,3,0)</f>
        <v>43</v>
      </c>
      <c r="M92" t="str">
        <f t="shared" si="1"/>
        <v>40–59</v>
      </c>
      <c r="N92" t="str">
        <f>VLOOKUP(C92,Customer_Dim!$A$2:$H$501,4,0)</f>
        <v>Male</v>
      </c>
      <c r="O92" t="str">
        <f>VLOOKUP(C92,Customer_Dim!$A$2:$H$501,6,0)</f>
        <v>Kansas</v>
      </c>
      <c r="P92">
        <f>VLOOKUP(D92,Product_Dim!$A$1:$G$101,7,0)</f>
        <v>58</v>
      </c>
    </row>
    <row r="93" spans="1:16" x14ac:dyDescent="0.3">
      <c r="A93" t="s">
        <v>3297</v>
      </c>
      <c r="B93" s="4">
        <v>45739</v>
      </c>
      <c r="C93" t="s">
        <v>85</v>
      </c>
      <c r="D93" t="s">
        <v>1638</v>
      </c>
      <c r="E93" t="str">
        <f>VLOOKUP(D93,Product_Dim!$A$1:$G$101,2,0)</f>
        <v>Sports Stopwatch Pro</v>
      </c>
      <c r="F93" t="s">
        <v>1768</v>
      </c>
      <c r="G93">
        <v>1</v>
      </c>
      <c r="H93">
        <v>687.91</v>
      </c>
      <c r="I93">
        <v>0.25</v>
      </c>
      <c r="J93" t="s">
        <v>1805</v>
      </c>
      <c r="K93" s="17">
        <v>515.9325</v>
      </c>
      <c r="L93">
        <f>VLOOKUP(C93,Customer_Dim!$A$2:$H$501,3,0)</f>
        <v>46</v>
      </c>
      <c r="M93" t="str">
        <f t="shared" si="1"/>
        <v>40–59</v>
      </c>
      <c r="N93" t="str">
        <f>VLOOKUP(C93,Customer_Dim!$A$2:$H$501,4,0)</f>
        <v>Female</v>
      </c>
      <c r="O93" t="str">
        <f>VLOOKUP(C93,Customer_Dim!$A$2:$H$501,6,0)</f>
        <v>New Jersey</v>
      </c>
      <c r="P93">
        <f>VLOOKUP(D93,Product_Dim!$A$1:$G$101,7,0)</f>
        <v>185</v>
      </c>
    </row>
    <row r="94" spans="1:16" x14ac:dyDescent="0.3">
      <c r="A94" t="s">
        <v>2982</v>
      </c>
      <c r="B94" s="4">
        <v>45932</v>
      </c>
      <c r="C94" t="s">
        <v>85</v>
      </c>
      <c r="D94" t="s">
        <v>1650</v>
      </c>
      <c r="E94" t="str">
        <f>VLOOKUP(D94,Product_Dim!$A$1:$G$101,2,0)</f>
        <v>Luxury Perfume Spray</v>
      </c>
      <c r="F94" t="s">
        <v>1739</v>
      </c>
      <c r="G94">
        <v>2</v>
      </c>
      <c r="H94">
        <v>424.54</v>
      </c>
      <c r="I94">
        <v>0.24</v>
      </c>
      <c r="J94" t="s">
        <v>1807</v>
      </c>
      <c r="K94" s="17">
        <v>645.30080000000009</v>
      </c>
      <c r="L94">
        <f>VLOOKUP(C94,Customer_Dim!$A$2:$H$501,3,0)</f>
        <v>46</v>
      </c>
      <c r="M94" t="str">
        <f t="shared" si="1"/>
        <v>40–59</v>
      </c>
      <c r="N94" t="str">
        <f>VLOOKUP(C94,Customer_Dim!$A$2:$H$501,4,0)</f>
        <v>Female</v>
      </c>
      <c r="O94" t="str">
        <f>VLOOKUP(C94,Customer_Dim!$A$2:$H$501,6,0)</f>
        <v>New Jersey</v>
      </c>
      <c r="P94">
        <f>VLOOKUP(D94,Product_Dim!$A$1:$G$101,7,0)</f>
        <v>444</v>
      </c>
    </row>
    <row r="95" spans="1:16" x14ac:dyDescent="0.3">
      <c r="A95" t="s">
        <v>1883</v>
      </c>
      <c r="B95" s="4">
        <v>45285</v>
      </c>
      <c r="C95" t="s">
        <v>85</v>
      </c>
      <c r="D95" t="s">
        <v>1682</v>
      </c>
      <c r="E95" t="str">
        <f>VLOOKUP(D95,Product_Dim!$A$1:$G$101,2,0)</f>
        <v>Wireless Mouse</v>
      </c>
      <c r="F95" t="s">
        <v>1771</v>
      </c>
      <c r="G95">
        <v>2</v>
      </c>
      <c r="H95">
        <v>686.31</v>
      </c>
      <c r="I95">
        <v>0.25</v>
      </c>
      <c r="J95" t="s">
        <v>1805</v>
      </c>
      <c r="K95" s="17">
        <v>1029.4649999999999</v>
      </c>
      <c r="L95">
        <f>VLOOKUP(C95,Customer_Dim!$A$2:$H$501,3,0)</f>
        <v>46</v>
      </c>
      <c r="M95" t="str">
        <f t="shared" si="1"/>
        <v>40–59</v>
      </c>
      <c r="N95" t="str">
        <f>VLOOKUP(C95,Customer_Dim!$A$2:$H$501,4,0)</f>
        <v>Female</v>
      </c>
      <c r="O95" t="str">
        <f>VLOOKUP(C95,Customer_Dim!$A$2:$H$501,6,0)</f>
        <v>New Jersey</v>
      </c>
      <c r="P95">
        <f>VLOOKUP(D95,Product_Dim!$A$1:$G$101,7,0)</f>
        <v>320</v>
      </c>
    </row>
    <row r="96" spans="1:16" x14ac:dyDescent="0.3">
      <c r="A96" t="s">
        <v>2830</v>
      </c>
      <c r="B96" s="4">
        <v>45845</v>
      </c>
      <c r="C96" t="s">
        <v>85</v>
      </c>
      <c r="D96" t="s">
        <v>1716</v>
      </c>
      <c r="E96" t="str">
        <f>VLOOKUP(D96,Product_Dim!$A$1:$G$101,2,0)</f>
        <v>USB-C Laptop Charger</v>
      </c>
      <c r="F96" t="s">
        <v>1761</v>
      </c>
      <c r="G96">
        <v>3</v>
      </c>
      <c r="H96">
        <v>159.76</v>
      </c>
      <c r="I96">
        <v>0.22</v>
      </c>
      <c r="J96" t="s">
        <v>1805</v>
      </c>
      <c r="K96" s="17">
        <v>373.83839999999998</v>
      </c>
      <c r="L96">
        <f>VLOOKUP(C96,Customer_Dim!$A$2:$H$501,3,0)</f>
        <v>46</v>
      </c>
      <c r="M96" t="str">
        <f t="shared" si="1"/>
        <v>40–59</v>
      </c>
      <c r="N96" t="str">
        <f>VLOOKUP(C96,Customer_Dim!$A$2:$H$501,4,0)</f>
        <v>Female</v>
      </c>
      <c r="O96" t="str">
        <f>VLOOKUP(C96,Customer_Dim!$A$2:$H$501,6,0)</f>
        <v>New Jersey</v>
      </c>
      <c r="P96">
        <f>VLOOKUP(D96,Product_Dim!$A$1:$G$101,7,0)</f>
        <v>485</v>
      </c>
    </row>
    <row r="97" spans="1:16" x14ac:dyDescent="0.3">
      <c r="A97" t="s">
        <v>2979</v>
      </c>
      <c r="B97" s="4">
        <v>45336</v>
      </c>
      <c r="C97" t="s">
        <v>85</v>
      </c>
      <c r="D97" t="s">
        <v>1728</v>
      </c>
      <c r="E97" t="str">
        <f>VLOOKUP(D97,Product_Dim!$A$1:$G$101,2,0)</f>
        <v>Stainless Steel Cookware Set</v>
      </c>
      <c r="F97" t="s">
        <v>1739</v>
      </c>
      <c r="G97">
        <v>2</v>
      </c>
      <c r="H97">
        <v>698.34</v>
      </c>
      <c r="I97">
        <v>0.15</v>
      </c>
      <c r="J97" t="s">
        <v>1807</v>
      </c>
      <c r="K97" s="17">
        <v>1187.1780000000001</v>
      </c>
      <c r="L97">
        <f>VLOOKUP(C97,Customer_Dim!$A$2:$H$501,3,0)</f>
        <v>46</v>
      </c>
      <c r="M97" t="str">
        <f t="shared" si="1"/>
        <v>40–59</v>
      </c>
      <c r="N97" t="str">
        <f>VLOOKUP(C97,Customer_Dim!$A$2:$H$501,4,0)</f>
        <v>Female</v>
      </c>
      <c r="O97" t="str">
        <f>VLOOKUP(C97,Customer_Dim!$A$2:$H$501,6,0)</f>
        <v>New Jersey</v>
      </c>
      <c r="P97">
        <f>VLOOKUP(D97,Product_Dim!$A$1:$G$101,7,0)</f>
        <v>146</v>
      </c>
    </row>
    <row r="98" spans="1:16" x14ac:dyDescent="0.3">
      <c r="A98" t="s">
        <v>2927</v>
      </c>
      <c r="B98" s="4">
        <v>45446</v>
      </c>
      <c r="C98" t="s">
        <v>89</v>
      </c>
      <c r="D98" t="s">
        <v>1604</v>
      </c>
      <c r="E98" t="str">
        <f>VLOOKUP(D98,Product_Dim!$A$1:$G$101,2,0)</f>
        <v>Men's Casual Sneakers</v>
      </c>
      <c r="F98" t="s">
        <v>1786</v>
      </c>
      <c r="G98">
        <v>4</v>
      </c>
      <c r="H98">
        <v>21.12</v>
      </c>
      <c r="I98">
        <v>0.18</v>
      </c>
      <c r="J98" t="s">
        <v>1810</v>
      </c>
      <c r="K98" s="17">
        <v>69.273600000000002</v>
      </c>
      <c r="L98">
        <f>VLOOKUP(C98,Customer_Dim!$A$2:$H$501,3,0)</f>
        <v>59</v>
      </c>
      <c r="M98" t="str">
        <f t="shared" si="1"/>
        <v>40–59</v>
      </c>
      <c r="N98" t="str">
        <f>VLOOKUP(C98,Customer_Dim!$A$2:$H$501,4,0)</f>
        <v>Male</v>
      </c>
      <c r="O98" t="str">
        <f>VLOOKUP(C98,Customer_Dim!$A$2:$H$501,6,0)</f>
        <v>Delaware</v>
      </c>
      <c r="P98">
        <f>VLOOKUP(D98,Product_Dim!$A$1:$G$101,7,0)</f>
        <v>214</v>
      </c>
    </row>
    <row r="99" spans="1:16" x14ac:dyDescent="0.3">
      <c r="A99" t="s">
        <v>1967</v>
      </c>
      <c r="B99" s="4">
        <v>45918</v>
      </c>
      <c r="C99" t="s">
        <v>89</v>
      </c>
      <c r="D99" t="s">
        <v>1670</v>
      </c>
      <c r="E99" t="str">
        <f>VLOOKUP(D99,Product_Dim!$A$1:$G$101,2,0)</f>
        <v>Kitchen Storage Rack</v>
      </c>
      <c r="F99" t="s">
        <v>1792</v>
      </c>
      <c r="G99">
        <v>2</v>
      </c>
      <c r="H99">
        <v>623.38</v>
      </c>
      <c r="I99">
        <v>0.13</v>
      </c>
      <c r="J99" t="s">
        <v>1805</v>
      </c>
      <c r="K99" s="17">
        <v>1084.6812</v>
      </c>
      <c r="L99">
        <f>VLOOKUP(C99,Customer_Dim!$A$2:$H$501,3,0)</f>
        <v>59</v>
      </c>
      <c r="M99" t="str">
        <f t="shared" si="1"/>
        <v>40–59</v>
      </c>
      <c r="N99" t="str">
        <f>VLOOKUP(C99,Customer_Dim!$A$2:$H$501,4,0)</f>
        <v>Male</v>
      </c>
      <c r="O99" t="str">
        <f>VLOOKUP(C99,Customer_Dim!$A$2:$H$501,6,0)</f>
        <v>Delaware</v>
      </c>
      <c r="P99">
        <f>VLOOKUP(D99,Product_Dim!$A$1:$G$101,7,0)</f>
        <v>89</v>
      </c>
    </row>
    <row r="100" spans="1:16" x14ac:dyDescent="0.3">
      <c r="A100" t="s">
        <v>3195</v>
      </c>
      <c r="B100" s="4">
        <v>45655</v>
      </c>
      <c r="C100" t="s">
        <v>89</v>
      </c>
      <c r="D100" t="s">
        <v>1726</v>
      </c>
      <c r="E100" t="str">
        <f>VLOOKUP(D100,Product_Dim!$A$1:$G$101,2,0)</f>
        <v>Portable Bluetooth Speaker</v>
      </c>
      <c r="F100" t="s">
        <v>1795</v>
      </c>
      <c r="G100">
        <v>3</v>
      </c>
      <c r="H100">
        <v>34.97</v>
      </c>
      <c r="I100">
        <v>0.01</v>
      </c>
      <c r="J100" t="s">
        <v>1805</v>
      </c>
      <c r="K100" s="17">
        <v>103.8609</v>
      </c>
      <c r="L100">
        <f>VLOOKUP(C100,Customer_Dim!$A$2:$H$501,3,0)</f>
        <v>59</v>
      </c>
      <c r="M100" t="str">
        <f t="shared" si="1"/>
        <v>40–59</v>
      </c>
      <c r="N100" t="str">
        <f>VLOOKUP(C100,Customer_Dim!$A$2:$H$501,4,0)</f>
        <v>Male</v>
      </c>
      <c r="O100" t="str">
        <f>VLOOKUP(C100,Customer_Dim!$A$2:$H$501,6,0)</f>
        <v>Delaware</v>
      </c>
      <c r="P100">
        <f>VLOOKUP(D100,Product_Dim!$A$1:$G$101,7,0)</f>
        <v>73</v>
      </c>
    </row>
    <row r="101" spans="1:16" x14ac:dyDescent="0.3">
      <c r="A101" t="s">
        <v>3775</v>
      </c>
      <c r="B101" s="4">
        <v>45665</v>
      </c>
      <c r="C101" t="s">
        <v>93</v>
      </c>
      <c r="D101" t="s">
        <v>1554</v>
      </c>
      <c r="E101" t="str">
        <f>VLOOKUP(D101,Product_Dim!$A$1:$G$101,2,0)</f>
        <v>Hair Strengthening Shampoo</v>
      </c>
      <c r="F101" t="s">
        <v>1771</v>
      </c>
      <c r="G101">
        <v>3</v>
      </c>
      <c r="H101">
        <v>195.31</v>
      </c>
      <c r="I101">
        <v>0.13</v>
      </c>
      <c r="J101" t="s">
        <v>1810</v>
      </c>
      <c r="K101" s="17">
        <v>509.75909999999999</v>
      </c>
      <c r="L101">
        <f>VLOOKUP(C101,Customer_Dim!$A$2:$H$501,3,0)</f>
        <v>36</v>
      </c>
      <c r="M101" t="str">
        <f t="shared" si="1"/>
        <v>20–39</v>
      </c>
      <c r="N101" t="str">
        <f>VLOOKUP(C101,Customer_Dim!$A$2:$H$501,4,0)</f>
        <v>Female</v>
      </c>
      <c r="O101" t="str">
        <f>VLOOKUP(C101,Customer_Dim!$A$2:$H$501,6,0)</f>
        <v>Oklahoma</v>
      </c>
      <c r="P101">
        <f>VLOOKUP(D101,Product_Dim!$A$1:$G$101,7,0)</f>
        <v>460</v>
      </c>
    </row>
    <row r="102" spans="1:16" x14ac:dyDescent="0.3">
      <c r="A102" t="s">
        <v>3120</v>
      </c>
      <c r="B102" s="4">
        <v>45906</v>
      </c>
      <c r="C102" t="s">
        <v>93</v>
      </c>
      <c r="D102" t="s">
        <v>1582</v>
      </c>
      <c r="E102" t="str">
        <f>VLOOKUP(D102,Product_Dim!$A$1:$G$101,2,0)</f>
        <v>Wireless Bluetooth Speaker</v>
      </c>
      <c r="F102" t="s">
        <v>1792</v>
      </c>
      <c r="G102">
        <v>1</v>
      </c>
      <c r="H102">
        <v>179.77</v>
      </c>
      <c r="I102">
        <v>0.23</v>
      </c>
      <c r="J102" t="s">
        <v>1810</v>
      </c>
      <c r="K102" s="17">
        <v>138.4229</v>
      </c>
      <c r="L102">
        <f>VLOOKUP(C102,Customer_Dim!$A$2:$H$501,3,0)</f>
        <v>36</v>
      </c>
      <c r="M102" t="str">
        <f t="shared" si="1"/>
        <v>20–39</v>
      </c>
      <c r="N102" t="str">
        <f>VLOOKUP(C102,Customer_Dim!$A$2:$H$501,4,0)</f>
        <v>Female</v>
      </c>
      <c r="O102" t="str">
        <f>VLOOKUP(C102,Customer_Dim!$A$2:$H$501,6,0)</f>
        <v>Oklahoma</v>
      </c>
      <c r="P102">
        <f>VLOOKUP(D102,Product_Dim!$A$1:$G$101,7,0)</f>
        <v>213</v>
      </c>
    </row>
    <row r="103" spans="1:16" x14ac:dyDescent="0.3">
      <c r="A103" t="s">
        <v>3365</v>
      </c>
      <c r="B103" s="4">
        <v>45934</v>
      </c>
      <c r="C103" t="s">
        <v>93</v>
      </c>
      <c r="D103" t="s">
        <v>1622</v>
      </c>
      <c r="E103" t="str">
        <f>VLOOKUP(D103,Product_Dim!$A$1:$G$101,2,0)</f>
        <v>Men's Winter Jacket</v>
      </c>
      <c r="F103" t="s">
        <v>1734</v>
      </c>
      <c r="G103">
        <v>2</v>
      </c>
      <c r="H103">
        <v>157.91</v>
      </c>
      <c r="I103">
        <v>0.09</v>
      </c>
      <c r="J103" t="s">
        <v>1810</v>
      </c>
      <c r="K103" s="17">
        <v>287.39620000000002</v>
      </c>
      <c r="L103">
        <f>VLOOKUP(C103,Customer_Dim!$A$2:$H$501,3,0)</f>
        <v>36</v>
      </c>
      <c r="M103" t="str">
        <f t="shared" si="1"/>
        <v>20–39</v>
      </c>
      <c r="N103" t="str">
        <f>VLOOKUP(C103,Customer_Dim!$A$2:$H$501,4,0)</f>
        <v>Female</v>
      </c>
      <c r="O103" t="str">
        <f>VLOOKUP(C103,Customer_Dim!$A$2:$H$501,6,0)</f>
        <v>Oklahoma</v>
      </c>
      <c r="P103">
        <f>VLOOKUP(D103,Product_Dim!$A$1:$G$101,7,0)</f>
        <v>296</v>
      </c>
    </row>
    <row r="104" spans="1:16" x14ac:dyDescent="0.3">
      <c r="A104" t="s">
        <v>3470</v>
      </c>
      <c r="B104" s="4">
        <v>45440</v>
      </c>
      <c r="C104" t="s">
        <v>93</v>
      </c>
      <c r="D104" t="s">
        <v>1638</v>
      </c>
      <c r="E104" t="str">
        <f>VLOOKUP(D104,Product_Dim!$A$1:$G$101,2,0)</f>
        <v>Sports Stopwatch Pro</v>
      </c>
      <c r="F104" t="s">
        <v>1751</v>
      </c>
      <c r="G104">
        <v>1</v>
      </c>
      <c r="H104">
        <v>62.26</v>
      </c>
      <c r="I104">
        <v>0.03</v>
      </c>
      <c r="J104" t="s">
        <v>1810</v>
      </c>
      <c r="K104" s="17">
        <v>60.392200000000003</v>
      </c>
      <c r="L104">
        <f>VLOOKUP(C104,Customer_Dim!$A$2:$H$501,3,0)</f>
        <v>36</v>
      </c>
      <c r="M104" t="str">
        <f t="shared" si="1"/>
        <v>20–39</v>
      </c>
      <c r="N104" t="str">
        <f>VLOOKUP(C104,Customer_Dim!$A$2:$H$501,4,0)</f>
        <v>Female</v>
      </c>
      <c r="O104" t="str">
        <f>VLOOKUP(C104,Customer_Dim!$A$2:$H$501,6,0)</f>
        <v>Oklahoma</v>
      </c>
      <c r="P104">
        <f>VLOOKUP(D104,Product_Dim!$A$1:$G$101,7,0)</f>
        <v>185</v>
      </c>
    </row>
    <row r="105" spans="1:16" x14ac:dyDescent="0.3">
      <c r="A105" t="s">
        <v>1958</v>
      </c>
      <c r="B105" s="4">
        <v>45594</v>
      </c>
      <c r="C105" t="s">
        <v>97</v>
      </c>
      <c r="D105" t="s">
        <v>1556</v>
      </c>
      <c r="E105" t="str">
        <f>VLOOKUP(D105,Product_Dim!$A$1:$G$101,2,0)</f>
        <v>USB-C Fast Charger</v>
      </c>
      <c r="F105" t="s">
        <v>1764</v>
      </c>
      <c r="G105">
        <v>4</v>
      </c>
      <c r="H105">
        <v>535.4</v>
      </c>
      <c r="I105">
        <v>0.26</v>
      </c>
      <c r="J105" t="s">
        <v>1807</v>
      </c>
      <c r="K105" s="17">
        <v>1584.7840000000001</v>
      </c>
      <c r="L105">
        <f>VLOOKUP(C105,Customer_Dim!$A$2:$H$501,3,0)</f>
        <v>33</v>
      </c>
      <c r="M105" t="str">
        <f t="shared" si="1"/>
        <v>20–39</v>
      </c>
      <c r="N105" t="str">
        <f>VLOOKUP(C105,Customer_Dim!$A$2:$H$501,4,0)</f>
        <v>Female</v>
      </c>
      <c r="O105" t="str">
        <f>VLOOKUP(C105,Customer_Dim!$A$2:$H$501,6,0)</f>
        <v>Hawaii</v>
      </c>
      <c r="P105">
        <f>VLOOKUP(D105,Product_Dim!$A$1:$G$101,7,0)</f>
        <v>453</v>
      </c>
    </row>
    <row r="106" spans="1:16" x14ac:dyDescent="0.3">
      <c r="A106" t="s">
        <v>2011</v>
      </c>
      <c r="B106" s="4">
        <v>45465</v>
      </c>
      <c r="C106" t="s">
        <v>97</v>
      </c>
      <c r="D106" t="s">
        <v>1664</v>
      </c>
      <c r="E106" t="str">
        <f>VLOOKUP(D106,Product_Dim!$A$1:$G$101,2,0)</f>
        <v>Smart LED Light Strip</v>
      </c>
      <c r="F106" t="s">
        <v>1768</v>
      </c>
      <c r="G106">
        <v>3</v>
      </c>
      <c r="H106">
        <v>723.47</v>
      </c>
      <c r="I106">
        <v>0.12</v>
      </c>
      <c r="J106" t="s">
        <v>1810</v>
      </c>
      <c r="K106" s="17">
        <v>1909.9608000000001</v>
      </c>
      <c r="L106">
        <f>VLOOKUP(C106,Customer_Dim!$A$2:$H$501,3,0)</f>
        <v>33</v>
      </c>
      <c r="M106" t="str">
        <f t="shared" si="1"/>
        <v>20–39</v>
      </c>
      <c r="N106" t="str">
        <f>VLOOKUP(C106,Customer_Dim!$A$2:$H$501,4,0)</f>
        <v>Female</v>
      </c>
      <c r="O106" t="str">
        <f>VLOOKUP(C106,Customer_Dim!$A$2:$H$501,6,0)</f>
        <v>Hawaii</v>
      </c>
      <c r="P106">
        <f>VLOOKUP(D106,Product_Dim!$A$1:$G$101,7,0)</f>
        <v>476</v>
      </c>
    </row>
    <row r="107" spans="1:16" x14ac:dyDescent="0.3">
      <c r="A107" t="s">
        <v>2946</v>
      </c>
      <c r="B107" s="4">
        <v>45518</v>
      </c>
      <c r="C107" t="s">
        <v>97</v>
      </c>
      <c r="D107" t="s">
        <v>1684</v>
      </c>
      <c r="E107" t="str">
        <f>VLOOKUP(D107,Product_Dim!$A$1:$G$101,2,0)</f>
        <v>WiFi Mesh Router</v>
      </c>
      <c r="F107" t="s">
        <v>1743</v>
      </c>
      <c r="G107">
        <v>2</v>
      </c>
      <c r="H107">
        <v>257.45</v>
      </c>
      <c r="I107">
        <v>0</v>
      </c>
      <c r="J107" t="s">
        <v>1810</v>
      </c>
      <c r="K107" s="17">
        <v>514.9</v>
      </c>
      <c r="L107">
        <f>VLOOKUP(C107,Customer_Dim!$A$2:$H$501,3,0)</f>
        <v>33</v>
      </c>
      <c r="M107" t="str">
        <f t="shared" si="1"/>
        <v>20–39</v>
      </c>
      <c r="N107" t="str">
        <f>VLOOKUP(C107,Customer_Dim!$A$2:$H$501,4,0)</f>
        <v>Female</v>
      </c>
      <c r="O107" t="str">
        <f>VLOOKUP(C107,Customer_Dim!$A$2:$H$501,6,0)</f>
        <v>Hawaii</v>
      </c>
      <c r="P107">
        <f>VLOOKUP(D107,Product_Dim!$A$1:$G$101,7,0)</f>
        <v>104</v>
      </c>
    </row>
    <row r="108" spans="1:16" x14ac:dyDescent="0.3">
      <c r="A108" t="s">
        <v>2961</v>
      </c>
      <c r="B108" s="4">
        <v>45587</v>
      </c>
      <c r="C108" t="s">
        <v>97</v>
      </c>
      <c r="D108" t="s">
        <v>1696</v>
      </c>
      <c r="E108" t="str">
        <f>VLOOKUP(D108,Product_Dim!$A$1:$G$101,2,0)</f>
        <v>Hydrating Face Cleanser</v>
      </c>
      <c r="F108" t="s">
        <v>1758</v>
      </c>
      <c r="G108">
        <v>2</v>
      </c>
      <c r="H108">
        <v>472.18</v>
      </c>
      <c r="I108">
        <v>0.27</v>
      </c>
      <c r="J108" t="s">
        <v>1807</v>
      </c>
      <c r="K108" s="17">
        <v>689.38279999999997</v>
      </c>
      <c r="L108">
        <f>VLOOKUP(C108,Customer_Dim!$A$2:$H$501,3,0)</f>
        <v>33</v>
      </c>
      <c r="M108" t="str">
        <f t="shared" si="1"/>
        <v>20–39</v>
      </c>
      <c r="N108" t="str">
        <f>VLOOKUP(C108,Customer_Dim!$A$2:$H$501,4,0)</f>
        <v>Female</v>
      </c>
      <c r="O108" t="str">
        <f>VLOOKUP(C108,Customer_Dim!$A$2:$H$501,6,0)</f>
        <v>Hawaii</v>
      </c>
      <c r="P108">
        <f>VLOOKUP(D108,Product_Dim!$A$1:$G$101,7,0)</f>
        <v>159</v>
      </c>
    </row>
    <row r="109" spans="1:16" x14ac:dyDescent="0.3">
      <c r="A109" t="s">
        <v>2090</v>
      </c>
      <c r="B109" s="4">
        <v>45639</v>
      </c>
      <c r="C109" t="s">
        <v>97</v>
      </c>
      <c r="D109" t="s">
        <v>1547</v>
      </c>
      <c r="E109" t="str">
        <f>VLOOKUP(D109,Product_Dim!$A$1:$G$101,2,0)</f>
        <v>Adjustable Dumbbell Set</v>
      </c>
      <c r="F109" t="s">
        <v>1755</v>
      </c>
      <c r="G109">
        <v>3</v>
      </c>
      <c r="H109">
        <v>134.30000000000001</v>
      </c>
      <c r="I109">
        <v>0.14000000000000001</v>
      </c>
      <c r="J109" t="s">
        <v>1805</v>
      </c>
      <c r="K109" s="17">
        <v>346.49400000000003</v>
      </c>
      <c r="L109">
        <f>VLOOKUP(C109,Customer_Dim!$A$2:$H$501,3,0)</f>
        <v>33</v>
      </c>
      <c r="M109" t="str">
        <f t="shared" si="1"/>
        <v>20–39</v>
      </c>
      <c r="N109" t="str">
        <f>VLOOKUP(C109,Customer_Dim!$A$2:$H$501,4,0)</f>
        <v>Female</v>
      </c>
      <c r="O109" t="str">
        <f>VLOOKUP(C109,Customer_Dim!$A$2:$H$501,6,0)</f>
        <v>Hawaii</v>
      </c>
      <c r="P109">
        <f>VLOOKUP(D109,Product_Dim!$A$1:$G$101,7,0)</f>
        <v>323</v>
      </c>
    </row>
    <row r="110" spans="1:16" x14ac:dyDescent="0.3">
      <c r="A110" t="s">
        <v>3534</v>
      </c>
      <c r="B110" s="4">
        <v>45214</v>
      </c>
      <c r="C110" t="s">
        <v>100</v>
      </c>
      <c r="D110" t="s">
        <v>1554</v>
      </c>
      <c r="E110" t="str">
        <f>VLOOKUP(D110,Product_Dim!$A$1:$G$101,2,0)</f>
        <v>Hair Strengthening Shampoo</v>
      </c>
      <c r="F110" t="s">
        <v>1734</v>
      </c>
      <c r="G110">
        <v>1</v>
      </c>
      <c r="H110">
        <v>145.47999999999999</v>
      </c>
      <c r="I110">
        <v>0.1</v>
      </c>
      <c r="J110" t="s">
        <v>1810</v>
      </c>
      <c r="K110" s="17">
        <v>130.93199999999999</v>
      </c>
      <c r="L110">
        <f>VLOOKUP(C110,Customer_Dim!$A$2:$H$501,3,0)</f>
        <v>52</v>
      </c>
      <c r="M110" t="str">
        <f t="shared" si="1"/>
        <v>40–59</v>
      </c>
      <c r="N110" t="str">
        <f>VLOOKUP(C110,Customer_Dim!$A$2:$H$501,4,0)</f>
        <v>Female</v>
      </c>
      <c r="O110" t="str">
        <f>VLOOKUP(C110,Customer_Dim!$A$2:$H$501,6,0)</f>
        <v>Oregon</v>
      </c>
      <c r="P110">
        <f>VLOOKUP(D110,Product_Dim!$A$1:$G$101,7,0)</f>
        <v>460</v>
      </c>
    </row>
    <row r="111" spans="1:16" x14ac:dyDescent="0.3">
      <c r="A111" t="s">
        <v>2963</v>
      </c>
      <c r="B111" s="4">
        <v>45923</v>
      </c>
      <c r="C111" t="s">
        <v>100</v>
      </c>
      <c r="D111" t="s">
        <v>1574</v>
      </c>
      <c r="E111" t="str">
        <f>VLOOKUP(D111,Product_Dim!$A$1:$G$101,2,0)</f>
        <v>Carbon Fiber Tennis Racket</v>
      </c>
      <c r="F111" t="s">
        <v>1761</v>
      </c>
      <c r="G111">
        <v>3</v>
      </c>
      <c r="H111">
        <v>235.41</v>
      </c>
      <c r="I111">
        <v>0.15</v>
      </c>
      <c r="J111" t="s">
        <v>1807</v>
      </c>
      <c r="K111" s="17">
        <v>600.29549999999995</v>
      </c>
      <c r="L111">
        <f>VLOOKUP(C111,Customer_Dim!$A$2:$H$501,3,0)</f>
        <v>52</v>
      </c>
      <c r="M111" t="str">
        <f t="shared" si="1"/>
        <v>40–59</v>
      </c>
      <c r="N111" t="str">
        <f>VLOOKUP(C111,Customer_Dim!$A$2:$H$501,4,0)</f>
        <v>Female</v>
      </c>
      <c r="O111" t="str">
        <f>VLOOKUP(C111,Customer_Dim!$A$2:$H$501,6,0)</f>
        <v>Oregon</v>
      </c>
      <c r="P111">
        <f>VLOOKUP(D111,Product_Dim!$A$1:$G$101,7,0)</f>
        <v>432</v>
      </c>
    </row>
    <row r="112" spans="1:16" x14ac:dyDescent="0.3">
      <c r="A112" t="s">
        <v>2872</v>
      </c>
      <c r="B112" s="4">
        <v>45736</v>
      </c>
      <c r="C112" t="s">
        <v>100</v>
      </c>
      <c r="D112" t="s">
        <v>1610</v>
      </c>
      <c r="E112" t="str">
        <f>VLOOKUP(D112,Product_Dim!$A$1:$G$101,2,0)</f>
        <v>Noise-Canceling Headphones</v>
      </c>
      <c r="F112" t="s">
        <v>1739</v>
      </c>
      <c r="G112">
        <v>2</v>
      </c>
      <c r="H112">
        <v>994.29</v>
      </c>
      <c r="I112">
        <v>0.01</v>
      </c>
      <c r="J112" t="s">
        <v>1807</v>
      </c>
      <c r="K112" s="17">
        <v>1968.6941999999999</v>
      </c>
      <c r="L112">
        <f>VLOOKUP(C112,Customer_Dim!$A$2:$H$501,3,0)</f>
        <v>52</v>
      </c>
      <c r="M112" t="str">
        <f t="shared" si="1"/>
        <v>40–59</v>
      </c>
      <c r="N112" t="str">
        <f>VLOOKUP(C112,Customer_Dim!$A$2:$H$501,4,0)</f>
        <v>Female</v>
      </c>
      <c r="O112" t="str">
        <f>VLOOKUP(C112,Customer_Dim!$A$2:$H$501,6,0)</f>
        <v>Oregon</v>
      </c>
      <c r="P112">
        <f>VLOOKUP(D112,Product_Dim!$A$1:$G$101,7,0)</f>
        <v>378</v>
      </c>
    </row>
    <row r="113" spans="1:16" x14ac:dyDescent="0.3">
      <c r="A113" t="s">
        <v>2056</v>
      </c>
      <c r="B113" s="4">
        <v>45606</v>
      </c>
      <c r="C113" t="s">
        <v>100</v>
      </c>
      <c r="D113" t="s">
        <v>1666</v>
      </c>
      <c r="E113" t="str">
        <f>VLOOKUP(D113,Product_Dim!$A$1:$G$101,2,0)</f>
        <v>Wooden Nightstand</v>
      </c>
      <c r="F113" t="s">
        <v>1748</v>
      </c>
      <c r="G113">
        <v>2</v>
      </c>
      <c r="H113">
        <v>894.58</v>
      </c>
      <c r="I113">
        <v>0.25</v>
      </c>
      <c r="J113" t="s">
        <v>1805</v>
      </c>
      <c r="K113" s="17">
        <v>1341.87</v>
      </c>
      <c r="L113">
        <f>VLOOKUP(C113,Customer_Dim!$A$2:$H$501,3,0)</f>
        <v>52</v>
      </c>
      <c r="M113" t="str">
        <f t="shared" si="1"/>
        <v>40–59</v>
      </c>
      <c r="N113" t="str">
        <f>VLOOKUP(C113,Customer_Dim!$A$2:$H$501,4,0)</f>
        <v>Female</v>
      </c>
      <c r="O113" t="str">
        <f>VLOOKUP(C113,Customer_Dim!$A$2:$H$501,6,0)</f>
        <v>Oregon</v>
      </c>
      <c r="P113">
        <f>VLOOKUP(D113,Product_Dim!$A$1:$G$101,7,0)</f>
        <v>130</v>
      </c>
    </row>
    <row r="114" spans="1:16" x14ac:dyDescent="0.3">
      <c r="A114" t="s">
        <v>3806</v>
      </c>
      <c r="B114" s="4">
        <v>45267</v>
      </c>
      <c r="C114" t="s">
        <v>100</v>
      </c>
      <c r="D114" t="s">
        <v>1682</v>
      </c>
      <c r="E114" t="str">
        <f>VLOOKUP(D114,Product_Dim!$A$1:$G$101,2,0)</f>
        <v>Wireless Mouse</v>
      </c>
      <c r="F114" t="s">
        <v>1795</v>
      </c>
      <c r="G114">
        <v>3</v>
      </c>
      <c r="H114">
        <v>68.45</v>
      </c>
      <c r="I114">
        <v>0.17</v>
      </c>
      <c r="J114" t="s">
        <v>1807</v>
      </c>
      <c r="K114" s="17">
        <v>170.44049999999999</v>
      </c>
      <c r="L114">
        <f>VLOOKUP(C114,Customer_Dim!$A$2:$H$501,3,0)</f>
        <v>52</v>
      </c>
      <c r="M114" t="str">
        <f t="shared" si="1"/>
        <v>40–59</v>
      </c>
      <c r="N114" t="str">
        <f>VLOOKUP(C114,Customer_Dim!$A$2:$H$501,4,0)</f>
        <v>Female</v>
      </c>
      <c r="O114" t="str">
        <f>VLOOKUP(C114,Customer_Dim!$A$2:$H$501,6,0)</f>
        <v>Oregon</v>
      </c>
      <c r="P114">
        <f>VLOOKUP(D114,Product_Dim!$A$1:$G$101,7,0)</f>
        <v>320</v>
      </c>
    </row>
    <row r="115" spans="1:16" x14ac:dyDescent="0.3">
      <c r="A115" t="s">
        <v>2119</v>
      </c>
      <c r="B115" s="4">
        <v>45611</v>
      </c>
      <c r="C115" t="s">
        <v>100</v>
      </c>
      <c r="D115" t="s">
        <v>1690</v>
      </c>
      <c r="E115" t="str">
        <f>VLOOKUP(D115,Product_Dim!$A$1:$G$101,2,0)</f>
        <v>Wall-Mounted Spice Rack</v>
      </c>
      <c r="F115" t="s">
        <v>1789</v>
      </c>
      <c r="G115">
        <v>2</v>
      </c>
      <c r="H115">
        <v>588.9</v>
      </c>
      <c r="I115">
        <v>0.19</v>
      </c>
      <c r="J115" t="s">
        <v>1807</v>
      </c>
      <c r="K115" s="17">
        <v>954.01800000000003</v>
      </c>
      <c r="L115">
        <f>VLOOKUP(C115,Customer_Dim!$A$2:$H$501,3,0)</f>
        <v>52</v>
      </c>
      <c r="M115" t="str">
        <f t="shared" si="1"/>
        <v>40–59</v>
      </c>
      <c r="N115" t="str">
        <f>VLOOKUP(C115,Customer_Dim!$A$2:$H$501,4,0)</f>
        <v>Female</v>
      </c>
      <c r="O115" t="str">
        <f>VLOOKUP(C115,Customer_Dim!$A$2:$H$501,6,0)</f>
        <v>Oregon</v>
      </c>
      <c r="P115">
        <f>VLOOKUP(D115,Product_Dim!$A$1:$G$101,7,0)</f>
        <v>58</v>
      </c>
    </row>
    <row r="116" spans="1:16" x14ac:dyDescent="0.3">
      <c r="A116" t="s">
        <v>3288</v>
      </c>
      <c r="B116" s="4">
        <v>45375</v>
      </c>
      <c r="C116" t="s">
        <v>100</v>
      </c>
      <c r="D116" t="s">
        <v>1724</v>
      </c>
      <c r="E116" t="str">
        <f>VLOOKUP(D116,Product_Dim!$A$1:$G$101,2,0)</f>
        <v>Cricket Bat</v>
      </c>
      <c r="F116" t="s">
        <v>1779</v>
      </c>
      <c r="G116">
        <v>1</v>
      </c>
      <c r="H116">
        <v>439.55</v>
      </c>
      <c r="I116">
        <v>0.28999999999999998</v>
      </c>
      <c r="J116" t="s">
        <v>1810</v>
      </c>
      <c r="K116" s="17">
        <v>312.08049999999997</v>
      </c>
      <c r="L116">
        <f>VLOOKUP(C116,Customer_Dim!$A$2:$H$501,3,0)</f>
        <v>52</v>
      </c>
      <c r="M116" t="str">
        <f t="shared" si="1"/>
        <v>40–59</v>
      </c>
      <c r="N116" t="str">
        <f>VLOOKUP(C116,Customer_Dim!$A$2:$H$501,4,0)</f>
        <v>Female</v>
      </c>
      <c r="O116" t="str">
        <f>VLOOKUP(C116,Customer_Dim!$A$2:$H$501,6,0)</f>
        <v>Oregon</v>
      </c>
      <c r="P116">
        <f>VLOOKUP(D116,Product_Dim!$A$1:$G$101,7,0)</f>
        <v>471</v>
      </c>
    </row>
    <row r="117" spans="1:16" x14ac:dyDescent="0.3">
      <c r="A117" t="s">
        <v>3702</v>
      </c>
      <c r="B117" s="4">
        <v>45423</v>
      </c>
      <c r="C117" t="s">
        <v>103</v>
      </c>
      <c r="D117" t="s">
        <v>1558</v>
      </c>
      <c r="E117" t="str">
        <f>VLOOKUP(D117,Product_Dim!$A$1:$G$101,2,0)</f>
        <v>Decorative Wall Mirror</v>
      </c>
      <c r="F117" t="s">
        <v>1739</v>
      </c>
      <c r="G117">
        <v>2</v>
      </c>
      <c r="H117">
        <v>660.27</v>
      </c>
      <c r="I117">
        <v>0.01</v>
      </c>
      <c r="J117" t="s">
        <v>1807</v>
      </c>
      <c r="K117" s="17">
        <v>1307.3345999999999</v>
      </c>
      <c r="L117">
        <f>VLOOKUP(C117,Customer_Dim!$A$2:$H$501,3,0)</f>
        <v>40</v>
      </c>
      <c r="M117" t="str">
        <f t="shared" si="1"/>
        <v>40–59</v>
      </c>
      <c r="N117" t="str">
        <f>VLOOKUP(C117,Customer_Dim!$A$2:$H$501,4,0)</f>
        <v>Male</v>
      </c>
      <c r="O117" t="str">
        <f>VLOOKUP(C117,Customer_Dim!$A$2:$H$501,6,0)</f>
        <v>Idaho</v>
      </c>
      <c r="P117">
        <f>VLOOKUP(D117,Product_Dim!$A$1:$G$101,7,0)</f>
        <v>439</v>
      </c>
    </row>
    <row r="118" spans="1:16" x14ac:dyDescent="0.3">
      <c r="A118" t="s">
        <v>2520</v>
      </c>
      <c r="B118" s="4">
        <v>45333</v>
      </c>
      <c r="C118" t="s">
        <v>103</v>
      </c>
      <c r="D118" t="s">
        <v>1533</v>
      </c>
      <c r="E118" t="str">
        <f>VLOOKUP(D118,Product_Dim!$A$1:$G$101,2,0)</f>
        <v>Men's Running Jacket</v>
      </c>
      <c r="F118" t="s">
        <v>1758</v>
      </c>
      <c r="G118">
        <v>2</v>
      </c>
      <c r="H118">
        <v>635.14</v>
      </c>
      <c r="I118">
        <v>0.1</v>
      </c>
      <c r="J118" t="s">
        <v>1810</v>
      </c>
      <c r="K118" s="17">
        <v>1143.252</v>
      </c>
      <c r="L118">
        <f>VLOOKUP(C118,Customer_Dim!$A$2:$H$501,3,0)</f>
        <v>40</v>
      </c>
      <c r="M118" t="str">
        <f t="shared" si="1"/>
        <v>40–59</v>
      </c>
      <c r="N118" t="str">
        <f>VLOOKUP(C118,Customer_Dim!$A$2:$H$501,4,0)</f>
        <v>Male</v>
      </c>
      <c r="O118" t="str">
        <f>VLOOKUP(C118,Customer_Dim!$A$2:$H$501,6,0)</f>
        <v>Idaho</v>
      </c>
      <c r="P118">
        <f>VLOOKUP(D118,Product_Dim!$A$1:$G$101,7,0)</f>
        <v>452</v>
      </c>
    </row>
    <row r="119" spans="1:16" x14ac:dyDescent="0.3">
      <c r="A119" t="s">
        <v>2945</v>
      </c>
      <c r="B119" s="4">
        <v>45940</v>
      </c>
      <c r="C119" t="s">
        <v>103</v>
      </c>
      <c r="D119" t="s">
        <v>1632</v>
      </c>
      <c r="E119" t="str">
        <f>VLOOKUP(D119,Product_Dim!$A$1:$G$101,2,0)</f>
        <v>HDMI Cable – 2m</v>
      </c>
      <c r="F119" t="s">
        <v>1758</v>
      </c>
      <c r="G119">
        <v>1</v>
      </c>
      <c r="H119">
        <v>629.09</v>
      </c>
      <c r="I119">
        <v>0.02</v>
      </c>
      <c r="J119" t="s">
        <v>1805</v>
      </c>
      <c r="K119" s="17">
        <v>616.50819999999999</v>
      </c>
      <c r="L119">
        <f>VLOOKUP(C119,Customer_Dim!$A$2:$H$501,3,0)</f>
        <v>40</v>
      </c>
      <c r="M119" t="str">
        <f t="shared" si="1"/>
        <v>40–59</v>
      </c>
      <c r="N119" t="str">
        <f>VLOOKUP(C119,Customer_Dim!$A$2:$H$501,4,0)</f>
        <v>Male</v>
      </c>
      <c r="O119" t="str">
        <f>VLOOKUP(C119,Customer_Dim!$A$2:$H$501,6,0)</f>
        <v>Idaho</v>
      </c>
      <c r="P119">
        <f>VLOOKUP(D119,Product_Dim!$A$1:$G$101,7,0)</f>
        <v>246</v>
      </c>
    </row>
    <row r="120" spans="1:16" x14ac:dyDescent="0.3">
      <c r="A120" t="s">
        <v>3398</v>
      </c>
      <c r="B120" s="4">
        <v>45807</v>
      </c>
      <c r="C120" t="s">
        <v>107</v>
      </c>
      <c r="D120" t="s">
        <v>1720</v>
      </c>
      <c r="E120" t="str">
        <f>VLOOKUP(D120,Product_Dim!$A$1:$G$101,2,0)</f>
        <v>Sports Stopwatch Basic</v>
      </c>
      <c r="F120" t="s">
        <v>1771</v>
      </c>
      <c r="G120">
        <v>1</v>
      </c>
      <c r="H120">
        <v>749.78</v>
      </c>
      <c r="I120">
        <v>0.03</v>
      </c>
      <c r="J120" t="s">
        <v>1805</v>
      </c>
      <c r="K120" s="17">
        <v>727.28659999999991</v>
      </c>
      <c r="L120">
        <f>VLOOKUP(C120,Customer_Dim!$A$2:$H$501,3,0)</f>
        <v>59</v>
      </c>
      <c r="M120" t="str">
        <f t="shared" si="1"/>
        <v>40–59</v>
      </c>
      <c r="N120" t="str">
        <f>VLOOKUP(C120,Customer_Dim!$A$2:$H$501,4,0)</f>
        <v>Female</v>
      </c>
      <c r="O120" t="str">
        <f>VLOOKUP(C120,Customer_Dim!$A$2:$H$501,6,0)</f>
        <v>California</v>
      </c>
      <c r="P120">
        <f>VLOOKUP(D120,Product_Dim!$A$1:$G$101,7,0)</f>
        <v>75</v>
      </c>
    </row>
    <row r="121" spans="1:16" x14ac:dyDescent="0.3">
      <c r="A121" t="s">
        <v>2369</v>
      </c>
      <c r="B121" s="4">
        <v>45715</v>
      </c>
      <c r="C121" t="s">
        <v>110</v>
      </c>
      <c r="D121" t="s">
        <v>1528</v>
      </c>
      <c r="E121" t="str">
        <f>VLOOKUP(D121,Product_Dim!$A$1:$G$101,2,0)</f>
        <v>Men's Graphic T-Shirt</v>
      </c>
      <c r="F121" t="s">
        <v>1743</v>
      </c>
      <c r="G121">
        <v>4</v>
      </c>
      <c r="H121">
        <v>204.8</v>
      </c>
      <c r="I121">
        <v>0.03</v>
      </c>
      <c r="J121" t="s">
        <v>1807</v>
      </c>
      <c r="K121" s="17">
        <v>794.62400000000002</v>
      </c>
      <c r="L121">
        <f>VLOOKUP(C121,Customer_Dim!$A$2:$H$501,3,0)</f>
        <v>18</v>
      </c>
      <c r="M121" t="str">
        <f t="shared" si="1"/>
        <v>Below 20</v>
      </c>
      <c r="N121" t="str">
        <f>VLOOKUP(C121,Customer_Dim!$A$2:$H$501,4,0)</f>
        <v>Female</v>
      </c>
      <c r="O121" t="str">
        <f>VLOOKUP(C121,Customer_Dim!$A$2:$H$501,6,0)</f>
        <v>Missouri</v>
      </c>
      <c r="P121">
        <f>VLOOKUP(D121,Product_Dim!$A$1:$G$101,7,0)</f>
        <v>181</v>
      </c>
    </row>
    <row r="122" spans="1:16" x14ac:dyDescent="0.3">
      <c r="A122" t="s">
        <v>3733</v>
      </c>
      <c r="B122" s="4">
        <v>45907</v>
      </c>
      <c r="C122" t="s">
        <v>110</v>
      </c>
      <c r="D122" t="s">
        <v>1558</v>
      </c>
      <c r="E122" t="str">
        <f>VLOOKUP(D122,Product_Dim!$A$1:$G$101,2,0)</f>
        <v>Decorative Wall Mirror</v>
      </c>
      <c r="F122" t="s">
        <v>1755</v>
      </c>
      <c r="G122">
        <v>4</v>
      </c>
      <c r="H122">
        <v>94.48</v>
      </c>
      <c r="I122">
        <v>0.06</v>
      </c>
      <c r="J122" t="s">
        <v>1810</v>
      </c>
      <c r="K122" s="17">
        <v>355.2448</v>
      </c>
      <c r="L122">
        <f>VLOOKUP(C122,Customer_Dim!$A$2:$H$501,3,0)</f>
        <v>18</v>
      </c>
      <c r="M122" t="str">
        <f t="shared" si="1"/>
        <v>Below 20</v>
      </c>
      <c r="N122" t="str">
        <f>VLOOKUP(C122,Customer_Dim!$A$2:$H$501,4,0)</f>
        <v>Female</v>
      </c>
      <c r="O122" t="str">
        <f>VLOOKUP(C122,Customer_Dim!$A$2:$H$501,6,0)</f>
        <v>Missouri</v>
      </c>
      <c r="P122">
        <f>VLOOKUP(D122,Product_Dim!$A$1:$G$101,7,0)</f>
        <v>439</v>
      </c>
    </row>
    <row r="123" spans="1:16" x14ac:dyDescent="0.3">
      <c r="A123" t="s">
        <v>2794</v>
      </c>
      <c r="B123" s="4">
        <v>45578</v>
      </c>
      <c r="C123" t="s">
        <v>110</v>
      </c>
      <c r="D123" t="s">
        <v>1580</v>
      </c>
      <c r="E123" t="str">
        <f>VLOOKUP(D123,Product_Dim!$A$1:$G$101,2,0)</f>
        <v>Women's Scarf Set</v>
      </c>
      <c r="F123" t="s">
        <v>1779</v>
      </c>
      <c r="G123">
        <v>1</v>
      </c>
      <c r="H123">
        <v>531.99</v>
      </c>
      <c r="I123">
        <v>0.17</v>
      </c>
      <c r="J123" t="s">
        <v>1807</v>
      </c>
      <c r="K123" s="17">
        <v>441.55169999999998</v>
      </c>
      <c r="L123">
        <f>VLOOKUP(C123,Customer_Dim!$A$2:$H$501,3,0)</f>
        <v>18</v>
      </c>
      <c r="M123" t="str">
        <f t="shared" si="1"/>
        <v>Below 20</v>
      </c>
      <c r="N123" t="str">
        <f>VLOOKUP(C123,Customer_Dim!$A$2:$H$501,4,0)</f>
        <v>Female</v>
      </c>
      <c r="O123" t="str">
        <f>VLOOKUP(C123,Customer_Dim!$A$2:$H$501,6,0)</f>
        <v>Missouri</v>
      </c>
      <c r="P123">
        <f>VLOOKUP(D123,Product_Dim!$A$1:$G$101,7,0)</f>
        <v>268</v>
      </c>
    </row>
    <row r="124" spans="1:16" x14ac:dyDescent="0.3">
      <c r="A124" t="s">
        <v>2999</v>
      </c>
      <c r="B124" s="4">
        <v>45622</v>
      </c>
      <c r="C124" t="s">
        <v>110</v>
      </c>
      <c r="D124" t="s">
        <v>1668</v>
      </c>
      <c r="E124" t="str">
        <f>VLOOKUP(D124,Product_Dim!$A$1:$G$101,2,0)</f>
        <v>Men's Sports Shorts</v>
      </c>
      <c r="F124" t="s">
        <v>1789</v>
      </c>
      <c r="G124">
        <v>4</v>
      </c>
      <c r="H124">
        <v>477.52</v>
      </c>
      <c r="I124">
        <v>7.0000000000000007E-2</v>
      </c>
      <c r="J124" t="s">
        <v>1807</v>
      </c>
      <c r="K124" s="17">
        <v>1776.3743999999999</v>
      </c>
      <c r="L124">
        <f>VLOOKUP(C124,Customer_Dim!$A$2:$H$501,3,0)</f>
        <v>18</v>
      </c>
      <c r="M124" t="str">
        <f t="shared" si="1"/>
        <v>Below 20</v>
      </c>
      <c r="N124" t="str">
        <f>VLOOKUP(C124,Customer_Dim!$A$2:$H$501,4,0)</f>
        <v>Female</v>
      </c>
      <c r="O124" t="str">
        <f>VLOOKUP(C124,Customer_Dim!$A$2:$H$501,6,0)</f>
        <v>Missouri</v>
      </c>
      <c r="P124">
        <f>VLOOKUP(D124,Product_Dim!$A$1:$G$101,7,0)</f>
        <v>224</v>
      </c>
    </row>
    <row r="125" spans="1:16" x14ac:dyDescent="0.3">
      <c r="A125" t="s">
        <v>3393</v>
      </c>
      <c r="B125" s="4">
        <v>45668</v>
      </c>
      <c r="C125" t="s">
        <v>114</v>
      </c>
      <c r="D125" t="s">
        <v>1568</v>
      </c>
      <c r="E125" t="str">
        <f>VLOOKUP(D125,Product_Dim!$A$1:$G$101,2,0)</f>
        <v>Knee Support Brace</v>
      </c>
      <c r="F125" t="s">
        <v>1758</v>
      </c>
      <c r="G125">
        <v>2</v>
      </c>
      <c r="H125">
        <v>764.25</v>
      </c>
      <c r="I125">
        <v>0.23</v>
      </c>
      <c r="J125" t="s">
        <v>1807</v>
      </c>
      <c r="K125" s="17">
        <v>1176.9449999999999</v>
      </c>
      <c r="L125">
        <f>VLOOKUP(C125,Customer_Dim!$A$2:$H$501,3,0)</f>
        <v>31</v>
      </c>
      <c r="M125" t="str">
        <f t="shared" si="1"/>
        <v>20–39</v>
      </c>
      <c r="N125" t="str">
        <f>VLOOKUP(C125,Customer_Dim!$A$2:$H$501,4,0)</f>
        <v>Male</v>
      </c>
      <c r="O125" t="str">
        <f>VLOOKUP(C125,Customer_Dim!$A$2:$H$501,6,0)</f>
        <v>Utah</v>
      </c>
      <c r="P125">
        <f>VLOOKUP(D125,Product_Dim!$A$1:$G$101,7,0)</f>
        <v>65</v>
      </c>
    </row>
    <row r="126" spans="1:16" x14ac:dyDescent="0.3">
      <c r="A126" t="s">
        <v>2150</v>
      </c>
      <c r="B126" s="4">
        <v>45623</v>
      </c>
      <c r="C126" t="s">
        <v>114</v>
      </c>
      <c r="D126" t="s">
        <v>1578</v>
      </c>
      <c r="E126" t="str">
        <f>VLOOKUP(D126,Product_Dim!$A$1:$G$101,2,0)</f>
        <v>Foldable Camping Chair</v>
      </c>
      <c r="F126" t="s">
        <v>1795</v>
      </c>
      <c r="G126">
        <v>3</v>
      </c>
      <c r="H126">
        <v>794.59</v>
      </c>
      <c r="I126">
        <v>0.03</v>
      </c>
      <c r="J126" t="s">
        <v>1807</v>
      </c>
      <c r="K126" s="17">
        <v>2312.2568999999999</v>
      </c>
      <c r="L126">
        <f>VLOOKUP(C126,Customer_Dim!$A$2:$H$501,3,0)</f>
        <v>31</v>
      </c>
      <c r="M126" t="str">
        <f t="shared" si="1"/>
        <v>20–39</v>
      </c>
      <c r="N126" t="str">
        <f>VLOOKUP(C126,Customer_Dim!$A$2:$H$501,4,0)</f>
        <v>Male</v>
      </c>
      <c r="O126" t="str">
        <f>VLOOKUP(C126,Customer_Dim!$A$2:$H$501,6,0)</f>
        <v>Utah</v>
      </c>
      <c r="P126">
        <f>VLOOKUP(D126,Product_Dim!$A$1:$G$101,7,0)</f>
        <v>340</v>
      </c>
    </row>
    <row r="127" spans="1:16" x14ac:dyDescent="0.3">
      <c r="A127" t="s">
        <v>3272</v>
      </c>
      <c r="B127" s="4">
        <v>45895</v>
      </c>
      <c r="C127" t="s">
        <v>114</v>
      </c>
      <c r="D127" t="s">
        <v>1588</v>
      </c>
      <c r="E127" t="str">
        <f>VLOOKUP(D127,Product_Dim!$A$1:$G$101,2,0)</f>
        <v>Fabric Sofa Throw Blanket</v>
      </c>
      <c r="F127" t="s">
        <v>1758</v>
      </c>
      <c r="G127">
        <v>2</v>
      </c>
      <c r="H127">
        <v>408.8</v>
      </c>
      <c r="I127">
        <v>0.17</v>
      </c>
      <c r="J127" t="s">
        <v>1810</v>
      </c>
      <c r="K127" s="17">
        <v>678.60799999999995</v>
      </c>
      <c r="L127">
        <f>VLOOKUP(C127,Customer_Dim!$A$2:$H$501,3,0)</f>
        <v>31</v>
      </c>
      <c r="M127" t="str">
        <f t="shared" si="1"/>
        <v>20–39</v>
      </c>
      <c r="N127" t="str">
        <f>VLOOKUP(C127,Customer_Dim!$A$2:$H$501,4,0)</f>
        <v>Male</v>
      </c>
      <c r="O127" t="str">
        <f>VLOOKUP(C127,Customer_Dim!$A$2:$H$501,6,0)</f>
        <v>Utah</v>
      </c>
      <c r="P127">
        <f>VLOOKUP(D127,Product_Dim!$A$1:$G$101,7,0)</f>
        <v>276</v>
      </c>
    </row>
    <row r="128" spans="1:16" x14ac:dyDescent="0.3">
      <c r="A128" t="s">
        <v>2267</v>
      </c>
      <c r="B128" s="4">
        <v>45311</v>
      </c>
      <c r="C128" t="s">
        <v>114</v>
      </c>
      <c r="D128" t="s">
        <v>1684</v>
      </c>
      <c r="E128" t="str">
        <f>VLOOKUP(D128,Product_Dim!$A$1:$G$101,2,0)</f>
        <v>WiFi Mesh Router</v>
      </c>
      <c r="F128" t="s">
        <v>1768</v>
      </c>
      <c r="G128">
        <v>4</v>
      </c>
      <c r="H128">
        <v>700.31</v>
      </c>
      <c r="I128">
        <v>0.2</v>
      </c>
      <c r="J128" t="s">
        <v>1807</v>
      </c>
      <c r="K128" s="17">
        <v>2240.9920000000002</v>
      </c>
      <c r="L128">
        <f>VLOOKUP(C128,Customer_Dim!$A$2:$H$501,3,0)</f>
        <v>31</v>
      </c>
      <c r="M128" t="str">
        <f t="shared" si="1"/>
        <v>20–39</v>
      </c>
      <c r="N128" t="str">
        <f>VLOOKUP(C128,Customer_Dim!$A$2:$H$501,4,0)</f>
        <v>Male</v>
      </c>
      <c r="O128" t="str">
        <f>VLOOKUP(C128,Customer_Dim!$A$2:$H$501,6,0)</f>
        <v>Utah</v>
      </c>
      <c r="P128">
        <f>VLOOKUP(D128,Product_Dim!$A$1:$G$101,7,0)</f>
        <v>104</v>
      </c>
    </row>
    <row r="129" spans="1:16" x14ac:dyDescent="0.3">
      <c r="A129" t="s">
        <v>2359</v>
      </c>
      <c r="B129" s="4">
        <v>45940</v>
      </c>
      <c r="C129" t="s">
        <v>114</v>
      </c>
      <c r="D129" t="s">
        <v>1714</v>
      </c>
      <c r="E129" t="str">
        <f>VLOOKUP(D129,Product_Dim!$A$1:$G$101,2,0)</f>
        <v>Microwave Oven</v>
      </c>
      <c r="F129" t="s">
        <v>1774</v>
      </c>
      <c r="G129">
        <v>3</v>
      </c>
      <c r="H129">
        <v>862.18</v>
      </c>
      <c r="I129">
        <v>0.22</v>
      </c>
      <c r="J129" t="s">
        <v>1807</v>
      </c>
      <c r="K129" s="17">
        <v>2017.5011999999999</v>
      </c>
      <c r="L129">
        <f>VLOOKUP(C129,Customer_Dim!$A$2:$H$501,3,0)</f>
        <v>31</v>
      </c>
      <c r="M129" t="str">
        <f t="shared" si="1"/>
        <v>20–39</v>
      </c>
      <c r="N129" t="str">
        <f>VLOOKUP(C129,Customer_Dim!$A$2:$H$501,4,0)</f>
        <v>Male</v>
      </c>
      <c r="O129" t="str">
        <f>VLOOKUP(C129,Customer_Dim!$A$2:$H$501,6,0)</f>
        <v>Utah</v>
      </c>
      <c r="P129">
        <f>VLOOKUP(D129,Product_Dim!$A$1:$G$101,7,0)</f>
        <v>191</v>
      </c>
    </row>
    <row r="130" spans="1:16" x14ac:dyDescent="0.3">
      <c r="A130" t="s">
        <v>1837</v>
      </c>
      <c r="B130" s="4">
        <v>45217</v>
      </c>
      <c r="C130" t="s">
        <v>118</v>
      </c>
      <c r="D130" t="s">
        <v>1537</v>
      </c>
      <c r="E130" t="str">
        <f>VLOOKUP(D130,Product_Dim!$A$1:$G$101,2,0)</f>
        <v>Men's Leather Belt</v>
      </c>
      <c r="F130" t="s">
        <v>1795</v>
      </c>
      <c r="G130">
        <v>1</v>
      </c>
      <c r="H130">
        <v>429.38</v>
      </c>
      <c r="I130">
        <v>0.13</v>
      </c>
      <c r="J130" t="s">
        <v>1807</v>
      </c>
      <c r="K130" s="17">
        <v>373.56060000000002</v>
      </c>
      <c r="L130">
        <f>VLOOKUP(C130,Customer_Dim!$A$2:$H$501,3,0)</f>
        <v>27</v>
      </c>
      <c r="M130" t="str">
        <f t="shared" si="1"/>
        <v>20–39</v>
      </c>
      <c r="N130" t="str">
        <f>VLOOKUP(C130,Customer_Dim!$A$2:$H$501,4,0)</f>
        <v>Female</v>
      </c>
      <c r="O130" t="str">
        <f>VLOOKUP(C130,Customer_Dim!$A$2:$H$501,6,0)</f>
        <v>New Jersey</v>
      </c>
      <c r="P130">
        <f>VLOOKUP(D130,Product_Dim!$A$1:$G$101,7,0)</f>
        <v>59</v>
      </c>
    </row>
    <row r="131" spans="1:16" x14ac:dyDescent="0.3">
      <c r="A131" t="s">
        <v>3114</v>
      </c>
      <c r="B131" s="4">
        <v>45651</v>
      </c>
      <c r="C131" t="s">
        <v>118</v>
      </c>
      <c r="D131" t="s">
        <v>1652</v>
      </c>
      <c r="E131" t="str">
        <f>VLOOKUP(D131,Product_Dim!$A$1:$G$101,2,0)</f>
        <v>Tennis Ball 3-Pack</v>
      </c>
      <c r="F131" t="s">
        <v>1755</v>
      </c>
      <c r="G131">
        <v>3</v>
      </c>
      <c r="H131">
        <v>38.07</v>
      </c>
      <c r="I131">
        <v>0.09</v>
      </c>
      <c r="J131" t="s">
        <v>1807</v>
      </c>
      <c r="K131" s="17">
        <v>103.9311</v>
      </c>
      <c r="L131">
        <f>VLOOKUP(C131,Customer_Dim!$A$2:$H$501,3,0)</f>
        <v>27</v>
      </c>
      <c r="M131" t="str">
        <f t="shared" ref="M131:M194" si="2">IF(L131&lt;20,"Below 20",
IF(L131&lt;40,"20–39",
IF(L131&lt;60,"40–59","60+")))</f>
        <v>20–39</v>
      </c>
      <c r="N131" t="str">
        <f>VLOOKUP(C131,Customer_Dim!$A$2:$H$501,4,0)</f>
        <v>Female</v>
      </c>
      <c r="O131" t="str">
        <f>VLOOKUP(C131,Customer_Dim!$A$2:$H$501,6,0)</f>
        <v>New Jersey</v>
      </c>
      <c r="P131">
        <f>VLOOKUP(D131,Product_Dim!$A$1:$G$101,7,0)</f>
        <v>465</v>
      </c>
    </row>
    <row r="132" spans="1:16" x14ac:dyDescent="0.3">
      <c r="A132" t="s">
        <v>2108</v>
      </c>
      <c r="B132" s="4">
        <v>45596</v>
      </c>
      <c r="C132" t="s">
        <v>118</v>
      </c>
      <c r="D132" t="s">
        <v>1678</v>
      </c>
      <c r="E132" t="str">
        <f>VLOOKUP(D132,Product_Dim!$A$1:$G$101,2,0)</f>
        <v>Bluetooth Car Audio System</v>
      </c>
      <c r="F132" t="s">
        <v>1774</v>
      </c>
      <c r="G132">
        <v>3</v>
      </c>
      <c r="H132">
        <v>803.76</v>
      </c>
      <c r="I132">
        <v>0.19</v>
      </c>
      <c r="J132" t="s">
        <v>1810</v>
      </c>
      <c r="K132" s="17">
        <v>1953.1368</v>
      </c>
      <c r="L132">
        <f>VLOOKUP(C132,Customer_Dim!$A$2:$H$501,3,0)</f>
        <v>27</v>
      </c>
      <c r="M132" t="str">
        <f t="shared" si="2"/>
        <v>20–39</v>
      </c>
      <c r="N132" t="str">
        <f>VLOOKUP(C132,Customer_Dim!$A$2:$H$501,4,0)</f>
        <v>Female</v>
      </c>
      <c r="O132" t="str">
        <f>VLOOKUP(C132,Customer_Dim!$A$2:$H$501,6,0)</f>
        <v>New Jersey</v>
      </c>
      <c r="P132">
        <f>VLOOKUP(D132,Product_Dim!$A$1:$G$101,7,0)</f>
        <v>159</v>
      </c>
    </row>
    <row r="133" spans="1:16" x14ac:dyDescent="0.3">
      <c r="A133" t="s">
        <v>2413</v>
      </c>
      <c r="B133" s="4">
        <v>45555</v>
      </c>
      <c r="C133" t="s">
        <v>121</v>
      </c>
      <c r="D133" t="s">
        <v>1584</v>
      </c>
      <c r="E133" t="str">
        <f>VLOOKUP(D133,Product_Dim!$A$1:$G$101,2,0)</f>
        <v>Decorative Floor Vase</v>
      </c>
      <c r="F133" t="s">
        <v>1764</v>
      </c>
      <c r="G133">
        <v>3</v>
      </c>
      <c r="H133">
        <v>827.88</v>
      </c>
      <c r="I133">
        <v>0.19</v>
      </c>
      <c r="J133" t="s">
        <v>1807</v>
      </c>
      <c r="K133" s="17">
        <v>2011.7483999999999</v>
      </c>
      <c r="L133">
        <f>VLOOKUP(C133,Customer_Dim!$A$2:$H$501,3,0)</f>
        <v>54</v>
      </c>
      <c r="M133" t="str">
        <f t="shared" si="2"/>
        <v>40–59</v>
      </c>
      <c r="N133" t="str">
        <f>VLOOKUP(C133,Customer_Dim!$A$2:$H$501,4,0)</f>
        <v>Female</v>
      </c>
      <c r="O133" t="str">
        <f>VLOOKUP(C133,Customer_Dim!$A$2:$H$501,6,0)</f>
        <v>California</v>
      </c>
      <c r="P133">
        <f>VLOOKUP(D133,Product_Dim!$A$1:$G$101,7,0)</f>
        <v>378</v>
      </c>
    </row>
    <row r="134" spans="1:16" x14ac:dyDescent="0.3">
      <c r="A134" t="s">
        <v>2727</v>
      </c>
      <c r="B134" s="4">
        <v>45253</v>
      </c>
      <c r="C134" t="s">
        <v>121</v>
      </c>
      <c r="D134" t="s">
        <v>1688</v>
      </c>
      <c r="E134" t="str">
        <f>VLOOKUP(D134,Product_Dim!$A$1:$G$101,2,0)</f>
        <v>Decorative Lamp Shade</v>
      </c>
      <c r="F134" t="s">
        <v>1751</v>
      </c>
      <c r="G134">
        <v>2</v>
      </c>
      <c r="H134">
        <v>32.19</v>
      </c>
      <c r="I134">
        <v>0.13</v>
      </c>
      <c r="J134" t="s">
        <v>1810</v>
      </c>
      <c r="K134" s="17">
        <v>56.010599999999997</v>
      </c>
      <c r="L134">
        <f>VLOOKUP(C134,Customer_Dim!$A$2:$H$501,3,0)</f>
        <v>54</v>
      </c>
      <c r="M134" t="str">
        <f t="shared" si="2"/>
        <v>40–59</v>
      </c>
      <c r="N134" t="str">
        <f>VLOOKUP(C134,Customer_Dim!$A$2:$H$501,4,0)</f>
        <v>Female</v>
      </c>
      <c r="O134" t="str">
        <f>VLOOKUP(C134,Customer_Dim!$A$2:$H$501,6,0)</f>
        <v>California</v>
      </c>
      <c r="P134">
        <f>VLOOKUP(D134,Product_Dim!$A$1:$G$101,7,0)</f>
        <v>469</v>
      </c>
    </row>
    <row r="135" spans="1:16" x14ac:dyDescent="0.3">
      <c r="A135" t="s">
        <v>3178</v>
      </c>
      <c r="B135" s="4">
        <v>45235</v>
      </c>
      <c r="C135" t="s">
        <v>121</v>
      </c>
      <c r="D135" t="s">
        <v>1698</v>
      </c>
      <c r="E135" t="str">
        <f>VLOOKUP(D135,Product_Dim!$A$1:$G$101,2,0)</f>
        <v>Wooden Bookshelf</v>
      </c>
      <c r="F135" t="s">
        <v>1755</v>
      </c>
      <c r="G135">
        <v>3</v>
      </c>
      <c r="H135">
        <v>923.38</v>
      </c>
      <c r="I135">
        <v>7.0000000000000007E-2</v>
      </c>
      <c r="J135" t="s">
        <v>1810</v>
      </c>
      <c r="K135" s="17">
        <v>2576.2302</v>
      </c>
      <c r="L135">
        <f>VLOOKUP(C135,Customer_Dim!$A$2:$H$501,3,0)</f>
        <v>54</v>
      </c>
      <c r="M135" t="str">
        <f t="shared" si="2"/>
        <v>40–59</v>
      </c>
      <c r="N135" t="str">
        <f>VLOOKUP(C135,Customer_Dim!$A$2:$H$501,4,0)</f>
        <v>Female</v>
      </c>
      <c r="O135" t="str">
        <f>VLOOKUP(C135,Customer_Dim!$A$2:$H$501,6,0)</f>
        <v>California</v>
      </c>
      <c r="P135">
        <f>VLOOKUP(D135,Product_Dim!$A$1:$G$101,7,0)</f>
        <v>208</v>
      </c>
    </row>
    <row r="136" spans="1:16" x14ac:dyDescent="0.3">
      <c r="A136" t="s">
        <v>1911</v>
      </c>
      <c r="B136" s="4">
        <v>45330</v>
      </c>
      <c r="C136" t="s">
        <v>121</v>
      </c>
      <c r="D136" t="s">
        <v>1702</v>
      </c>
      <c r="E136" t="str">
        <f>VLOOKUP(D136,Product_Dim!$A$1:$G$101,2,0)</f>
        <v>Kitchen Cutting Board</v>
      </c>
      <c r="F136" t="s">
        <v>1774</v>
      </c>
      <c r="G136">
        <v>2</v>
      </c>
      <c r="H136">
        <v>879.63</v>
      </c>
      <c r="I136">
        <v>7.0000000000000007E-2</v>
      </c>
      <c r="J136" t="s">
        <v>1810</v>
      </c>
      <c r="K136" s="17">
        <v>1636.1117999999999</v>
      </c>
      <c r="L136">
        <f>VLOOKUP(C136,Customer_Dim!$A$2:$H$501,3,0)</f>
        <v>54</v>
      </c>
      <c r="M136" t="str">
        <f t="shared" si="2"/>
        <v>40–59</v>
      </c>
      <c r="N136" t="str">
        <f>VLOOKUP(C136,Customer_Dim!$A$2:$H$501,4,0)</f>
        <v>Female</v>
      </c>
      <c r="O136" t="str">
        <f>VLOOKUP(C136,Customer_Dim!$A$2:$H$501,6,0)</f>
        <v>California</v>
      </c>
      <c r="P136">
        <f>VLOOKUP(D136,Product_Dim!$A$1:$G$101,7,0)</f>
        <v>82</v>
      </c>
    </row>
    <row r="137" spans="1:16" x14ac:dyDescent="0.3">
      <c r="A137" t="s">
        <v>2424</v>
      </c>
      <c r="B137" s="4">
        <v>45534</v>
      </c>
      <c r="C137" t="s">
        <v>121</v>
      </c>
      <c r="D137" t="s">
        <v>1718</v>
      </c>
      <c r="E137" t="str">
        <f>VLOOKUP(D137,Product_Dim!$A$1:$G$101,2,0)</f>
        <v>Vitamin E Body Lotion</v>
      </c>
      <c r="F137" t="s">
        <v>1774</v>
      </c>
      <c r="G137">
        <v>3</v>
      </c>
      <c r="H137">
        <v>265.89</v>
      </c>
      <c r="I137">
        <v>0.08</v>
      </c>
      <c r="J137" t="s">
        <v>1810</v>
      </c>
      <c r="K137" s="17">
        <v>733.85640000000001</v>
      </c>
      <c r="L137">
        <f>VLOOKUP(C137,Customer_Dim!$A$2:$H$501,3,0)</f>
        <v>54</v>
      </c>
      <c r="M137" t="str">
        <f t="shared" si="2"/>
        <v>40–59</v>
      </c>
      <c r="N137" t="str">
        <f>VLOOKUP(C137,Customer_Dim!$A$2:$H$501,4,0)</f>
        <v>Female</v>
      </c>
      <c r="O137" t="str">
        <f>VLOOKUP(C137,Customer_Dim!$A$2:$H$501,6,0)</f>
        <v>California</v>
      </c>
      <c r="P137">
        <f>VLOOKUP(D137,Product_Dim!$A$1:$G$101,7,0)</f>
        <v>213</v>
      </c>
    </row>
    <row r="138" spans="1:16" x14ac:dyDescent="0.3">
      <c r="A138" t="s">
        <v>3386</v>
      </c>
      <c r="B138" s="4">
        <v>45774</v>
      </c>
      <c r="C138" t="s">
        <v>124</v>
      </c>
      <c r="D138" t="s">
        <v>1592</v>
      </c>
      <c r="E138" t="str">
        <f>VLOOKUP(D138,Product_Dim!$A$1:$G$101,2,0)</f>
        <v>Basketball</v>
      </c>
      <c r="F138" t="s">
        <v>1771</v>
      </c>
      <c r="G138">
        <v>2</v>
      </c>
      <c r="H138">
        <v>613.47</v>
      </c>
      <c r="I138">
        <v>0.02</v>
      </c>
      <c r="J138" t="s">
        <v>1807</v>
      </c>
      <c r="K138" s="17">
        <v>1202.4012</v>
      </c>
      <c r="L138">
        <f>VLOOKUP(C138,Customer_Dim!$A$2:$H$501,3,0)</f>
        <v>64</v>
      </c>
      <c r="M138" t="str">
        <f t="shared" si="2"/>
        <v>60+</v>
      </c>
      <c r="N138" t="str">
        <f>VLOOKUP(C138,Customer_Dim!$A$2:$H$501,4,0)</f>
        <v>Female</v>
      </c>
      <c r="O138" t="str">
        <f>VLOOKUP(C138,Customer_Dim!$A$2:$H$501,6,0)</f>
        <v>Pennsylvania</v>
      </c>
      <c r="P138">
        <f>VLOOKUP(D138,Product_Dim!$A$1:$G$101,7,0)</f>
        <v>281</v>
      </c>
    </row>
    <row r="139" spans="1:16" x14ac:dyDescent="0.3">
      <c r="A139" t="s">
        <v>3026</v>
      </c>
      <c r="B139" s="4">
        <v>45905</v>
      </c>
      <c r="C139" t="s">
        <v>124</v>
      </c>
      <c r="D139" t="s">
        <v>1600</v>
      </c>
      <c r="E139" t="str">
        <f>VLOOKUP(D139,Product_Dim!$A$1:$G$101,2,0)</f>
        <v>Bedroom Table Lamp</v>
      </c>
      <c r="F139" t="s">
        <v>1783</v>
      </c>
      <c r="G139">
        <v>4</v>
      </c>
      <c r="H139">
        <v>642.04999999999995</v>
      </c>
      <c r="I139">
        <v>0.25</v>
      </c>
      <c r="J139" t="s">
        <v>1805</v>
      </c>
      <c r="K139" s="17">
        <v>1926.15</v>
      </c>
      <c r="L139">
        <f>VLOOKUP(C139,Customer_Dim!$A$2:$H$501,3,0)</f>
        <v>64</v>
      </c>
      <c r="M139" t="str">
        <f t="shared" si="2"/>
        <v>60+</v>
      </c>
      <c r="N139" t="str">
        <f>VLOOKUP(C139,Customer_Dim!$A$2:$H$501,4,0)</f>
        <v>Female</v>
      </c>
      <c r="O139" t="str">
        <f>VLOOKUP(C139,Customer_Dim!$A$2:$H$501,6,0)</f>
        <v>Pennsylvania</v>
      </c>
      <c r="P139">
        <f>VLOOKUP(D139,Product_Dim!$A$1:$G$101,7,0)</f>
        <v>329</v>
      </c>
    </row>
    <row r="140" spans="1:16" x14ac:dyDescent="0.3">
      <c r="A140" t="s">
        <v>3252</v>
      </c>
      <c r="B140" s="4">
        <v>45542</v>
      </c>
      <c r="C140" t="s">
        <v>124</v>
      </c>
      <c r="D140" t="s">
        <v>1608</v>
      </c>
      <c r="E140" t="str">
        <f>VLOOKUP(D140,Product_Dim!$A$1:$G$101,2,0)</f>
        <v>Portable Power Bank</v>
      </c>
      <c r="F140" t="s">
        <v>1734</v>
      </c>
      <c r="G140">
        <v>3</v>
      </c>
      <c r="H140">
        <v>158.27000000000001</v>
      </c>
      <c r="I140">
        <v>0.24</v>
      </c>
      <c r="J140" t="s">
        <v>1810</v>
      </c>
      <c r="K140" s="17">
        <v>360.85559999999998</v>
      </c>
      <c r="L140">
        <f>VLOOKUP(C140,Customer_Dim!$A$2:$H$501,3,0)</f>
        <v>64</v>
      </c>
      <c r="M140" t="str">
        <f t="shared" si="2"/>
        <v>60+</v>
      </c>
      <c r="N140" t="str">
        <f>VLOOKUP(C140,Customer_Dim!$A$2:$H$501,4,0)</f>
        <v>Female</v>
      </c>
      <c r="O140" t="str">
        <f>VLOOKUP(C140,Customer_Dim!$A$2:$H$501,6,0)</f>
        <v>Pennsylvania</v>
      </c>
      <c r="P140">
        <f>VLOOKUP(D140,Product_Dim!$A$1:$G$101,7,0)</f>
        <v>301</v>
      </c>
    </row>
    <row r="141" spans="1:16" x14ac:dyDescent="0.3">
      <c r="A141" t="s">
        <v>3772</v>
      </c>
      <c r="B141" s="4">
        <v>45424</v>
      </c>
      <c r="C141" t="s">
        <v>124</v>
      </c>
      <c r="D141" t="s">
        <v>1610</v>
      </c>
      <c r="E141" t="str">
        <f>VLOOKUP(D141,Product_Dim!$A$1:$G$101,2,0)</f>
        <v>Noise-Canceling Headphones</v>
      </c>
      <c r="F141" t="s">
        <v>1768</v>
      </c>
      <c r="G141">
        <v>2</v>
      </c>
      <c r="H141">
        <v>26.36</v>
      </c>
      <c r="I141">
        <v>0.03</v>
      </c>
      <c r="J141" t="s">
        <v>1810</v>
      </c>
      <c r="K141" s="17">
        <v>51.138399999999997</v>
      </c>
      <c r="L141">
        <f>VLOOKUP(C141,Customer_Dim!$A$2:$H$501,3,0)</f>
        <v>64</v>
      </c>
      <c r="M141" t="str">
        <f t="shared" si="2"/>
        <v>60+</v>
      </c>
      <c r="N141" t="str">
        <f>VLOOKUP(C141,Customer_Dim!$A$2:$H$501,4,0)</f>
        <v>Female</v>
      </c>
      <c r="O141" t="str">
        <f>VLOOKUP(C141,Customer_Dim!$A$2:$H$501,6,0)</f>
        <v>Pennsylvania</v>
      </c>
      <c r="P141">
        <f>VLOOKUP(D141,Product_Dim!$A$1:$G$101,7,0)</f>
        <v>378</v>
      </c>
    </row>
    <row r="142" spans="1:16" x14ac:dyDescent="0.3">
      <c r="A142" t="s">
        <v>3323</v>
      </c>
      <c r="B142" s="4">
        <v>45862</v>
      </c>
      <c r="C142" t="s">
        <v>124</v>
      </c>
      <c r="D142" t="s">
        <v>1634</v>
      </c>
      <c r="E142" t="str">
        <f>VLOOKUP(D142,Product_Dim!$A$1:$G$101,2,0)</f>
        <v>Rugby Ball</v>
      </c>
      <c r="F142" t="s">
        <v>1792</v>
      </c>
      <c r="G142">
        <v>3</v>
      </c>
      <c r="H142">
        <v>634.45000000000005</v>
      </c>
      <c r="I142">
        <v>0.17</v>
      </c>
      <c r="J142" t="s">
        <v>1807</v>
      </c>
      <c r="K142" s="17">
        <v>1579.7805000000001</v>
      </c>
      <c r="L142">
        <f>VLOOKUP(C142,Customer_Dim!$A$2:$H$501,3,0)</f>
        <v>64</v>
      </c>
      <c r="M142" t="str">
        <f t="shared" si="2"/>
        <v>60+</v>
      </c>
      <c r="N142" t="str">
        <f>VLOOKUP(C142,Customer_Dim!$A$2:$H$501,4,0)</f>
        <v>Female</v>
      </c>
      <c r="O142" t="str">
        <f>VLOOKUP(C142,Customer_Dim!$A$2:$H$501,6,0)</f>
        <v>Pennsylvania</v>
      </c>
      <c r="P142">
        <f>VLOOKUP(D142,Product_Dim!$A$1:$G$101,7,0)</f>
        <v>82</v>
      </c>
    </row>
    <row r="143" spans="1:16" x14ac:dyDescent="0.3">
      <c r="A143" t="s">
        <v>3379</v>
      </c>
      <c r="B143" s="4">
        <v>45465</v>
      </c>
      <c r="C143" t="s">
        <v>127</v>
      </c>
      <c r="D143" t="s">
        <v>1608</v>
      </c>
      <c r="E143" t="str">
        <f>VLOOKUP(D143,Product_Dim!$A$1:$G$101,2,0)</f>
        <v>Portable Power Bank</v>
      </c>
      <c r="F143" t="s">
        <v>1781</v>
      </c>
      <c r="G143">
        <v>1</v>
      </c>
      <c r="H143">
        <v>405.8</v>
      </c>
      <c r="I143">
        <v>0.11</v>
      </c>
      <c r="J143" t="s">
        <v>1807</v>
      </c>
      <c r="K143" s="17">
        <v>361.16199999999998</v>
      </c>
      <c r="L143">
        <f>VLOOKUP(C143,Customer_Dim!$A$2:$H$501,3,0)</f>
        <v>41</v>
      </c>
      <c r="M143" t="str">
        <f t="shared" si="2"/>
        <v>40–59</v>
      </c>
      <c r="N143" t="str">
        <f>VLOOKUP(C143,Customer_Dim!$A$2:$H$501,4,0)</f>
        <v>Male</v>
      </c>
      <c r="O143" t="str">
        <f>VLOOKUP(C143,Customer_Dim!$A$2:$H$501,6,0)</f>
        <v>Oregon</v>
      </c>
      <c r="P143">
        <f>VLOOKUP(D143,Product_Dim!$A$1:$G$101,7,0)</f>
        <v>301</v>
      </c>
    </row>
    <row r="144" spans="1:16" x14ac:dyDescent="0.3">
      <c r="A144" t="s">
        <v>3191</v>
      </c>
      <c r="B144" s="4">
        <v>45742</v>
      </c>
      <c r="C144" t="s">
        <v>127</v>
      </c>
      <c r="D144" t="s">
        <v>1624</v>
      </c>
      <c r="E144" t="str">
        <f>VLOOKUP(D144,Product_Dim!$A$1:$G$101,2,0)</f>
        <v>Makeup Brush Set</v>
      </c>
      <c r="F144" t="s">
        <v>1774</v>
      </c>
      <c r="G144">
        <v>1</v>
      </c>
      <c r="H144">
        <v>713.63</v>
      </c>
      <c r="I144">
        <v>0.28000000000000003</v>
      </c>
      <c r="J144" t="s">
        <v>1810</v>
      </c>
      <c r="K144" s="17">
        <v>513.81359999999995</v>
      </c>
      <c r="L144">
        <f>VLOOKUP(C144,Customer_Dim!$A$2:$H$501,3,0)</f>
        <v>41</v>
      </c>
      <c r="M144" t="str">
        <f t="shared" si="2"/>
        <v>40–59</v>
      </c>
      <c r="N144" t="str">
        <f>VLOOKUP(C144,Customer_Dim!$A$2:$H$501,4,0)</f>
        <v>Male</v>
      </c>
      <c r="O144" t="str">
        <f>VLOOKUP(C144,Customer_Dim!$A$2:$H$501,6,0)</f>
        <v>Oregon</v>
      </c>
      <c r="P144">
        <f>VLOOKUP(D144,Product_Dim!$A$1:$G$101,7,0)</f>
        <v>431</v>
      </c>
    </row>
    <row r="145" spans="1:16" x14ac:dyDescent="0.3">
      <c r="A145" t="s">
        <v>3682</v>
      </c>
      <c r="B145" s="4">
        <v>45730</v>
      </c>
      <c r="C145" t="s">
        <v>127</v>
      </c>
      <c r="D145" t="s">
        <v>1650</v>
      </c>
      <c r="E145" t="str">
        <f>VLOOKUP(D145,Product_Dim!$A$1:$G$101,2,0)</f>
        <v>Luxury Perfume Spray</v>
      </c>
      <c r="F145" t="s">
        <v>1776</v>
      </c>
      <c r="G145">
        <v>2</v>
      </c>
      <c r="H145">
        <v>396.9</v>
      </c>
      <c r="I145">
        <v>0.18</v>
      </c>
      <c r="J145" t="s">
        <v>1807</v>
      </c>
      <c r="K145" s="17">
        <v>650.91600000000005</v>
      </c>
      <c r="L145">
        <f>VLOOKUP(C145,Customer_Dim!$A$2:$H$501,3,0)</f>
        <v>41</v>
      </c>
      <c r="M145" t="str">
        <f t="shared" si="2"/>
        <v>40–59</v>
      </c>
      <c r="N145" t="str">
        <f>VLOOKUP(C145,Customer_Dim!$A$2:$H$501,4,0)</f>
        <v>Male</v>
      </c>
      <c r="O145" t="str">
        <f>VLOOKUP(C145,Customer_Dim!$A$2:$H$501,6,0)</f>
        <v>Oregon</v>
      </c>
      <c r="P145">
        <f>VLOOKUP(D145,Product_Dim!$A$1:$G$101,7,0)</f>
        <v>444</v>
      </c>
    </row>
    <row r="146" spans="1:16" x14ac:dyDescent="0.3">
      <c r="A146" t="s">
        <v>3717</v>
      </c>
      <c r="B146" s="4">
        <v>45560</v>
      </c>
      <c r="C146" t="s">
        <v>127</v>
      </c>
      <c r="D146" t="s">
        <v>1652</v>
      </c>
      <c r="E146" t="str">
        <f>VLOOKUP(D146,Product_Dim!$A$1:$G$101,2,0)</f>
        <v>Tennis Ball 3-Pack</v>
      </c>
      <c r="F146" t="s">
        <v>1764</v>
      </c>
      <c r="G146">
        <v>1</v>
      </c>
      <c r="H146">
        <v>846.67</v>
      </c>
      <c r="I146">
        <v>0.1</v>
      </c>
      <c r="J146" t="s">
        <v>1810</v>
      </c>
      <c r="K146" s="17">
        <v>762.00299999999993</v>
      </c>
      <c r="L146">
        <f>VLOOKUP(C146,Customer_Dim!$A$2:$H$501,3,0)</f>
        <v>41</v>
      </c>
      <c r="M146" t="str">
        <f t="shared" si="2"/>
        <v>40–59</v>
      </c>
      <c r="N146" t="str">
        <f>VLOOKUP(C146,Customer_Dim!$A$2:$H$501,4,0)</f>
        <v>Male</v>
      </c>
      <c r="O146" t="str">
        <f>VLOOKUP(C146,Customer_Dim!$A$2:$H$501,6,0)</f>
        <v>Oregon</v>
      </c>
      <c r="P146">
        <f>VLOOKUP(D146,Product_Dim!$A$1:$G$101,7,0)</f>
        <v>465</v>
      </c>
    </row>
    <row r="147" spans="1:16" x14ac:dyDescent="0.3">
      <c r="A147" t="s">
        <v>2047</v>
      </c>
      <c r="B147" s="4">
        <v>45917</v>
      </c>
      <c r="C147" t="s">
        <v>127</v>
      </c>
      <c r="D147" t="s">
        <v>1654</v>
      </c>
      <c r="E147" t="str">
        <f>VLOOKUP(D147,Product_Dim!$A$1:$G$101,2,0)</f>
        <v>Laptop Cooling Pad</v>
      </c>
      <c r="F147" t="s">
        <v>1776</v>
      </c>
      <c r="G147">
        <v>3</v>
      </c>
      <c r="H147">
        <v>741.33</v>
      </c>
      <c r="I147">
        <v>0.03</v>
      </c>
      <c r="J147" t="s">
        <v>1805</v>
      </c>
      <c r="K147" s="17">
        <v>2157.2703000000001</v>
      </c>
      <c r="L147">
        <f>VLOOKUP(C147,Customer_Dim!$A$2:$H$501,3,0)</f>
        <v>41</v>
      </c>
      <c r="M147" t="str">
        <f t="shared" si="2"/>
        <v>40–59</v>
      </c>
      <c r="N147" t="str">
        <f>VLOOKUP(C147,Customer_Dim!$A$2:$H$501,4,0)</f>
        <v>Male</v>
      </c>
      <c r="O147" t="str">
        <f>VLOOKUP(C147,Customer_Dim!$A$2:$H$501,6,0)</f>
        <v>Oregon</v>
      </c>
      <c r="P147">
        <f>VLOOKUP(D147,Product_Dim!$A$1:$G$101,7,0)</f>
        <v>222</v>
      </c>
    </row>
    <row r="148" spans="1:16" x14ac:dyDescent="0.3">
      <c r="A148" t="s">
        <v>3774</v>
      </c>
      <c r="B148" s="4">
        <v>45794</v>
      </c>
      <c r="C148" t="s">
        <v>127</v>
      </c>
      <c r="D148" t="s">
        <v>1664</v>
      </c>
      <c r="E148" t="str">
        <f>VLOOKUP(D148,Product_Dim!$A$1:$G$101,2,0)</f>
        <v>Smart LED Light Strip</v>
      </c>
      <c r="F148" t="s">
        <v>1774</v>
      </c>
      <c r="G148">
        <v>2</v>
      </c>
      <c r="H148">
        <v>924.73</v>
      </c>
      <c r="I148">
        <v>0.28999999999999998</v>
      </c>
      <c r="J148" t="s">
        <v>1807</v>
      </c>
      <c r="K148" s="17">
        <v>1313.1166000000001</v>
      </c>
      <c r="L148">
        <f>VLOOKUP(C148,Customer_Dim!$A$2:$H$501,3,0)</f>
        <v>41</v>
      </c>
      <c r="M148" t="str">
        <f t="shared" si="2"/>
        <v>40–59</v>
      </c>
      <c r="N148" t="str">
        <f>VLOOKUP(C148,Customer_Dim!$A$2:$H$501,4,0)</f>
        <v>Male</v>
      </c>
      <c r="O148" t="str">
        <f>VLOOKUP(C148,Customer_Dim!$A$2:$H$501,6,0)</f>
        <v>Oregon</v>
      </c>
      <c r="P148">
        <f>VLOOKUP(D148,Product_Dim!$A$1:$G$101,7,0)</f>
        <v>476</v>
      </c>
    </row>
    <row r="149" spans="1:16" x14ac:dyDescent="0.3">
      <c r="A149" t="s">
        <v>3110</v>
      </c>
      <c r="B149" s="4">
        <v>45478</v>
      </c>
      <c r="C149" t="s">
        <v>127</v>
      </c>
      <c r="D149" t="s">
        <v>1692</v>
      </c>
      <c r="E149" t="str">
        <f>VLOOKUP(D149,Product_Dim!$A$1:$G$101,2,0)</f>
        <v>Badminton Racket Set</v>
      </c>
      <c r="F149" t="s">
        <v>1758</v>
      </c>
      <c r="G149">
        <v>3</v>
      </c>
      <c r="H149">
        <v>438.92</v>
      </c>
      <c r="I149">
        <v>0.21</v>
      </c>
      <c r="J149" t="s">
        <v>1805</v>
      </c>
      <c r="K149" s="17">
        <v>1040.2403999999999</v>
      </c>
      <c r="L149">
        <f>VLOOKUP(C149,Customer_Dim!$A$2:$H$501,3,0)</f>
        <v>41</v>
      </c>
      <c r="M149" t="str">
        <f t="shared" si="2"/>
        <v>40–59</v>
      </c>
      <c r="N149" t="str">
        <f>VLOOKUP(C149,Customer_Dim!$A$2:$H$501,4,0)</f>
        <v>Male</v>
      </c>
      <c r="O149" t="str">
        <f>VLOOKUP(C149,Customer_Dim!$A$2:$H$501,6,0)</f>
        <v>Oregon</v>
      </c>
      <c r="P149">
        <f>VLOOKUP(D149,Product_Dim!$A$1:$G$101,7,0)</f>
        <v>358</v>
      </c>
    </row>
    <row r="150" spans="1:16" x14ac:dyDescent="0.3">
      <c r="A150" t="s">
        <v>2342</v>
      </c>
      <c r="B150" s="4">
        <v>45281</v>
      </c>
      <c r="C150" t="s">
        <v>130</v>
      </c>
      <c r="D150" t="s">
        <v>1562</v>
      </c>
      <c r="E150" t="str">
        <f>VLOOKUP(D150,Product_Dim!$A$1:$G$101,2,0)</f>
        <v>Beard Grooming Kit</v>
      </c>
      <c r="F150" t="s">
        <v>1734</v>
      </c>
      <c r="G150">
        <v>1</v>
      </c>
      <c r="H150">
        <v>791.36</v>
      </c>
      <c r="I150">
        <v>0.06</v>
      </c>
      <c r="J150" t="s">
        <v>1807</v>
      </c>
      <c r="K150" s="17">
        <v>743.87839999999994</v>
      </c>
      <c r="L150">
        <f>VLOOKUP(C150,Customer_Dim!$A$2:$H$501,3,0)</f>
        <v>48</v>
      </c>
      <c r="M150" t="str">
        <f t="shared" si="2"/>
        <v>40–59</v>
      </c>
      <c r="N150" t="str">
        <f>VLOOKUP(C150,Customer_Dim!$A$2:$H$501,4,0)</f>
        <v>Female</v>
      </c>
      <c r="O150" t="str">
        <f>VLOOKUP(C150,Customer_Dim!$A$2:$H$501,6,0)</f>
        <v>Arizona</v>
      </c>
      <c r="P150">
        <f>VLOOKUP(D150,Product_Dim!$A$1:$G$101,7,0)</f>
        <v>256</v>
      </c>
    </row>
    <row r="151" spans="1:16" x14ac:dyDescent="0.3">
      <c r="A151" t="s">
        <v>3377</v>
      </c>
      <c r="B151" s="4">
        <v>45284</v>
      </c>
      <c r="C151" t="s">
        <v>130</v>
      </c>
      <c r="D151" t="s">
        <v>1584</v>
      </c>
      <c r="E151" t="str">
        <f>VLOOKUP(D151,Product_Dim!$A$1:$G$101,2,0)</f>
        <v>Decorative Floor Vase</v>
      </c>
      <c r="F151" t="s">
        <v>1795</v>
      </c>
      <c r="G151">
        <v>4</v>
      </c>
      <c r="H151">
        <v>822.32</v>
      </c>
      <c r="I151">
        <v>0.26</v>
      </c>
      <c r="J151" t="s">
        <v>1807</v>
      </c>
      <c r="K151" s="17">
        <v>2434.0672</v>
      </c>
      <c r="L151">
        <f>VLOOKUP(C151,Customer_Dim!$A$2:$H$501,3,0)</f>
        <v>48</v>
      </c>
      <c r="M151" t="str">
        <f t="shared" si="2"/>
        <v>40–59</v>
      </c>
      <c r="N151" t="str">
        <f>VLOOKUP(C151,Customer_Dim!$A$2:$H$501,4,0)</f>
        <v>Female</v>
      </c>
      <c r="O151" t="str">
        <f>VLOOKUP(C151,Customer_Dim!$A$2:$H$501,6,0)</f>
        <v>Arizona</v>
      </c>
      <c r="P151">
        <f>VLOOKUP(D151,Product_Dim!$A$1:$G$101,7,0)</f>
        <v>378</v>
      </c>
    </row>
    <row r="152" spans="1:16" x14ac:dyDescent="0.3">
      <c r="A152" t="s">
        <v>3462</v>
      </c>
      <c r="B152" s="4">
        <v>45708</v>
      </c>
      <c r="C152" t="s">
        <v>130</v>
      </c>
      <c r="D152" t="s">
        <v>1650</v>
      </c>
      <c r="E152" t="str">
        <f>VLOOKUP(D152,Product_Dim!$A$1:$G$101,2,0)</f>
        <v>Luxury Perfume Spray</v>
      </c>
      <c r="F152" t="s">
        <v>1768</v>
      </c>
      <c r="G152">
        <v>2</v>
      </c>
      <c r="H152">
        <v>666.49</v>
      </c>
      <c r="I152">
        <v>0.06</v>
      </c>
      <c r="J152" t="s">
        <v>1805</v>
      </c>
      <c r="K152" s="17">
        <v>1253.0011999999999</v>
      </c>
      <c r="L152">
        <f>VLOOKUP(C152,Customer_Dim!$A$2:$H$501,3,0)</f>
        <v>48</v>
      </c>
      <c r="M152" t="str">
        <f t="shared" si="2"/>
        <v>40–59</v>
      </c>
      <c r="N152" t="str">
        <f>VLOOKUP(C152,Customer_Dim!$A$2:$H$501,4,0)</f>
        <v>Female</v>
      </c>
      <c r="O152" t="str">
        <f>VLOOKUP(C152,Customer_Dim!$A$2:$H$501,6,0)</f>
        <v>Arizona</v>
      </c>
      <c r="P152">
        <f>VLOOKUP(D152,Product_Dim!$A$1:$G$101,7,0)</f>
        <v>444</v>
      </c>
    </row>
    <row r="153" spans="1:16" x14ac:dyDescent="0.3">
      <c r="A153" t="s">
        <v>2685</v>
      </c>
      <c r="B153" s="4">
        <v>45593</v>
      </c>
      <c r="C153" t="s">
        <v>130</v>
      </c>
      <c r="D153" t="s">
        <v>1714</v>
      </c>
      <c r="E153" t="str">
        <f>VLOOKUP(D153,Product_Dim!$A$1:$G$101,2,0)</f>
        <v>Microwave Oven</v>
      </c>
      <c r="F153" t="s">
        <v>1786</v>
      </c>
      <c r="G153">
        <v>1</v>
      </c>
      <c r="H153">
        <v>553.38</v>
      </c>
      <c r="I153">
        <v>0.21</v>
      </c>
      <c r="J153" t="s">
        <v>1807</v>
      </c>
      <c r="K153" s="17">
        <v>437.17020000000002</v>
      </c>
      <c r="L153">
        <f>VLOOKUP(C153,Customer_Dim!$A$2:$H$501,3,0)</f>
        <v>48</v>
      </c>
      <c r="M153" t="str">
        <f t="shared" si="2"/>
        <v>40–59</v>
      </c>
      <c r="N153" t="str">
        <f>VLOOKUP(C153,Customer_Dim!$A$2:$H$501,4,0)</f>
        <v>Female</v>
      </c>
      <c r="O153" t="str">
        <f>VLOOKUP(C153,Customer_Dim!$A$2:$H$501,6,0)</f>
        <v>Arizona</v>
      </c>
      <c r="P153">
        <f>VLOOKUP(D153,Product_Dim!$A$1:$G$101,7,0)</f>
        <v>191</v>
      </c>
    </row>
    <row r="154" spans="1:16" x14ac:dyDescent="0.3">
      <c r="A154" t="s">
        <v>3690</v>
      </c>
      <c r="B154" s="4">
        <v>45397</v>
      </c>
      <c r="C154" t="s">
        <v>134</v>
      </c>
      <c r="D154" t="s">
        <v>1560</v>
      </c>
      <c r="E154" t="str">
        <f>VLOOKUP(D154,Product_Dim!$A$1:$G$101,2,0)</f>
        <v>4K Home Projector</v>
      </c>
      <c r="F154" t="s">
        <v>1755</v>
      </c>
      <c r="G154">
        <v>1</v>
      </c>
      <c r="H154">
        <v>649.59</v>
      </c>
      <c r="I154">
        <v>0.12</v>
      </c>
      <c r="J154" t="s">
        <v>1810</v>
      </c>
      <c r="K154" s="17">
        <v>571.63920000000007</v>
      </c>
      <c r="L154">
        <f>VLOOKUP(C154,Customer_Dim!$A$2:$H$501,3,0)</f>
        <v>25</v>
      </c>
      <c r="M154" t="str">
        <f t="shared" si="2"/>
        <v>20–39</v>
      </c>
      <c r="N154" t="str">
        <f>VLOOKUP(C154,Customer_Dim!$A$2:$H$501,4,0)</f>
        <v>Male</v>
      </c>
      <c r="O154" t="str">
        <f>VLOOKUP(C154,Customer_Dim!$A$2:$H$501,6,0)</f>
        <v>Oklahoma</v>
      </c>
      <c r="P154">
        <f>VLOOKUP(D154,Product_Dim!$A$1:$G$101,7,0)</f>
        <v>301</v>
      </c>
    </row>
    <row r="155" spans="1:16" x14ac:dyDescent="0.3">
      <c r="A155" t="s">
        <v>2677</v>
      </c>
      <c r="B155" s="4">
        <v>45702</v>
      </c>
      <c r="C155" t="s">
        <v>134</v>
      </c>
      <c r="D155" t="s">
        <v>1562</v>
      </c>
      <c r="E155" t="str">
        <f>VLOOKUP(D155,Product_Dim!$A$1:$G$101,2,0)</f>
        <v>Beard Grooming Kit</v>
      </c>
      <c r="F155" t="s">
        <v>1764</v>
      </c>
      <c r="G155">
        <v>3</v>
      </c>
      <c r="H155">
        <v>459.57</v>
      </c>
      <c r="I155">
        <v>0.1</v>
      </c>
      <c r="J155" t="s">
        <v>1810</v>
      </c>
      <c r="K155" s="17">
        <v>1240.8389999999999</v>
      </c>
      <c r="L155">
        <f>VLOOKUP(C155,Customer_Dim!$A$2:$H$501,3,0)</f>
        <v>25</v>
      </c>
      <c r="M155" t="str">
        <f t="shared" si="2"/>
        <v>20–39</v>
      </c>
      <c r="N155" t="str">
        <f>VLOOKUP(C155,Customer_Dim!$A$2:$H$501,4,0)</f>
        <v>Male</v>
      </c>
      <c r="O155" t="str">
        <f>VLOOKUP(C155,Customer_Dim!$A$2:$H$501,6,0)</f>
        <v>Oklahoma</v>
      </c>
      <c r="P155">
        <f>VLOOKUP(D155,Product_Dim!$A$1:$G$101,7,0)</f>
        <v>256</v>
      </c>
    </row>
    <row r="156" spans="1:16" x14ac:dyDescent="0.3">
      <c r="A156" t="s">
        <v>3610</v>
      </c>
      <c r="B156" s="4">
        <v>45736</v>
      </c>
      <c r="C156" t="s">
        <v>134</v>
      </c>
      <c r="D156" t="s">
        <v>1572</v>
      </c>
      <c r="E156" t="str">
        <f>VLOOKUP(D156,Product_Dim!$A$1:$G$101,2,0)</f>
        <v>Multi-Purpose Storage Box</v>
      </c>
      <c r="F156" t="s">
        <v>1776</v>
      </c>
      <c r="G156">
        <v>3</v>
      </c>
      <c r="H156">
        <v>587.12</v>
      </c>
      <c r="I156">
        <v>0.3</v>
      </c>
      <c r="J156" t="s">
        <v>1805</v>
      </c>
      <c r="K156" s="17">
        <v>1232.952</v>
      </c>
      <c r="L156">
        <f>VLOOKUP(C156,Customer_Dim!$A$2:$H$501,3,0)</f>
        <v>25</v>
      </c>
      <c r="M156" t="str">
        <f t="shared" si="2"/>
        <v>20–39</v>
      </c>
      <c r="N156" t="str">
        <f>VLOOKUP(C156,Customer_Dim!$A$2:$H$501,4,0)</f>
        <v>Male</v>
      </c>
      <c r="O156" t="str">
        <f>VLOOKUP(C156,Customer_Dim!$A$2:$H$501,6,0)</f>
        <v>Oklahoma</v>
      </c>
      <c r="P156">
        <f>VLOOKUP(D156,Product_Dim!$A$1:$G$101,7,0)</f>
        <v>76</v>
      </c>
    </row>
    <row r="157" spans="1:16" x14ac:dyDescent="0.3">
      <c r="A157" t="s">
        <v>2079</v>
      </c>
      <c r="B157" s="4">
        <v>45693</v>
      </c>
      <c r="C157" t="s">
        <v>134</v>
      </c>
      <c r="D157" t="s">
        <v>1576</v>
      </c>
      <c r="E157" t="str">
        <f>VLOOKUP(D157,Product_Dim!$A$1:$G$101,2,0)</f>
        <v>Men's Formal Shirt</v>
      </c>
      <c r="F157" t="s">
        <v>1748</v>
      </c>
      <c r="G157">
        <v>3</v>
      </c>
      <c r="H157">
        <v>610.24</v>
      </c>
      <c r="I157">
        <v>0.17</v>
      </c>
      <c r="J157" t="s">
        <v>1810</v>
      </c>
      <c r="K157" s="17">
        <v>1519.4975999999999</v>
      </c>
      <c r="L157">
        <f>VLOOKUP(C157,Customer_Dim!$A$2:$H$501,3,0)</f>
        <v>25</v>
      </c>
      <c r="M157" t="str">
        <f t="shared" si="2"/>
        <v>20–39</v>
      </c>
      <c r="N157" t="str">
        <f>VLOOKUP(C157,Customer_Dim!$A$2:$H$501,4,0)</f>
        <v>Male</v>
      </c>
      <c r="O157" t="str">
        <f>VLOOKUP(C157,Customer_Dim!$A$2:$H$501,6,0)</f>
        <v>Oklahoma</v>
      </c>
      <c r="P157">
        <f>VLOOKUP(D157,Product_Dim!$A$1:$G$101,7,0)</f>
        <v>360</v>
      </c>
    </row>
    <row r="158" spans="1:16" x14ac:dyDescent="0.3">
      <c r="A158" t="s">
        <v>1990</v>
      </c>
      <c r="B158" s="4">
        <v>45594</v>
      </c>
      <c r="C158" t="s">
        <v>134</v>
      </c>
      <c r="D158" t="s">
        <v>1622</v>
      </c>
      <c r="E158" t="str">
        <f>VLOOKUP(D158,Product_Dim!$A$1:$G$101,2,0)</f>
        <v>Men's Winter Jacket</v>
      </c>
      <c r="F158" t="s">
        <v>1748</v>
      </c>
      <c r="G158">
        <v>1</v>
      </c>
      <c r="H158">
        <v>547.09</v>
      </c>
      <c r="I158">
        <v>0.01</v>
      </c>
      <c r="J158" t="s">
        <v>1807</v>
      </c>
      <c r="K158" s="17">
        <v>541.6191</v>
      </c>
      <c r="L158">
        <f>VLOOKUP(C158,Customer_Dim!$A$2:$H$501,3,0)</f>
        <v>25</v>
      </c>
      <c r="M158" t="str">
        <f t="shared" si="2"/>
        <v>20–39</v>
      </c>
      <c r="N158" t="str">
        <f>VLOOKUP(C158,Customer_Dim!$A$2:$H$501,4,0)</f>
        <v>Male</v>
      </c>
      <c r="O158" t="str">
        <f>VLOOKUP(C158,Customer_Dim!$A$2:$H$501,6,0)</f>
        <v>Oklahoma</v>
      </c>
      <c r="P158">
        <f>VLOOKUP(D158,Product_Dim!$A$1:$G$101,7,0)</f>
        <v>296</v>
      </c>
    </row>
    <row r="159" spans="1:16" x14ac:dyDescent="0.3">
      <c r="A159" t="s">
        <v>3773</v>
      </c>
      <c r="B159" s="4">
        <v>45881</v>
      </c>
      <c r="C159" t="s">
        <v>134</v>
      </c>
      <c r="D159" t="s">
        <v>1684</v>
      </c>
      <c r="E159" t="str">
        <f>VLOOKUP(D159,Product_Dim!$A$1:$G$101,2,0)</f>
        <v>WiFi Mesh Router</v>
      </c>
      <c r="F159" t="s">
        <v>1758</v>
      </c>
      <c r="G159">
        <v>1</v>
      </c>
      <c r="H159">
        <v>918.87</v>
      </c>
      <c r="I159">
        <v>0.11</v>
      </c>
      <c r="J159" t="s">
        <v>1807</v>
      </c>
      <c r="K159" s="17">
        <v>817.79430000000002</v>
      </c>
      <c r="L159">
        <f>VLOOKUP(C159,Customer_Dim!$A$2:$H$501,3,0)</f>
        <v>25</v>
      </c>
      <c r="M159" t="str">
        <f t="shared" si="2"/>
        <v>20–39</v>
      </c>
      <c r="N159" t="str">
        <f>VLOOKUP(C159,Customer_Dim!$A$2:$H$501,4,0)</f>
        <v>Male</v>
      </c>
      <c r="O159" t="str">
        <f>VLOOKUP(C159,Customer_Dim!$A$2:$H$501,6,0)</f>
        <v>Oklahoma</v>
      </c>
      <c r="P159">
        <f>VLOOKUP(D159,Product_Dim!$A$1:$G$101,7,0)</f>
        <v>104</v>
      </c>
    </row>
    <row r="160" spans="1:16" x14ac:dyDescent="0.3">
      <c r="A160" t="s">
        <v>2157</v>
      </c>
      <c r="B160" s="4">
        <v>45309</v>
      </c>
      <c r="C160" t="s">
        <v>134</v>
      </c>
      <c r="D160" t="s">
        <v>1690</v>
      </c>
      <c r="E160" t="str">
        <f>VLOOKUP(D160,Product_Dim!$A$1:$G$101,2,0)</f>
        <v>Wall-Mounted Spice Rack</v>
      </c>
      <c r="F160" t="s">
        <v>1792</v>
      </c>
      <c r="G160">
        <v>2</v>
      </c>
      <c r="H160">
        <v>827.81</v>
      </c>
      <c r="I160">
        <v>0.04</v>
      </c>
      <c r="J160" t="s">
        <v>1807</v>
      </c>
      <c r="K160" s="17">
        <v>1589.3951999999999</v>
      </c>
      <c r="L160">
        <f>VLOOKUP(C160,Customer_Dim!$A$2:$H$501,3,0)</f>
        <v>25</v>
      </c>
      <c r="M160" t="str">
        <f t="shared" si="2"/>
        <v>20–39</v>
      </c>
      <c r="N160" t="str">
        <f>VLOOKUP(C160,Customer_Dim!$A$2:$H$501,4,0)</f>
        <v>Male</v>
      </c>
      <c r="O160" t="str">
        <f>VLOOKUP(C160,Customer_Dim!$A$2:$H$501,6,0)</f>
        <v>Oklahoma</v>
      </c>
      <c r="P160">
        <f>VLOOKUP(D160,Product_Dim!$A$1:$G$101,7,0)</f>
        <v>58</v>
      </c>
    </row>
    <row r="161" spans="1:16" x14ac:dyDescent="0.3">
      <c r="A161" t="s">
        <v>3496</v>
      </c>
      <c r="B161" s="4">
        <v>45536</v>
      </c>
      <c r="C161" t="s">
        <v>136</v>
      </c>
      <c r="D161" t="s">
        <v>1564</v>
      </c>
      <c r="E161" t="str">
        <f>VLOOKUP(D161,Product_Dim!$A$1:$G$101,2,0)</f>
        <v>Soccer Training Cone Set</v>
      </c>
      <c r="F161" t="s">
        <v>1783</v>
      </c>
      <c r="G161">
        <v>4</v>
      </c>
      <c r="H161">
        <v>742.15</v>
      </c>
      <c r="I161">
        <v>0.1</v>
      </c>
      <c r="J161" t="s">
        <v>1810</v>
      </c>
      <c r="K161" s="17">
        <v>2671.74</v>
      </c>
      <c r="L161">
        <f>VLOOKUP(C161,Customer_Dim!$A$2:$H$501,3,0)</f>
        <v>27</v>
      </c>
      <c r="M161" t="str">
        <f t="shared" si="2"/>
        <v>20–39</v>
      </c>
      <c r="N161" t="str">
        <f>VLOOKUP(C161,Customer_Dim!$A$2:$H$501,4,0)</f>
        <v>Female</v>
      </c>
      <c r="O161" t="str">
        <f>VLOOKUP(C161,Customer_Dim!$A$2:$H$501,6,0)</f>
        <v>Maryland</v>
      </c>
      <c r="P161">
        <f>VLOOKUP(D161,Product_Dim!$A$1:$G$101,7,0)</f>
        <v>367</v>
      </c>
    </row>
    <row r="162" spans="1:16" x14ac:dyDescent="0.3">
      <c r="A162" t="s">
        <v>2143</v>
      </c>
      <c r="B162" s="4">
        <v>45519</v>
      </c>
      <c r="C162" t="s">
        <v>136</v>
      </c>
      <c r="D162" t="s">
        <v>1586</v>
      </c>
      <c r="E162" t="str">
        <f>VLOOKUP(D162,Product_Dim!$A$1:$G$101,2,0)</f>
        <v>Sports Stopwatch Timer</v>
      </c>
      <c r="F162" t="s">
        <v>1761</v>
      </c>
      <c r="G162">
        <v>3</v>
      </c>
      <c r="H162">
        <v>884.92</v>
      </c>
      <c r="I162">
        <v>0.06</v>
      </c>
      <c r="J162" t="s">
        <v>1807</v>
      </c>
      <c r="K162" s="17">
        <v>2495.4744000000001</v>
      </c>
      <c r="L162">
        <f>VLOOKUP(C162,Customer_Dim!$A$2:$H$501,3,0)</f>
        <v>27</v>
      </c>
      <c r="M162" t="str">
        <f t="shared" si="2"/>
        <v>20–39</v>
      </c>
      <c r="N162" t="str">
        <f>VLOOKUP(C162,Customer_Dim!$A$2:$H$501,4,0)</f>
        <v>Female</v>
      </c>
      <c r="O162" t="str">
        <f>VLOOKUP(C162,Customer_Dim!$A$2:$H$501,6,0)</f>
        <v>Maryland</v>
      </c>
      <c r="P162">
        <f>VLOOKUP(D162,Product_Dim!$A$1:$G$101,7,0)</f>
        <v>137</v>
      </c>
    </row>
    <row r="163" spans="1:16" x14ac:dyDescent="0.3">
      <c r="A163" t="s">
        <v>3396</v>
      </c>
      <c r="B163" s="4">
        <v>45235</v>
      </c>
      <c r="C163" t="s">
        <v>136</v>
      </c>
      <c r="D163" t="s">
        <v>1602</v>
      </c>
      <c r="E163" t="str">
        <f>VLOOKUP(D163,Product_Dim!$A$1:$G$101,2,0)</f>
        <v>Women's Summer Dress</v>
      </c>
      <c r="F163" t="s">
        <v>1751</v>
      </c>
      <c r="G163">
        <v>3</v>
      </c>
      <c r="H163">
        <v>811.45</v>
      </c>
      <c r="I163">
        <v>0.26</v>
      </c>
      <c r="J163" t="s">
        <v>1805</v>
      </c>
      <c r="K163" s="17">
        <v>1801.4190000000001</v>
      </c>
      <c r="L163">
        <f>VLOOKUP(C163,Customer_Dim!$A$2:$H$501,3,0)</f>
        <v>27</v>
      </c>
      <c r="M163" t="str">
        <f t="shared" si="2"/>
        <v>20–39</v>
      </c>
      <c r="N163" t="str">
        <f>VLOOKUP(C163,Customer_Dim!$A$2:$H$501,4,0)</f>
        <v>Female</v>
      </c>
      <c r="O163" t="str">
        <f>VLOOKUP(C163,Customer_Dim!$A$2:$H$501,6,0)</f>
        <v>Maryland</v>
      </c>
      <c r="P163">
        <f>VLOOKUP(D163,Product_Dim!$A$1:$G$101,7,0)</f>
        <v>154</v>
      </c>
    </row>
    <row r="164" spans="1:16" x14ac:dyDescent="0.3">
      <c r="A164" t="s">
        <v>3336</v>
      </c>
      <c r="B164" s="4">
        <v>45893</v>
      </c>
      <c r="C164" t="s">
        <v>136</v>
      </c>
      <c r="D164" t="s">
        <v>1612</v>
      </c>
      <c r="E164" t="str">
        <f>VLOOKUP(D164,Product_Dim!$A$1:$G$101,2,0)</f>
        <v>Yoga Exercise Mat</v>
      </c>
      <c r="F164" t="s">
        <v>1795</v>
      </c>
      <c r="G164">
        <v>2</v>
      </c>
      <c r="H164">
        <v>392.45</v>
      </c>
      <c r="I164">
        <v>0.04</v>
      </c>
      <c r="J164" t="s">
        <v>1807</v>
      </c>
      <c r="K164" s="17">
        <v>753.50399999999991</v>
      </c>
      <c r="L164">
        <f>VLOOKUP(C164,Customer_Dim!$A$2:$H$501,3,0)</f>
        <v>27</v>
      </c>
      <c r="M164" t="str">
        <f t="shared" si="2"/>
        <v>20–39</v>
      </c>
      <c r="N164" t="str">
        <f>VLOOKUP(C164,Customer_Dim!$A$2:$H$501,4,0)</f>
        <v>Female</v>
      </c>
      <c r="O164" t="str">
        <f>VLOOKUP(C164,Customer_Dim!$A$2:$H$501,6,0)</f>
        <v>Maryland</v>
      </c>
      <c r="P164">
        <f>VLOOKUP(D164,Product_Dim!$A$1:$G$101,7,0)</f>
        <v>369</v>
      </c>
    </row>
    <row r="165" spans="1:16" x14ac:dyDescent="0.3">
      <c r="A165" t="s">
        <v>3615</v>
      </c>
      <c r="B165" s="4">
        <v>45475</v>
      </c>
      <c r="C165" t="s">
        <v>140</v>
      </c>
      <c r="D165" t="s">
        <v>1562</v>
      </c>
      <c r="E165" t="str">
        <f>VLOOKUP(D165,Product_Dim!$A$1:$G$101,2,0)</f>
        <v>Beard Grooming Kit</v>
      </c>
      <c r="F165" t="s">
        <v>1734</v>
      </c>
      <c r="G165">
        <v>3</v>
      </c>
      <c r="H165">
        <v>168.89</v>
      </c>
      <c r="I165">
        <v>0.03</v>
      </c>
      <c r="J165" t="s">
        <v>1810</v>
      </c>
      <c r="K165" s="17">
        <v>491.46989999999988</v>
      </c>
      <c r="L165">
        <f>VLOOKUP(C165,Customer_Dim!$A$2:$H$501,3,0)</f>
        <v>52</v>
      </c>
      <c r="M165" t="str">
        <f t="shared" si="2"/>
        <v>40–59</v>
      </c>
      <c r="N165" t="str">
        <f>VLOOKUP(C165,Customer_Dim!$A$2:$H$501,4,0)</f>
        <v>Male</v>
      </c>
      <c r="O165" t="str">
        <f>VLOOKUP(C165,Customer_Dim!$A$2:$H$501,6,0)</f>
        <v>North Dakota</v>
      </c>
      <c r="P165">
        <f>VLOOKUP(D165,Product_Dim!$A$1:$G$101,7,0)</f>
        <v>256</v>
      </c>
    </row>
    <row r="166" spans="1:16" x14ac:dyDescent="0.3">
      <c r="A166" t="s">
        <v>2248</v>
      </c>
      <c r="B166" s="4">
        <v>45480</v>
      </c>
      <c r="C166" t="s">
        <v>140</v>
      </c>
      <c r="D166" t="s">
        <v>1688</v>
      </c>
      <c r="E166" t="str">
        <f>VLOOKUP(D166,Product_Dim!$A$1:$G$101,2,0)</f>
        <v>Decorative Lamp Shade</v>
      </c>
      <c r="F166" t="s">
        <v>1755</v>
      </c>
      <c r="G166">
        <v>2</v>
      </c>
      <c r="H166">
        <v>285.39</v>
      </c>
      <c r="I166">
        <v>0.1</v>
      </c>
      <c r="J166" t="s">
        <v>1805</v>
      </c>
      <c r="K166" s="17">
        <v>513.702</v>
      </c>
      <c r="L166">
        <f>VLOOKUP(C166,Customer_Dim!$A$2:$H$501,3,0)</f>
        <v>52</v>
      </c>
      <c r="M166" t="str">
        <f t="shared" si="2"/>
        <v>40–59</v>
      </c>
      <c r="N166" t="str">
        <f>VLOOKUP(C166,Customer_Dim!$A$2:$H$501,4,0)</f>
        <v>Male</v>
      </c>
      <c r="O166" t="str">
        <f>VLOOKUP(C166,Customer_Dim!$A$2:$H$501,6,0)</f>
        <v>North Dakota</v>
      </c>
      <c r="P166">
        <f>VLOOKUP(D166,Product_Dim!$A$1:$G$101,7,0)</f>
        <v>469</v>
      </c>
    </row>
    <row r="167" spans="1:16" x14ac:dyDescent="0.3">
      <c r="A167" t="s">
        <v>3465</v>
      </c>
      <c r="B167" s="4">
        <v>45282</v>
      </c>
      <c r="C167" t="s">
        <v>140</v>
      </c>
      <c r="D167" t="s">
        <v>1720</v>
      </c>
      <c r="E167" t="str">
        <f>VLOOKUP(D167,Product_Dim!$A$1:$G$101,2,0)</f>
        <v>Sports Stopwatch Basic</v>
      </c>
      <c r="F167" t="s">
        <v>1781</v>
      </c>
      <c r="G167">
        <v>2</v>
      </c>
      <c r="H167">
        <v>100.42</v>
      </c>
      <c r="I167">
        <v>0.06</v>
      </c>
      <c r="J167" t="s">
        <v>1805</v>
      </c>
      <c r="K167" s="17">
        <v>188.78960000000001</v>
      </c>
      <c r="L167">
        <f>VLOOKUP(C167,Customer_Dim!$A$2:$H$501,3,0)</f>
        <v>52</v>
      </c>
      <c r="M167" t="str">
        <f t="shared" si="2"/>
        <v>40–59</v>
      </c>
      <c r="N167" t="str">
        <f>VLOOKUP(C167,Customer_Dim!$A$2:$H$501,4,0)</f>
        <v>Male</v>
      </c>
      <c r="O167" t="str">
        <f>VLOOKUP(C167,Customer_Dim!$A$2:$H$501,6,0)</f>
        <v>North Dakota</v>
      </c>
      <c r="P167">
        <f>VLOOKUP(D167,Product_Dim!$A$1:$G$101,7,0)</f>
        <v>75</v>
      </c>
    </row>
    <row r="168" spans="1:16" x14ac:dyDescent="0.3">
      <c r="A168" t="s">
        <v>1882</v>
      </c>
      <c r="B168" s="4">
        <v>45500</v>
      </c>
      <c r="C168" t="s">
        <v>140</v>
      </c>
      <c r="D168" t="s">
        <v>1724</v>
      </c>
      <c r="E168" t="str">
        <f>VLOOKUP(D168,Product_Dim!$A$1:$G$101,2,0)</f>
        <v>Cricket Bat</v>
      </c>
      <c r="F168" t="s">
        <v>1776</v>
      </c>
      <c r="G168">
        <v>4</v>
      </c>
      <c r="H168">
        <v>700.18</v>
      </c>
      <c r="I168">
        <v>0.23</v>
      </c>
      <c r="J168" t="s">
        <v>1805</v>
      </c>
      <c r="K168" s="17">
        <v>2156.5544</v>
      </c>
      <c r="L168">
        <f>VLOOKUP(C168,Customer_Dim!$A$2:$H$501,3,0)</f>
        <v>52</v>
      </c>
      <c r="M168" t="str">
        <f t="shared" si="2"/>
        <v>40–59</v>
      </c>
      <c r="N168" t="str">
        <f>VLOOKUP(C168,Customer_Dim!$A$2:$H$501,4,0)</f>
        <v>Male</v>
      </c>
      <c r="O168" t="str">
        <f>VLOOKUP(C168,Customer_Dim!$A$2:$H$501,6,0)</f>
        <v>North Dakota</v>
      </c>
      <c r="P168">
        <f>VLOOKUP(D168,Product_Dim!$A$1:$G$101,7,0)</f>
        <v>471</v>
      </c>
    </row>
    <row r="169" spans="1:16" x14ac:dyDescent="0.3">
      <c r="A169" t="s">
        <v>3240</v>
      </c>
      <c r="B169" s="4">
        <v>45686</v>
      </c>
      <c r="C169" t="s">
        <v>143</v>
      </c>
      <c r="D169" t="s">
        <v>1610</v>
      </c>
      <c r="E169" t="str">
        <f>VLOOKUP(D169,Product_Dim!$A$1:$G$101,2,0)</f>
        <v>Noise-Canceling Headphones</v>
      </c>
      <c r="F169" t="s">
        <v>1739</v>
      </c>
      <c r="G169">
        <v>3</v>
      </c>
      <c r="H169">
        <v>765.21</v>
      </c>
      <c r="I169">
        <v>0.14000000000000001</v>
      </c>
      <c r="J169" t="s">
        <v>1810</v>
      </c>
      <c r="K169" s="17">
        <v>1974.2418</v>
      </c>
      <c r="L169">
        <f>VLOOKUP(C169,Customer_Dim!$A$2:$H$501,3,0)</f>
        <v>20</v>
      </c>
      <c r="M169" t="str">
        <f t="shared" si="2"/>
        <v>20–39</v>
      </c>
      <c r="N169" t="str">
        <f>VLOOKUP(C169,Customer_Dim!$A$2:$H$501,4,0)</f>
        <v>Female</v>
      </c>
      <c r="O169" t="str">
        <f>VLOOKUP(C169,Customer_Dim!$A$2:$H$501,6,0)</f>
        <v>Georgia</v>
      </c>
      <c r="P169">
        <f>VLOOKUP(D169,Product_Dim!$A$1:$G$101,7,0)</f>
        <v>378</v>
      </c>
    </row>
    <row r="170" spans="1:16" x14ac:dyDescent="0.3">
      <c r="A170" t="s">
        <v>3696</v>
      </c>
      <c r="B170" s="4">
        <v>45824</v>
      </c>
      <c r="C170" t="s">
        <v>143</v>
      </c>
      <c r="D170" t="s">
        <v>1610</v>
      </c>
      <c r="E170" t="str">
        <f>VLOOKUP(D170,Product_Dim!$A$1:$G$101,2,0)</f>
        <v>Noise-Canceling Headphones</v>
      </c>
      <c r="F170" t="s">
        <v>1792</v>
      </c>
      <c r="G170">
        <v>4</v>
      </c>
      <c r="H170">
        <v>38.380000000000003</v>
      </c>
      <c r="I170">
        <v>0.16</v>
      </c>
      <c r="J170" t="s">
        <v>1810</v>
      </c>
      <c r="K170" s="17">
        <v>128.95679999999999</v>
      </c>
      <c r="L170">
        <f>VLOOKUP(C170,Customer_Dim!$A$2:$H$501,3,0)</f>
        <v>20</v>
      </c>
      <c r="M170" t="str">
        <f t="shared" si="2"/>
        <v>20–39</v>
      </c>
      <c r="N170" t="str">
        <f>VLOOKUP(C170,Customer_Dim!$A$2:$H$501,4,0)</f>
        <v>Female</v>
      </c>
      <c r="O170" t="str">
        <f>VLOOKUP(C170,Customer_Dim!$A$2:$H$501,6,0)</f>
        <v>Georgia</v>
      </c>
      <c r="P170">
        <f>VLOOKUP(D170,Product_Dim!$A$1:$G$101,7,0)</f>
        <v>378</v>
      </c>
    </row>
    <row r="171" spans="1:16" x14ac:dyDescent="0.3">
      <c r="A171" t="s">
        <v>3175</v>
      </c>
      <c r="B171" s="4">
        <v>45432</v>
      </c>
      <c r="C171" t="s">
        <v>143</v>
      </c>
      <c r="D171" t="s">
        <v>1648</v>
      </c>
      <c r="E171" t="str">
        <f>VLOOKUP(D171,Product_Dim!$A$1:$G$101,2,0)</f>
        <v>Men's Hair Styling Gel</v>
      </c>
      <c r="F171" t="s">
        <v>1774</v>
      </c>
      <c r="G171">
        <v>2</v>
      </c>
      <c r="H171">
        <v>23.58</v>
      </c>
      <c r="I171">
        <v>0.02</v>
      </c>
      <c r="J171" t="s">
        <v>1807</v>
      </c>
      <c r="K171" s="17">
        <v>46.216799999999999</v>
      </c>
      <c r="L171">
        <f>VLOOKUP(C171,Customer_Dim!$A$2:$H$501,3,0)</f>
        <v>20</v>
      </c>
      <c r="M171" t="str">
        <f t="shared" si="2"/>
        <v>20–39</v>
      </c>
      <c r="N171" t="str">
        <f>VLOOKUP(C171,Customer_Dim!$A$2:$H$501,4,0)</f>
        <v>Female</v>
      </c>
      <c r="O171" t="str">
        <f>VLOOKUP(C171,Customer_Dim!$A$2:$H$501,6,0)</f>
        <v>Georgia</v>
      </c>
      <c r="P171">
        <f>VLOOKUP(D171,Product_Dim!$A$1:$G$101,7,0)</f>
        <v>399</v>
      </c>
    </row>
    <row r="172" spans="1:16" x14ac:dyDescent="0.3">
      <c r="A172" t="s">
        <v>3057</v>
      </c>
      <c r="B172" s="4">
        <v>45847</v>
      </c>
      <c r="C172" t="s">
        <v>143</v>
      </c>
      <c r="D172" t="s">
        <v>1539</v>
      </c>
      <c r="E172" t="str">
        <f>VLOOKUP(D172,Product_Dim!$A$1:$G$101,2,0)</f>
        <v>Herbal Face Moisturizer</v>
      </c>
      <c r="F172" t="s">
        <v>1764</v>
      </c>
      <c r="G172">
        <v>1</v>
      </c>
      <c r="H172">
        <v>98.27</v>
      </c>
      <c r="I172">
        <v>0.16</v>
      </c>
      <c r="J172" t="s">
        <v>1807</v>
      </c>
      <c r="K172" s="17">
        <v>82.54679999999999</v>
      </c>
      <c r="L172">
        <f>VLOOKUP(C172,Customer_Dim!$A$2:$H$501,3,0)</f>
        <v>20</v>
      </c>
      <c r="M172" t="str">
        <f t="shared" si="2"/>
        <v>20–39</v>
      </c>
      <c r="N172" t="str">
        <f>VLOOKUP(C172,Customer_Dim!$A$2:$H$501,4,0)</f>
        <v>Female</v>
      </c>
      <c r="O172" t="str">
        <f>VLOOKUP(C172,Customer_Dim!$A$2:$H$501,6,0)</f>
        <v>Georgia</v>
      </c>
      <c r="P172">
        <f>VLOOKUP(D172,Product_Dim!$A$1:$G$101,7,0)</f>
        <v>350</v>
      </c>
    </row>
    <row r="173" spans="1:16" x14ac:dyDescent="0.3">
      <c r="A173" t="s">
        <v>3680</v>
      </c>
      <c r="B173" s="4">
        <v>45886</v>
      </c>
      <c r="C173" t="s">
        <v>143</v>
      </c>
      <c r="D173" t="s">
        <v>1652</v>
      </c>
      <c r="E173" t="str">
        <f>VLOOKUP(D173,Product_Dim!$A$1:$G$101,2,0)</f>
        <v>Tennis Ball 3-Pack</v>
      </c>
      <c r="F173" t="s">
        <v>1783</v>
      </c>
      <c r="G173">
        <v>3</v>
      </c>
      <c r="H173">
        <v>259.98</v>
      </c>
      <c r="I173">
        <v>7.0000000000000007E-2</v>
      </c>
      <c r="J173" t="s">
        <v>1810</v>
      </c>
      <c r="K173" s="17">
        <v>725.3442</v>
      </c>
      <c r="L173">
        <f>VLOOKUP(C173,Customer_Dim!$A$2:$H$501,3,0)</f>
        <v>20</v>
      </c>
      <c r="M173" t="str">
        <f t="shared" si="2"/>
        <v>20–39</v>
      </c>
      <c r="N173" t="str">
        <f>VLOOKUP(C173,Customer_Dim!$A$2:$H$501,4,0)</f>
        <v>Female</v>
      </c>
      <c r="O173" t="str">
        <f>VLOOKUP(C173,Customer_Dim!$A$2:$H$501,6,0)</f>
        <v>Georgia</v>
      </c>
      <c r="P173">
        <f>VLOOKUP(D173,Product_Dim!$A$1:$G$101,7,0)</f>
        <v>465</v>
      </c>
    </row>
    <row r="174" spans="1:16" x14ac:dyDescent="0.3">
      <c r="A174" t="s">
        <v>2429</v>
      </c>
      <c r="B174" s="4">
        <v>45421</v>
      </c>
      <c r="C174" t="s">
        <v>143</v>
      </c>
      <c r="D174" t="s">
        <v>1710</v>
      </c>
      <c r="E174" t="str">
        <f>VLOOKUP(D174,Product_Dim!$A$1:$G$101,2,0)</f>
        <v>Gaming Mouse Pad XL</v>
      </c>
      <c r="F174" t="s">
        <v>1755</v>
      </c>
      <c r="G174">
        <v>2</v>
      </c>
      <c r="H174">
        <v>678.98</v>
      </c>
      <c r="I174">
        <v>0.23</v>
      </c>
      <c r="J174" t="s">
        <v>1805</v>
      </c>
      <c r="K174" s="17">
        <v>1045.6292000000001</v>
      </c>
      <c r="L174">
        <f>VLOOKUP(C174,Customer_Dim!$A$2:$H$501,3,0)</f>
        <v>20</v>
      </c>
      <c r="M174" t="str">
        <f t="shared" si="2"/>
        <v>20–39</v>
      </c>
      <c r="N174" t="str">
        <f>VLOOKUP(C174,Customer_Dim!$A$2:$H$501,4,0)</f>
        <v>Female</v>
      </c>
      <c r="O174" t="str">
        <f>VLOOKUP(C174,Customer_Dim!$A$2:$H$501,6,0)</f>
        <v>Georgia</v>
      </c>
      <c r="P174">
        <f>VLOOKUP(D174,Product_Dim!$A$1:$G$101,7,0)</f>
        <v>361</v>
      </c>
    </row>
    <row r="175" spans="1:16" x14ac:dyDescent="0.3">
      <c r="A175" t="s">
        <v>3504</v>
      </c>
      <c r="B175" s="4">
        <v>45322</v>
      </c>
      <c r="C175" t="s">
        <v>146</v>
      </c>
      <c r="D175" t="s">
        <v>1566</v>
      </c>
      <c r="E175" t="str">
        <f>VLOOKUP(D175,Product_Dim!$A$1:$G$101,2,0)</f>
        <v>Women's Denim Jeans</v>
      </c>
      <c r="F175" t="s">
        <v>1792</v>
      </c>
      <c r="G175">
        <v>1</v>
      </c>
      <c r="H175">
        <v>235.28</v>
      </c>
      <c r="I175">
        <v>0.05</v>
      </c>
      <c r="J175" t="s">
        <v>1807</v>
      </c>
      <c r="K175" s="17">
        <v>223.51599999999999</v>
      </c>
      <c r="L175">
        <f>VLOOKUP(C175,Customer_Dim!$A$2:$H$501,3,0)</f>
        <v>27</v>
      </c>
      <c r="M175" t="str">
        <f t="shared" si="2"/>
        <v>20–39</v>
      </c>
      <c r="N175" t="str">
        <f>VLOOKUP(C175,Customer_Dim!$A$2:$H$501,4,0)</f>
        <v>Female</v>
      </c>
      <c r="O175" t="str">
        <f>VLOOKUP(C175,Customer_Dim!$A$2:$H$501,6,0)</f>
        <v>South Dakota</v>
      </c>
      <c r="P175">
        <f>VLOOKUP(D175,Product_Dim!$A$1:$G$101,7,0)</f>
        <v>343</v>
      </c>
    </row>
    <row r="176" spans="1:16" x14ac:dyDescent="0.3">
      <c r="A176" t="s">
        <v>1880</v>
      </c>
      <c r="B176" s="4">
        <v>45626</v>
      </c>
      <c r="C176" t="s">
        <v>146</v>
      </c>
      <c r="D176" t="s">
        <v>1620</v>
      </c>
      <c r="E176" t="str">
        <f>VLOOKUP(D176,Product_Dim!$A$1:$G$101,2,0)</f>
        <v>High-Grip Football</v>
      </c>
      <c r="F176" t="s">
        <v>1774</v>
      </c>
      <c r="G176">
        <v>2</v>
      </c>
      <c r="H176">
        <v>556.42999999999995</v>
      </c>
      <c r="I176">
        <v>0.13</v>
      </c>
      <c r="J176" t="s">
        <v>1805</v>
      </c>
      <c r="K176" s="17">
        <v>968.18819999999994</v>
      </c>
      <c r="L176">
        <f>VLOOKUP(C176,Customer_Dim!$A$2:$H$501,3,0)</f>
        <v>27</v>
      </c>
      <c r="M176" t="str">
        <f t="shared" si="2"/>
        <v>20–39</v>
      </c>
      <c r="N176" t="str">
        <f>VLOOKUP(C176,Customer_Dim!$A$2:$H$501,4,0)</f>
        <v>Female</v>
      </c>
      <c r="O176" t="str">
        <f>VLOOKUP(C176,Customer_Dim!$A$2:$H$501,6,0)</f>
        <v>South Dakota</v>
      </c>
      <c r="P176">
        <f>VLOOKUP(D176,Product_Dim!$A$1:$G$101,7,0)</f>
        <v>114</v>
      </c>
    </row>
    <row r="177" spans="1:16" x14ac:dyDescent="0.3">
      <c r="A177" t="s">
        <v>2206</v>
      </c>
      <c r="B177" s="4">
        <v>45579</v>
      </c>
      <c r="C177" t="s">
        <v>146</v>
      </c>
      <c r="D177" t="s">
        <v>1539</v>
      </c>
      <c r="E177" t="str">
        <f>VLOOKUP(D177,Product_Dim!$A$1:$G$101,2,0)</f>
        <v>Herbal Face Moisturizer</v>
      </c>
      <c r="F177" t="s">
        <v>1786</v>
      </c>
      <c r="G177">
        <v>2</v>
      </c>
      <c r="H177">
        <v>733.87</v>
      </c>
      <c r="I177">
        <v>0.1</v>
      </c>
      <c r="J177" t="s">
        <v>1807</v>
      </c>
      <c r="K177" s="17">
        <v>1320.9659999999999</v>
      </c>
      <c r="L177">
        <f>VLOOKUP(C177,Customer_Dim!$A$2:$H$501,3,0)</f>
        <v>27</v>
      </c>
      <c r="M177" t="str">
        <f t="shared" si="2"/>
        <v>20–39</v>
      </c>
      <c r="N177" t="str">
        <f>VLOOKUP(C177,Customer_Dim!$A$2:$H$501,4,0)</f>
        <v>Female</v>
      </c>
      <c r="O177" t="str">
        <f>VLOOKUP(C177,Customer_Dim!$A$2:$H$501,6,0)</f>
        <v>South Dakota</v>
      </c>
      <c r="P177">
        <f>VLOOKUP(D177,Product_Dim!$A$1:$G$101,7,0)</f>
        <v>350</v>
      </c>
    </row>
    <row r="178" spans="1:16" x14ac:dyDescent="0.3">
      <c r="A178" t="s">
        <v>2585</v>
      </c>
      <c r="B178" s="4">
        <v>45451</v>
      </c>
      <c r="C178" t="s">
        <v>146</v>
      </c>
      <c r="D178" t="s">
        <v>1686</v>
      </c>
      <c r="E178" t="str">
        <f>VLOOKUP(D178,Product_Dim!$A$1:$G$101,2,0)</f>
        <v>Essential Oil Diffuser</v>
      </c>
      <c r="F178" t="s">
        <v>1783</v>
      </c>
      <c r="G178">
        <v>3</v>
      </c>
      <c r="H178">
        <v>442.36</v>
      </c>
      <c r="I178">
        <v>0.06</v>
      </c>
      <c r="J178" t="s">
        <v>1807</v>
      </c>
      <c r="K178" s="17">
        <v>1247.4552000000001</v>
      </c>
      <c r="L178">
        <f>VLOOKUP(C178,Customer_Dim!$A$2:$H$501,3,0)</f>
        <v>27</v>
      </c>
      <c r="M178" t="str">
        <f t="shared" si="2"/>
        <v>20–39</v>
      </c>
      <c r="N178" t="str">
        <f>VLOOKUP(C178,Customer_Dim!$A$2:$H$501,4,0)</f>
        <v>Female</v>
      </c>
      <c r="O178" t="str">
        <f>VLOOKUP(C178,Customer_Dim!$A$2:$H$501,6,0)</f>
        <v>South Dakota</v>
      </c>
      <c r="P178">
        <f>VLOOKUP(D178,Product_Dim!$A$1:$G$101,7,0)</f>
        <v>400</v>
      </c>
    </row>
    <row r="179" spans="1:16" x14ac:dyDescent="0.3">
      <c r="A179" t="s">
        <v>2231</v>
      </c>
      <c r="B179" s="4">
        <v>45220</v>
      </c>
      <c r="C179" t="s">
        <v>146</v>
      </c>
      <c r="D179" t="s">
        <v>1688</v>
      </c>
      <c r="E179" t="str">
        <f>VLOOKUP(D179,Product_Dim!$A$1:$G$101,2,0)</f>
        <v>Decorative Lamp Shade</v>
      </c>
      <c r="F179" t="s">
        <v>1779</v>
      </c>
      <c r="G179">
        <v>1</v>
      </c>
      <c r="H179">
        <v>823.61</v>
      </c>
      <c r="I179">
        <v>0.28000000000000003</v>
      </c>
      <c r="J179" t="s">
        <v>1810</v>
      </c>
      <c r="K179" s="17">
        <v>592.99919999999997</v>
      </c>
      <c r="L179">
        <f>VLOOKUP(C179,Customer_Dim!$A$2:$H$501,3,0)</f>
        <v>27</v>
      </c>
      <c r="M179" t="str">
        <f t="shared" si="2"/>
        <v>20–39</v>
      </c>
      <c r="N179" t="str">
        <f>VLOOKUP(C179,Customer_Dim!$A$2:$H$501,4,0)</f>
        <v>Female</v>
      </c>
      <c r="O179" t="str">
        <f>VLOOKUP(C179,Customer_Dim!$A$2:$H$501,6,0)</f>
        <v>South Dakota</v>
      </c>
      <c r="P179">
        <f>VLOOKUP(D179,Product_Dim!$A$1:$G$101,7,0)</f>
        <v>469</v>
      </c>
    </row>
    <row r="180" spans="1:16" x14ac:dyDescent="0.3">
      <c r="A180" t="s">
        <v>2179</v>
      </c>
      <c r="B180" s="4">
        <v>45373</v>
      </c>
      <c r="C180" t="s">
        <v>146</v>
      </c>
      <c r="D180" t="s">
        <v>1718</v>
      </c>
      <c r="E180" t="str">
        <f>VLOOKUP(D180,Product_Dim!$A$1:$G$101,2,0)</f>
        <v>Vitamin E Body Lotion</v>
      </c>
      <c r="F180" t="s">
        <v>1779</v>
      </c>
      <c r="G180">
        <v>2</v>
      </c>
      <c r="H180">
        <v>209.66</v>
      </c>
      <c r="I180">
        <v>0.21</v>
      </c>
      <c r="J180" t="s">
        <v>1805</v>
      </c>
      <c r="K180" s="17">
        <v>331.26280000000003</v>
      </c>
      <c r="L180">
        <f>VLOOKUP(C180,Customer_Dim!$A$2:$H$501,3,0)</f>
        <v>27</v>
      </c>
      <c r="M180" t="str">
        <f t="shared" si="2"/>
        <v>20–39</v>
      </c>
      <c r="N180" t="str">
        <f>VLOOKUP(C180,Customer_Dim!$A$2:$H$501,4,0)</f>
        <v>Female</v>
      </c>
      <c r="O180" t="str">
        <f>VLOOKUP(C180,Customer_Dim!$A$2:$H$501,6,0)</f>
        <v>South Dakota</v>
      </c>
      <c r="P180">
        <f>VLOOKUP(D180,Product_Dim!$A$1:$G$101,7,0)</f>
        <v>213</v>
      </c>
    </row>
    <row r="181" spans="1:16" x14ac:dyDescent="0.3">
      <c r="A181" t="s">
        <v>2006</v>
      </c>
      <c r="B181" s="4">
        <v>45646</v>
      </c>
      <c r="C181" t="s">
        <v>149</v>
      </c>
      <c r="D181" t="s">
        <v>1662</v>
      </c>
      <c r="E181" t="str">
        <f>VLOOKUP(D181,Product_Dim!$A$1:$G$101,2,0)</f>
        <v>Women's Hair Dryer Brush</v>
      </c>
      <c r="F181" t="s">
        <v>1755</v>
      </c>
      <c r="G181">
        <v>2</v>
      </c>
      <c r="H181">
        <v>397.63</v>
      </c>
      <c r="I181">
        <v>0.26</v>
      </c>
      <c r="J181" t="s">
        <v>1805</v>
      </c>
      <c r="K181" s="17">
        <v>588.49239999999998</v>
      </c>
      <c r="L181">
        <f>VLOOKUP(C181,Customer_Dim!$A$2:$H$501,3,0)</f>
        <v>35</v>
      </c>
      <c r="M181" t="str">
        <f t="shared" si="2"/>
        <v>20–39</v>
      </c>
      <c r="N181" t="str">
        <f>VLOOKUP(C181,Customer_Dim!$A$2:$H$501,4,0)</f>
        <v>Female</v>
      </c>
      <c r="O181" t="str">
        <f>VLOOKUP(C181,Customer_Dim!$A$2:$H$501,6,0)</f>
        <v>North Dakota</v>
      </c>
      <c r="P181">
        <f>VLOOKUP(D181,Product_Dim!$A$1:$G$101,7,0)</f>
        <v>177</v>
      </c>
    </row>
    <row r="182" spans="1:16" x14ac:dyDescent="0.3">
      <c r="A182" t="s">
        <v>3342</v>
      </c>
      <c r="B182" s="4">
        <v>45781</v>
      </c>
      <c r="C182" t="s">
        <v>152</v>
      </c>
      <c r="D182" t="s">
        <v>1552</v>
      </c>
      <c r="E182" t="str">
        <f>VLOOKUP(D182,Product_Dim!$A$1:$G$101,2,0)</f>
        <v>HD Smart TV Stick</v>
      </c>
      <c r="F182" t="s">
        <v>1786</v>
      </c>
      <c r="G182">
        <v>3</v>
      </c>
      <c r="H182">
        <v>866.78</v>
      </c>
      <c r="I182">
        <v>0.27</v>
      </c>
      <c r="J182" t="s">
        <v>1807</v>
      </c>
      <c r="K182" s="17">
        <v>1898.2482</v>
      </c>
      <c r="L182">
        <f>VLOOKUP(C182,Customer_Dim!$A$2:$H$501,3,0)</f>
        <v>55</v>
      </c>
      <c r="M182" t="str">
        <f t="shared" si="2"/>
        <v>40–59</v>
      </c>
      <c r="N182" t="str">
        <f>VLOOKUP(C182,Customer_Dim!$A$2:$H$501,4,0)</f>
        <v>Female</v>
      </c>
      <c r="O182" t="str">
        <f>VLOOKUP(C182,Customer_Dim!$A$2:$H$501,6,0)</f>
        <v>Michigan</v>
      </c>
      <c r="P182">
        <f>VLOOKUP(D182,Product_Dim!$A$1:$G$101,7,0)</f>
        <v>0</v>
      </c>
    </row>
    <row r="183" spans="1:16" x14ac:dyDescent="0.3">
      <c r="A183" t="s">
        <v>2721</v>
      </c>
      <c r="B183" s="4">
        <v>45308</v>
      </c>
      <c r="C183" t="s">
        <v>152</v>
      </c>
      <c r="D183" t="s">
        <v>1560</v>
      </c>
      <c r="E183" t="str">
        <f>VLOOKUP(D183,Product_Dim!$A$1:$G$101,2,0)</f>
        <v>4K Home Projector</v>
      </c>
      <c r="F183" t="s">
        <v>1795</v>
      </c>
      <c r="G183">
        <v>3</v>
      </c>
      <c r="H183">
        <v>620.12</v>
      </c>
      <c r="I183">
        <v>0.06</v>
      </c>
      <c r="J183" t="s">
        <v>1805</v>
      </c>
      <c r="K183" s="17">
        <v>1748.7384</v>
      </c>
      <c r="L183">
        <f>VLOOKUP(C183,Customer_Dim!$A$2:$H$501,3,0)</f>
        <v>55</v>
      </c>
      <c r="M183" t="str">
        <f t="shared" si="2"/>
        <v>40–59</v>
      </c>
      <c r="N183" t="str">
        <f>VLOOKUP(C183,Customer_Dim!$A$2:$H$501,4,0)</f>
        <v>Female</v>
      </c>
      <c r="O183" t="str">
        <f>VLOOKUP(C183,Customer_Dim!$A$2:$H$501,6,0)</f>
        <v>Michigan</v>
      </c>
      <c r="P183">
        <f>VLOOKUP(D183,Product_Dim!$A$1:$G$101,7,0)</f>
        <v>301</v>
      </c>
    </row>
    <row r="184" spans="1:16" x14ac:dyDescent="0.3">
      <c r="A184" t="s">
        <v>2505</v>
      </c>
      <c r="B184" s="4">
        <v>45530</v>
      </c>
      <c r="C184" t="s">
        <v>152</v>
      </c>
      <c r="D184" t="s">
        <v>1604</v>
      </c>
      <c r="E184" t="str">
        <f>VLOOKUP(D184,Product_Dim!$A$1:$G$101,2,0)</f>
        <v>Men's Casual Sneakers</v>
      </c>
      <c r="F184" t="s">
        <v>1761</v>
      </c>
      <c r="G184">
        <v>3</v>
      </c>
      <c r="H184">
        <v>346.77</v>
      </c>
      <c r="I184">
        <v>0.18</v>
      </c>
      <c r="J184" t="s">
        <v>1807</v>
      </c>
      <c r="K184" s="17">
        <v>853.05420000000004</v>
      </c>
      <c r="L184">
        <f>VLOOKUP(C184,Customer_Dim!$A$2:$H$501,3,0)</f>
        <v>55</v>
      </c>
      <c r="M184" t="str">
        <f t="shared" si="2"/>
        <v>40–59</v>
      </c>
      <c r="N184" t="str">
        <f>VLOOKUP(C184,Customer_Dim!$A$2:$H$501,4,0)</f>
        <v>Female</v>
      </c>
      <c r="O184" t="str">
        <f>VLOOKUP(C184,Customer_Dim!$A$2:$H$501,6,0)</f>
        <v>Michigan</v>
      </c>
      <c r="P184">
        <f>VLOOKUP(D184,Product_Dim!$A$1:$G$101,7,0)</f>
        <v>214</v>
      </c>
    </row>
    <row r="185" spans="1:16" x14ac:dyDescent="0.3">
      <c r="A185" t="s">
        <v>2896</v>
      </c>
      <c r="B185" s="4">
        <v>45686</v>
      </c>
      <c r="C185" t="s">
        <v>152</v>
      </c>
      <c r="D185" t="s">
        <v>1626</v>
      </c>
      <c r="E185" t="str">
        <f>VLOOKUP(D185,Product_Dim!$A$1:$G$101,2,0)</f>
        <v>Car Dashboard Phone Holder</v>
      </c>
      <c r="F185" t="s">
        <v>1792</v>
      </c>
      <c r="G185">
        <v>4</v>
      </c>
      <c r="H185">
        <v>106.23</v>
      </c>
      <c r="I185">
        <v>0.28000000000000003</v>
      </c>
      <c r="J185" t="s">
        <v>1810</v>
      </c>
      <c r="K185" s="17">
        <v>305.94240000000002</v>
      </c>
      <c r="L185">
        <f>VLOOKUP(C185,Customer_Dim!$A$2:$H$501,3,0)</f>
        <v>55</v>
      </c>
      <c r="M185" t="str">
        <f t="shared" si="2"/>
        <v>40–59</v>
      </c>
      <c r="N185" t="str">
        <f>VLOOKUP(C185,Customer_Dim!$A$2:$H$501,4,0)</f>
        <v>Female</v>
      </c>
      <c r="O185" t="str">
        <f>VLOOKUP(C185,Customer_Dim!$A$2:$H$501,6,0)</f>
        <v>Michigan</v>
      </c>
      <c r="P185">
        <f>VLOOKUP(D185,Product_Dim!$A$1:$G$101,7,0)</f>
        <v>103</v>
      </c>
    </row>
    <row r="186" spans="1:16" x14ac:dyDescent="0.3">
      <c r="A186" t="s">
        <v>3298</v>
      </c>
      <c r="B186" s="4">
        <v>45849</v>
      </c>
      <c r="C186" t="s">
        <v>152</v>
      </c>
      <c r="D186" t="s">
        <v>1672</v>
      </c>
      <c r="E186" t="str">
        <f>VLOOKUP(D186,Product_Dim!$A$1:$G$101,2,0)</f>
        <v>Hair Repair Oil Treatment</v>
      </c>
      <c r="F186" t="s">
        <v>1743</v>
      </c>
      <c r="G186">
        <v>3</v>
      </c>
      <c r="H186">
        <v>769.62</v>
      </c>
      <c r="I186">
        <v>0.09</v>
      </c>
      <c r="J186" t="s">
        <v>1807</v>
      </c>
      <c r="K186" s="17">
        <v>2101.0626000000002</v>
      </c>
      <c r="L186">
        <f>VLOOKUP(C186,Customer_Dim!$A$2:$H$501,3,0)</f>
        <v>55</v>
      </c>
      <c r="M186" t="str">
        <f t="shared" si="2"/>
        <v>40–59</v>
      </c>
      <c r="N186" t="str">
        <f>VLOOKUP(C186,Customer_Dim!$A$2:$H$501,4,0)</f>
        <v>Female</v>
      </c>
      <c r="O186" t="str">
        <f>VLOOKUP(C186,Customer_Dim!$A$2:$H$501,6,0)</f>
        <v>Michigan</v>
      </c>
      <c r="P186">
        <f>VLOOKUP(D186,Product_Dim!$A$1:$G$101,7,0)</f>
        <v>383</v>
      </c>
    </row>
    <row r="187" spans="1:16" x14ac:dyDescent="0.3">
      <c r="A187" t="s">
        <v>2215</v>
      </c>
      <c r="B187" s="4">
        <v>45465</v>
      </c>
      <c r="C187" t="s">
        <v>152</v>
      </c>
      <c r="D187" t="s">
        <v>1678</v>
      </c>
      <c r="E187" t="str">
        <f>VLOOKUP(D187,Product_Dim!$A$1:$G$101,2,0)</f>
        <v>Bluetooth Car Audio System</v>
      </c>
      <c r="F187" t="s">
        <v>1748</v>
      </c>
      <c r="G187">
        <v>3</v>
      </c>
      <c r="H187">
        <v>220.51</v>
      </c>
      <c r="I187">
        <v>0.02</v>
      </c>
      <c r="J187" t="s">
        <v>1807</v>
      </c>
      <c r="K187" s="17">
        <v>648.29939999999999</v>
      </c>
      <c r="L187">
        <f>VLOOKUP(C187,Customer_Dim!$A$2:$H$501,3,0)</f>
        <v>55</v>
      </c>
      <c r="M187" t="str">
        <f t="shared" si="2"/>
        <v>40–59</v>
      </c>
      <c r="N187" t="str">
        <f>VLOOKUP(C187,Customer_Dim!$A$2:$H$501,4,0)</f>
        <v>Female</v>
      </c>
      <c r="O187" t="str">
        <f>VLOOKUP(C187,Customer_Dim!$A$2:$H$501,6,0)</f>
        <v>Michigan</v>
      </c>
      <c r="P187">
        <f>VLOOKUP(D187,Product_Dim!$A$1:$G$101,7,0)</f>
        <v>159</v>
      </c>
    </row>
    <row r="188" spans="1:16" x14ac:dyDescent="0.3">
      <c r="A188" t="s">
        <v>2379</v>
      </c>
      <c r="B188" s="4">
        <v>45249</v>
      </c>
      <c r="C188" t="s">
        <v>156</v>
      </c>
      <c r="D188" t="s">
        <v>1564</v>
      </c>
      <c r="E188" t="str">
        <f>VLOOKUP(D188,Product_Dim!$A$1:$G$101,2,0)</f>
        <v>Soccer Training Cone Set</v>
      </c>
      <c r="F188" t="s">
        <v>1739</v>
      </c>
      <c r="G188">
        <v>3</v>
      </c>
      <c r="H188">
        <v>282.33</v>
      </c>
      <c r="I188">
        <v>7.0000000000000007E-2</v>
      </c>
      <c r="J188" t="s">
        <v>1805</v>
      </c>
      <c r="K188" s="17">
        <v>787.70069999999998</v>
      </c>
      <c r="L188">
        <f>VLOOKUP(C188,Customer_Dim!$A$2:$H$501,3,0)</f>
        <v>50</v>
      </c>
      <c r="M188" t="str">
        <f t="shared" si="2"/>
        <v>40–59</v>
      </c>
      <c r="N188" t="str">
        <f>VLOOKUP(C188,Customer_Dim!$A$2:$H$501,4,0)</f>
        <v>Male</v>
      </c>
      <c r="O188" t="str">
        <f>VLOOKUP(C188,Customer_Dim!$A$2:$H$501,6,0)</f>
        <v>Kansas</v>
      </c>
      <c r="P188">
        <f>VLOOKUP(D188,Product_Dim!$A$1:$G$101,7,0)</f>
        <v>367</v>
      </c>
    </row>
    <row r="189" spans="1:16" x14ac:dyDescent="0.3">
      <c r="A189" t="s">
        <v>3226</v>
      </c>
      <c r="B189" s="4">
        <v>45527</v>
      </c>
      <c r="C189" t="s">
        <v>156</v>
      </c>
      <c r="D189" t="s">
        <v>1708</v>
      </c>
      <c r="E189" t="str">
        <f>VLOOKUP(D189,Product_Dim!$A$1:$G$101,2,0)</f>
        <v>Face Foundation Kit</v>
      </c>
      <c r="F189" t="s">
        <v>1751</v>
      </c>
      <c r="G189">
        <v>1</v>
      </c>
      <c r="H189">
        <v>170.12</v>
      </c>
      <c r="I189">
        <v>0.26</v>
      </c>
      <c r="J189" t="s">
        <v>1807</v>
      </c>
      <c r="K189" s="17">
        <v>125.8888</v>
      </c>
      <c r="L189">
        <f>VLOOKUP(C189,Customer_Dim!$A$2:$H$501,3,0)</f>
        <v>50</v>
      </c>
      <c r="M189" t="str">
        <f t="shared" si="2"/>
        <v>40–59</v>
      </c>
      <c r="N189" t="str">
        <f>VLOOKUP(C189,Customer_Dim!$A$2:$H$501,4,0)</f>
        <v>Male</v>
      </c>
      <c r="O189" t="str">
        <f>VLOOKUP(C189,Customer_Dim!$A$2:$H$501,6,0)</f>
        <v>Kansas</v>
      </c>
      <c r="P189">
        <f>VLOOKUP(D189,Product_Dim!$A$1:$G$101,7,0)</f>
        <v>457</v>
      </c>
    </row>
    <row r="190" spans="1:16" x14ac:dyDescent="0.3">
      <c r="A190" t="s">
        <v>1915</v>
      </c>
      <c r="B190" s="4">
        <v>45785</v>
      </c>
      <c r="C190" t="s">
        <v>159</v>
      </c>
      <c r="D190" t="s">
        <v>1574</v>
      </c>
      <c r="E190" t="str">
        <f>VLOOKUP(D190,Product_Dim!$A$1:$G$101,2,0)</f>
        <v>Carbon Fiber Tennis Racket</v>
      </c>
      <c r="F190" t="s">
        <v>1779</v>
      </c>
      <c r="G190">
        <v>3</v>
      </c>
      <c r="H190">
        <v>815.3</v>
      </c>
      <c r="I190">
        <v>0.03</v>
      </c>
      <c r="J190" t="s">
        <v>1805</v>
      </c>
      <c r="K190" s="17">
        <v>2372.5230000000001</v>
      </c>
      <c r="L190">
        <f>VLOOKUP(C190,Customer_Dim!$A$2:$H$501,3,0)</f>
        <v>21</v>
      </c>
      <c r="M190" t="str">
        <f t="shared" si="2"/>
        <v>20–39</v>
      </c>
      <c r="N190" t="str">
        <f>VLOOKUP(C190,Customer_Dim!$A$2:$H$501,4,0)</f>
        <v>Male</v>
      </c>
      <c r="O190" t="str">
        <f>VLOOKUP(C190,Customer_Dim!$A$2:$H$501,6,0)</f>
        <v>Alaska</v>
      </c>
      <c r="P190">
        <f>VLOOKUP(D190,Product_Dim!$A$1:$G$101,7,0)</f>
        <v>432</v>
      </c>
    </row>
    <row r="191" spans="1:16" x14ac:dyDescent="0.3">
      <c r="A191" t="s">
        <v>3453</v>
      </c>
      <c r="B191" s="4">
        <v>45875</v>
      </c>
      <c r="C191" t="s">
        <v>159</v>
      </c>
      <c r="D191" t="s">
        <v>1590</v>
      </c>
      <c r="E191" t="str">
        <f>VLOOKUP(D191,Product_Dim!$A$1:$G$101,2,0)</f>
        <v>Stainless Steel Cutlery Set</v>
      </c>
      <c r="F191" t="s">
        <v>1748</v>
      </c>
      <c r="G191">
        <v>2</v>
      </c>
      <c r="H191">
        <v>379.28</v>
      </c>
      <c r="I191">
        <v>0.26</v>
      </c>
      <c r="J191" t="s">
        <v>1805</v>
      </c>
      <c r="K191" s="17">
        <v>561.33439999999996</v>
      </c>
      <c r="L191">
        <f>VLOOKUP(C191,Customer_Dim!$A$2:$H$501,3,0)</f>
        <v>21</v>
      </c>
      <c r="M191" t="str">
        <f t="shared" si="2"/>
        <v>20–39</v>
      </c>
      <c r="N191" t="str">
        <f>VLOOKUP(C191,Customer_Dim!$A$2:$H$501,4,0)</f>
        <v>Male</v>
      </c>
      <c r="O191" t="str">
        <f>VLOOKUP(C191,Customer_Dim!$A$2:$H$501,6,0)</f>
        <v>Alaska</v>
      </c>
      <c r="P191">
        <f>VLOOKUP(D191,Product_Dim!$A$1:$G$101,7,0)</f>
        <v>57</v>
      </c>
    </row>
    <row r="192" spans="1:16" x14ac:dyDescent="0.3">
      <c r="A192" t="s">
        <v>3152</v>
      </c>
      <c r="B192" s="4">
        <v>45544</v>
      </c>
      <c r="C192" t="s">
        <v>159</v>
      </c>
      <c r="D192" t="s">
        <v>1656</v>
      </c>
      <c r="E192" t="str">
        <f>VLOOKUP(D192,Product_Dim!$A$1:$G$101,2,0)</f>
        <v>Organic Sunscreen Lotion</v>
      </c>
      <c r="F192" t="s">
        <v>1786</v>
      </c>
      <c r="G192">
        <v>3</v>
      </c>
      <c r="H192">
        <v>841.37</v>
      </c>
      <c r="I192">
        <v>0.28999999999999998</v>
      </c>
      <c r="J192" t="s">
        <v>1807</v>
      </c>
      <c r="K192" s="17">
        <v>1792.1180999999999</v>
      </c>
      <c r="L192">
        <f>VLOOKUP(C192,Customer_Dim!$A$2:$H$501,3,0)</f>
        <v>21</v>
      </c>
      <c r="M192" t="str">
        <f t="shared" si="2"/>
        <v>20–39</v>
      </c>
      <c r="N192" t="str">
        <f>VLOOKUP(C192,Customer_Dim!$A$2:$H$501,4,0)</f>
        <v>Male</v>
      </c>
      <c r="O192" t="str">
        <f>VLOOKUP(C192,Customer_Dim!$A$2:$H$501,6,0)</f>
        <v>Alaska</v>
      </c>
      <c r="P192">
        <f>VLOOKUP(D192,Product_Dim!$A$1:$G$101,7,0)</f>
        <v>458</v>
      </c>
    </row>
    <row r="193" spans="1:16" x14ac:dyDescent="0.3">
      <c r="A193" t="s">
        <v>2682</v>
      </c>
      <c r="B193" s="4">
        <v>45493</v>
      </c>
      <c r="C193" t="s">
        <v>159</v>
      </c>
      <c r="D193" t="s">
        <v>1682</v>
      </c>
      <c r="E193" t="str">
        <f>VLOOKUP(D193,Product_Dim!$A$1:$G$101,2,0)</f>
        <v>Wireless Mouse</v>
      </c>
      <c r="F193" t="s">
        <v>1771</v>
      </c>
      <c r="G193">
        <v>4</v>
      </c>
      <c r="H193">
        <v>762.94</v>
      </c>
      <c r="I193">
        <v>0.09</v>
      </c>
      <c r="J193" t="s">
        <v>1810</v>
      </c>
      <c r="K193" s="17">
        <v>2777.1016</v>
      </c>
      <c r="L193">
        <f>VLOOKUP(C193,Customer_Dim!$A$2:$H$501,3,0)</f>
        <v>21</v>
      </c>
      <c r="M193" t="str">
        <f t="shared" si="2"/>
        <v>20–39</v>
      </c>
      <c r="N193" t="str">
        <f>VLOOKUP(C193,Customer_Dim!$A$2:$H$501,4,0)</f>
        <v>Male</v>
      </c>
      <c r="O193" t="str">
        <f>VLOOKUP(C193,Customer_Dim!$A$2:$H$501,6,0)</f>
        <v>Alaska</v>
      </c>
      <c r="P193">
        <f>VLOOKUP(D193,Product_Dim!$A$1:$G$101,7,0)</f>
        <v>320</v>
      </c>
    </row>
    <row r="194" spans="1:16" x14ac:dyDescent="0.3">
      <c r="A194" t="s">
        <v>2228</v>
      </c>
      <c r="B194" s="4">
        <v>45909</v>
      </c>
      <c r="C194" t="s">
        <v>159</v>
      </c>
      <c r="D194" t="s">
        <v>1700</v>
      </c>
      <c r="E194" t="str">
        <f>VLOOKUP(D194,Product_Dim!$A$1:$G$101,2,0)</f>
        <v>Women's Beanie Hat</v>
      </c>
      <c r="F194" t="s">
        <v>1758</v>
      </c>
      <c r="G194">
        <v>3</v>
      </c>
      <c r="H194">
        <v>522.78</v>
      </c>
      <c r="I194">
        <v>0.25</v>
      </c>
      <c r="J194" t="s">
        <v>1807</v>
      </c>
      <c r="K194" s="17">
        <v>1176.2550000000001</v>
      </c>
      <c r="L194">
        <f>VLOOKUP(C194,Customer_Dim!$A$2:$H$501,3,0)</f>
        <v>21</v>
      </c>
      <c r="M194" t="str">
        <f t="shared" si="2"/>
        <v>20–39</v>
      </c>
      <c r="N194" t="str">
        <f>VLOOKUP(C194,Customer_Dim!$A$2:$H$501,4,0)</f>
        <v>Male</v>
      </c>
      <c r="O194" t="str">
        <f>VLOOKUP(C194,Customer_Dim!$A$2:$H$501,6,0)</f>
        <v>Alaska</v>
      </c>
      <c r="P194">
        <f>VLOOKUP(D194,Product_Dim!$A$1:$G$101,7,0)</f>
        <v>210</v>
      </c>
    </row>
    <row r="195" spans="1:16" x14ac:dyDescent="0.3">
      <c r="A195" t="s">
        <v>2111</v>
      </c>
      <c r="B195" s="4">
        <v>45615</v>
      </c>
      <c r="C195" t="s">
        <v>163</v>
      </c>
      <c r="D195" t="s">
        <v>1632</v>
      </c>
      <c r="E195" t="str">
        <f>VLOOKUP(D195,Product_Dim!$A$1:$G$101,2,0)</f>
        <v>HDMI Cable – 2m</v>
      </c>
      <c r="F195" t="s">
        <v>1776</v>
      </c>
      <c r="G195">
        <v>3</v>
      </c>
      <c r="H195">
        <v>781.39</v>
      </c>
      <c r="I195">
        <v>0.12</v>
      </c>
      <c r="J195" t="s">
        <v>1805</v>
      </c>
      <c r="K195" s="17">
        <v>2062.8696</v>
      </c>
      <c r="L195">
        <f>VLOOKUP(C195,Customer_Dim!$A$2:$H$501,3,0)</f>
        <v>19</v>
      </c>
      <c r="M195" t="str">
        <f t="shared" ref="M195:M258" si="3">IF(L195&lt;20,"Below 20",
IF(L195&lt;40,"20–39",
IF(L195&lt;60,"40–59","60+")))</f>
        <v>Below 20</v>
      </c>
      <c r="N195" t="str">
        <f>VLOOKUP(C195,Customer_Dim!$A$2:$H$501,4,0)</f>
        <v>Male</v>
      </c>
      <c r="O195" t="str">
        <f>VLOOKUP(C195,Customer_Dim!$A$2:$H$501,6,0)</f>
        <v>Connecticut</v>
      </c>
      <c r="P195">
        <f>VLOOKUP(D195,Product_Dim!$A$1:$G$101,7,0)</f>
        <v>246</v>
      </c>
    </row>
    <row r="196" spans="1:16" x14ac:dyDescent="0.3">
      <c r="A196" t="s">
        <v>3554</v>
      </c>
      <c r="B196" s="4">
        <v>45792</v>
      </c>
      <c r="C196" t="s">
        <v>163</v>
      </c>
      <c r="D196" t="s">
        <v>1658</v>
      </c>
      <c r="E196" t="str">
        <f>VLOOKUP(D196,Product_Dim!$A$1:$G$101,2,0)</f>
        <v>Matte Lipstick Set</v>
      </c>
      <c r="F196" t="s">
        <v>1774</v>
      </c>
      <c r="G196">
        <v>3</v>
      </c>
      <c r="H196">
        <v>773.86</v>
      </c>
      <c r="I196">
        <v>0.22</v>
      </c>
      <c r="J196" t="s">
        <v>1805</v>
      </c>
      <c r="K196" s="17">
        <v>1810.8324</v>
      </c>
      <c r="L196">
        <f>VLOOKUP(C196,Customer_Dim!$A$2:$H$501,3,0)</f>
        <v>19</v>
      </c>
      <c r="M196" t="str">
        <f t="shared" si="3"/>
        <v>Below 20</v>
      </c>
      <c r="N196" t="str">
        <f>VLOOKUP(C196,Customer_Dim!$A$2:$H$501,4,0)</f>
        <v>Male</v>
      </c>
      <c r="O196" t="str">
        <f>VLOOKUP(C196,Customer_Dim!$A$2:$H$501,6,0)</f>
        <v>Connecticut</v>
      </c>
      <c r="P196">
        <f>VLOOKUP(D196,Product_Dim!$A$1:$G$101,7,0)</f>
        <v>118</v>
      </c>
    </row>
    <row r="197" spans="1:16" x14ac:dyDescent="0.3">
      <c r="A197" t="s">
        <v>2313</v>
      </c>
      <c r="B197" s="4">
        <v>45772</v>
      </c>
      <c r="C197" t="s">
        <v>163</v>
      </c>
      <c r="D197" t="s">
        <v>1708</v>
      </c>
      <c r="E197" t="str">
        <f>VLOOKUP(D197,Product_Dim!$A$1:$G$101,2,0)</f>
        <v>Face Foundation Kit</v>
      </c>
      <c r="F197" t="s">
        <v>1743</v>
      </c>
      <c r="G197">
        <v>3</v>
      </c>
      <c r="H197">
        <v>21.59</v>
      </c>
      <c r="I197">
        <v>0.16</v>
      </c>
      <c r="J197" t="s">
        <v>1810</v>
      </c>
      <c r="K197" s="17">
        <v>54.406799999999997</v>
      </c>
      <c r="L197">
        <f>VLOOKUP(C197,Customer_Dim!$A$2:$H$501,3,0)</f>
        <v>19</v>
      </c>
      <c r="M197" t="str">
        <f t="shared" si="3"/>
        <v>Below 20</v>
      </c>
      <c r="N197" t="str">
        <f>VLOOKUP(C197,Customer_Dim!$A$2:$H$501,4,0)</f>
        <v>Male</v>
      </c>
      <c r="O197" t="str">
        <f>VLOOKUP(C197,Customer_Dim!$A$2:$H$501,6,0)</f>
        <v>Connecticut</v>
      </c>
      <c r="P197">
        <f>VLOOKUP(D197,Product_Dim!$A$1:$G$101,7,0)</f>
        <v>457</v>
      </c>
    </row>
    <row r="198" spans="1:16" x14ac:dyDescent="0.3">
      <c r="A198" t="s">
        <v>3164</v>
      </c>
      <c r="B198" s="4">
        <v>45461</v>
      </c>
      <c r="C198" t="s">
        <v>167</v>
      </c>
      <c r="D198" t="s">
        <v>1560</v>
      </c>
      <c r="E198" t="str">
        <f>VLOOKUP(D198,Product_Dim!$A$1:$G$101,2,0)</f>
        <v>4K Home Projector</v>
      </c>
      <c r="F198" t="s">
        <v>1751</v>
      </c>
      <c r="G198">
        <v>3</v>
      </c>
      <c r="H198">
        <v>83.5</v>
      </c>
      <c r="I198">
        <v>0.23</v>
      </c>
      <c r="J198" t="s">
        <v>1810</v>
      </c>
      <c r="K198" s="17">
        <v>192.88499999999999</v>
      </c>
      <c r="L198">
        <f>VLOOKUP(C198,Customer_Dim!$A$2:$H$501,3,0)</f>
        <v>45</v>
      </c>
      <c r="M198" t="str">
        <f t="shared" si="3"/>
        <v>40–59</v>
      </c>
      <c r="N198" t="str">
        <f>VLOOKUP(C198,Customer_Dim!$A$2:$H$501,4,0)</f>
        <v>Male</v>
      </c>
      <c r="O198" t="str">
        <f>VLOOKUP(C198,Customer_Dim!$A$2:$H$501,6,0)</f>
        <v>Vermont</v>
      </c>
      <c r="P198">
        <f>VLOOKUP(D198,Product_Dim!$A$1:$G$101,7,0)</f>
        <v>301</v>
      </c>
    </row>
    <row r="199" spans="1:16" x14ac:dyDescent="0.3">
      <c r="A199" t="s">
        <v>2218</v>
      </c>
      <c r="B199" s="4">
        <v>45823</v>
      </c>
      <c r="C199" t="s">
        <v>167</v>
      </c>
      <c r="D199" t="s">
        <v>1608</v>
      </c>
      <c r="E199" t="str">
        <f>VLOOKUP(D199,Product_Dim!$A$1:$G$101,2,0)</f>
        <v>Portable Power Bank</v>
      </c>
      <c r="F199" t="s">
        <v>1776</v>
      </c>
      <c r="G199">
        <v>1</v>
      </c>
      <c r="H199">
        <v>770.87</v>
      </c>
      <c r="I199">
        <v>0.1</v>
      </c>
      <c r="J199" t="s">
        <v>1810</v>
      </c>
      <c r="K199" s="17">
        <v>693.78300000000002</v>
      </c>
      <c r="L199">
        <f>VLOOKUP(C199,Customer_Dim!$A$2:$H$501,3,0)</f>
        <v>45</v>
      </c>
      <c r="M199" t="str">
        <f t="shared" si="3"/>
        <v>40–59</v>
      </c>
      <c r="N199" t="str">
        <f>VLOOKUP(C199,Customer_Dim!$A$2:$H$501,4,0)</f>
        <v>Male</v>
      </c>
      <c r="O199" t="str">
        <f>VLOOKUP(C199,Customer_Dim!$A$2:$H$501,6,0)</f>
        <v>Vermont</v>
      </c>
      <c r="P199">
        <f>VLOOKUP(D199,Product_Dim!$A$1:$G$101,7,0)</f>
        <v>301</v>
      </c>
    </row>
    <row r="200" spans="1:16" x14ac:dyDescent="0.3">
      <c r="A200" t="s">
        <v>2488</v>
      </c>
      <c r="B200" s="4">
        <v>45292</v>
      </c>
      <c r="C200" t="s">
        <v>167</v>
      </c>
      <c r="D200" t="s">
        <v>1630</v>
      </c>
      <c r="E200" t="str">
        <f>VLOOKUP(D200,Product_Dim!$A$1:$G$101,2,0)</f>
        <v>Boxing Hand Wraps</v>
      </c>
      <c r="F200" t="s">
        <v>1755</v>
      </c>
      <c r="G200">
        <v>2</v>
      </c>
      <c r="H200">
        <v>42.04</v>
      </c>
      <c r="I200">
        <v>7.0000000000000007E-2</v>
      </c>
      <c r="J200" t="s">
        <v>1805</v>
      </c>
      <c r="K200" s="17">
        <v>78.194399999999987</v>
      </c>
      <c r="L200">
        <f>VLOOKUP(C200,Customer_Dim!$A$2:$H$501,3,0)</f>
        <v>45</v>
      </c>
      <c r="M200" t="str">
        <f t="shared" si="3"/>
        <v>40–59</v>
      </c>
      <c r="N200" t="str">
        <f>VLOOKUP(C200,Customer_Dim!$A$2:$H$501,4,0)</f>
        <v>Male</v>
      </c>
      <c r="O200" t="str">
        <f>VLOOKUP(C200,Customer_Dim!$A$2:$H$501,6,0)</f>
        <v>Vermont</v>
      </c>
      <c r="P200">
        <f>VLOOKUP(D200,Product_Dim!$A$1:$G$101,7,0)</f>
        <v>260</v>
      </c>
    </row>
    <row r="201" spans="1:16" x14ac:dyDescent="0.3">
      <c r="A201" t="s">
        <v>2062</v>
      </c>
      <c r="B201" s="4">
        <v>45746</v>
      </c>
      <c r="C201" t="s">
        <v>171</v>
      </c>
      <c r="D201" t="s">
        <v>1528</v>
      </c>
      <c r="E201" t="str">
        <f>VLOOKUP(D201,Product_Dim!$A$1:$G$101,2,0)</f>
        <v>Men's Graphic T-Shirt</v>
      </c>
      <c r="F201" t="s">
        <v>1768</v>
      </c>
      <c r="G201">
        <v>3</v>
      </c>
      <c r="H201">
        <v>546.96</v>
      </c>
      <c r="I201">
        <v>0.19</v>
      </c>
      <c r="J201" t="s">
        <v>1805</v>
      </c>
      <c r="K201" s="17">
        <v>1329.1128000000001</v>
      </c>
      <c r="L201">
        <f>VLOOKUP(C201,Customer_Dim!$A$2:$H$501,3,0)</f>
        <v>34</v>
      </c>
      <c r="M201" t="str">
        <f t="shared" si="3"/>
        <v>20–39</v>
      </c>
      <c r="N201" t="str">
        <f>VLOOKUP(C201,Customer_Dim!$A$2:$H$501,4,0)</f>
        <v>Male</v>
      </c>
      <c r="O201" t="str">
        <f>VLOOKUP(C201,Customer_Dim!$A$2:$H$501,6,0)</f>
        <v>Hawaii</v>
      </c>
      <c r="P201">
        <f>VLOOKUP(D201,Product_Dim!$A$1:$G$101,7,0)</f>
        <v>181</v>
      </c>
    </row>
    <row r="202" spans="1:16" x14ac:dyDescent="0.3">
      <c r="A202" t="s">
        <v>3627</v>
      </c>
      <c r="B202" s="4">
        <v>45312</v>
      </c>
      <c r="C202" t="s">
        <v>171</v>
      </c>
      <c r="D202" t="s">
        <v>1566</v>
      </c>
      <c r="E202" t="str">
        <f>VLOOKUP(D202,Product_Dim!$A$1:$G$101,2,0)</f>
        <v>Women's Denim Jeans</v>
      </c>
      <c r="F202" t="s">
        <v>1748</v>
      </c>
      <c r="G202">
        <v>2</v>
      </c>
      <c r="H202">
        <v>603.62</v>
      </c>
      <c r="I202">
        <v>0.18</v>
      </c>
      <c r="J202" t="s">
        <v>1810</v>
      </c>
      <c r="K202" s="17">
        <v>989.93680000000006</v>
      </c>
      <c r="L202">
        <f>VLOOKUP(C202,Customer_Dim!$A$2:$H$501,3,0)</f>
        <v>34</v>
      </c>
      <c r="M202" t="str">
        <f t="shared" si="3"/>
        <v>20–39</v>
      </c>
      <c r="N202" t="str">
        <f>VLOOKUP(C202,Customer_Dim!$A$2:$H$501,4,0)</f>
        <v>Male</v>
      </c>
      <c r="O202" t="str">
        <f>VLOOKUP(C202,Customer_Dim!$A$2:$H$501,6,0)</f>
        <v>Hawaii</v>
      </c>
      <c r="P202">
        <f>VLOOKUP(D202,Product_Dim!$A$1:$G$101,7,0)</f>
        <v>343</v>
      </c>
    </row>
    <row r="203" spans="1:16" x14ac:dyDescent="0.3">
      <c r="A203" t="s">
        <v>2290</v>
      </c>
      <c r="B203" s="4">
        <v>45308</v>
      </c>
      <c r="C203" t="s">
        <v>171</v>
      </c>
      <c r="D203" t="s">
        <v>1572</v>
      </c>
      <c r="E203" t="str">
        <f>VLOOKUP(D203,Product_Dim!$A$1:$G$101,2,0)</f>
        <v>Multi-Purpose Storage Box</v>
      </c>
      <c r="F203" t="s">
        <v>1771</v>
      </c>
      <c r="G203">
        <v>1</v>
      </c>
      <c r="H203">
        <v>771.73</v>
      </c>
      <c r="I203">
        <v>0.2</v>
      </c>
      <c r="J203" t="s">
        <v>1805</v>
      </c>
      <c r="K203" s="17">
        <v>617.38400000000001</v>
      </c>
      <c r="L203">
        <f>VLOOKUP(C203,Customer_Dim!$A$2:$H$501,3,0)</f>
        <v>34</v>
      </c>
      <c r="M203" t="str">
        <f t="shared" si="3"/>
        <v>20–39</v>
      </c>
      <c r="N203" t="str">
        <f>VLOOKUP(C203,Customer_Dim!$A$2:$H$501,4,0)</f>
        <v>Male</v>
      </c>
      <c r="O203" t="str">
        <f>VLOOKUP(C203,Customer_Dim!$A$2:$H$501,6,0)</f>
        <v>Hawaii</v>
      </c>
      <c r="P203">
        <f>VLOOKUP(D203,Product_Dim!$A$1:$G$101,7,0)</f>
        <v>76</v>
      </c>
    </row>
    <row r="204" spans="1:16" x14ac:dyDescent="0.3">
      <c r="A204" t="s">
        <v>3290</v>
      </c>
      <c r="B204" s="4">
        <v>45435</v>
      </c>
      <c r="C204" t="s">
        <v>171</v>
      </c>
      <c r="D204" t="s">
        <v>1648</v>
      </c>
      <c r="E204" t="str">
        <f>VLOOKUP(D204,Product_Dim!$A$1:$G$101,2,0)</f>
        <v>Men's Hair Styling Gel</v>
      </c>
      <c r="F204" t="s">
        <v>1776</v>
      </c>
      <c r="G204">
        <v>1</v>
      </c>
      <c r="H204">
        <v>758.89</v>
      </c>
      <c r="I204">
        <v>0.1</v>
      </c>
      <c r="J204" t="s">
        <v>1805</v>
      </c>
      <c r="K204" s="17">
        <v>683.00099999999998</v>
      </c>
      <c r="L204">
        <f>VLOOKUP(C204,Customer_Dim!$A$2:$H$501,3,0)</f>
        <v>34</v>
      </c>
      <c r="M204" t="str">
        <f t="shared" si="3"/>
        <v>20–39</v>
      </c>
      <c r="N204" t="str">
        <f>VLOOKUP(C204,Customer_Dim!$A$2:$H$501,4,0)</f>
        <v>Male</v>
      </c>
      <c r="O204" t="str">
        <f>VLOOKUP(C204,Customer_Dim!$A$2:$H$501,6,0)</f>
        <v>Hawaii</v>
      </c>
      <c r="P204">
        <f>VLOOKUP(D204,Product_Dim!$A$1:$G$101,7,0)</f>
        <v>399</v>
      </c>
    </row>
    <row r="205" spans="1:16" x14ac:dyDescent="0.3">
      <c r="A205" t="s">
        <v>2182</v>
      </c>
      <c r="B205" s="4">
        <v>45756</v>
      </c>
      <c r="C205" t="s">
        <v>171</v>
      </c>
      <c r="D205" t="s">
        <v>1547</v>
      </c>
      <c r="E205" t="str">
        <f>VLOOKUP(D205,Product_Dim!$A$1:$G$101,2,0)</f>
        <v>Adjustable Dumbbell Set</v>
      </c>
      <c r="F205" t="s">
        <v>1776</v>
      </c>
      <c r="G205">
        <v>1</v>
      </c>
      <c r="H205">
        <v>306.36</v>
      </c>
      <c r="I205">
        <v>0.01</v>
      </c>
      <c r="J205" t="s">
        <v>1807</v>
      </c>
      <c r="K205" s="17">
        <v>303.29640000000001</v>
      </c>
      <c r="L205">
        <f>VLOOKUP(C205,Customer_Dim!$A$2:$H$501,3,0)</f>
        <v>34</v>
      </c>
      <c r="M205" t="str">
        <f t="shared" si="3"/>
        <v>20–39</v>
      </c>
      <c r="N205" t="str">
        <f>VLOOKUP(C205,Customer_Dim!$A$2:$H$501,4,0)</f>
        <v>Male</v>
      </c>
      <c r="O205" t="str">
        <f>VLOOKUP(C205,Customer_Dim!$A$2:$H$501,6,0)</f>
        <v>Hawaii</v>
      </c>
      <c r="P205">
        <f>VLOOKUP(D205,Product_Dim!$A$1:$G$101,7,0)</f>
        <v>323</v>
      </c>
    </row>
    <row r="206" spans="1:16" x14ac:dyDescent="0.3">
      <c r="A206" t="s">
        <v>3572</v>
      </c>
      <c r="B206" s="4">
        <v>45695</v>
      </c>
      <c r="C206" t="s">
        <v>174</v>
      </c>
      <c r="D206" t="s">
        <v>1580</v>
      </c>
      <c r="E206" t="str">
        <f>VLOOKUP(D206,Product_Dim!$A$1:$G$101,2,0)</f>
        <v>Women's Scarf Set</v>
      </c>
      <c r="F206" t="s">
        <v>1734</v>
      </c>
      <c r="G206">
        <v>2</v>
      </c>
      <c r="H206">
        <v>596.84</v>
      </c>
      <c r="I206">
        <v>0.01</v>
      </c>
      <c r="J206" t="s">
        <v>1807</v>
      </c>
      <c r="K206" s="17">
        <v>1181.7431999999999</v>
      </c>
      <c r="L206">
        <f>VLOOKUP(C206,Customer_Dim!$A$2:$H$501,3,0)</f>
        <v>54</v>
      </c>
      <c r="M206" t="str">
        <f t="shared" si="3"/>
        <v>40–59</v>
      </c>
      <c r="N206" t="str">
        <f>VLOOKUP(C206,Customer_Dim!$A$2:$H$501,4,0)</f>
        <v>Male</v>
      </c>
      <c r="O206" t="str">
        <f>VLOOKUP(C206,Customer_Dim!$A$2:$H$501,6,0)</f>
        <v>Arizona</v>
      </c>
      <c r="P206">
        <f>VLOOKUP(D206,Product_Dim!$A$1:$G$101,7,0)</f>
        <v>268</v>
      </c>
    </row>
    <row r="207" spans="1:16" x14ac:dyDescent="0.3">
      <c r="A207" t="s">
        <v>2883</v>
      </c>
      <c r="B207" s="4">
        <v>45370</v>
      </c>
      <c r="C207" t="s">
        <v>174</v>
      </c>
      <c r="D207" t="s">
        <v>1596</v>
      </c>
      <c r="E207" t="str">
        <f>VLOOKUP(D207,Product_Dim!$A$1:$G$101,2,0)</f>
        <v>Modern Wall Clock</v>
      </c>
      <c r="F207" t="s">
        <v>1789</v>
      </c>
      <c r="G207">
        <v>3</v>
      </c>
      <c r="H207">
        <v>623.82000000000005</v>
      </c>
      <c r="I207">
        <v>0.13</v>
      </c>
      <c r="J207" t="s">
        <v>1810</v>
      </c>
      <c r="K207" s="17">
        <v>1628.1702</v>
      </c>
      <c r="L207">
        <f>VLOOKUP(C207,Customer_Dim!$A$2:$H$501,3,0)</f>
        <v>54</v>
      </c>
      <c r="M207" t="str">
        <f t="shared" si="3"/>
        <v>40–59</v>
      </c>
      <c r="N207" t="str">
        <f>VLOOKUP(C207,Customer_Dim!$A$2:$H$501,4,0)</f>
        <v>Male</v>
      </c>
      <c r="O207" t="str">
        <f>VLOOKUP(C207,Customer_Dim!$A$2:$H$501,6,0)</f>
        <v>Arizona</v>
      </c>
      <c r="P207">
        <f>VLOOKUP(D207,Product_Dim!$A$1:$G$101,7,0)</f>
        <v>305</v>
      </c>
    </row>
    <row r="208" spans="1:16" x14ac:dyDescent="0.3">
      <c r="A208" t="s">
        <v>2354</v>
      </c>
      <c r="B208" s="4">
        <v>45281</v>
      </c>
      <c r="C208" t="s">
        <v>176</v>
      </c>
      <c r="D208" t="s">
        <v>1576</v>
      </c>
      <c r="E208" t="str">
        <f>VLOOKUP(D208,Product_Dim!$A$1:$G$101,2,0)</f>
        <v>Men's Formal Shirt</v>
      </c>
      <c r="F208" t="s">
        <v>1783</v>
      </c>
      <c r="G208">
        <v>1</v>
      </c>
      <c r="H208">
        <v>352.43</v>
      </c>
      <c r="I208">
        <v>0.14000000000000001</v>
      </c>
      <c r="J208" t="s">
        <v>1807</v>
      </c>
      <c r="K208" s="17">
        <v>303.08980000000003</v>
      </c>
      <c r="L208">
        <f>VLOOKUP(C208,Customer_Dim!$A$2:$H$501,3,0)</f>
        <v>55</v>
      </c>
      <c r="M208" t="str">
        <f t="shared" si="3"/>
        <v>40–59</v>
      </c>
      <c r="N208" t="str">
        <f>VLOOKUP(C208,Customer_Dim!$A$2:$H$501,4,0)</f>
        <v>Female</v>
      </c>
      <c r="O208" t="str">
        <f>VLOOKUP(C208,Customer_Dim!$A$2:$H$501,6,0)</f>
        <v>Ohio</v>
      </c>
      <c r="P208">
        <f>VLOOKUP(D208,Product_Dim!$A$1:$G$101,7,0)</f>
        <v>360</v>
      </c>
    </row>
    <row r="209" spans="1:16" x14ac:dyDescent="0.3">
      <c r="A209" t="s">
        <v>3309</v>
      </c>
      <c r="B209" s="4">
        <v>45548</v>
      </c>
      <c r="C209" t="s">
        <v>176</v>
      </c>
      <c r="D209" t="s">
        <v>1586</v>
      </c>
      <c r="E209" t="str">
        <f>VLOOKUP(D209,Product_Dim!$A$1:$G$101,2,0)</f>
        <v>Sports Stopwatch Timer</v>
      </c>
      <c r="F209" t="s">
        <v>1748</v>
      </c>
      <c r="G209">
        <v>4</v>
      </c>
      <c r="H209">
        <v>566.09</v>
      </c>
      <c r="I209">
        <v>0.28000000000000003</v>
      </c>
      <c r="J209" t="s">
        <v>1810</v>
      </c>
      <c r="K209" s="17">
        <v>1630.3391999999999</v>
      </c>
      <c r="L209">
        <f>VLOOKUP(C209,Customer_Dim!$A$2:$H$501,3,0)</f>
        <v>55</v>
      </c>
      <c r="M209" t="str">
        <f t="shared" si="3"/>
        <v>40–59</v>
      </c>
      <c r="N209" t="str">
        <f>VLOOKUP(C209,Customer_Dim!$A$2:$H$501,4,0)</f>
        <v>Female</v>
      </c>
      <c r="O209" t="str">
        <f>VLOOKUP(C209,Customer_Dim!$A$2:$H$501,6,0)</f>
        <v>Ohio</v>
      </c>
      <c r="P209">
        <f>VLOOKUP(D209,Product_Dim!$A$1:$G$101,7,0)</f>
        <v>137</v>
      </c>
    </row>
    <row r="210" spans="1:16" x14ac:dyDescent="0.3">
      <c r="A210" t="s">
        <v>2147</v>
      </c>
      <c r="B210" s="4">
        <v>45218</v>
      </c>
      <c r="C210" t="s">
        <v>178</v>
      </c>
      <c r="D210" t="s">
        <v>1564</v>
      </c>
      <c r="E210" t="str">
        <f>VLOOKUP(D210,Product_Dim!$A$1:$G$101,2,0)</f>
        <v>Soccer Training Cone Set</v>
      </c>
      <c r="F210" t="s">
        <v>1795</v>
      </c>
      <c r="G210">
        <v>3</v>
      </c>
      <c r="H210">
        <v>997.95</v>
      </c>
      <c r="I210">
        <v>0.09</v>
      </c>
      <c r="J210" t="s">
        <v>1810</v>
      </c>
      <c r="K210" s="17">
        <v>2724.4034999999999</v>
      </c>
      <c r="L210">
        <f>VLOOKUP(C210,Customer_Dim!$A$2:$H$501,3,0)</f>
        <v>54</v>
      </c>
      <c r="M210" t="str">
        <f t="shared" si="3"/>
        <v>40–59</v>
      </c>
      <c r="N210" t="str">
        <f>VLOOKUP(C210,Customer_Dim!$A$2:$H$501,4,0)</f>
        <v>Female</v>
      </c>
      <c r="O210" t="str">
        <f>VLOOKUP(C210,Customer_Dim!$A$2:$H$501,6,0)</f>
        <v>Nevada</v>
      </c>
      <c r="P210">
        <f>VLOOKUP(D210,Product_Dim!$A$1:$G$101,7,0)</f>
        <v>367</v>
      </c>
    </row>
    <row r="211" spans="1:16" x14ac:dyDescent="0.3">
      <c r="A211" t="s">
        <v>2965</v>
      </c>
      <c r="B211" s="4">
        <v>45559</v>
      </c>
      <c r="C211" t="s">
        <v>178</v>
      </c>
      <c r="D211" t="s">
        <v>1566</v>
      </c>
      <c r="E211" t="str">
        <f>VLOOKUP(D211,Product_Dim!$A$1:$G$101,2,0)</f>
        <v>Women's Denim Jeans</v>
      </c>
      <c r="F211" t="s">
        <v>1748</v>
      </c>
      <c r="G211">
        <v>2</v>
      </c>
      <c r="H211">
        <v>382.2</v>
      </c>
      <c r="I211">
        <v>0.15</v>
      </c>
      <c r="J211" t="s">
        <v>1805</v>
      </c>
      <c r="K211" s="17">
        <v>649.74</v>
      </c>
      <c r="L211">
        <f>VLOOKUP(C211,Customer_Dim!$A$2:$H$501,3,0)</f>
        <v>54</v>
      </c>
      <c r="M211" t="str">
        <f t="shared" si="3"/>
        <v>40–59</v>
      </c>
      <c r="N211" t="str">
        <f>VLOOKUP(C211,Customer_Dim!$A$2:$H$501,4,0)</f>
        <v>Female</v>
      </c>
      <c r="O211" t="str">
        <f>VLOOKUP(C211,Customer_Dim!$A$2:$H$501,6,0)</f>
        <v>Nevada</v>
      </c>
      <c r="P211">
        <f>VLOOKUP(D211,Product_Dim!$A$1:$G$101,7,0)</f>
        <v>343</v>
      </c>
    </row>
    <row r="212" spans="1:16" x14ac:dyDescent="0.3">
      <c r="A212" t="s">
        <v>2292</v>
      </c>
      <c r="B212" s="4">
        <v>45919</v>
      </c>
      <c r="C212" t="s">
        <v>178</v>
      </c>
      <c r="D212" t="s">
        <v>1535</v>
      </c>
      <c r="E212" t="str">
        <f>VLOOKUP(D212,Product_Dim!$A$1:$G$101,2,0)</f>
        <v>Women's Yoga Pants</v>
      </c>
      <c r="F212" t="s">
        <v>1743</v>
      </c>
      <c r="G212">
        <v>2</v>
      </c>
      <c r="H212">
        <v>409</v>
      </c>
      <c r="I212">
        <v>0.17</v>
      </c>
      <c r="J212" t="s">
        <v>1805</v>
      </c>
      <c r="K212" s="17">
        <v>678.93999999999994</v>
      </c>
      <c r="L212">
        <f>VLOOKUP(C212,Customer_Dim!$A$2:$H$501,3,0)</f>
        <v>54</v>
      </c>
      <c r="M212" t="str">
        <f t="shared" si="3"/>
        <v>40–59</v>
      </c>
      <c r="N212" t="str">
        <f>VLOOKUP(C212,Customer_Dim!$A$2:$H$501,4,0)</f>
        <v>Female</v>
      </c>
      <c r="O212" t="str">
        <f>VLOOKUP(C212,Customer_Dim!$A$2:$H$501,6,0)</f>
        <v>Nevada</v>
      </c>
      <c r="P212">
        <f>VLOOKUP(D212,Product_Dim!$A$1:$G$101,7,0)</f>
        <v>487</v>
      </c>
    </row>
    <row r="213" spans="1:16" x14ac:dyDescent="0.3">
      <c r="A213" t="s">
        <v>2117</v>
      </c>
      <c r="B213" s="4">
        <v>45504</v>
      </c>
      <c r="C213" t="s">
        <v>178</v>
      </c>
      <c r="D213" t="s">
        <v>1658</v>
      </c>
      <c r="E213" t="str">
        <f>VLOOKUP(D213,Product_Dim!$A$1:$G$101,2,0)</f>
        <v>Matte Lipstick Set</v>
      </c>
      <c r="F213" t="s">
        <v>1743</v>
      </c>
      <c r="G213">
        <v>2</v>
      </c>
      <c r="H213">
        <v>138.41</v>
      </c>
      <c r="I213">
        <v>0.02</v>
      </c>
      <c r="J213" t="s">
        <v>1805</v>
      </c>
      <c r="K213" s="17">
        <v>271.28359999999998</v>
      </c>
      <c r="L213">
        <f>VLOOKUP(C213,Customer_Dim!$A$2:$H$501,3,0)</f>
        <v>54</v>
      </c>
      <c r="M213" t="str">
        <f t="shared" si="3"/>
        <v>40–59</v>
      </c>
      <c r="N213" t="str">
        <f>VLOOKUP(C213,Customer_Dim!$A$2:$H$501,4,0)</f>
        <v>Female</v>
      </c>
      <c r="O213" t="str">
        <f>VLOOKUP(C213,Customer_Dim!$A$2:$H$501,6,0)</f>
        <v>Nevada</v>
      </c>
      <c r="P213">
        <f>VLOOKUP(D213,Product_Dim!$A$1:$G$101,7,0)</f>
        <v>118</v>
      </c>
    </row>
    <row r="214" spans="1:16" x14ac:dyDescent="0.3">
      <c r="A214" t="s">
        <v>2222</v>
      </c>
      <c r="B214" s="4">
        <v>45813</v>
      </c>
      <c r="C214" t="s">
        <v>178</v>
      </c>
      <c r="D214" t="s">
        <v>1670</v>
      </c>
      <c r="E214" t="str">
        <f>VLOOKUP(D214,Product_Dim!$A$1:$G$101,2,0)</f>
        <v>Kitchen Storage Rack</v>
      </c>
      <c r="F214" t="s">
        <v>1781</v>
      </c>
      <c r="G214">
        <v>1</v>
      </c>
      <c r="H214">
        <v>108.27</v>
      </c>
      <c r="I214">
        <v>0.1</v>
      </c>
      <c r="J214" t="s">
        <v>1810</v>
      </c>
      <c r="K214" s="17">
        <v>97.442999999999998</v>
      </c>
      <c r="L214">
        <f>VLOOKUP(C214,Customer_Dim!$A$2:$H$501,3,0)</f>
        <v>54</v>
      </c>
      <c r="M214" t="str">
        <f t="shared" si="3"/>
        <v>40–59</v>
      </c>
      <c r="N214" t="str">
        <f>VLOOKUP(C214,Customer_Dim!$A$2:$H$501,4,0)</f>
        <v>Female</v>
      </c>
      <c r="O214" t="str">
        <f>VLOOKUP(C214,Customer_Dim!$A$2:$H$501,6,0)</f>
        <v>Nevada</v>
      </c>
      <c r="P214">
        <f>VLOOKUP(D214,Product_Dim!$A$1:$G$101,7,0)</f>
        <v>89</v>
      </c>
    </row>
    <row r="215" spans="1:16" x14ac:dyDescent="0.3">
      <c r="A215" t="s">
        <v>3370</v>
      </c>
      <c r="B215" s="4">
        <v>45372</v>
      </c>
      <c r="C215" t="s">
        <v>178</v>
      </c>
      <c r="D215" t="s">
        <v>1682</v>
      </c>
      <c r="E215" t="str">
        <f>VLOOKUP(D215,Product_Dim!$A$1:$G$101,2,0)</f>
        <v>Wireless Mouse</v>
      </c>
      <c r="F215" t="s">
        <v>1786</v>
      </c>
      <c r="G215">
        <v>2</v>
      </c>
      <c r="H215">
        <v>675.61</v>
      </c>
      <c r="I215">
        <v>0.08</v>
      </c>
      <c r="J215" t="s">
        <v>1810</v>
      </c>
      <c r="K215" s="17">
        <v>1243.1224</v>
      </c>
      <c r="L215">
        <f>VLOOKUP(C215,Customer_Dim!$A$2:$H$501,3,0)</f>
        <v>54</v>
      </c>
      <c r="M215" t="str">
        <f t="shared" si="3"/>
        <v>40–59</v>
      </c>
      <c r="N215" t="str">
        <f>VLOOKUP(C215,Customer_Dim!$A$2:$H$501,4,0)</f>
        <v>Female</v>
      </c>
      <c r="O215" t="str">
        <f>VLOOKUP(C215,Customer_Dim!$A$2:$H$501,6,0)</f>
        <v>Nevada</v>
      </c>
      <c r="P215">
        <f>VLOOKUP(D215,Product_Dim!$A$1:$G$101,7,0)</f>
        <v>320</v>
      </c>
    </row>
    <row r="216" spans="1:16" x14ac:dyDescent="0.3">
      <c r="A216" t="s">
        <v>2466</v>
      </c>
      <c r="B216" s="4">
        <v>45291</v>
      </c>
      <c r="C216" t="s">
        <v>178</v>
      </c>
      <c r="D216" t="s">
        <v>1714</v>
      </c>
      <c r="E216" t="str">
        <f>VLOOKUP(D216,Product_Dim!$A$1:$G$101,2,0)</f>
        <v>Microwave Oven</v>
      </c>
      <c r="F216" t="s">
        <v>1751</v>
      </c>
      <c r="G216">
        <v>3</v>
      </c>
      <c r="H216">
        <v>718.23</v>
      </c>
      <c r="I216">
        <v>0.19</v>
      </c>
      <c r="J216" t="s">
        <v>1807</v>
      </c>
      <c r="K216" s="17">
        <v>1745.2989</v>
      </c>
      <c r="L216">
        <f>VLOOKUP(C216,Customer_Dim!$A$2:$H$501,3,0)</f>
        <v>54</v>
      </c>
      <c r="M216" t="str">
        <f t="shared" si="3"/>
        <v>40–59</v>
      </c>
      <c r="N216" t="str">
        <f>VLOOKUP(C216,Customer_Dim!$A$2:$H$501,4,0)</f>
        <v>Female</v>
      </c>
      <c r="O216" t="str">
        <f>VLOOKUP(C216,Customer_Dim!$A$2:$H$501,6,0)</f>
        <v>Nevada</v>
      </c>
      <c r="P216">
        <f>VLOOKUP(D216,Product_Dim!$A$1:$G$101,7,0)</f>
        <v>191</v>
      </c>
    </row>
    <row r="217" spans="1:16" x14ac:dyDescent="0.3">
      <c r="A217" t="s">
        <v>3443</v>
      </c>
      <c r="B217" s="4">
        <v>45912</v>
      </c>
      <c r="C217" t="s">
        <v>182</v>
      </c>
      <c r="D217" t="s">
        <v>1666</v>
      </c>
      <c r="E217" t="str">
        <f>VLOOKUP(D217,Product_Dim!$A$1:$G$101,2,0)</f>
        <v>Wooden Nightstand</v>
      </c>
      <c r="F217" t="s">
        <v>1779</v>
      </c>
      <c r="G217">
        <v>4</v>
      </c>
      <c r="H217">
        <v>463.16</v>
      </c>
      <c r="I217">
        <v>0.27</v>
      </c>
      <c r="J217" t="s">
        <v>1807</v>
      </c>
      <c r="K217" s="17">
        <v>1352.4272000000001</v>
      </c>
      <c r="L217">
        <f>VLOOKUP(C217,Customer_Dim!$A$2:$H$501,3,0)</f>
        <v>54</v>
      </c>
      <c r="M217" t="str">
        <f t="shared" si="3"/>
        <v>40–59</v>
      </c>
      <c r="N217" t="str">
        <f>VLOOKUP(C217,Customer_Dim!$A$2:$H$501,4,0)</f>
        <v>Male</v>
      </c>
      <c r="O217" t="str">
        <f>VLOOKUP(C217,Customer_Dim!$A$2:$H$501,6,0)</f>
        <v>North Carolina</v>
      </c>
      <c r="P217">
        <f>VLOOKUP(D217,Product_Dim!$A$1:$G$101,7,0)</f>
        <v>130</v>
      </c>
    </row>
    <row r="218" spans="1:16" x14ac:dyDescent="0.3">
      <c r="A218" t="s">
        <v>2472</v>
      </c>
      <c r="B218" s="4">
        <v>45781</v>
      </c>
      <c r="C218" t="s">
        <v>182</v>
      </c>
      <c r="D218" t="s">
        <v>1720</v>
      </c>
      <c r="E218" t="str">
        <f>VLOOKUP(D218,Product_Dim!$A$1:$G$101,2,0)</f>
        <v>Sports Stopwatch Basic</v>
      </c>
      <c r="F218" t="s">
        <v>1781</v>
      </c>
      <c r="G218">
        <v>4</v>
      </c>
      <c r="H218">
        <v>20.09</v>
      </c>
      <c r="I218">
        <v>0.16</v>
      </c>
      <c r="J218" t="s">
        <v>1807</v>
      </c>
      <c r="K218" s="17">
        <v>67.502399999999994</v>
      </c>
      <c r="L218">
        <f>VLOOKUP(C218,Customer_Dim!$A$2:$H$501,3,0)</f>
        <v>54</v>
      </c>
      <c r="M218" t="str">
        <f t="shared" si="3"/>
        <v>40–59</v>
      </c>
      <c r="N218" t="str">
        <f>VLOOKUP(C218,Customer_Dim!$A$2:$H$501,4,0)</f>
        <v>Male</v>
      </c>
      <c r="O218" t="str">
        <f>VLOOKUP(C218,Customer_Dim!$A$2:$H$501,6,0)</f>
        <v>North Carolina</v>
      </c>
      <c r="P218">
        <f>VLOOKUP(D218,Product_Dim!$A$1:$G$101,7,0)</f>
        <v>75</v>
      </c>
    </row>
    <row r="219" spans="1:16" x14ac:dyDescent="0.3">
      <c r="A219" t="s">
        <v>3141</v>
      </c>
      <c r="B219" s="4">
        <v>45646</v>
      </c>
      <c r="C219" t="s">
        <v>185</v>
      </c>
      <c r="D219" t="s">
        <v>1620</v>
      </c>
      <c r="E219" t="str">
        <f>VLOOKUP(D219,Product_Dim!$A$1:$G$101,2,0)</f>
        <v>High-Grip Football</v>
      </c>
      <c r="F219" t="s">
        <v>1734</v>
      </c>
      <c r="G219">
        <v>2</v>
      </c>
      <c r="H219">
        <v>905.47</v>
      </c>
      <c r="I219">
        <v>0.2</v>
      </c>
      <c r="J219" t="s">
        <v>1810</v>
      </c>
      <c r="K219" s="17">
        <v>1448.752</v>
      </c>
      <c r="L219">
        <f>VLOOKUP(C219,Customer_Dim!$A$2:$H$501,3,0)</f>
        <v>45</v>
      </c>
      <c r="M219" t="str">
        <f t="shared" si="3"/>
        <v>40–59</v>
      </c>
      <c r="N219" t="str">
        <f>VLOOKUP(C219,Customer_Dim!$A$2:$H$501,4,0)</f>
        <v>Female</v>
      </c>
      <c r="O219" t="str">
        <f>VLOOKUP(C219,Customer_Dim!$A$2:$H$501,6,0)</f>
        <v>Ohio</v>
      </c>
      <c r="P219">
        <f>VLOOKUP(D219,Product_Dim!$A$1:$G$101,7,0)</f>
        <v>114</v>
      </c>
    </row>
    <row r="220" spans="1:16" x14ac:dyDescent="0.3">
      <c r="A220" t="s">
        <v>2037</v>
      </c>
      <c r="B220" s="4">
        <v>45676</v>
      </c>
      <c r="C220" t="s">
        <v>185</v>
      </c>
      <c r="D220" t="s">
        <v>1626</v>
      </c>
      <c r="E220" t="str">
        <f>VLOOKUP(D220,Product_Dim!$A$1:$G$101,2,0)</f>
        <v>Car Dashboard Phone Holder</v>
      </c>
      <c r="F220" t="s">
        <v>1779</v>
      </c>
      <c r="G220">
        <v>3</v>
      </c>
      <c r="H220">
        <v>449.88</v>
      </c>
      <c r="I220">
        <v>0.1</v>
      </c>
      <c r="J220" t="s">
        <v>1807</v>
      </c>
      <c r="K220" s="17">
        <v>1214.6759999999999</v>
      </c>
      <c r="L220">
        <f>VLOOKUP(C220,Customer_Dim!$A$2:$H$501,3,0)</f>
        <v>45</v>
      </c>
      <c r="M220" t="str">
        <f t="shared" si="3"/>
        <v>40–59</v>
      </c>
      <c r="N220" t="str">
        <f>VLOOKUP(C220,Customer_Dim!$A$2:$H$501,4,0)</f>
        <v>Female</v>
      </c>
      <c r="O220" t="str">
        <f>VLOOKUP(C220,Customer_Dim!$A$2:$H$501,6,0)</f>
        <v>Ohio</v>
      </c>
      <c r="P220">
        <f>VLOOKUP(D220,Product_Dim!$A$1:$G$101,7,0)</f>
        <v>103</v>
      </c>
    </row>
    <row r="221" spans="1:16" x14ac:dyDescent="0.3">
      <c r="A221" t="s">
        <v>2592</v>
      </c>
      <c r="B221" s="4">
        <v>45279</v>
      </c>
      <c r="C221" t="s">
        <v>185</v>
      </c>
      <c r="D221" t="s">
        <v>1676</v>
      </c>
      <c r="E221" t="str">
        <f>VLOOKUP(D221,Product_Dim!$A$1:$G$101,2,0)</f>
        <v>Shin Guards – Adult</v>
      </c>
      <c r="F221" t="s">
        <v>1779</v>
      </c>
      <c r="G221">
        <v>4</v>
      </c>
      <c r="H221">
        <v>457.33</v>
      </c>
      <c r="I221">
        <v>0.1</v>
      </c>
      <c r="J221" t="s">
        <v>1805</v>
      </c>
      <c r="K221" s="17">
        <v>1646.3879999999999</v>
      </c>
      <c r="L221">
        <f>VLOOKUP(C221,Customer_Dim!$A$2:$H$501,3,0)</f>
        <v>45</v>
      </c>
      <c r="M221" t="str">
        <f t="shared" si="3"/>
        <v>40–59</v>
      </c>
      <c r="N221" t="str">
        <f>VLOOKUP(C221,Customer_Dim!$A$2:$H$501,4,0)</f>
        <v>Female</v>
      </c>
      <c r="O221" t="str">
        <f>VLOOKUP(C221,Customer_Dim!$A$2:$H$501,6,0)</f>
        <v>Ohio</v>
      </c>
      <c r="P221">
        <f>VLOOKUP(D221,Product_Dim!$A$1:$G$101,7,0)</f>
        <v>359</v>
      </c>
    </row>
    <row r="222" spans="1:16" x14ac:dyDescent="0.3">
      <c r="A222" t="s">
        <v>2580</v>
      </c>
      <c r="B222" s="4">
        <v>45683</v>
      </c>
      <c r="C222" t="s">
        <v>185</v>
      </c>
      <c r="D222" t="s">
        <v>1682</v>
      </c>
      <c r="E222" t="str">
        <f>VLOOKUP(D222,Product_Dim!$A$1:$G$101,2,0)</f>
        <v>Wireless Mouse</v>
      </c>
      <c r="F222" t="s">
        <v>1743</v>
      </c>
      <c r="G222">
        <v>4</v>
      </c>
      <c r="H222">
        <v>402.11</v>
      </c>
      <c r="I222">
        <v>0.14000000000000001</v>
      </c>
      <c r="J222" t="s">
        <v>1807</v>
      </c>
      <c r="K222" s="17">
        <v>1383.2583999999999</v>
      </c>
      <c r="L222">
        <f>VLOOKUP(C222,Customer_Dim!$A$2:$H$501,3,0)</f>
        <v>45</v>
      </c>
      <c r="M222" t="str">
        <f t="shared" si="3"/>
        <v>40–59</v>
      </c>
      <c r="N222" t="str">
        <f>VLOOKUP(C222,Customer_Dim!$A$2:$H$501,4,0)</f>
        <v>Female</v>
      </c>
      <c r="O222" t="str">
        <f>VLOOKUP(C222,Customer_Dim!$A$2:$H$501,6,0)</f>
        <v>Ohio</v>
      </c>
      <c r="P222">
        <f>VLOOKUP(D222,Product_Dim!$A$1:$G$101,7,0)</f>
        <v>320</v>
      </c>
    </row>
    <row r="223" spans="1:16" x14ac:dyDescent="0.3">
      <c r="A223" t="s">
        <v>3428</v>
      </c>
      <c r="B223" s="4">
        <v>45524</v>
      </c>
      <c r="C223" t="s">
        <v>188</v>
      </c>
      <c r="D223" t="s">
        <v>1598</v>
      </c>
      <c r="E223" t="str">
        <f>VLOOKUP(D223,Product_Dim!$A$1:$G$101,2,0)</f>
        <v>Gaming Mechanical Keyboard</v>
      </c>
      <c r="F223" t="s">
        <v>1774</v>
      </c>
      <c r="G223">
        <v>1</v>
      </c>
      <c r="H223">
        <v>324.56</v>
      </c>
      <c r="I223">
        <v>0.03</v>
      </c>
      <c r="J223" t="s">
        <v>1810</v>
      </c>
      <c r="K223" s="17">
        <v>314.82319999999999</v>
      </c>
      <c r="L223">
        <f>VLOOKUP(C223,Customer_Dim!$A$2:$H$501,3,0)</f>
        <v>61</v>
      </c>
      <c r="M223" t="str">
        <f t="shared" si="3"/>
        <v>60+</v>
      </c>
      <c r="N223" t="str">
        <f>VLOOKUP(C223,Customer_Dim!$A$2:$H$501,4,0)</f>
        <v>Female</v>
      </c>
      <c r="O223" t="str">
        <f>VLOOKUP(C223,Customer_Dim!$A$2:$H$501,6,0)</f>
        <v>Illinois</v>
      </c>
      <c r="P223">
        <f>VLOOKUP(D223,Product_Dim!$A$1:$G$101,7,0)</f>
        <v>86</v>
      </c>
    </row>
    <row r="224" spans="1:16" x14ac:dyDescent="0.3">
      <c r="A224" t="s">
        <v>3421</v>
      </c>
      <c r="B224" s="4">
        <v>45628</v>
      </c>
      <c r="C224" t="s">
        <v>188</v>
      </c>
      <c r="D224" t="s">
        <v>1670</v>
      </c>
      <c r="E224" t="str">
        <f>VLOOKUP(D224,Product_Dim!$A$1:$G$101,2,0)</f>
        <v>Kitchen Storage Rack</v>
      </c>
      <c r="F224" t="s">
        <v>1761</v>
      </c>
      <c r="G224">
        <v>3</v>
      </c>
      <c r="H224">
        <v>687.66</v>
      </c>
      <c r="I224">
        <v>0.06</v>
      </c>
      <c r="J224" t="s">
        <v>1807</v>
      </c>
      <c r="K224" s="17">
        <v>1939.2012</v>
      </c>
      <c r="L224">
        <f>VLOOKUP(C224,Customer_Dim!$A$2:$H$501,3,0)</f>
        <v>61</v>
      </c>
      <c r="M224" t="str">
        <f t="shared" si="3"/>
        <v>60+</v>
      </c>
      <c r="N224" t="str">
        <f>VLOOKUP(C224,Customer_Dim!$A$2:$H$501,4,0)</f>
        <v>Female</v>
      </c>
      <c r="O224" t="str">
        <f>VLOOKUP(C224,Customer_Dim!$A$2:$H$501,6,0)</f>
        <v>Illinois</v>
      </c>
      <c r="P224">
        <f>VLOOKUP(D224,Product_Dim!$A$1:$G$101,7,0)</f>
        <v>89</v>
      </c>
    </row>
    <row r="225" spans="1:16" x14ac:dyDescent="0.3">
      <c r="A225" t="s">
        <v>3466</v>
      </c>
      <c r="B225" s="4">
        <v>45337</v>
      </c>
      <c r="C225" t="s">
        <v>188</v>
      </c>
      <c r="D225" t="s">
        <v>1726</v>
      </c>
      <c r="E225" t="str">
        <f>VLOOKUP(D225,Product_Dim!$A$1:$G$101,2,0)</f>
        <v>Portable Bluetooth Speaker</v>
      </c>
      <c r="F225" t="s">
        <v>1792</v>
      </c>
      <c r="G225">
        <v>3</v>
      </c>
      <c r="H225">
        <v>981.69</v>
      </c>
      <c r="I225">
        <v>0.05</v>
      </c>
      <c r="J225" t="s">
        <v>1810</v>
      </c>
      <c r="K225" s="17">
        <v>2797.8164999999999</v>
      </c>
      <c r="L225">
        <f>VLOOKUP(C225,Customer_Dim!$A$2:$H$501,3,0)</f>
        <v>61</v>
      </c>
      <c r="M225" t="str">
        <f t="shared" si="3"/>
        <v>60+</v>
      </c>
      <c r="N225" t="str">
        <f>VLOOKUP(C225,Customer_Dim!$A$2:$H$501,4,0)</f>
        <v>Female</v>
      </c>
      <c r="O225" t="str">
        <f>VLOOKUP(C225,Customer_Dim!$A$2:$H$501,6,0)</f>
        <v>Illinois</v>
      </c>
      <c r="P225">
        <f>VLOOKUP(D225,Product_Dim!$A$1:$G$101,7,0)</f>
        <v>73</v>
      </c>
    </row>
    <row r="226" spans="1:16" x14ac:dyDescent="0.3">
      <c r="A226" t="s">
        <v>2213</v>
      </c>
      <c r="B226" s="4">
        <v>45244</v>
      </c>
      <c r="C226" t="s">
        <v>188</v>
      </c>
      <c r="D226" t="s">
        <v>1728</v>
      </c>
      <c r="E226" t="str">
        <f>VLOOKUP(D226,Product_Dim!$A$1:$G$101,2,0)</f>
        <v>Stainless Steel Cookware Set</v>
      </c>
      <c r="F226" t="s">
        <v>1743</v>
      </c>
      <c r="G226">
        <v>1</v>
      </c>
      <c r="H226">
        <v>848.69</v>
      </c>
      <c r="I226">
        <v>0.04</v>
      </c>
      <c r="J226" t="s">
        <v>1810</v>
      </c>
      <c r="K226" s="17">
        <v>814.74239999999998</v>
      </c>
      <c r="L226">
        <f>VLOOKUP(C226,Customer_Dim!$A$2:$H$501,3,0)</f>
        <v>61</v>
      </c>
      <c r="M226" t="str">
        <f t="shared" si="3"/>
        <v>60+</v>
      </c>
      <c r="N226" t="str">
        <f>VLOOKUP(C226,Customer_Dim!$A$2:$H$501,4,0)</f>
        <v>Female</v>
      </c>
      <c r="O226" t="str">
        <f>VLOOKUP(C226,Customer_Dim!$A$2:$H$501,6,0)</f>
        <v>Illinois</v>
      </c>
      <c r="P226">
        <f>VLOOKUP(D226,Product_Dim!$A$1:$G$101,7,0)</f>
        <v>146</v>
      </c>
    </row>
    <row r="227" spans="1:16" x14ac:dyDescent="0.3">
      <c r="A227" t="s">
        <v>2631</v>
      </c>
      <c r="B227" s="4">
        <v>45841</v>
      </c>
      <c r="C227" t="s">
        <v>192</v>
      </c>
      <c r="D227" t="s">
        <v>1552</v>
      </c>
      <c r="E227" t="str">
        <f>VLOOKUP(D227,Product_Dim!$A$1:$G$101,2,0)</f>
        <v>HD Smart TV Stick</v>
      </c>
      <c r="F227" t="s">
        <v>1751</v>
      </c>
      <c r="G227">
        <v>4</v>
      </c>
      <c r="H227">
        <v>780.07</v>
      </c>
      <c r="I227">
        <v>0.03</v>
      </c>
      <c r="J227" t="s">
        <v>1805</v>
      </c>
      <c r="K227" s="17">
        <v>3026.6716000000001</v>
      </c>
      <c r="L227">
        <f>VLOOKUP(C227,Customer_Dim!$A$2:$H$501,3,0)</f>
        <v>23</v>
      </c>
      <c r="M227" t="str">
        <f t="shared" si="3"/>
        <v>20–39</v>
      </c>
      <c r="N227" t="str">
        <f>VLOOKUP(C227,Customer_Dim!$A$2:$H$501,4,0)</f>
        <v>Female</v>
      </c>
      <c r="O227" t="str">
        <f>VLOOKUP(C227,Customer_Dim!$A$2:$H$501,6,0)</f>
        <v>West Virginia</v>
      </c>
      <c r="P227">
        <f>VLOOKUP(D227,Product_Dim!$A$1:$G$101,7,0)</f>
        <v>0</v>
      </c>
    </row>
    <row r="228" spans="1:16" x14ac:dyDescent="0.3">
      <c r="A228" t="s">
        <v>3559</v>
      </c>
      <c r="B228" s="4">
        <v>45886</v>
      </c>
      <c r="C228" t="s">
        <v>192</v>
      </c>
      <c r="D228" t="s">
        <v>1554</v>
      </c>
      <c r="E228" t="str">
        <f>VLOOKUP(D228,Product_Dim!$A$1:$G$101,2,0)</f>
        <v>Hair Strengthening Shampoo</v>
      </c>
      <c r="F228" t="s">
        <v>1751</v>
      </c>
      <c r="G228">
        <v>4</v>
      </c>
      <c r="H228">
        <v>676.14</v>
      </c>
      <c r="I228">
        <v>0.11</v>
      </c>
      <c r="J228" t="s">
        <v>1810</v>
      </c>
      <c r="K228" s="17">
        <v>2407.0583999999999</v>
      </c>
      <c r="L228">
        <f>VLOOKUP(C228,Customer_Dim!$A$2:$H$501,3,0)</f>
        <v>23</v>
      </c>
      <c r="M228" t="str">
        <f t="shared" si="3"/>
        <v>20–39</v>
      </c>
      <c r="N228" t="str">
        <f>VLOOKUP(C228,Customer_Dim!$A$2:$H$501,4,0)</f>
        <v>Female</v>
      </c>
      <c r="O228" t="str">
        <f>VLOOKUP(C228,Customer_Dim!$A$2:$H$501,6,0)</f>
        <v>West Virginia</v>
      </c>
      <c r="P228">
        <f>VLOOKUP(D228,Product_Dim!$A$1:$G$101,7,0)</f>
        <v>460</v>
      </c>
    </row>
    <row r="229" spans="1:16" x14ac:dyDescent="0.3">
      <c r="A229" t="s">
        <v>2887</v>
      </c>
      <c r="B229" s="4">
        <v>45361</v>
      </c>
      <c r="C229" t="s">
        <v>192</v>
      </c>
      <c r="D229" t="s">
        <v>1531</v>
      </c>
      <c r="E229" t="str">
        <f>VLOOKUP(D229,Product_Dim!$A$1:$G$101,2,0)</f>
        <v>Women's Casual Hoodie</v>
      </c>
      <c r="F229" t="s">
        <v>1789</v>
      </c>
      <c r="G229">
        <v>4</v>
      </c>
      <c r="H229">
        <v>127.58</v>
      </c>
      <c r="I229">
        <v>0.15</v>
      </c>
      <c r="J229" t="s">
        <v>1805</v>
      </c>
      <c r="K229" s="17">
        <v>433.77199999999999</v>
      </c>
      <c r="L229">
        <f>VLOOKUP(C229,Customer_Dim!$A$2:$H$501,3,0)</f>
        <v>23</v>
      </c>
      <c r="M229" t="str">
        <f t="shared" si="3"/>
        <v>20–39</v>
      </c>
      <c r="N229" t="str">
        <f>VLOOKUP(C229,Customer_Dim!$A$2:$H$501,4,0)</f>
        <v>Female</v>
      </c>
      <c r="O229" t="str">
        <f>VLOOKUP(C229,Customer_Dim!$A$2:$H$501,6,0)</f>
        <v>West Virginia</v>
      </c>
      <c r="P229">
        <f>VLOOKUP(D229,Product_Dim!$A$1:$G$101,7,0)</f>
        <v>352</v>
      </c>
    </row>
    <row r="230" spans="1:16" x14ac:dyDescent="0.3">
      <c r="A230" t="s">
        <v>2474</v>
      </c>
      <c r="B230" s="4">
        <v>45594</v>
      </c>
      <c r="C230" t="s">
        <v>192</v>
      </c>
      <c r="D230" t="s">
        <v>1572</v>
      </c>
      <c r="E230" t="str">
        <f>VLOOKUP(D230,Product_Dim!$A$1:$G$101,2,0)</f>
        <v>Multi-Purpose Storage Box</v>
      </c>
      <c r="F230" t="s">
        <v>1734</v>
      </c>
      <c r="G230">
        <v>1</v>
      </c>
      <c r="H230">
        <v>242.08</v>
      </c>
      <c r="I230">
        <v>0.18</v>
      </c>
      <c r="J230" t="s">
        <v>1807</v>
      </c>
      <c r="K230" s="17">
        <v>198.50559999999999</v>
      </c>
      <c r="L230">
        <f>VLOOKUP(C230,Customer_Dim!$A$2:$H$501,3,0)</f>
        <v>23</v>
      </c>
      <c r="M230" t="str">
        <f t="shared" si="3"/>
        <v>20–39</v>
      </c>
      <c r="N230" t="str">
        <f>VLOOKUP(C230,Customer_Dim!$A$2:$H$501,4,0)</f>
        <v>Female</v>
      </c>
      <c r="O230" t="str">
        <f>VLOOKUP(C230,Customer_Dim!$A$2:$H$501,6,0)</f>
        <v>West Virginia</v>
      </c>
      <c r="P230">
        <f>VLOOKUP(D230,Product_Dim!$A$1:$G$101,7,0)</f>
        <v>76</v>
      </c>
    </row>
    <row r="231" spans="1:16" x14ac:dyDescent="0.3">
      <c r="A231" t="s">
        <v>3547</v>
      </c>
      <c r="B231" s="4">
        <v>45562</v>
      </c>
      <c r="C231" t="s">
        <v>192</v>
      </c>
      <c r="D231" t="s">
        <v>1604</v>
      </c>
      <c r="E231" t="str">
        <f>VLOOKUP(D231,Product_Dim!$A$1:$G$101,2,0)</f>
        <v>Men's Casual Sneakers</v>
      </c>
      <c r="F231" t="s">
        <v>1795</v>
      </c>
      <c r="G231">
        <v>4</v>
      </c>
      <c r="H231">
        <v>442.87</v>
      </c>
      <c r="I231">
        <v>0.08</v>
      </c>
      <c r="J231" t="s">
        <v>1805</v>
      </c>
      <c r="K231" s="17">
        <v>1629.7616</v>
      </c>
      <c r="L231">
        <f>VLOOKUP(C231,Customer_Dim!$A$2:$H$501,3,0)</f>
        <v>23</v>
      </c>
      <c r="M231" t="str">
        <f t="shared" si="3"/>
        <v>20–39</v>
      </c>
      <c r="N231" t="str">
        <f>VLOOKUP(C231,Customer_Dim!$A$2:$H$501,4,0)</f>
        <v>Female</v>
      </c>
      <c r="O231" t="str">
        <f>VLOOKUP(C231,Customer_Dim!$A$2:$H$501,6,0)</f>
        <v>West Virginia</v>
      </c>
      <c r="P231">
        <f>VLOOKUP(D231,Product_Dim!$A$1:$G$101,7,0)</f>
        <v>214</v>
      </c>
    </row>
    <row r="232" spans="1:16" x14ac:dyDescent="0.3">
      <c r="A232" t="s">
        <v>2519</v>
      </c>
      <c r="B232" s="4">
        <v>45229</v>
      </c>
      <c r="C232" t="s">
        <v>192</v>
      </c>
      <c r="D232" t="s">
        <v>1616</v>
      </c>
      <c r="E232" t="str">
        <f>VLOOKUP(D232,Product_Dim!$A$1:$G$101,2,0)</f>
        <v>USB External Hard Drive</v>
      </c>
      <c r="F232" t="s">
        <v>1751</v>
      </c>
      <c r="G232">
        <v>1</v>
      </c>
      <c r="H232">
        <v>651.30999999999995</v>
      </c>
      <c r="I232">
        <v>0.24</v>
      </c>
      <c r="J232" t="s">
        <v>1807</v>
      </c>
      <c r="K232" s="17">
        <v>494.99560000000002</v>
      </c>
      <c r="L232">
        <f>VLOOKUP(C232,Customer_Dim!$A$2:$H$501,3,0)</f>
        <v>23</v>
      </c>
      <c r="M232" t="str">
        <f t="shared" si="3"/>
        <v>20–39</v>
      </c>
      <c r="N232" t="str">
        <f>VLOOKUP(C232,Customer_Dim!$A$2:$H$501,4,0)</f>
        <v>Female</v>
      </c>
      <c r="O232" t="str">
        <f>VLOOKUP(C232,Customer_Dim!$A$2:$H$501,6,0)</f>
        <v>West Virginia</v>
      </c>
      <c r="P232">
        <f>VLOOKUP(D232,Product_Dim!$A$1:$G$101,7,0)</f>
        <v>266</v>
      </c>
    </row>
    <row r="233" spans="1:16" x14ac:dyDescent="0.3">
      <c r="A233" t="s">
        <v>2953</v>
      </c>
      <c r="B233" s="4">
        <v>45508</v>
      </c>
      <c r="C233" t="s">
        <v>192</v>
      </c>
      <c r="D233" t="s">
        <v>1630</v>
      </c>
      <c r="E233" t="str">
        <f>VLOOKUP(D233,Product_Dim!$A$1:$G$101,2,0)</f>
        <v>Boxing Hand Wraps</v>
      </c>
      <c r="F233" t="s">
        <v>1751</v>
      </c>
      <c r="G233">
        <v>4</v>
      </c>
      <c r="H233">
        <v>594.89</v>
      </c>
      <c r="I233">
        <v>0.3</v>
      </c>
      <c r="J233" t="s">
        <v>1807</v>
      </c>
      <c r="K233" s="17">
        <v>1665.692</v>
      </c>
      <c r="L233">
        <f>VLOOKUP(C233,Customer_Dim!$A$2:$H$501,3,0)</f>
        <v>23</v>
      </c>
      <c r="M233" t="str">
        <f t="shared" si="3"/>
        <v>20–39</v>
      </c>
      <c r="N233" t="str">
        <f>VLOOKUP(C233,Customer_Dim!$A$2:$H$501,4,0)</f>
        <v>Female</v>
      </c>
      <c r="O233" t="str">
        <f>VLOOKUP(C233,Customer_Dim!$A$2:$H$501,6,0)</f>
        <v>West Virginia</v>
      </c>
      <c r="P233">
        <f>VLOOKUP(D233,Product_Dim!$A$1:$G$101,7,0)</f>
        <v>260</v>
      </c>
    </row>
    <row r="234" spans="1:16" x14ac:dyDescent="0.3">
      <c r="A234" t="s">
        <v>3515</v>
      </c>
      <c r="B234" s="4">
        <v>45715</v>
      </c>
      <c r="C234" t="s">
        <v>192</v>
      </c>
      <c r="D234" t="s">
        <v>1630</v>
      </c>
      <c r="E234" t="str">
        <f>VLOOKUP(D234,Product_Dim!$A$1:$G$101,2,0)</f>
        <v>Boxing Hand Wraps</v>
      </c>
      <c r="F234" t="s">
        <v>1751</v>
      </c>
      <c r="G234">
        <v>3</v>
      </c>
      <c r="H234">
        <v>766.47</v>
      </c>
      <c r="I234">
        <v>0.18</v>
      </c>
      <c r="J234" t="s">
        <v>1805</v>
      </c>
      <c r="K234" s="17">
        <v>1885.5162</v>
      </c>
      <c r="L234">
        <f>VLOOKUP(C234,Customer_Dim!$A$2:$H$501,3,0)</f>
        <v>23</v>
      </c>
      <c r="M234" t="str">
        <f t="shared" si="3"/>
        <v>20–39</v>
      </c>
      <c r="N234" t="str">
        <f>VLOOKUP(C234,Customer_Dim!$A$2:$H$501,4,0)</f>
        <v>Female</v>
      </c>
      <c r="O234" t="str">
        <f>VLOOKUP(C234,Customer_Dim!$A$2:$H$501,6,0)</f>
        <v>West Virginia</v>
      </c>
      <c r="P234">
        <f>VLOOKUP(D234,Product_Dim!$A$1:$G$101,7,0)</f>
        <v>260</v>
      </c>
    </row>
    <row r="235" spans="1:16" x14ac:dyDescent="0.3">
      <c r="A235" t="s">
        <v>3476</v>
      </c>
      <c r="B235" s="4">
        <v>45862</v>
      </c>
      <c r="C235" t="s">
        <v>195</v>
      </c>
      <c r="D235" t="s">
        <v>1558</v>
      </c>
      <c r="E235" t="str">
        <f>VLOOKUP(D235,Product_Dim!$A$1:$G$101,2,0)</f>
        <v>Decorative Wall Mirror</v>
      </c>
      <c r="F235" t="s">
        <v>1743</v>
      </c>
      <c r="G235">
        <v>2</v>
      </c>
      <c r="H235">
        <v>414.86</v>
      </c>
      <c r="I235">
        <v>0.23</v>
      </c>
      <c r="J235" t="s">
        <v>1805</v>
      </c>
      <c r="K235" s="17">
        <v>638.88440000000003</v>
      </c>
      <c r="L235">
        <f>VLOOKUP(C235,Customer_Dim!$A$2:$H$501,3,0)</f>
        <v>55</v>
      </c>
      <c r="M235" t="str">
        <f t="shared" si="3"/>
        <v>40–59</v>
      </c>
      <c r="N235" t="str">
        <f>VLOOKUP(C235,Customer_Dim!$A$2:$H$501,4,0)</f>
        <v>Male</v>
      </c>
      <c r="O235" t="str">
        <f>VLOOKUP(C235,Customer_Dim!$A$2:$H$501,6,0)</f>
        <v>Minnesota</v>
      </c>
      <c r="P235">
        <f>VLOOKUP(D235,Product_Dim!$A$1:$G$101,7,0)</f>
        <v>439</v>
      </c>
    </row>
    <row r="236" spans="1:16" x14ac:dyDescent="0.3">
      <c r="A236" t="s">
        <v>3535</v>
      </c>
      <c r="B236" s="4">
        <v>45547</v>
      </c>
      <c r="C236" t="s">
        <v>195</v>
      </c>
      <c r="D236" t="s">
        <v>1592</v>
      </c>
      <c r="E236" t="str">
        <f>VLOOKUP(D236,Product_Dim!$A$1:$G$101,2,0)</f>
        <v>Basketball</v>
      </c>
      <c r="F236" t="s">
        <v>1774</v>
      </c>
      <c r="G236">
        <v>4</v>
      </c>
      <c r="H236">
        <v>862.25</v>
      </c>
      <c r="I236">
        <v>0.28000000000000003</v>
      </c>
      <c r="J236" t="s">
        <v>1807</v>
      </c>
      <c r="K236" s="17">
        <v>2483.2800000000002</v>
      </c>
      <c r="L236">
        <f>VLOOKUP(C236,Customer_Dim!$A$2:$H$501,3,0)</f>
        <v>55</v>
      </c>
      <c r="M236" t="str">
        <f t="shared" si="3"/>
        <v>40–59</v>
      </c>
      <c r="N236" t="str">
        <f>VLOOKUP(C236,Customer_Dim!$A$2:$H$501,4,0)</f>
        <v>Male</v>
      </c>
      <c r="O236" t="str">
        <f>VLOOKUP(C236,Customer_Dim!$A$2:$H$501,6,0)</f>
        <v>Minnesota</v>
      </c>
      <c r="P236">
        <f>VLOOKUP(D236,Product_Dim!$A$1:$G$101,7,0)</f>
        <v>281</v>
      </c>
    </row>
    <row r="237" spans="1:16" x14ac:dyDescent="0.3">
      <c r="A237" t="s">
        <v>2603</v>
      </c>
      <c r="B237" s="4">
        <v>45299</v>
      </c>
      <c r="C237" t="s">
        <v>195</v>
      </c>
      <c r="D237" t="s">
        <v>1632</v>
      </c>
      <c r="E237" t="str">
        <f>VLOOKUP(D237,Product_Dim!$A$1:$G$101,2,0)</f>
        <v>HDMI Cable – 2m</v>
      </c>
      <c r="F237" t="s">
        <v>1786</v>
      </c>
      <c r="G237">
        <v>1</v>
      </c>
      <c r="H237">
        <v>408.66</v>
      </c>
      <c r="I237">
        <v>0.13</v>
      </c>
      <c r="J237" t="s">
        <v>1810</v>
      </c>
      <c r="K237" s="17">
        <v>355.5342</v>
      </c>
      <c r="L237">
        <f>VLOOKUP(C237,Customer_Dim!$A$2:$H$501,3,0)</f>
        <v>55</v>
      </c>
      <c r="M237" t="str">
        <f t="shared" si="3"/>
        <v>40–59</v>
      </c>
      <c r="N237" t="str">
        <f>VLOOKUP(C237,Customer_Dim!$A$2:$H$501,4,0)</f>
        <v>Male</v>
      </c>
      <c r="O237" t="str">
        <f>VLOOKUP(C237,Customer_Dim!$A$2:$H$501,6,0)</f>
        <v>Minnesota</v>
      </c>
      <c r="P237">
        <f>VLOOKUP(D237,Product_Dim!$A$1:$G$101,7,0)</f>
        <v>246</v>
      </c>
    </row>
    <row r="238" spans="1:16" x14ac:dyDescent="0.3">
      <c r="A238" t="s">
        <v>2845</v>
      </c>
      <c r="B238" s="4">
        <v>45400</v>
      </c>
      <c r="C238" t="s">
        <v>195</v>
      </c>
      <c r="D238" t="s">
        <v>1636</v>
      </c>
      <c r="E238" t="str">
        <f>VLOOKUP(D238,Product_Dim!$A$1:$G$101,2,0)</f>
        <v>Men's Track Pants</v>
      </c>
      <c r="F238" t="s">
        <v>1761</v>
      </c>
      <c r="G238">
        <v>2</v>
      </c>
      <c r="H238">
        <v>314.29000000000002</v>
      </c>
      <c r="I238">
        <v>0.19</v>
      </c>
      <c r="J238" t="s">
        <v>1810</v>
      </c>
      <c r="K238" s="17">
        <v>509.14980000000008</v>
      </c>
      <c r="L238">
        <f>VLOOKUP(C238,Customer_Dim!$A$2:$H$501,3,0)</f>
        <v>55</v>
      </c>
      <c r="M238" t="str">
        <f t="shared" si="3"/>
        <v>40–59</v>
      </c>
      <c r="N238" t="str">
        <f>VLOOKUP(C238,Customer_Dim!$A$2:$H$501,4,0)</f>
        <v>Male</v>
      </c>
      <c r="O238" t="str">
        <f>VLOOKUP(C238,Customer_Dim!$A$2:$H$501,6,0)</f>
        <v>Minnesota</v>
      </c>
      <c r="P238">
        <f>VLOOKUP(D238,Product_Dim!$A$1:$G$101,7,0)</f>
        <v>125</v>
      </c>
    </row>
    <row r="239" spans="1:16" x14ac:dyDescent="0.3">
      <c r="A239" t="s">
        <v>3805</v>
      </c>
      <c r="B239" s="4">
        <v>45607</v>
      </c>
      <c r="C239" t="s">
        <v>195</v>
      </c>
      <c r="D239" t="s">
        <v>1652</v>
      </c>
      <c r="E239" t="str">
        <f>VLOOKUP(D239,Product_Dim!$A$1:$G$101,2,0)</f>
        <v>Tennis Ball 3-Pack</v>
      </c>
      <c r="F239" t="s">
        <v>1774</v>
      </c>
      <c r="G239">
        <v>3</v>
      </c>
      <c r="H239">
        <v>945.37</v>
      </c>
      <c r="I239">
        <v>0.05</v>
      </c>
      <c r="J239" t="s">
        <v>1805</v>
      </c>
      <c r="K239" s="17">
        <v>2694.3045000000002</v>
      </c>
      <c r="L239">
        <f>VLOOKUP(C239,Customer_Dim!$A$2:$H$501,3,0)</f>
        <v>55</v>
      </c>
      <c r="M239" t="str">
        <f t="shared" si="3"/>
        <v>40–59</v>
      </c>
      <c r="N239" t="str">
        <f>VLOOKUP(C239,Customer_Dim!$A$2:$H$501,4,0)</f>
        <v>Male</v>
      </c>
      <c r="O239" t="str">
        <f>VLOOKUP(C239,Customer_Dim!$A$2:$H$501,6,0)</f>
        <v>Minnesota</v>
      </c>
      <c r="P239">
        <f>VLOOKUP(D239,Product_Dim!$A$1:$G$101,7,0)</f>
        <v>465</v>
      </c>
    </row>
    <row r="240" spans="1:16" x14ac:dyDescent="0.3">
      <c r="A240" t="s">
        <v>2808</v>
      </c>
      <c r="B240" s="4">
        <v>45776</v>
      </c>
      <c r="C240" t="s">
        <v>195</v>
      </c>
      <c r="D240" t="s">
        <v>1668</v>
      </c>
      <c r="E240" t="str">
        <f>VLOOKUP(D240,Product_Dim!$A$1:$G$101,2,0)</f>
        <v>Men's Sports Shorts</v>
      </c>
      <c r="F240" t="s">
        <v>1781</v>
      </c>
      <c r="G240">
        <v>4</v>
      </c>
      <c r="H240">
        <v>593.84</v>
      </c>
      <c r="I240">
        <v>0.24</v>
      </c>
      <c r="J240" t="s">
        <v>1807</v>
      </c>
      <c r="K240" s="17">
        <v>1805.2736</v>
      </c>
      <c r="L240">
        <f>VLOOKUP(C240,Customer_Dim!$A$2:$H$501,3,0)</f>
        <v>55</v>
      </c>
      <c r="M240" t="str">
        <f t="shared" si="3"/>
        <v>40–59</v>
      </c>
      <c r="N240" t="str">
        <f>VLOOKUP(C240,Customer_Dim!$A$2:$H$501,4,0)</f>
        <v>Male</v>
      </c>
      <c r="O240" t="str">
        <f>VLOOKUP(C240,Customer_Dim!$A$2:$H$501,6,0)</f>
        <v>Minnesota</v>
      </c>
      <c r="P240">
        <f>VLOOKUP(D240,Product_Dim!$A$1:$G$101,7,0)</f>
        <v>224</v>
      </c>
    </row>
    <row r="241" spans="1:16" x14ac:dyDescent="0.3">
      <c r="A241" t="s">
        <v>3791</v>
      </c>
      <c r="B241" s="4">
        <v>45365</v>
      </c>
      <c r="C241" t="s">
        <v>195</v>
      </c>
      <c r="D241" t="s">
        <v>1670</v>
      </c>
      <c r="E241" t="str">
        <f>VLOOKUP(D241,Product_Dim!$A$1:$G$101,2,0)</f>
        <v>Kitchen Storage Rack</v>
      </c>
      <c r="F241" t="s">
        <v>1758</v>
      </c>
      <c r="G241">
        <v>4</v>
      </c>
      <c r="H241">
        <v>167.25</v>
      </c>
      <c r="I241">
        <v>0.11</v>
      </c>
      <c r="J241" t="s">
        <v>1805</v>
      </c>
      <c r="K241" s="17">
        <v>595.41</v>
      </c>
      <c r="L241">
        <f>VLOOKUP(C241,Customer_Dim!$A$2:$H$501,3,0)</f>
        <v>55</v>
      </c>
      <c r="M241" t="str">
        <f t="shared" si="3"/>
        <v>40–59</v>
      </c>
      <c r="N241" t="str">
        <f>VLOOKUP(C241,Customer_Dim!$A$2:$H$501,4,0)</f>
        <v>Male</v>
      </c>
      <c r="O241" t="str">
        <f>VLOOKUP(C241,Customer_Dim!$A$2:$H$501,6,0)</f>
        <v>Minnesota</v>
      </c>
      <c r="P241">
        <f>VLOOKUP(D241,Product_Dim!$A$1:$G$101,7,0)</f>
        <v>89</v>
      </c>
    </row>
    <row r="242" spans="1:16" x14ac:dyDescent="0.3">
      <c r="A242" t="s">
        <v>2978</v>
      </c>
      <c r="B242" s="4">
        <v>45308</v>
      </c>
      <c r="C242" t="s">
        <v>199</v>
      </c>
      <c r="D242" t="s">
        <v>1552</v>
      </c>
      <c r="E242" t="str">
        <f>VLOOKUP(D242,Product_Dim!$A$1:$G$101,2,0)</f>
        <v>HD Smart TV Stick</v>
      </c>
      <c r="F242" t="s">
        <v>1748</v>
      </c>
      <c r="G242">
        <v>1</v>
      </c>
      <c r="H242">
        <v>499.46</v>
      </c>
      <c r="I242">
        <v>0.1</v>
      </c>
      <c r="J242" t="s">
        <v>1805</v>
      </c>
      <c r="K242" s="17">
        <v>449.51400000000001</v>
      </c>
      <c r="L242">
        <f>VLOOKUP(C242,Customer_Dim!$A$2:$H$501,3,0)</f>
        <v>37</v>
      </c>
      <c r="M242" t="str">
        <f t="shared" si="3"/>
        <v>20–39</v>
      </c>
      <c r="N242" t="str">
        <f>VLOOKUP(C242,Customer_Dim!$A$2:$H$501,4,0)</f>
        <v>Female</v>
      </c>
      <c r="O242" t="str">
        <f>VLOOKUP(C242,Customer_Dim!$A$2:$H$501,6,0)</f>
        <v>Michigan</v>
      </c>
      <c r="P242">
        <f>VLOOKUP(D242,Product_Dim!$A$1:$G$101,7,0)</f>
        <v>0</v>
      </c>
    </row>
    <row r="243" spans="1:16" x14ac:dyDescent="0.3">
      <c r="A243" t="s">
        <v>2243</v>
      </c>
      <c r="B243" s="4">
        <v>45555</v>
      </c>
      <c r="C243" t="s">
        <v>199</v>
      </c>
      <c r="D243" t="s">
        <v>1604</v>
      </c>
      <c r="E243" t="str">
        <f>VLOOKUP(D243,Product_Dim!$A$1:$G$101,2,0)</f>
        <v>Men's Casual Sneakers</v>
      </c>
      <c r="F243" t="s">
        <v>1776</v>
      </c>
      <c r="G243">
        <v>4</v>
      </c>
      <c r="H243">
        <v>747.56</v>
      </c>
      <c r="I243">
        <v>0.09</v>
      </c>
      <c r="J243" t="s">
        <v>1810</v>
      </c>
      <c r="K243" s="17">
        <v>2721.1183999999998</v>
      </c>
      <c r="L243">
        <f>VLOOKUP(C243,Customer_Dim!$A$2:$H$501,3,0)</f>
        <v>37</v>
      </c>
      <c r="M243" t="str">
        <f t="shared" si="3"/>
        <v>20–39</v>
      </c>
      <c r="N243" t="str">
        <f>VLOOKUP(C243,Customer_Dim!$A$2:$H$501,4,0)</f>
        <v>Female</v>
      </c>
      <c r="O243" t="str">
        <f>VLOOKUP(C243,Customer_Dim!$A$2:$H$501,6,0)</f>
        <v>Michigan</v>
      </c>
      <c r="P243">
        <f>VLOOKUP(D243,Product_Dim!$A$1:$G$101,7,0)</f>
        <v>214</v>
      </c>
    </row>
    <row r="244" spans="1:16" x14ac:dyDescent="0.3">
      <c r="A244" t="s">
        <v>3456</v>
      </c>
      <c r="B244" s="4">
        <v>45787</v>
      </c>
      <c r="C244" t="s">
        <v>199</v>
      </c>
      <c r="D244" t="s">
        <v>1606</v>
      </c>
      <c r="E244" t="str">
        <f>VLOOKUP(D244,Product_Dim!$A$1:$G$101,2,0)</f>
        <v>Sports Water Hydration Pack</v>
      </c>
      <c r="F244" t="s">
        <v>1768</v>
      </c>
      <c r="G244">
        <v>1</v>
      </c>
      <c r="H244">
        <v>228.69</v>
      </c>
      <c r="I244">
        <v>0.14000000000000001</v>
      </c>
      <c r="J244" t="s">
        <v>1805</v>
      </c>
      <c r="K244" s="17">
        <v>196.67339999999999</v>
      </c>
      <c r="L244">
        <f>VLOOKUP(C244,Customer_Dim!$A$2:$H$501,3,0)</f>
        <v>37</v>
      </c>
      <c r="M244" t="str">
        <f t="shared" si="3"/>
        <v>20–39</v>
      </c>
      <c r="N244" t="str">
        <f>VLOOKUP(C244,Customer_Dim!$A$2:$H$501,4,0)</f>
        <v>Female</v>
      </c>
      <c r="O244" t="str">
        <f>VLOOKUP(C244,Customer_Dim!$A$2:$H$501,6,0)</f>
        <v>Michigan</v>
      </c>
      <c r="P244">
        <f>VLOOKUP(D244,Product_Dim!$A$1:$G$101,7,0)</f>
        <v>394</v>
      </c>
    </row>
    <row r="245" spans="1:16" x14ac:dyDescent="0.3">
      <c r="A245" t="s">
        <v>2851</v>
      </c>
      <c r="B245" s="4">
        <v>45257</v>
      </c>
      <c r="C245" t="s">
        <v>199</v>
      </c>
      <c r="D245" t="s">
        <v>1624</v>
      </c>
      <c r="E245" t="str">
        <f>VLOOKUP(D245,Product_Dim!$A$1:$G$101,2,0)</f>
        <v>Makeup Brush Set</v>
      </c>
      <c r="F245" t="s">
        <v>1795</v>
      </c>
      <c r="G245">
        <v>4</v>
      </c>
      <c r="H245">
        <v>189.07</v>
      </c>
      <c r="I245">
        <v>0.1</v>
      </c>
      <c r="J245" t="s">
        <v>1810</v>
      </c>
      <c r="K245" s="17">
        <v>680.65200000000004</v>
      </c>
      <c r="L245">
        <f>VLOOKUP(C245,Customer_Dim!$A$2:$H$501,3,0)</f>
        <v>37</v>
      </c>
      <c r="M245" t="str">
        <f t="shared" si="3"/>
        <v>20–39</v>
      </c>
      <c r="N245" t="str">
        <f>VLOOKUP(C245,Customer_Dim!$A$2:$H$501,4,0)</f>
        <v>Female</v>
      </c>
      <c r="O245" t="str">
        <f>VLOOKUP(C245,Customer_Dim!$A$2:$H$501,6,0)</f>
        <v>Michigan</v>
      </c>
      <c r="P245">
        <f>VLOOKUP(D245,Product_Dim!$A$1:$G$101,7,0)</f>
        <v>431</v>
      </c>
    </row>
    <row r="246" spans="1:16" x14ac:dyDescent="0.3">
      <c r="A246" t="s">
        <v>2628</v>
      </c>
      <c r="B246" s="4">
        <v>45307</v>
      </c>
      <c r="C246" t="s">
        <v>199</v>
      </c>
      <c r="D246" t="s">
        <v>1628</v>
      </c>
      <c r="E246" t="str">
        <f>VLOOKUP(D246,Product_Dim!$A$1:$G$101,2,0)</f>
        <v>Men's Roll-On Perfume</v>
      </c>
      <c r="F246" t="s">
        <v>1755</v>
      </c>
      <c r="G246">
        <v>1</v>
      </c>
      <c r="H246">
        <v>678.9</v>
      </c>
      <c r="I246">
        <v>0.17</v>
      </c>
      <c r="J246" t="s">
        <v>1805</v>
      </c>
      <c r="K246" s="17">
        <v>563.48699999999997</v>
      </c>
      <c r="L246">
        <f>VLOOKUP(C246,Customer_Dim!$A$2:$H$501,3,0)</f>
        <v>37</v>
      </c>
      <c r="M246" t="str">
        <f t="shared" si="3"/>
        <v>20–39</v>
      </c>
      <c r="N246" t="str">
        <f>VLOOKUP(C246,Customer_Dim!$A$2:$H$501,4,0)</f>
        <v>Female</v>
      </c>
      <c r="O246" t="str">
        <f>VLOOKUP(C246,Customer_Dim!$A$2:$H$501,6,0)</f>
        <v>Michigan</v>
      </c>
      <c r="P246">
        <f>VLOOKUP(D246,Product_Dim!$A$1:$G$101,7,0)</f>
        <v>267</v>
      </c>
    </row>
    <row r="247" spans="1:16" x14ac:dyDescent="0.3">
      <c r="A247" t="s">
        <v>3691</v>
      </c>
      <c r="B247" s="4">
        <v>45502</v>
      </c>
      <c r="C247" t="s">
        <v>199</v>
      </c>
      <c r="D247" t="s">
        <v>1656</v>
      </c>
      <c r="E247" t="str">
        <f>VLOOKUP(D247,Product_Dim!$A$1:$G$101,2,0)</f>
        <v>Organic Sunscreen Lotion</v>
      </c>
      <c r="F247" t="s">
        <v>1768</v>
      </c>
      <c r="G247">
        <v>2</v>
      </c>
      <c r="H247">
        <v>386.09</v>
      </c>
      <c r="I247">
        <v>0.19</v>
      </c>
      <c r="J247" t="s">
        <v>1807</v>
      </c>
      <c r="K247" s="17">
        <v>625.46579999999994</v>
      </c>
      <c r="L247">
        <f>VLOOKUP(C247,Customer_Dim!$A$2:$H$501,3,0)</f>
        <v>37</v>
      </c>
      <c r="M247" t="str">
        <f t="shared" si="3"/>
        <v>20–39</v>
      </c>
      <c r="N247" t="str">
        <f>VLOOKUP(C247,Customer_Dim!$A$2:$H$501,4,0)</f>
        <v>Female</v>
      </c>
      <c r="O247" t="str">
        <f>VLOOKUP(C247,Customer_Dim!$A$2:$H$501,6,0)</f>
        <v>Michigan</v>
      </c>
      <c r="P247">
        <f>VLOOKUP(D247,Product_Dim!$A$1:$G$101,7,0)</f>
        <v>458</v>
      </c>
    </row>
    <row r="248" spans="1:16" x14ac:dyDescent="0.3">
      <c r="A248" t="s">
        <v>2346</v>
      </c>
      <c r="B248" s="4">
        <v>45890</v>
      </c>
      <c r="C248" t="s">
        <v>199</v>
      </c>
      <c r="D248" t="s">
        <v>1680</v>
      </c>
      <c r="E248" t="str">
        <f>VLOOKUP(D248,Product_Dim!$A$1:$G$101,2,0)</f>
        <v>Women's Ankle Boots</v>
      </c>
      <c r="F248" t="s">
        <v>1751</v>
      </c>
      <c r="G248">
        <v>2</v>
      </c>
      <c r="H248">
        <v>709.17</v>
      </c>
      <c r="I248">
        <v>0.22</v>
      </c>
      <c r="J248" t="s">
        <v>1805</v>
      </c>
      <c r="K248" s="17">
        <v>1106.3052</v>
      </c>
      <c r="L248">
        <f>VLOOKUP(C248,Customer_Dim!$A$2:$H$501,3,0)</f>
        <v>37</v>
      </c>
      <c r="M248" t="str">
        <f t="shared" si="3"/>
        <v>20–39</v>
      </c>
      <c r="N248" t="str">
        <f>VLOOKUP(C248,Customer_Dim!$A$2:$H$501,4,0)</f>
        <v>Female</v>
      </c>
      <c r="O248" t="str">
        <f>VLOOKUP(C248,Customer_Dim!$A$2:$H$501,6,0)</f>
        <v>Michigan</v>
      </c>
      <c r="P248">
        <f>VLOOKUP(D248,Product_Dim!$A$1:$G$101,7,0)</f>
        <v>82</v>
      </c>
    </row>
    <row r="249" spans="1:16" x14ac:dyDescent="0.3">
      <c r="A249" t="s">
        <v>2854</v>
      </c>
      <c r="B249" s="4">
        <v>45288</v>
      </c>
      <c r="C249" t="s">
        <v>199</v>
      </c>
      <c r="D249" t="s">
        <v>1690</v>
      </c>
      <c r="E249" t="str">
        <f>VLOOKUP(D249,Product_Dim!$A$1:$G$101,2,0)</f>
        <v>Wall-Mounted Spice Rack</v>
      </c>
      <c r="F249" t="s">
        <v>1768</v>
      </c>
      <c r="G249">
        <v>1</v>
      </c>
      <c r="H249">
        <v>813.87</v>
      </c>
      <c r="I249">
        <v>0.23</v>
      </c>
      <c r="J249" t="s">
        <v>1805</v>
      </c>
      <c r="K249" s="17">
        <v>626.67989999999998</v>
      </c>
      <c r="L249">
        <f>VLOOKUP(C249,Customer_Dim!$A$2:$H$501,3,0)</f>
        <v>37</v>
      </c>
      <c r="M249" t="str">
        <f t="shared" si="3"/>
        <v>20–39</v>
      </c>
      <c r="N249" t="str">
        <f>VLOOKUP(C249,Customer_Dim!$A$2:$H$501,4,0)</f>
        <v>Female</v>
      </c>
      <c r="O249" t="str">
        <f>VLOOKUP(C249,Customer_Dim!$A$2:$H$501,6,0)</f>
        <v>Michigan</v>
      </c>
      <c r="P249">
        <f>VLOOKUP(D249,Product_Dim!$A$1:$G$101,7,0)</f>
        <v>58</v>
      </c>
    </row>
    <row r="250" spans="1:16" x14ac:dyDescent="0.3">
      <c r="A250" t="s">
        <v>2154</v>
      </c>
      <c r="B250" s="4">
        <v>45541</v>
      </c>
      <c r="C250" t="s">
        <v>202</v>
      </c>
      <c r="D250" t="s">
        <v>1560</v>
      </c>
      <c r="E250" t="str">
        <f>VLOOKUP(D250,Product_Dim!$A$1:$G$101,2,0)</f>
        <v>4K Home Projector</v>
      </c>
      <c r="F250" t="s">
        <v>1783</v>
      </c>
      <c r="G250">
        <v>2</v>
      </c>
      <c r="H250">
        <v>280.37</v>
      </c>
      <c r="I250">
        <v>0.22</v>
      </c>
      <c r="J250" t="s">
        <v>1810</v>
      </c>
      <c r="K250" s="17">
        <v>437.37720000000002</v>
      </c>
      <c r="L250">
        <f>VLOOKUP(C250,Customer_Dim!$A$2:$H$501,3,0)</f>
        <v>24</v>
      </c>
      <c r="M250" t="str">
        <f t="shared" si="3"/>
        <v>20–39</v>
      </c>
      <c r="N250" t="str">
        <f>VLOOKUP(C250,Customer_Dim!$A$2:$H$501,4,0)</f>
        <v>Male</v>
      </c>
      <c r="O250" t="str">
        <f>VLOOKUP(C250,Customer_Dim!$A$2:$H$501,6,0)</f>
        <v>Oklahoma</v>
      </c>
      <c r="P250">
        <f>VLOOKUP(D250,Product_Dim!$A$1:$G$101,7,0)</f>
        <v>301</v>
      </c>
    </row>
    <row r="251" spans="1:16" x14ac:dyDescent="0.3">
      <c r="A251" t="s">
        <v>2400</v>
      </c>
      <c r="B251" s="4">
        <v>45769</v>
      </c>
      <c r="C251" t="s">
        <v>202</v>
      </c>
      <c r="D251" t="s">
        <v>1586</v>
      </c>
      <c r="E251" t="str">
        <f>VLOOKUP(D251,Product_Dim!$A$1:$G$101,2,0)</f>
        <v>Sports Stopwatch Timer</v>
      </c>
      <c r="F251" t="s">
        <v>1779</v>
      </c>
      <c r="G251">
        <v>4</v>
      </c>
      <c r="H251">
        <v>951.09</v>
      </c>
      <c r="I251">
        <v>0.14000000000000001</v>
      </c>
      <c r="J251" t="s">
        <v>1810</v>
      </c>
      <c r="K251" s="17">
        <v>3271.7496000000001</v>
      </c>
      <c r="L251">
        <f>VLOOKUP(C251,Customer_Dim!$A$2:$H$501,3,0)</f>
        <v>24</v>
      </c>
      <c r="M251" t="str">
        <f t="shared" si="3"/>
        <v>20–39</v>
      </c>
      <c r="N251" t="str">
        <f>VLOOKUP(C251,Customer_Dim!$A$2:$H$501,4,0)</f>
        <v>Male</v>
      </c>
      <c r="O251" t="str">
        <f>VLOOKUP(C251,Customer_Dim!$A$2:$H$501,6,0)</f>
        <v>Oklahoma</v>
      </c>
      <c r="P251">
        <f>VLOOKUP(D251,Product_Dim!$A$1:$G$101,7,0)</f>
        <v>137</v>
      </c>
    </row>
    <row r="252" spans="1:16" x14ac:dyDescent="0.3">
      <c r="A252" t="s">
        <v>3016</v>
      </c>
      <c r="B252" s="4">
        <v>45862</v>
      </c>
      <c r="C252" t="s">
        <v>202</v>
      </c>
      <c r="D252" t="s">
        <v>1590</v>
      </c>
      <c r="E252" t="str">
        <f>VLOOKUP(D252,Product_Dim!$A$1:$G$101,2,0)</f>
        <v>Stainless Steel Cutlery Set</v>
      </c>
      <c r="F252" t="s">
        <v>1751</v>
      </c>
      <c r="G252">
        <v>4</v>
      </c>
      <c r="H252">
        <v>153.94999999999999</v>
      </c>
      <c r="I252">
        <v>0.11</v>
      </c>
      <c r="J252" t="s">
        <v>1807</v>
      </c>
      <c r="K252" s="17">
        <v>548.06200000000001</v>
      </c>
      <c r="L252">
        <f>VLOOKUP(C252,Customer_Dim!$A$2:$H$501,3,0)</f>
        <v>24</v>
      </c>
      <c r="M252" t="str">
        <f t="shared" si="3"/>
        <v>20–39</v>
      </c>
      <c r="N252" t="str">
        <f>VLOOKUP(C252,Customer_Dim!$A$2:$H$501,4,0)</f>
        <v>Male</v>
      </c>
      <c r="O252" t="str">
        <f>VLOOKUP(C252,Customer_Dim!$A$2:$H$501,6,0)</f>
        <v>Oklahoma</v>
      </c>
      <c r="P252">
        <f>VLOOKUP(D252,Product_Dim!$A$1:$G$101,7,0)</f>
        <v>57</v>
      </c>
    </row>
    <row r="253" spans="1:16" x14ac:dyDescent="0.3">
      <c r="A253" t="s">
        <v>3500</v>
      </c>
      <c r="B253" s="4">
        <v>45353</v>
      </c>
      <c r="C253" t="s">
        <v>202</v>
      </c>
      <c r="D253" t="s">
        <v>1640</v>
      </c>
      <c r="E253" t="str">
        <f>VLOOKUP(D253,Product_Dim!$A$1:$G$101,2,0)</f>
        <v>Ceramic Plant Pot</v>
      </c>
      <c r="F253" t="s">
        <v>1774</v>
      </c>
      <c r="G253">
        <v>4</v>
      </c>
      <c r="H253">
        <v>73.69</v>
      </c>
      <c r="I253">
        <v>0.08</v>
      </c>
      <c r="J253" t="s">
        <v>1805</v>
      </c>
      <c r="K253" s="17">
        <v>271.17919999999998</v>
      </c>
      <c r="L253">
        <f>VLOOKUP(C253,Customer_Dim!$A$2:$H$501,3,0)</f>
        <v>24</v>
      </c>
      <c r="M253" t="str">
        <f t="shared" si="3"/>
        <v>20–39</v>
      </c>
      <c r="N253" t="str">
        <f>VLOOKUP(C253,Customer_Dim!$A$2:$H$501,4,0)</f>
        <v>Male</v>
      </c>
      <c r="O253" t="str">
        <f>VLOOKUP(C253,Customer_Dim!$A$2:$H$501,6,0)</f>
        <v>Oklahoma</v>
      </c>
      <c r="P253">
        <f>VLOOKUP(D253,Product_Dim!$A$1:$G$101,7,0)</f>
        <v>0</v>
      </c>
    </row>
    <row r="254" spans="1:16" x14ac:dyDescent="0.3">
      <c r="A254" t="s">
        <v>3758</v>
      </c>
      <c r="B254" s="4">
        <v>45702</v>
      </c>
      <c r="C254" t="s">
        <v>202</v>
      </c>
      <c r="D254" t="s">
        <v>1654</v>
      </c>
      <c r="E254" t="str">
        <f>VLOOKUP(D254,Product_Dim!$A$1:$G$101,2,0)</f>
        <v>Laptop Cooling Pad</v>
      </c>
      <c r="F254" t="s">
        <v>1774</v>
      </c>
      <c r="G254">
        <v>2</v>
      </c>
      <c r="H254">
        <v>527.91</v>
      </c>
      <c r="I254">
        <v>0.02</v>
      </c>
      <c r="J254" t="s">
        <v>1805</v>
      </c>
      <c r="K254" s="17">
        <v>1034.7036000000001</v>
      </c>
      <c r="L254">
        <f>VLOOKUP(C254,Customer_Dim!$A$2:$H$501,3,0)</f>
        <v>24</v>
      </c>
      <c r="M254" t="str">
        <f t="shared" si="3"/>
        <v>20–39</v>
      </c>
      <c r="N254" t="str">
        <f>VLOOKUP(C254,Customer_Dim!$A$2:$H$501,4,0)</f>
        <v>Male</v>
      </c>
      <c r="O254" t="str">
        <f>VLOOKUP(C254,Customer_Dim!$A$2:$H$501,6,0)</f>
        <v>Oklahoma</v>
      </c>
      <c r="P254">
        <f>VLOOKUP(D254,Product_Dim!$A$1:$G$101,7,0)</f>
        <v>222</v>
      </c>
    </row>
    <row r="255" spans="1:16" x14ac:dyDescent="0.3">
      <c r="A255" t="s">
        <v>3539</v>
      </c>
      <c r="B255" s="4">
        <v>45628</v>
      </c>
      <c r="C255" t="s">
        <v>202</v>
      </c>
      <c r="D255" t="s">
        <v>1662</v>
      </c>
      <c r="E255" t="str">
        <f>VLOOKUP(D255,Product_Dim!$A$1:$G$101,2,0)</f>
        <v>Women's Hair Dryer Brush</v>
      </c>
      <c r="F255" t="s">
        <v>1792</v>
      </c>
      <c r="G255">
        <v>2</v>
      </c>
      <c r="H255">
        <v>864.09</v>
      </c>
      <c r="I255">
        <v>0.06</v>
      </c>
      <c r="J255" t="s">
        <v>1810</v>
      </c>
      <c r="K255" s="17">
        <v>1624.4892</v>
      </c>
      <c r="L255">
        <f>VLOOKUP(C255,Customer_Dim!$A$2:$H$501,3,0)</f>
        <v>24</v>
      </c>
      <c r="M255" t="str">
        <f t="shared" si="3"/>
        <v>20–39</v>
      </c>
      <c r="N255" t="str">
        <f>VLOOKUP(C255,Customer_Dim!$A$2:$H$501,4,0)</f>
        <v>Male</v>
      </c>
      <c r="O255" t="str">
        <f>VLOOKUP(C255,Customer_Dim!$A$2:$H$501,6,0)</f>
        <v>Oklahoma</v>
      </c>
      <c r="P255">
        <f>VLOOKUP(D255,Product_Dim!$A$1:$G$101,7,0)</f>
        <v>177</v>
      </c>
    </row>
    <row r="256" spans="1:16" x14ac:dyDescent="0.3">
      <c r="A256" t="s">
        <v>3569</v>
      </c>
      <c r="B256" s="4">
        <v>45610</v>
      </c>
      <c r="C256" t="s">
        <v>202</v>
      </c>
      <c r="D256" t="s">
        <v>1698</v>
      </c>
      <c r="E256" t="str">
        <f>VLOOKUP(D256,Product_Dim!$A$1:$G$101,2,0)</f>
        <v>Wooden Bookshelf</v>
      </c>
      <c r="F256" t="s">
        <v>1779</v>
      </c>
      <c r="G256">
        <v>4</v>
      </c>
      <c r="H256">
        <v>341.95</v>
      </c>
      <c r="I256">
        <v>0.25</v>
      </c>
      <c r="J256" t="s">
        <v>1805</v>
      </c>
      <c r="K256" s="17">
        <v>1025.8499999999999</v>
      </c>
      <c r="L256">
        <f>VLOOKUP(C256,Customer_Dim!$A$2:$H$501,3,0)</f>
        <v>24</v>
      </c>
      <c r="M256" t="str">
        <f t="shared" si="3"/>
        <v>20–39</v>
      </c>
      <c r="N256" t="str">
        <f>VLOOKUP(C256,Customer_Dim!$A$2:$H$501,4,0)</f>
        <v>Male</v>
      </c>
      <c r="O256" t="str">
        <f>VLOOKUP(C256,Customer_Dim!$A$2:$H$501,6,0)</f>
        <v>Oklahoma</v>
      </c>
      <c r="P256">
        <f>VLOOKUP(D256,Product_Dim!$A$1:$G$101,7,0)</f>
        <v>208</v>
      </c>
    </row>
    <row r="257" spans="1:16" x14ac:dyDescent="0.3">
      <c r="A257" t="s">
        <v>1892</v>
      </c>
      <c r="B257" s="4">
        <v>45282</v>
      </c>
      <c r="C257" t="s">
        <v>202</v>
      </c>
      <c r="D257" t="s">
        <v>1706</v>
      </c>
      <c r="E257" t="str">
        <f>VLOOKUP(D257,Product_Dim!$A$1:$G$101,2,0)</f>
        <v>Sports Wrist Sweatbands</v>
      </c>
      <c r="F257" t="s">
        <v>1761</v>
      </c>
      <c r="G257">
        <v>4</v>
      </c>
      <c r="H257">
        <v>127.1</v>
      </c>
      <c r="I257">
        <v>0.24</v>
      </c>
      <c r="J257" t="s">
        <v>1810</v>
      </c>
      <c r="K257" s="17">
        <v>386.38400000000001</v>
      </c>
      <c r="L257">
        <f>VLOOKUP(C257,Customer_Dim!$A$2:$H$501,3,0)</f>
        <v>24</v>
      </c>
      <c r="M257" t="str">
        <f t="shared" si="3"/>
        <v>20–39</v>
      </c>
      <c r="N257" t="str">
        <f>VLOOKUP(C257,Customer_Dim!$A$2:$H$501,4,0)</f>
        <v>Male</v>
      </c>
      <c r="O257" t="str">
        <f>VLOOKUP(C257,Customer_Dim!$A$2:$H$501,6,0)</f>
        <v>Oklahoma</v>
      </c>
      <c r="P257">
        <f>VLOOKUP(D257,Product_Dim!$A$1:$G$101,7,0)</f>
        <v>232</v>
      </c>
    </row>
    <row r="258" spans="1:16" x14ac:dyDescent="0.3">
      <c r="A258" t="s">
        <v>3542</v>
      </c>
      <c r="B258" s="4">
        <v>45482</v>
      </c>
      <c r="C258" t="s">
        <v>202</v>
      </c>
      <c r="D258" t="s">
        <v>1716</v>
      </c>
      <c r="E258" t="str">
        <f>VLOOKUP(D258,Product_Dim!$A$1:$G$101,2,0)</f>
        <v>USB-C Laptop Charger</v>
      </c>
      <c r="F258" t="s">
        <v>1789</v>
      </c>
      <c r="G258">
        <v>4</v>
      </c>
      <c r="H258">
        <v>825.78</v>
      </c>
      <c r="I258">
        <v>0.02</v>
      </c>
      <c r="J258" t="s">
        <v>1805</v>
      </c>
      <c r="K258" s="17">
        <v>3237.0576000000001</v>
      </c>
      <c r="L258">
        <f>VLOOKUP(C258,Customer_Dim!$A$2:$H$501,3,0)</f>
        <v>24</v>
      </c>
      <c r="M258" t="str">
        <f t="shared" si="3"/>
        <v>20–39</v>
      </c>
      <c r="N258" t="str">
        <f>VLOOKUP(C258,Customer_Dim!$A$2:$H$501,4,0)</f>
        <v>Male</v>
      </c>
      <c r="O258" t="str">
        <f>VLOOKUP(C258,Customer_Dim!$A$2:$H$501,6,0)</f>
        <v>Oklahoma</v>
      </c>
      <c r="P258">
        <f>VLOOKUP(D258,Product_Dim!$A$1:$G$101,7,0)</f>
        <v>485</v>
      </c>
    </row>
    <row r="259" spans="1:16" x14ac:dyDescent="0.3">
      <c r="A259" t="s">
        <v>2792</v>
      </c>
      <c r="B259" s="4">
        <v>45758</v>
      </c>
      <c r="C259" t="s">
        <v>205</v>
      </c>
      <c r="D259" t="s">
        <v>1528</v>
      </c>
      <c r="E259" t="str">
        <f>VLOOKUP(D259,Product_Dim!$A$1:$G$101,2,0)</f>
        <v>Men's Graphic T-Shirt</v>
      </c>
      <c r="F259" t="s">
        <v>1774</v>
      </c>
      <c r="G259">
        <v>4</v>
      </c>
      <c r="H259">
        <v>880.26</v>
      </c>
      <c r="I259">
        <v>0.11</v>
      </c>
      <c r="J259" t="s">
        <v>1810</v>
      </c>
      <c r="K259" s="17">
        <v>3133.7256000000002</v>
      </c>
      <c r="L259">
        <f>VLOOKUP(C259,Customer_Dim!$A$2:$H$501,3,0)</f>
        <v>56</v>
      </c>
      <c r="M259" t="str">
        <f t="shared" ref="M259:M322" si="4">IF(L259&lt;20,"Below 20",
IF(L259&lt;40,"20–39",
IF(L259&lt;60,"40–59","60+")))</f>
        <v>40–59</v>
      </c>
      <c r="N259" t="str">
        <f>VLOOKUP(C259,Customer_Dim!$A$2:$H$501,4,0)</f>
        <v>Female</v>
      </c>
      <c r="O259" t="str">
        <f>VLOOKUP(C259,Customer_Dim!$A$2:$H$501,6,0)</f>
        <v>Minnesota</v>
      </c>
      <c r="P259">
        <f>VLOOKUP(D259,Product_Dim!$A$1:$G$101,7,0)</f>
        <v>181</v>
      </c>
    </row>
    <row r="260" spans="1:16" x14ac:dyDescent="0.3">
      <c r="A260" t="s">
        <v>2465</v>
      </c>
      <c r="B260" s="4">
        <v>45629</v>
      </c>
      <c r="C260" t="s">
        <v>205</v>
      </c>
      <c r="D260" t="s">
        <v>1560</v>
      </c>
      <c r="E260" t="str">
        <f>VLOOKUP(D260,Product_Dim!$A$1:$G$101,2,0)</f>
        <v>4K Home Projector</v>
      </c>
      <c r="F260" t="s">
        <v>1758</v>
      </c>
      <c r="G260">
        <v>2</v>
      </c>
      <c r="H260">
        <v>884.48</v>
      </c>
      <c r="I260">
        <v>0</v>
      </c>
      <c r="J260" t="s">
        <v>1810</v>
      </c>
      <c r="K260" s="17">
        <v>1768.96</v>
      </c>
      <c r="L260">
        <f>VLOOKUP(C260,Customer_Dim!$A$2:$H$501,3,0)</f>
        <v>56</v>
      </c>
      <c r="M260" t="str">
        <f t="shared" si="4"/>
        <v>40–59</v>
      </c>
      <c r="N260" t="str">
        <f>VLOOKUP(C260,Customer_Dim!$A$2:$H$501,4,0)</f>
        <v>Female</v>
      </c>
      <c r="O260" t="str">
        <f>VLOOKUP(C260,Customer_Dim!$A$2:$H$501,6,0)</f>
        <v>Minnesota</v>
      </c>
      <c r="P260">
        <f>VLOOKUP(D260,Product_Dim!$A$1:$G$101,7,0)</f>
        <v>301</v>
      </c>
    </row>
    <row r="261" spans="1:16" x14ac:dyDescent="0.3">
      <c r="A261" t="s">
        <v>3328</v>
      </c>
      <c r="B261" s="4">
        <v>45344</v>
      </c>
      <c r="C261" t="s">
        <v>205</v>
      </c>
      <c r="D261" t="s">
        <v>1572</v>
      </c>
      <c r="E261" t="str">
        <f>VLOOKUP(D261,Product_Dim!$A$1:$G$101,2,0)</f>
        <v>Multi-Purpose Storage Box</v>
      </c>
      <c r="F261" t="s">
        <v>1776</v>
      </c>
      <c r="G261">
        <v>1</v>
      </c>
      <c r="H261">
        <v>440.48</v>
      </c>
      <c r="I261">
        <v>0.11</v>
      </c>
      <c r="J261" t="s">
        <v>1810</v>
      </c>
      <c r="K261" s="17">
        <v>392.02720000000011</v>
      </c>
      <c r="L261">
        <f>VLOOKUP(C261,Customer_Dim!$A$2:$H$501,3,0)</f>
        <v>56</v>
      </c>
      <c r="M261" t="str">
        <f t="shared" si="4"/>
        <v>40–59</v>
      </c>
      <c r="N261" t="str">
        <f>VLOOKUP(C261,Customer_Dim!$A$2:$H$501,4,0)</f>
        <v>Female</v>
      </c>
      <c r="O261" t="str">
        <f>VLOOKUP(C261,Customer_Dim!$A$2:$H$501,6,0)</f>
        <v>Minnesota</v>
      </c>
      <c r="P261">
        <f>VLOOKUP(D261,Product_Dim!$A$1:$G$101,7,0)</f>
        <v>76</v>
      </c>
    </row>
    <row r="262" spans="1:16" x14ac:dyDescent="0.3">
      <c r="A262" t="s">
        <v>3401</v>
      </c>
      <c r="B262" s="4">
        <v>45256</v>
      </c>
      <c r="C262" t="s">
        <v>205</v>
      </c>
      <c r="D262" t="s">
        <v>1578</v>
      </c>
      <c r="E262" t="str">
        <f>VLOOKUP(D262,Product_Dim!$A$1:$G$101,2,0)</f>
        <v>Foldable Camping Chair</v>
      </c>
      <c r="F262" t="s">
        <v>1792</v>
      </c>
      <c r="G262">
        <v>4</v>
      </c>
      <c r="H262">
        <v>641.45000000000005</v>
      </c>
      <c r="I262">
        <v>0.16</v>
      </c>
      <c r="J262" t="s">
        <v>1810</v>
      </c>
      <c r="K262" s="17">
        <v>2155.2719999999999</v>
      </c>
      <c r="L262">
        <f>VLOOKUP(C262,Customer_Dim!$A$2:$H$501,3,0)</f>
        <v>56</v>
      </c>
      <c r="M262" t="str">
        <f t="shared" si="4"/>
        <v>40–59</v>
      </c>
      <c r="N262" t="str">
        <f>VLOOKUP(C262,Customer_Dim!$A$2:$H$501,4,0)</f>
        <v>Female</v>
      </c>
      <c r="O262" t="str">
        <f>VLOOKUP(C262,Customer_Dim!$A$2:$H$501,6,0)</f>
        <v>Minnesota</v>
      </c>
      <c r="P262">
        <f>VLOOKUP(D262,Product_Dim!$A$1:$G$101,7,0)</f>
        <v>340</v>
      </c>
    </row>
    <row r="263" spans="1:16" x14ac:dyDescent="0.3">
      <c r="A263" t="s">
        <v>3188</v>
      </c>
      <c r="B263" s="4">
        <v>45409</v>
      </c>
      <c r="C263" t="s">
        <v>208</v>
      </c>
      <c r="D263" t="s">
        <v>1566</v>
      </c>
      <c r="E263" t="str">
        <f>VLOOKUP(D263,Product_Dim!$A$1:$G$101,2,0)</f>
        <v>Women's Denim Jeans</v>
      </c>
      <c r="F263" t="s">
        <v>1776</v>
      </c>
      <c r="G263">
        <v>4</v>
      </c>
      <c r="H263">
        <v>455.49</v>
      </c>
      <c r="I263">
        <v>0.17</v>
      </c>
      <c r="J263" t="s">
        <v>1805</v>
      </c>
      <c r="K263" s="17">
        <v>1512.2267999999999</v>
      </c>
      <c r="L263">
        <f>VLOOKUP(C263,Customer_Dim!$A$2:$H$501,3,0)</f>
        <v>49</v>
      </c>
      <c r="M263" t="str">
        <f t="shared" si="4"/>
        <v>40–59</v>
      </c>
      <c r="N263" t="str">
        <f>VLOOKUP(C263,Customer_Dim!$A$2:$H$501,4,0)</f>
        <v>Female</v>
      </c>
      <c r="O263" t="str">
        <f>VLOOKUP(C263,Customer_Dim!$A$2:$H$501,6,0)</f>
        <v>Pennsylvania</v>
      </c>
      <c r="P263">
        <f>VLOOKUP(D263,Product_Dim!$A$1:$G$101,7,0)</f>
        <v>343</v>
      </c>
    </row>
    <row r="264" spans="1:16" x14ac:dyDescent="0.3">
      <c r="A264" t="s">
        <v>2988</v>
      </c>
      <c r="B264" s="4">
        <v>45343</v>
      </c>
      <c r="C264" t="s">
        <v>208</v>
      </c>
      <c r="D264" t="s">
        <v>1612</v>
      </c>
      <c r="E264" t="str">
        <f>VLOOKUP(D264,Product_Dim!$A$1:$G$101,2,0)</f>
        <v>Yoga Exercise Mat</v>
      </c>
      <c r="F264" t="s">
        <v>1764</v>
      </c>
      <c r="G264">
        <v>2</v>
      </c>
      <c r="H264">
        <v>871.43</v>
      </c>
      <c r="I264">
        <v>0.05</v>
      </c>
      <c r="J264" t="s">
        <v>1805</v>
      </c>
      <c r="K264" s="17">
        <v>1655.7170000000001</v>
      </c>
      <c r="L264">
        <f>VLOOKUP(C264,Customer_Dim!$A$2:$H$501,3,0)</f>
        <v>49</v>
      </c>
      <c r="M264" t="str">
        <f t="shared" si="4"/>
        <v>40–59</v>
      </c>
      <c r="N264" t="str">
        <f>VLOOKUP(C264,Customer_Dim!$A$2:$H$501,4,0)</f>
        <v>Female</v>
      </c>
      <c r="O264" t="str">
        <f>VLOOKUP(C264,Customer_Dim!$A$2:$H$501,6,0)</f>
        <v>Pennsylvania</v>
      </c>
      <c r="P264">
        <f>VLOOKUP(D264,Product_Dim!$A$1:$G$101,7,0)</f>
        <v>369</v>
      </c>
    </row>
    <row r="265" spans="1:16" x14ac:dyDescent="0.3">
      <c r="A265" t="s">
        <v>2468</v>
      </c>
      <c r="B265" s="4">
        <v>45673</v>
      </c>
      <c r="C265" t="s">
        <v>208</v>
      </c>
      <c r="D265" t="s">
        <v>1622</v>
      </c>
      <c r="E265" t="str">
        <f>VLOOKUP(D265,Product_Dim!$A$1:$G$101,2,0)</f>
        <v>Men's Winter Jacket</v>
      </c>
      <c r="F265" t="s">
        <v>1748</v>
      </c>
      <c r="G265">
        <v>4</v>
      </c>
      <c r="H265">
        <v>608.97</v>
      </c>
      <c r="I265">
        <v>0.14000000000000001</v>
      </c>
      <c r="J265" t="s">
        <v>1810</v>
      </c>
      <c r="K265" s="17">
        <v>2094.8568</v>
      </c>
      <c r="L265">
        <f>VLOOKUP(C265,Customer_Dim!$A$2:$H$501,3,0)</f>
        <v>49</v>
      </c>
      <c r="M265" t="str">
        <f t="shared" si="4"/>
        <v>40–59</v>
      </c>
      <c r="N265" t="str">
        <f>VLOOKUP(C265,Customer_Dim!$A$2:$H$501,4,0)</f>
        <v>Female</v>
      </c>
      <c r="O265" t="str">
        <f>VLOOKUP(C265,Customer_Dim!$A$2:$H$501,6,0)</f>
        <v>Pennsylvania</v>
      </c>
      <c r="P265">
        <f>VLOOKUP(D265,Product_Dim!$A$1:$G$101,7,0)</f>
        <v>296</v>
      </c>
    </row>
    <row r="266" spans="1:16" x14ac:dyDescent="0.3">
      <c r="A266" t="s">
        <v>1808</v>
      </c>
      <c r="B266" s="4">
        <v>45446</v>
      </c>
      <c r="C266" t="s">
        <v>208</v>
      </c>
      <c r="D266" t="s">
        <v>1628</v>
      </c>
      <c r="E266" t="str">
        <f>VLOOKUP(D266,Product_Dim!$A$1:$G$101,2,0)</f>
        <v>Men's Roll-On Perfume</v>
      </c>
      <c r="F266" t="s">
        <v>1764</v>
      </c>
      <c r="G266">
        <v>4</v>
      </c>
      <c r="H266">
        <v>914.05</v>
      </c>
      <c r="I266">
        <v>0.25</v>
      </c>
      <c r="J266" t="s">
        <v>1805</v>
      </c>
      <c r="K266" s="17">
        <v>2742.15</v>
      </c>
      <c r="L266">
        <f>VLOOKUP(C266,Customer_Dim!$A$2:$H$501,3,0)</f>
        <v>49</v>
      </c>
      <c r="M266" t="str">
        <f t="shared" si="4"/>
        <v>40–59</v>
      </c>
      <c r="N266" t="str">
        <f>VLOOKUP(C266,Customer_Dim!$A$2:$H$501,4,0)</f>
        <v>Female</v>
      </c>
      <c r="O266" t="str">
        <f>VLOOKUP(C266,Customer_Dim!$A$2:$H$501,6,0)</f>
        <v>Pennsylvania</v>
      </c>
      <c r="P266">
        <f>VLOOKUP(D266,Product_Dim!$A$1:$G$101,7,0)</f>
        <v>267</v>
      </c>
    </row>
    <row r="267" spans="1:16" x14ac:dyDescent="0.3">
      <c r="A267" t="s">
        <v>3025</v>
      </c>
      <c r="B267" s="4">
        <v>45560</v>
      </c>
      <c r="C267" t="s">
        <v>208</v>
      </c>
      <c r="D267" t="s">
        <v>1706</v>
      </c>
      <c r="E267" t="str">
        <f>VLOOKUP(D267,Product_Dim!$A$1:$G$101,2,0)</f>
        <v>Sports Wrist Sweatbands</v>
      </c>
      <c r="F267" t="s">
        <v>1743</v>
      </c>
      <c r="G267">
        <v>2</v>
      </c>
      <c r="H267">
        <v>898.45</v>
      </c>
      <c r="I267">
        <v>0.28999999999999998</v>
      </c>
      <c r="J267" t="s">
        <v>1810</v>
      </c>
      <c r="K267" s="17">
        <v>1275.799</v>
      </c>
      <c r="L267">
        <f>VLOOKUP(C267,Customer_Dim!$A$2:$H$501,3,0)</f>
        <v>49</v>
      </c>
      <c r="M267" t="str">
        <f t="shared" si="4"/>
        <v>40–59</v>
      </c>
      <c r="N267" t="str">
        <f>VLOOKUP(C267,Customer_Dim!$A$2:$H$501,4,0)</f>
        <v>Female</v>
      </c>
      <c r="O267" t="str">
        <f>VLOOKUP(C267,Customer_Dim!$A$2:$H$501,6,0)</f>
        <v>Pennsylvania</v>
      </c>
      <c r="P267">
        <f>VLOOKUP(D267,Product_Dim!$A$1:$G$101,7,0)</f>
        <v>232</v>
      </c>
    </row>
    <row r="268" spans="1:16" x14ac:dyDescent="0.3">
      <c r="A268" t="s">
        <v>2482</v>
      </c>
      <c r="B268" s="4">
        <v>45859</v>
      </c>
      <c r="C268" t="s">
        <v>211</v>
      </c>
      <c r="D268" t="s">
        <v>1528</v>
      </c>
      <c r="E268" t="str">
        <f>VLOOKUP(D268,Product_Dim!$A$1:$G$101,2,0)</f>
        <v>Men's Graphic T-Shirt</v>
      </c>
      <c r="F268" t="s">
        <v>1758</v>
      </c>
      <c r="G268">
        <v>4</v>
      </c>
      <c r="H268">
        <v>845.58</v>
      </c>
      <c r="I268">
        <v>0.06</v>
      </c>
      <c r="J268" t="s">
        <v>1807</v>
      </c>
      <c r="K268" s="17">
        <v>3179.3807999999999</v>
      </c>
      <c r="L268">
        <f>VLOOKUP(C268,Customer_Dim!$A$2:$H$501,3,0)</f>
        <v>43</v>
      </c>
      <c r="M268" t="str">
        <f t="shared" si="4"/>
        <v>40–59</v>
      </c>
      <c r="N268" t="str">
        <f>VLOOKUP(C268,Customer_Dim!$A$2:$H$501,4,0)</f>
        <v>Female</v>
      </c>
      <c r="O268" t="str">
        <f>VLOOKUP(C268,Customer_Dim!$A$2:$H$501,6,0)</f>
        <v>Rhode Island</v>
      </c>
      <c r="P268">
        <f>VLOOKUP(D268,Product_Dim!$A$1:$G$101,7,0)</f>
        <v>181</v>
      </c>
    </row>
    <row r="269" spans="1:16" x14ac:dyDescent="0.3">
      <c r="A269" t="s">
        <v>3494</v>
      </c>
      <c r="B269" s="4">
        <v>45363</v>
      </c>
      <c r="C269" t="s">
        <v>211</v>
      </c>
      <c r="D269" t="s">
        <v>1584</v>
      </c>
      <c r="E269" t="str">
        <f>VLOOKUP(D269,Product_Dim!$A$1:$G$101,2,0)</f>
        <v>Decorative Floor Vase</v>
      </c>
      <c r="F269" t="s">
        <v>1781</v>
      </c>
      <c r="G269">
        <v>3</v>
      </c>
      <c r="H269">
        <v>672.98</v>
      </c>
      <c r="I269">
        <v>0.23</v>
      </c>
      <c r="J269" t="s">
        <v>1807</v>
      </c>
      <c r="K269" s="17">
        <v>1554.5838000000001</v>
      </c>
      <c r="L269">
        <f>VLOOKUP(C269,Customer_Dim!$A$2:$H$501,3,0)</f>
        <v>43</v>
      </c>
      <c r="M269" t="str">
        <f t="shared" si="4"/>
        <v>40–59</v>
      </c>
      <c r="N269" t="str">
        <f>VLOOKUP(C269,Customer_Dim!$A$2:$H$501,4,0)</f>
        <v>Female</v>
      </c>
      <c r="O269" t="str">
        <f>VLOOKUP(C269,Customer_Dim!$A$2:$H$501,6,0)</f>
        <v>Rhode Island</v>
      </c>
      <c r="P269">
        <f>VLOOKUP(D269,Product_Dim!$A$1:$G$101,7,0)</f>
        <v>378</v>
      </c>
    </row>
    <row r="270" spans="1:16" x14ac:dyDescent="0.3">
      <c r="A270" t="s">
        <v>2360</v>
      </c>
      <c r="B270" s="4">
        <v>45822</v>
      </c>
      <c r="C270" t="s">
        <v>211</v>
      </c>
      <c r="D270" t="s">
        <v>1606</v>
      </c>
      <c r="E270" t="str">
        <f>VLOOKUP(D270,Product_Dim!$A$1:$G$101,2,0)</f>
        <v>Sports Water Hydration Pack</v>
      </c>
      <c r="F270" t="s">
        <v>1781</v>
      </c>
      <c r="G270">
        <v>2</v>
      </c>
      <c r="H270">
        <v>833.64</v>
      </c>
      <c r="I270">
        <v>0.24</v>
      </c>
      <c r="J270" t="s">
        <v>1807</v>
      </c>
      <c r="K270" s="17">
        <v>1267.1328000000001</v>
      </c>
      <c r="L270">
        <f>VLOOKUP(C270,Customer_Dim!$A$2:$H$501,3,0)</f>
        <v>43</v>
      </c>
      <c r="M270" t="str">
        <f t="shared" si="4"/>
        <v>40–59</v>
      </c>
      <c r="N270" t="str">
        <f>VLOOKUP(C270,Customer_Dim!$A$2:$H$501,4,0)</f>
        <v>Female</v>
      </c>
      <c r="O270" t="str">
        <f>VLOOKUP(C270,Customer_Dim!$A$2:$H$501,6,0)</f>
        <v>Rhode Island</v>
      </c>
      <c r="P270">
        <f>VLOOKUP(D270,Product_Dim!$A$1:$G$101,7,0)</f>
        <v>394</v>
      </c>
    </row>
    <row r="271" spans="1:16" x14ac:dyDescent="0.3">
      <c r="A271" t="s">
        <v>3513</v>
      </c>
      <c r="B271" s="4">
        <v>45377</v>
      </c>
      <c r="C271" t="s">
        <v>211</v>
      </c>
      <c r="D271" t="s">
        <v>1618</v>
      </c>
      <c r="E271" t="str">
        <f>VLOOKUP(D271,Product_Dim!$A$1:$G$101,2,0)</f>
        <v>Adjustable Jump Rope</v>
      </c>
      <c r="F271" t="s">
        <v>1764</v>
      </c>
      <c r="G271">
        <v>3</v>
      </c>
      <c r="H271">
        <v>884.46</v>
      </c>
      <c r="I271">
        <v>0.25</v>
      </c>
      <c r="J271" t="s">
        <v>1805</v>
      </c>
      <c r="K271" s="17">
        <v>1990.0350000000001</v>
      </c>
      <c r="L271">
        <f>VLOOKUP(C271,Customer_Dim!$A$2:$H$501,3,0)</f>
        <v>43</v>
      </c>
      <c r="M271" t="str">
        <f t="shared" si="4"/>
        <v>40–59</v>
      </c>
      <c r="N271" t="str">
        <f>VLOOKUP(C271,Customer_Dim!$A$2:$H$501,4,0)</f>
        <v>Female</v>
      </c>
      <c r="O271" t="str">
        <f>VLOOKUP(C271,Customer_Dim!$A$2:$H$501,6,0)</f>
        <v>Rhode Island</v>
      </c>
      <c r="P271">
        <f>VLOOKUP(D271,Product_Dim!$A$1:$G$101,7,0)</f>
        <v>316</v>
      </c>
    </row>
    <row r="272" spans="1:16" x14ac:dyDescent="0.3">
      <c r="A272" t="s">
        <v>2538</v>
      </c>
      <c r="B272" s="4">
        <v>45569</v>
      </c>
      <c r="C272" t="s">
        <v>211</v>
      </c>
      <c r="D272" t="s">
        <v>1537</v>
      </c>
      <c r="E272" t="str">
        <f>VLOOKUP(D272,Product_Dim!$A$1:$G$101,2,0)</f>
        <v>Men's Leather Belt</v>
      </c>
      <c r="F272" t="s">
        <v>1768</v>
      </c>
      <c r="G272">
        <v>3</v>
      </c>
      <c r="H272">
        <v>966.02</v>
      </c>
      <c r="I272">
        <v>0.03</v>
      </c>
      <c r="J272" t="s">
        <v>1810</v>
      </c>
      <c r="K272" s="17">
        <v>2811.1181999999999</v>
      </c>
      <c r="L272">
        <f>VLOOKUP(C272,Customer_Dim!$A$2:$H$501,3,0)</f>
        <v>43</v>
      </c>
      <c r="M272" t="str">
        <f t="shared" si="4"/>
        <v>40–59</v>
      </c>
      <c r="N272" t="str">
        <f>VLOOKUP(C272,Customer_Dim!$A$2:$H$501,4,0)</f>
        <v>Female</v>
      </c>
      <c r="O272" t="str">
        <f>VLOOKUP(C272,Customer_Dim!$A$2:$H$501,6,0)</f>
        <v>Rhode Island</v>
      </c>
      <c r="P272">
        <f>VLOOKUP(D272,Product_Dim!$A$1:$G$101,7,0)</f>
        <v>59</v>
      </c>
    </row>
    <row r="273" spans="1:16" x14ac:dyDescent="0.3">
      <c r="A273" t="s">
        <v>2475</v>
      </c>
      <c r="B273" s="4">
        <v>45581</v>
      </c>
      <c r="C273" t="s">
        <v>211</v>
      </c>
      <c r="D273" t="s">
        <v>1656</v>
      </c>
      <c r="E273" t="str">
        <f>VLOOKUP(D273,Product_Dim!$A$1:$G$101,2,0)</f>
        <v>Organic Sunscreen Lotion</v>
      </c>
      <c r="F273" t="s">
        <v>1761</v>
      </c>
      <c r="G273">
        <v>1</v>
      </c>
      <c r="H273">
        <v>536.67999999999995</v>
      </c>
      <c r="I273">
        <v>0.27</v>
      </c>
      <c r="J273" t="s">
        <v>1805</v>
      </c>
      <c r="K273" s="17">
        <v>391.77640000000002</v>
      </c>
      <c r="L273">
        <f>VLOOKUP(C273,Customer_Dim!$A$2:$H$501,3,0)</f>
        <v>43</v>
      </c>
      <c r="M273" t="str">
        <f t="shared" si="4"/>
        <v>40–59</v>
      </c>
      <c r="N273" t="str">
        <f>VLOOKUP(C273,Customer_Dim!$A$2:$H$501,4,0)</f>
        <v>Female</v>
      </c>
      <c r="O273" t="str">
        <f>VLOOKUP(C273,Customer_Dim!$A$2:$H$501,6,0)</f>
        <v>Rhode Island</v>
      </c>
      <c r="P273">
        <f>VLOOKUP(D273,Product_Dim!$A$1:$G$101,7,0)</f>
        <v>458</v>
      </c>
    </row>
    <row r="274" spans="1:16" x14ac:dyDescent="0.3">
      <c r="A274" t="s">
        <v>3172</v>
      </c>
      <c r="B274" s="4">
        <v>45757</v>
      </c>
      <c r="C274" t="s">
        <v>211</v>
      </c>
      <c r="D274" t="s">
        <v>1666</v>
      </c>
      <c r="E274" t="str">
        <f>VLOOKUP(D274,Product_Dim!$A$1:$G$101,2,0)</f>
        <v>Wooden Nightstand</v>
      </c>
      <c r="F274" t="s">
        <v>1789</v>
      </c>
      <c r="G274">
        <v>4</v>
      </c>
      <c r="H274">
        <v>255.67</v>
      </c>
      <c r="I274">
        <v>0.17</v>
      </c>
      <c r="J274" t="s">
        <v>1805</v>
      </c>
      <c r="K274" s="17">
        <v>848.82439999999997</v>
      </c>
      <c r="L274">
        <f>VLOOKUP(C274,Customer_Dim!$A$2:$H$501,3,0)</f>
        <v>43</v>
      </c>
      <c r="M274" t="str">
        <f t="shared" si="4"/>
        <v>40–59</v>
      </c>
      <c r="N274" t="str">
        <f>VLOOKUP(C274,Customer_Dim!$A$2:$H$501,4,0)</f>
        <v>Female</v>
      </c>
      <c r="O274" t="str">
        <f>VLOOKUP(C274,Customer_Dim!$A$2:$H$501,6,0)</f>
        <v>Rhode Island</v>
      </c>
      <c r="P274">
        <f>VLOOKUP(D274,Product_Dim!$A$1:$G$101,7,0)</f>
        <v>130</v>
      </c>
    </row>
    <row r="275" spans="1:16" x14ac:dyDescent="0.3">
      <c r="A275" t="s">
        <v>3139</v>
      </c>
      <c r="B275" s="4">
        <v>45673</v>
      </c>
      <c r="C275" t="s">
        <v>211</v>
      </c>
      <c r="D275" t="s">
        <v>1726</v>
      </c>
      <c r="E275" t="str">
        <f>VLOOKUP(D275,Product_Dim!$A$1:$G$101,2,0)</f>
        <v>Portable Bluetooth Speaker</v>
      </c>
      <c r="F275" t="s">
        <v>1774</v>
      </c>
      <c r="G275">
        <v>4</v>
      </c>
      <c r="H275">
        <v>862.67</v>
      </c>
      <c r="I275">
        <v>0.2</v>
      </c>
      <c r="J275" t="s">
        <v>1807</v>
      </c>
      <c r="K275" s="17">
        <v>2760.5439999999999</v>
      </c>
      <c r="L275">
        <f>VLOOKUP(C275,Customer_Dim!$A$2:$H$501,3,0)</f>
        <v>43</v>
      </c>
      <c r="M275" t="str">
        <f t="shared" si="4"/>
        <v>40–59</v>
      </c>
      <c r="N275" t="str">
        <f>VLOOKUP(C275,Customer_Dim!$A$2:$H$501,4,0)</f>
        <v>Female</v>
      </c>
      <c r="O275" t="str">
        <f>VLOOKUP(C275,Customer_Dim!$A$2:$H$501,6,0)</f>
        <v>Rhode Island</v>
      </c>
      <c r="P275">
        <f>VLOOKUP(D275,Product_Dim!$A$1:$G$101,7,0)</f>
        <v>73</v>
      </c>
    </row>
    <row r="276" spans="1:16" x14ac:dyDescent="0.3">
      <c r="A276" t="s">
        <v>2398</v>
      </c>
      <c r="B276" s="4">
        <v>45318</v>
      </c>
      <c r="C276" t="s">
        <v>215</v>
      </c>
      <c r="D276" t="s">
        <v>1594</v>
      </c>
      <c r="E276" t="str">
        <f>VLOOKUP(D276,Product_Dim!$A$1:$G$101,2,0)</f>
        <v>Vitamin C Face Serum</v>
      </c>
      <c r="F276" t="s">
        <v>1776</v>
      </c>
      <c r="G276">
        <v>3</v>
      </c>
      <c r="H276">
        <v>622.72</v>
      </c>
      <c r="I276">
        <v>0.04</v>
      </c>
      <c r="J276" t="s">
        <v>1805</v>
      </c>
      <c r="K276" s="17">
        <v>1793.4336000000001</v>
      </c>
      <c r="L276">
        <f>VLOOKUP(C276,Customer_Dim!$A$2:$H$501,3,0)</f>
        <v>51</v>
      </c>
      <c r="M276" t="str">
        <f t="shared" si="4"/>
        <v>40–59</v>
      </c>
      <c r="N276" t="str">
        <f>VLOOKUP(C276,Customer_Dim!$A$2:$H$501,4,0)</f>
        <v>Male</v>
      </c>
      <c r="O276" t="str">
        <f>VLOOKUP(C276,Customer_Dim!$A$2:$H$501,6,0)</f>
        <v>Maryland</v>
      </c>
      <c r="P276">
        <f>VLOOKUP(D276,Product_Dim!$A$1:$G$101,7,0)</f>
        <v>244</v>
      </c>
    </row>
    <row r="277" spans="1:16" x14ac:dyDescent="0.3">
      <c r="A277" t="s">
        <v>1877</v>
      </c>
      <c r="B277" s="4">
        <v>45849</v>
      </c>
      <c r="C277" t="s">
        <v>215</v>
      </c>
      <c r="D277" t="s">
        <v>1650</v>
      </c>
      <c r="E277" t="str">
        <f>VLOOKUP(D277,Product_Dim!$A$1:$G$101,2,0)</f>
        <v>Luxury Perfume Spray</v>
      </c>
      <c r="F277" t="s">
        <v>1755</v>
      </c>
      <c r="G277">
        <v>3</v>
      </c>
      <c r="H277">
        <v>92.24</v>
      </c>
      <c r="I277">
        <v>0.28000000000000003</v>
      </c>
      <c r="J277" t="s">
        <v>1810</v>
      </c>
      <c r="K277" s="17">
        <v>199.23839999999998</v>
      </c>
      <c r="L277">
        <f>VLOOKUP(C277,Customer_Dim!$A$2:$H$501,3,0)</f>
        <v>51</v>
      </c>
      <c r="M277" t="str">
        <f t="shared" si="4"/>
        <v>40–59</v>
      </c>
      <c r="N277" t="str">
        <f>VLOOKUP(C277,Customer_Dim!$A$2:$H$501,4,0)</f>
        <v>Male</v>
      </c>
      <c r="O277" t="str">
        <f>VLOOKUP(C277,Customer_Dim!$A$2:$H$501,6,0)</f>
        <v>Maryland</v>
      </c>
      <c r="P277">
        <f>VLOOKUP(D277,Product_Dim!$A$1:$G$101,7,0)</f>
        <v>444</v>
      </c>
    </row>
    <row r="278" spans="1:16" x14ac:dyDescent="0.3">
      <c r="A278" t="s">
        <v>1968</v>
      </c>
      <c r="B278" s="4">
        <v>45729</v>
      </c>
      <c r="C278" t="s">
        <v>215</v>
      </c>
      <c r="D278" t="s">
        <v>1670</v>
      </c>
      <c r="E278" t="str">
        <f>VLOOKUP(D278,Product_Dim!$A$1:$G$101,2,0)</f>
        <v>Kitchen Storage Rack</v>
      </c>
      <c r="F278" t="s">
        <v>1734</v>
      </c>
      <c r="G278">
        <v>1</v>
      </c>
      <c r="H278">
        <v>479.58</v>
      </c>
      <c r="I278">
        <v>0.05</v>
      </c>
      <c r="J278" t="s">
        <v>1807</v>
      </c>
      <c r="K278" s="17">
        <v>455.60099999999989</v>
      </c>
      <c r="L278">
        <f>VLOOKUP(C278,Customer_Dim!$A$2:$H$501,3,0)</f>
        <v>51</v>
      </c>
      <c r="M278" t="str">
        <f t="shared" si="4"/>
        <v>40–59</v>
      </c>
      <c r="N278" t="str">
        <f>VLOOKUP(C278,Customer_Dim!$A$2:$H$501,4,0)</f>
        <v>Male</v>
      </c>
      <c r="O278" t="str">
        <f>VLOOKUP(C278,Customer_Dim!$A$2:$H$501,6,0)</f>
        <v>Maryland</v>
      </c>
      <c r="P278">
        <f>VLOOKUP(D278,Product_Dim!$A$1:$G$101,7,0)</f>
        <v>89</v>
      </c>
    </row>
    <row r="279" spans="1:16" x14ac:dyDescent="0.3">
      <c r="A279" t="s">
        <v>3090</v>
      </c>
      <c r="B279" s="4">
        <v>45552</v>
      </c>
      <c r="C279" t="s">
        <v>215</v>
      </c>
      <c r="D279" t="s">
        <v>1672</v>
      </c>
      <c r="E279" t="str">
        <f>VLOOKUP(D279,Product_Dim!$A$1:$G$101,2,0)</f>
        <v>Hair Repair Oil Treatment</v>
      </c>
      <c r="F279" t="s">
        <v>1755</v>
      </c>
      <c r="G279">
        <v>2</v>
      </c>
      <c r="H279">
        <v>504.98</v>
      </c>
      <c r="I279">
        <v>0.08</v>
      </c>
      <c r="J279" t="s">
        <v>1810</v>
      </c>
      <c r="K279" s="17">
        <v>929.16320000000007</v>
      </c>
      <c r="L279">
        <f>VLOOKUP(C279,Customer_Dim!$A$2:$H$501,3,0)</f>
        <v>51</v>
      </c>
      <c r="M279" t="str">
        <f t="shared" si="4"/>
        <v>40–59</v>
      </c>
      <c r="N279" t="str">
        <f>VLOOKUP(C279,Customer_Dim!$A$2:$H$501,4,0)</f>
        <v>Male</v>
      </c>
      <c r="O279" t="str">
        <f>VLOOKUP(C279,Customer_Dim!$A$2:$H$501,6,0)</f>
        <v>Maryland</v>
      </c>
      <c r="P279">
        <f>VLOOKUP(D279,Product_Dim!$A$1:$G$101,7,0)</f>
        <v>383</v>
      </c>
    </row>
    <row r="280" spans="1:16" x14ac:dyDescent="0.3">
      <c r="A280" t="s">
        <v>3619</v>
      </c>
      <c r="B280" s="4">
        <v>45334</v>
      </c>
      <c r="C280" t="s">
        <v>218</v>
      </c>
      <c r="D280" t="s">
        <v>1572</v>
      </c>
      <c r="E280" t="str">
        <f>VLOOKUP(D280,Product_Dim!$A$1:$G$101,2,0)</f>
        <v>Multi-Purpose Storage Box</v>
      </c>
      <c r="F280" t="s">
        <v>1779</v>
      </c>
      <c r="G280">
        <v>2</v>
      </c>
      <c r="H280">
        <v>960.41</v>
      </c>
      <c r="I280">
        <v>0.18</v>
      </c>
      <c r="J280" t="s">
        <v>1805</v>
      </c>
      <c r="K280" s="17">
        <v>1575.0724</v>
      </c>
      <c r="L280">
        <f>VLOOKUP(C280,Customer_Dim!$A$2:$H$501,3,0)</f>
        <v>53</v>
      </c>
      <c r="M280" t="str">
        <f t="shared" si="4"/>
        <v>40–59</v>
      </c>
      <c r="N280" t="str">
        <f>VLOOKUP(C280,Customer_Dim!$A$2:$H$501,4,0)</f>
        <v>Male</v>
      </c>
      <c r="O280" t="str">
        <f>VLOOKUP(C280,Customer_Dim!$A$2:$H$501,6,0)</f>
        <v>Montana</v>
      </c>
      <c r="P280">
        <f>VLOOKUP(D280,Product_Dim!$A$1:$G$101,7,0)</f>
        <v>76</v>
      </c>
    </row>
    <row r="281" spans="1:16" x14ac:dyDescent="0.3">
      <c r="A281" t="s">
        <v>2506</v>
      </c>
      <c r="B281" s="4">
        <v>45939</v>
      </c>
      <c r="C281" t="s">
        <v>218</v>
      </c>
      <c r="D281" t="s">
        <v>1576</v>
      </c>
      <c r="E281" t="str">
        <f>VLOOKUP(D281,Product_Dim!$A$1:$G$101,2,0)</f>
        <v>Men's Formal Shirt</v>
      </c>
      <c r="F281" t="s">
        <v>1795</v>
      </c>
      <c r="G281">
        <v>3</v>
      </c>
      <c r="H281">
        <v>648.33000000000004</v>
      </c>
      <c r="I281">
        <v>0.2</v>
      </c>
      <c r="J281" t="s">
        <v>1810</v>
      </c>
      <c r="K281" s="17">
        <v>1555.992</v>
      </c>
      <c r="L281">
        <f>VLOOKUP(C281,Customer_Dim!$A$2:$H$501,3,0)</f>
        <v>53</v>
      </c>
      <c r="M281" t="str">
        <f t="shared" si="4"/>
        <v>40–59</v>
      </c>
      <c r="N281" t="str">
        <f>VLOOKUP(C281,Customer_Dim!$A$2:$H$501,4,0)</f>
        <v>Male</v>
      </c>
      <c r="O281" t="str">
        <f>VLOOKUP(C281,Customer_Dim!$A$2:$H$501,6,0)</f>
        <v>Montana</v>
      </c>
      <c r="P281">
        <f>VLOOKUP(D281,Product_Dim!$A$1:$G$101,7,0)</f>
        <v>360</v>
      </c>
    </row>
    <row r="282" spans="1:16" x14ac:dyDescent="0.3">
      <c r="A282" t="s">
        <v>3224</v>
      </c>
      <c r="B282" s="4">
        <v>45304</v>
      </c>
      <c r="C282" t="s">
        <v>218</v>
      </c>
      <c r="D282" t="s">
        <v>1576</v>
      </c>
      <c r="E282" t="str">
        <f>VLOOKUP(D282,Product_Dim!$A$1:$G$101,2,0)</f>
        <v>Men's Formal Shirt</v>
      </c>
      <c r="F282" t="s">
        <v>1739</v>
      </c>
      <c r="G282">
        <v>2</v>
      </c>
      <c r="H282">
        <v>54.51</v>
      </c>
      <c r="I282">
        <v>7.0000000000000007E-2</v>
      </c>
      <c r="J282" t="s">
        <v>1805</v>
      </c>
      <c r="K282" s="17">
        <v>101.3886</v>
      </c>
      <c r="L282">
        <f>VLOOKUP(C282,Customer_Dim!$A$2:$H$501,3,0)</f>
        <v>53</v>
      </c>
      <c r="M282" t="str">
        <f t="shared" si="4"/>
        <v>40–59</v>
      </c>
      <c r="N282" t="str">
        <f>VLOOKUP(C282,Customer_Dim!$A$2:$H$501,4,0)</f>
        <v>Male</v>
      </c>
      <c r="O282" t="str">
        <f>VLOOKUP(C282,Customer_Dim!$A$2:$H$501,6,0)</f>
        <v>Montana</v>
      </c>
      <c r="P282">
        <f>VLOOKUP(D282,Product_Dim!$A$1:$G$101,7,0)</f>
        <v>360</v>
      </c>
    </row>
    <row r="283" spans="1:16" x14ac:dyDescent="0.3">
      <c r="A283" t="s">
        <v>3699</v>
      </c>
      <c r="B283" s="4">
        <v>45269</v>
      </c>
      <c r="C283" t="s">
        <v>218</v>
      </c>
      <c r="D283" t="s">
        <v>1670</v>
      </c>
      <c r="E283" t="str">
        <f>VLOOKUP(D283,Product_Dim!$A$1:$G$101,2,0)</f>
        <v>Kitchen Storage Rack</v>
      </c>
      <c r="F283" t="s">
        <v>1781</v>
      </c>
      <c r="G283">
        <v>2</v>
      </c>
      <c r="H283">
        <v>47.3</v>
      </c>
      <c r="I283">
        <v>0.01</v>
      </c>
      <c r="J283" t="s">
        <v>1807</v>
      </c>
      <c r="K283" s="17">
        <v>93.653999999999996</v>
      </c>
      <c r="L283">
        <f>VLOOKUP(C283,Customer_Dim!$A$2:$H$501,3,0)</f>
        <v>53</v>
      </c>
      <c r="M283" t="str">
        <f t="shared" si="4"/>
        <v>40–59</v>
      </c>
      <c r="N283" t="str">
        <f>VLOOKUP(C283,Customer_Dim!$A$2:$H$501,4,0)</f>
        <v>Male</v>
      </c>
      <c r="O283" t="str">
        <f>VLOOKUP(C283,Customer_Dim!$A$2:$H$501,6,0)</f>
        <v>Montana</v>
      </c>
      <c r="P283">
        <f>VLOOKUP(D283,Product_Dim!$A$1:$G$101,7,0)</f>
        <v>89</v>
      </c>
    </row>
    <row r="284" spans="1:16" x14ac:dyDescent="0.3">
      <c r="A284" t="s">
        <v>2667</v>
      </c>
      <c r="B284" s="4">
        <v>45691</v>
      </c>
      <c r="C284" t="s">
        <v>218</v>
      </c>
      <c r="D284" t="s">
        <v>1698</v>
      </c>
      <c r="E284" t="str">
        <f>VLOOKUP(D284,Product_Dim!$A$1:$G$101,2,0)</f>
        <v>Wooden Bookshelf</v>
      </c>
      <c r="F284" t="s">
        <v>1779</v>
      </c>
      <c r="G284">
        <v>3</v>
      </c>
      <c r="H284">
        <v>904.96</v>
      </c>
      <c r="I284">
        <v>7.0000000000000007E-2</v>
      </c>
      <c r="J284" t="s">
        <v>1810</v>
      </c>
      <c r="K284" s="17">
        <v>2524.8384000000001</v>
      </c>
      <c r="L284">
        <f>VLOOKUP(C284,Customer_Dim!$A$2:$H$501,3,0)</f>
        <v>53</v>
      </c>
      <c r="M284" t="str">
        <f t="shared" si="4"/>
        <v>40–59</v>
      </c>
      <c r="N284" t="str">
        <f>VLOOKUP(C284,Customer_Dim!$A$2:$H$501,4,0)</f>
        <v>Male</v>
      </c>
      <c r="O284" t="str">
        <f>VLOOKUP(C284,Customer_Dim!$A$2:$H$501,6,0)</f>
        <v>Montana</v>
      </c>
      <c r="P284">
        <f>VLOOKUP(D284,Product_Dim!$A$1:$G$101,7,0)</f>
        <v>208</v>
      </c>
    </row>
    <row r="285" spans="1:16" x14ac:dyDescent="0.3">
      <c r="A285" t="s">
        <v>2431</v>
      </c>
      <c r="B285" s="4">
        <v>45644</v>
      </c>
      <c r="C285" t="s">
        <v>218</v>
      </c>
      <c r="D285" t="s">
        <v>1718</v>
      </c>
      <c r="E285" t="str">
        <f>VLOOKUP(D285,Product_Dim!$A$1:$G$101,2,0)</f>
        <v>Vitamin E Body Lotion</v>
      </c>
      <c r="F285" t="s">
        <v>1751</v>
      </c>
      <c r="G285">
        <v>1</v>
      </c>
      <c r="H285">
        <v>647.86</v>
      </c>
      <c r="I285">
        <v>0.05</v>
      </c>
      <c r="J285" t="s">
        <v>1810</v>
      </c>
      <c r="K285" s="17">
        <v>615.46699999999998</v>
      </c>
      <c r="L285">
        <f>VLOOKUP(C285,Customer_Dim!$A$2:$H$501,3,0)</f>
        <v>53</v>
      </c>
      <c r="M285" t="str">
        <f t="shared" si="4"/>
        <v>40–59</v>
      </c>
      <c r="N285" t="str">
        <f>VLOOKUP(C285,Customer_Dim!$A$2:$H$501,4,0)</f>
        <v>Male</v>
      </c>
      <c r="O285" t="str">
        <f>VLOOKUP(C285,Customer_Dim!$A$2:$H$501,6,0)</f>
        <v>Montana</v>
      </c>
      <c r="P285">
        <f>VLOOKUP(D285,Product_Dim!$A$1:$G$101,7,0)</f>
        <v>213</v>
      </c>
    </row>
    <row r="286" spans="1:16" x14ac:dyDescent="0.3">
      <c r="A286" t="s">
        <v>2832</v>
      </c>
      <c r="B286" s="4">
        <v>45720</v>
      </c>
      <c r="C286" t="s">
        <v>221</v>
      </c>
      <c r="D286" t="s">
        <v>1564</v>
      </c>
      <c r="E286" t="str">
        <f>VLOOKUP(D286,Product_Dim!$A$1:$G$101,2,0)</f>
        <v>Soccer Training Cone Set</v>
      </c>
      <c r="F286" t="s">
        <v>1764</v>
      </c>
      <c r="G286">
        <v>1</v>
      </c>
      <c r="H286">
        <v>234.06</v>
      </c>
      <c r="I286">
        <v>0.11</v>
      </c>
      <c r="J286" t="s">
        <v>1807</v>
      </c>
      <c r="K286" s="17">
        <v>208.3134</v>
      </c>
      <c r="L286">
        <f>VLOOKUP(C286,Customer_Dim!$A$2:$H$501,3,0)</f>
        <v>22</v>
      </c>
      <c r="M286" t="str">
        <f t="shared" si="4"/>
        <v>20–39</v>
      </c>
      <c r="N286" t="str">
        <f>VLOOKUP(C286,Customer_Dim!$A$2:$H$501,4,0)</f>
        <v>Female</v>
      </c>
      <c r="O286" t="str">
        <f>VLOOKUP(C286,Customer_Dim!$A$2:$H$501,6,0)</f>
        <v>Alaska</v>
      </c>
      <c r="P286">
        <f>VLOOKUP(D286,Product_Dim!$A$1:$G$101,7,0)</f>
        <v>367</v>
      </c>
    </row>
    <row r="287" spans="1:16" x14ac:dyDescent="0.3">
      <c r="A287" t="s">
        <v>2740</v>
      </c>
      <c r="B287" s="4">
        <v>45396</v>
      </c>
      <c r="C287" t="s">
        <v>221</v>
      </c>
      <c r="D287" t="s">
        <v>1606</v>
      </c>
      <c r="E287" t="str">
        <f>VLOOKUP(D287,Product_Dim!$A$1:$G$101,2,0)</f>
        <v>Sports Water Hydration Pack</v>
      </c>
      <c r="F287" t="s">
        <v>1774</v>
      </c>
      <c r="G287">
        <v>3</v>
      </c>
      <c r="H287">
        <v>649.78</v>
      </c>
      <c r="I287">
        <v>0.1</v>
      </c>
      <c r="J287" t="s">
        <v>1807</v>
      </c>
      <c r="K287" s="17">
        <v>1754.4059999999999</v>
      </c>
      <c r="L287">
        <f>VLOOKUP(C287,Customer_Dim!$A$2:$H$501,3,0)</f>
        <v>22</v>
      </c>
      <c r="M287" t="str">
        <f t="shared" si="4"/>
        <v>20–39</v>
      </c>
      <c r="N287" t="str">
        <f>VLOOKUP(C287,Customer_Dim!$A$2:$H$501,4,0)</f>
        <v>Female</v>
      </c>
      <c r="O287" t="str">
        <f>VLOOKUP(C287,Customer_Dim!$A$2:$H$501,6,0)</f>
        <v>Alaska</v>
      </c>
      <c r="P287">
        <f>VLOOKUP(D287,Product_Dim!$A$1:$G$101,7,0)</f>
        <v>394</v>
      </c>
    </row>
    <row r="288" spans="1:16" x14ac:dyDescent="0.3">
      <c r="A288" t="s">
        <v>2974</v>
      </c>
      <c r="B288" s="4">
        <v>45689</v>
      </c>
      <c r="C288" t="s">
        <v>221</v>
      </c>
      <c r="D288" t="s">
        <v>1646</v>
      </c>
      <c r="E288" t="str">
        <f>VLOOKUP(D288,Product_Dim!$A$1:$G$101,2,0)</f>
        <v>Womens Cotton Scarf</v>
      </c>
      <c r="F288" t="s">
        <v>1761</v>
      </c>
      <c r="G288">
        <v>1</v>
      </c>
      <c r="H288">
        <v>458.69</v>
      </c>
      <c r="I288">
        <v>0.16</v>
      </c>
      <c r="J288" t="s">
        <v>1807</v>
      </c>
      <c r="K288" s="17">
        <v>385.2996</v>
      </c>
      <c r="L288">
        <f>VLOOKUP(C288,Customer_Dim!$A$2:$H$501,3,0)</f>
        <v>22</v>
      </c>
      <c r="M288" t="str">
        <f t="shared" si="4"/>
        <v>20–39</v>
      </c>
      <c r="N288" t="str">
        <f>VLOOKUP(C288,Customer_Dim!$A$2:$H$501,4,0)</f>
        <v>Female</v>
      </c>
      <c r="O288" t="str">
        <f>VLOOKUP(C288,Customer_Dim!$A$2:$H$501,6,0)</f>
        <v>Alaska</v>
      </c>
      <c r="P288">
        <f>VLOOKUP(D288,Product_Dim!$A$1:$G$101,7,0)</f>
        <v>485</v>
      </c>
    </row>
    <row r="289" spans="1:16" x14ac:dyDescent="0.3">
      <c r="A289" t="s">
        <v>2153</v>
      </c>
      <c r="B289" s="4">
        <v>45915</v>
      </c>
      <c r="C289" t="s">
        <v>224</v>
      </c>
      <c r="D289" t="s">
        <v>1632</v>
      </c>
      <c r="E289" t="str">
        <f>VLOOKUP(D289,Product_Dim!$A$1:$G$101,2,0)</f>
        <v>HDMI Cable – 2m</v>
      </c>
      <c r="F289" t="s">
        <v>1764</v>
      </c>
      <c r="G289">
        <v>3</v>
      </c>
      <c r="H289">
        <v>564.94000000000005</v>
      </c>
      <c r="I289">
        <v>0.22</v>
      </c>
      <c r="J289" t="s">
        <v>1810</v>
      </c>
      <c r="K289" s="17">
        <v>1321.9595999999999</v>
      </c>
      <c r="L289">
        <f>VLOOKUP(C289,Customer_Dim!$A$2:$H$501,3,0)</f>
        <v>23</v>
      </c>
      <c r="M289" t="str">
        <f t="shared" si="4"/>
        <v>20–39</v>
      </c>
      <c r="N289" t="str">
        <f>VLOOKUP(C289,Customer_Dim!$A$2:$H$501,4,0)</f>
        <v>Male</v>
      </c>
      <c r="O289" t="str">
        <f>VLOOKUP(C289,Customer_Dim!$A$2:$H$501,6,0)</f>
        <v>Missouri</v>
      </c>
      <c r="P289">
        <f>VLOOKUP(D289,Product_Dim!$A$1:$G$101,7,0)</f>
        <v>246</v>
      </c>
    </row>
    <row r="290" spans="1:16" x14ac:dyDescent="0.3">
      <c r="A290" t="s">
        <v>3711</v>
      </c>
      <c r="B290" s="4">
        <v>45514</v>
      </c>
      <c r="C290" t="s">
        <v>224</v>
      </c>
      <c r="D290" t="s">
        <v>1652</v>
      </c>
      <c r="E290" t="str">
        <f>VLOOKUP(D290,Product_Dim!$A$1:$G$101,2,0)</f>
        <v>Tennis Ball 3-Pack</v>
      </c>
      <c r="F290" t="s">
        <v>1758</v>
      </c>
      <c r="G290">
        <v>1</v>
      </c>
      <c r="H290">
        <v>546.47</v>
      </c>
      <c r="I290">
        <v>0.08</v>
      </c>
      <c r="J290" t="s">
        <v>1810</v>
      </c>
      <c r="K290" s="17">
        <v>502.75240000000002</v>
      </c>
      <c r="L290">
        <f>VLOOKUP(C290,Customer_Dim!$A$2:$H$501,3,0)</f>
        <v>23</v>
      </c>
      <c r="M290" t="str">
        <f t="shared" si="4"/>
        <v>20–39</v>
      </c>
      <c r="N290" t="str">
        <f>VLOOKUP(C290,Customer_Dim!$A$2:$H$501,4,0)</f>
        <v>Male</v>
      </c>
      <c r="O290" t="str">
        <f>VLOOKUP(C290,Customer_Dim!$A$2:$H$501,6,0)</f>
        <v>Missouri</v>
      </c>
      <c r="P290">
        <f>VLOOKUP(D290,Product_Dim!$A$1:$G$101,7,0)</f>
        <v>465</v>
      </c>
    </row>
    <row r="291" spans="1:16" x14ac:dyDescent="0.3">
      <c r="A291" t="s">
        <v>2777</v>
      </c>
      <c r="B291" s="4">
        <v>45297</v>
      </c>
      <c r="C291" t="s">
        <v>224</v>
      </c>
      <c r="D291" t="s">
        <v>1722</v>
      </c>
      <c r="E291" t="str">
        <f>VLOOKUP(D291,Product_Dim!$A$1:$G$101,2,0)</f>
        <v>Women's Formal Blazer</v>
      </c>
      <c r="F291" t="s">
        <v>1795</v>
      </c>
      <c r="G291">
        <v>4</v>
      </c>
      <c r="H291">
        <v>492.71</v>
      </c>
      <c r="I291">
        <v>0.08</v>
      </c>
      <c r="J291" t="s">
        <v>1805</v>
      </c>
      <c r="K291" s="17">
        <v>1813.1728000000001</v>
      </c>
      <c r="L291">
        <f>VLOOKUP(C291,Customer_Dim!$A$2:$H$501,3,0)</f>
        <v>23</v>
      </c>
      <c r="M291" t="str">
        <f t="shared" si="4"/>
        <v>20–39</v>
      </c>
      <c r="N291" t="str">
        <f>VLOOKUP(C291,Customer_Dim!$A$2:$H$501,4,0)</f>
        <v>Male</v>
      </c>
      <c r="O291" t="str">
        <f>VLOOKUP(C291,Customer_Dim!$A$2:$H$501,6,0)</f>
        <v>Missouri</v>
      </c>
      <c r="P291">
        <f>VLOOKUP(D291,Product_Dim!$A$1:$G$101,7,0)</f>
        <v>143</v>
      </c>
    </row>
    <row r="292" spans="1:16" x14ac:dyDescent="0.3">
      <c r="A292" t="s">
        <v>3524</v>
      </c>
      <c r="B292" s="4">
        <v>45265</v>
      </c>
      <c r="C292" t="s">
        <v>227</v>
      </c>
      <c r="D292" t="s">
        <v>1574</v>
      </c>
      <c r="E292" t="str">
        <f>VLOOKUP(D292,Product_Dim!$A$1:$G$101,2,0)</f>
        <v>Carbon Fiber Tennis Racket</v>
      </c>
      <c r="F292" t="s">
        <v>1792</v>
      </c>
      <c r="G292">
        <v>2</v>
      </c>
      <c r="H292">
        <v>761.71</v>
      </c>
      <c r="I292">
        <v>0.02</v>
      </c>
      <c r="J292" t="s">
        <v>1807</v>
      </c>
      <c r="K292" s="17">
        <v>1492.9516000000001</v>
      </c>
      <c r="L292">
        <f>VLOOKUP(C292,Customer_Dim!$A$2:$H$501,3,0)</f>
        <v>50</v>
      </c>
      <c r="M292" t="str">
        <f t="shared" si="4"/>
        <v>40–59</v>
      </c>
      <c r="N292" t="str">
        <f>VLOOKUP(C292,Customer_Dim!$A$2:$H$501,4,0)</f>
        <v>Male</v>
      </c>
      <c r="O292" t="str">
        <f>VLOOKUP(C292,Customer_Dim!$A$2:$H$501,6,0)</f>
        <v>New Mexico</v>
      </c>
      <c r="P292">
        <f>VLOOKUP(D292,Product_Dim!$A$1:$G$101,7,0)</f>
        <v>432</v>
      </c>
    </row>
    <row r="293" spans="1:16" x14ac:dyDescent="0.3">
      <c r="A293" t="s">
        <v>2473</v>
      </c>
      <c r="B293" s="4">
        <v>45654</v>
      </c>
      <c r="C293" t="s">
        <v>227</v>
      </c>
      <c r="D293" t="s">
        <v>1604</v>
      </c>
      <c r="E293" t="str">
        <f>VLOOKUP(D293,Product_Dim!$A$1:$G$101,2,0)</f>
        <v>Men's Casual Sneakers</v>
      </c>
      <c r="F293" t="s">
        <v>1774</v>
      </c>
      <c r="G293">
        <v>3</v>
      </c>
      <c r="H293">
        <v>917.64</v>
      </c>
      <c r="I293">
        <v>0.24</v>
      </c>
      <c r="J293" t="s">
        <v>1807</v>
      </c>
      <c r="K293" s="17">
        <v>2092.2192</v>
      </c>
      <c r="L293">
        <f>VLOOKUP(C293,Customer_Dim!$A$2:$H$501,3,0)</f>
        <v>50</v>
      </c>
      <c r="M293" t="str">
        <f t="shared" si="4"/>
        <v>40–59</v>
      </c>
      <c r="N293" t="str">
        <f>VLOOKUP(C293,Customer_Dim!$A$2:$H$501,4,0)</f>
        <v>Male</v>
      </c>
      <c r="O293" t="str">
        <f>VLOOKUP(C293,Customer_Dim!$A$2:$H$501,6,0)</f>
        <v>New Mexico</v>
      </c>
      <c r="P293">
        <f>VLOOKUP(D293,Product_Dim!$A$1:$G$101,7,0)</f>
        <v>214</v>
      </c>
    </row>
    <row r="294" spans="1:16" x14ac:dyDescent="0.3">
      <c r="A294" t="s">
        <v>2875</v>
      </c>
      <c r="B294" s="4">
        <v>45690</v>
      </c>
      <c r="C294" t="s">
        <v>227</v>
      </c>
      <c r="D294" t="s">
        <v>1604</v>
      </c>
      <c r="E294" t="str">
        <f>VLOOKUP(D294,Product_Dim!$A$1:$G$101,2,0)</f>
        <v>Men's Casual Sneakers</v>
      </c>
      <c r="F294" t="s">
        <v>1761</v>
      </c>
      <c r="G294">
        <v>2</v>
      </c>
      <c r="H294">
        <v>606.35</v>
      </c>
      <c r="I294">
        <v>0.16</v>
      </c>
      <c r="J294" t="s">
        <v>1810</v>
      </c>
      <c r="K294" s="17">
        <v>1018.668</v>
      </c>
      <c r="L294">
        <f>VLOOKUP(C294,Customer_Dim!$A$2:$H$501,3,0)</f>
        <v>50</v>
      </c>
      <c r="M294" t="str">
        <f t="shared" si="4"/>
        <v>40–59</v>
      </c>
      <c r="N294" t="str">
        <f>VLOOKUP(C294,Customer_Dim!$A$2:$H$501,4,0)</f>
        <v>Male</v>
      </c>
      <c r="O294" t="str">
        <f>VLOOKUP(C294,Customer_Dim!$A$2:$H$501,6,0)</f>
        <v>New Mexico</v>
      </c>
      <c r="P294">
        <f>VLOOKUP(D294,Product_Dim!$A$1:$G$101,7,0)</f>
        <v>214</v>
      </c>
    </row>
    <row r="295" spans="1:16" x14ac:dyDescent="0.3">
      <c r="A295" t="s">
        <v>3706</v>
      </c>
      <c r="B295" s="4">
        <v>45525</v>
      </c>
      <c r="C295" t="s">
        <v>227</v>
      </c>
      <c r="D295" t="s">
        <v>1686</v>
      </c>
      <c r="E295" t="str">
        <f>VLOOKUP(D295,Product_Dim!$A$1:$G$101,2,0)</f>
        <v>Essential Oil Diffuser</v>
      </c>
      <c r="F295" t="s">
        <v>1776</v>
      </c>
      <c r="G295">
        <v>1</v>
      </c>
      <c r="H295">
        <v>984.37</v>
      </c>
      <c r="I295">
        <v>0</v>
      </c>
      <c r="J295" t="s">
        <v>1807</v>
      </c>
      <c r="K295" s="17">
        <v>984.37</v>
      </c>
      <c r="L295">
        <f>VLOOKUP(C295,Customer_Dim!$A$2:$H$501,3,0)</f>
        <v>50</v>
      </c>
      <c r="M295" t="str">
        <f t="shared" si="4"/>
        <v>40–59</v>
      </c>
      <c r="N295" t="str">
        <f>VLOOKUP(C295,Customer_Dim!$A$2:$H$501,4,0)</f>
        <v>Male</v>
      </c>
      <c r="O295" t="str">
        <f>VLOOKUP(C295,Customer_Dim!$A$2:$H$501,6,0)</f>
        <v>New Mexico</v>
      </c>
      <c r="P295">
        <f>VLOOKUP(D295,Product_Dim!$A$1:$G$101,7,0)</f>
        <v>400</v>
      </c>
    </row>
    <row r="296" spans="1:16" x14ac:dyDescent="0.3">
      <c r="A296" t="s">
        <v>2364</v>
      </c>
      <c r="B296" s="4">
        <v>45389</v>
      </c>
      <c r="C296" t="s">
        <v>227</v>
      </c>
      <c r="D296" t="s">
        <v>1698</v>
      </c>
      <c r="E296" t="str">
        <f>VLOOKUP(D296,Product_Dim!$A$1:$G$101,2,0)</f>
        <v>Wooden Bookshelf</v>
      </c>
      <c r="F296" t="s">
        <v>1786</v>
      </c>
      <c r="G296">
        <v>3</v>
      </c>
      <c r="H296">
        <v>366.08</v>
      </c>
      <c r="I296">
        <v>0.05</v>
      </c>
      <c r="J296" t="s">
        <v>1805</v>
      </c>
      <c r="K296" s="17">
        <v>1043.328</v>
      </c>
      <c r="L296">
        <f>VLOOKUP(C296,Customer_Dim!$A$2:$H$501,3,0)</f>
        <v>50</v>
      </c>
      <c r="M296" t="str">
        <f t="shared" si="4"/>
        <v>40–59</v>
      </c>
      <c r="N296" t="str">
        <f>VLOOKUP(C296,Customer_Dim!$A$2:$H$501,4,0)</f>
        <v>Male</v>
      </c>
      <c r="O296" t="str">
        <f>VLOOKUP(C296,Customer_Dim!$A$2:$H$501,6,0)</f>
        <v>New Mexico</v>
      </c>
      <c r="P296">
        <f>VLOOKUP(D296,Product_Dim!$A$1:$G$101,7,0)</f>
        <v>208</v>
      </c>
    </row>
    <row r="297" spans="1:16" x14ac:dyDescent="0.3">
      <c r="A297" t="s">
        <v>3185</v>
      </c>
      <c r="B297" s="4">
        <v>45656</v>
      </c>
      <c r="C297" t="s">
        <v>235</v>
      </c>
      <c r="D297" t="s">
        <v>1624</v>
      </c>
      <c r="E297" t="str">
        <f>VLOOKUP(D297,Product_Dim!$A$1:$G$101,2,0)</f>
        <v>Makeup Brush Set</v>
      </c>
      <c r="F297" t="s">
        <v>1776</v>
      </c>
      <c r="G297">
        <v>2</v>
      </c>
      <c r="H297">
        <v>591.33000000000004</v>
      </c>
      <c r="I297">
        <v>0.24</v>
      </c>
      <c r="J297" t="s">
        <v>1805</v>
      </c>
      <c r="K297" s="17">
        <v>898.8216000000001</v>
      </c>
      <c r="L297">
        <f>VLOOKUP(C297,Customer_Dim!$A$2:$H$501,3,0)</f>
        <v>33</v>
      </c>
      <c r="M297" t="str">
        <f t="shared" si="4"/>
        <v>20–39</v>
      </c>
      <c r="N297" t="str">
        <f>VLOOKUP(C297,Customer_Dim!$A$2:$H$501,4,0)</f>
        <v>Male</v>
      </c>
      <c r="O297" t="str">
        <f>VLOOKUP(C297,Customer_Dim!$A$2:$H$501,6,0)</f>
        <v>Arizona</v>
      </c>
      <c r="P297">
        <f>VLOOKUP(D297,Product_Dim!$A$1:$G$101,7,0)</f>
        <v>431</v>
      </c>
    </row>
    <row r="298" spans="1:16" x14ac:dyDescent="0.3">
      <c r="A298" t="s">
        <v>3664</v>
      </c>
      <c r="B298" s="4">
        <v>45354</v>
      </c>
      <c r="C298" t="s">
        <v>235</v>
      </c>
      <c r="D298" t="s">
        <v>1642</v>
      </c>
      <c r="E298" t="str">
        <f>VLOOKUP(D298,Product_Dim!$A$1:$G$101,2,0)</f>
        <v>Premium Blanket Throw</v>
      </c>
      <c r="F298" t="s">
        <v>1779</v>
      </c>
      <c r="G298">
        <v>3</v>
      </c>
      <c r="H298">
        <v>184.67</v>
      </c>
      <c r="I298">
        <v>0.03</v>
      </c>
      <c r="J298" t="s">
        <v>1810</v>
      </c>
      <c r="K298" s="17">
        <v>537.38969999999995</v>
      </c>
      <c r="L298">
        <f>VLOOKUP(C298,Customer_Dim!$A$2:$H$501,3,0)</f>
        <v>33</v>
      </c>
      <c r="M298" t="str">
        <f t="shared" si="4"/>
        <v>20–39</v>
      </c>
      <c r="N298" t="str">
        <f>VLOOKUP(C298,Customer_Dim!$A$2:$H$501,4,0)</f>
        <v>Male</v>
      </c>
      <c r="O298" t="str">
        <f>VLOOKUP(C298,Customer_Dim!$A$2:$H$501,6,0)</f>
        <v>Arizona</v>
      </c>
      <c r="P298">
        <f>VLOOKUP(D298,Product_Dim!$A$1:$G$101,7,0)</f>
        <v>190</v>
      </c>
    </row>
    <row r="299" spans="1:16" x14ac:dyDescent="0.3">
      <c r="A299" t="s">
        <v>3156</v>
      </c>
      <c r="B299" s="4">
        <v>45373</v>
      </c>
      <c r="C299" t="s">
        <v>238</v>
      </c>
      <c r="D299" t="s">
        <v>1552</v>
      </c>
      <c r="E299" t="str">
        <f>VLOOKUP(D299,Product_Dim!$A$1:$G$101,2,0)</f>
        <v>HD Smart TV Stick</v>
      </c>
      <c r="F299" t="s">
        <v>1779</v>
      </c>
      <c r="G299">
        <v>4</v>
      </c>
      <c r="H299">
        <v>898.58</v>
      </c>
      <c r="I299">
        <v>0.16</v>
      </c>
      <c r="J299" t="s">
        <v>1807</v>
      </c>
      <c r="K299" s="17">
        <v>3019.2287999999999</v>
      </c>
      <c r="L299">
        <f>VLOOKUP(C299,Customer_Dim!$A$2:$H$501,3,0)</f>
        <v>21</v>
      </c>
      <c r="M299" t="str">
        <f t="shared" si="4"/>
        <v>20–39</v>
      </c>
      <c r="N299" t="str">
        <f>VLOOKUP(C299,Customer_Dim!$A$2:$H$501,4,0)</f>
        <v>Female</v>
      </c>
      <c r="O299" t="str">
        <f>VLOOKUP(C299,Customer_Dim!$A$2:$H$501,6,0)</f>
        <v>Nevada</v>
      </c>
      <c r="P299">
        <f>VLOOKUP(D299,Product_Dim!$A$1:$G$101,7,0)</f>
        <v>0</v>
      </c>
    </row>
    <row r="300" spans="1:16" x14ac:dyDescent="0.3">
      <c r="A300" t="s">
        <v>2163</v>
      </c>
      <c r="B300" s="4">
        <v>45299</v>
      </c>
      <c r="C300" t="s">
        <v>238</v>
      </c>
      <c r="D300" t="s">
        <v>1566</v>
      </c>
      <c r="E300" t="str">
        <f>VLOOKUP(D300,Product_Dim!$A$1:$G$101,2,0)</f>
        <v>Women's Denim Jeans</v>
      </c>
      <c r="F300" t="s">
        <v>1739</v>
      </c>
      <c r="G300">
        <v>1</v>
      </c>
      <c r="H300">
        <v>691.38</v>
      </c>
      <c r="I300">
        <v>0.11</v>
      </c>
      <c r="J300" t="s">
        <v>1810</v>
      </c>
      <c r="K300" s="17">
        <v>615.32820000000004</v>
      </c>
      <c r="L300">
        <f>VLOOKUP(C300,Customer_Dim!$A$2:$H$501,3,0)</f>
        <v>21</v>
      </c>
      <c r="M300" t="str">
        <f t="shared" si="4"/>
        <v>20–39</v>
      </c>
      <c r="N300" t="str">
        <f>VLOOKUP(C300,Customer_Dim!$A$2:$H$501,4,0)</f>
        <v>Female</v>
      </c>
      <c r="O300" t="str">
        <f>VLOOKUP(C300,Customer_Dim!$A$2:$H$501,6,0)</f>
        <v>Nevada</v>
      </c>
      <c r="P300">
        <f>VLOOKUP(D300,Product_Dim!$A$1:$G$101,7,0)</f>
        <v>343</v>
      </c>
    </row>
    <row r="301" spans="1:16" x14ac:dyDescent="0.3">
      <c r="A301" t="s">
        <v>1900</v>
      </c>
      <c r="B301" s="4">
        <v>45657</v>
      </c>
      <c r="C301" t="s">
        <v>238</v>
      </c>
      <c r="D301" t="s">
        <v>1568</v>
      </c>
      <c r="E301" t="str">
        <f>VLOOKUP(D301,Product_Dim!$A$1:$G$101,2,0)</f>
        <v>Knee Support Brace</v>
      </c>
      <c r="F301" t="s">
        <v>1751</v>
      </c>
      <c r="G301">
        <v>2</v>
      </c>
      <c r="H301">
        <v>327.52</v>
      </c>
      <c r="I301">
        <v>0.15</v>
      </c>
      <c r="J301" t="s">
        <v>1807</v>
      </c>
      <c r="K301" s="17">
        <v>556.78399999999999</v>
      </c>
      <c r="L301">
        <f>VLOOKUP(C301,Customer_Dim!$A$2:$H$501,3,0)</f>
        <v>21</v>
      </c>
      <c r="M301" t="str">
        <f t="shared" si="4"/>
        <v>20–39</v>
      </c>
      <c r="N301" t="str">
        <f>VLOOKUP(C301,Customer_Dim!$A$2:$H$501,4,0)</f>
        <v>Female</v>
      </c>
      <c r="O301" t="str">
        <f>VLOOKUP(C301,Customer_Dim!$A$2:$H$501,6,0)</f>
        <v>Nevada</v>
      </c>
      <c r="P301">
        <f>VLOOKUP(D301,Product_Dim!$A$1:$G$101,7,0)</f>
        <v>65</v>
      </c>
    </row>
    <row r="302" spans="1:16" x14ac:dyDescent="0.3">
      <c r="A302" t="s">
        <v>2546</v>
      </c>
      <c r="B302" s="4">
        <v>45716</v>
      </c>
      <c r="C302" t="s">
        <v>238</v>
      </c>
      <c r="D302" t="s">
        <v>1570</v>
      </c>
      <c r="E302" t="str">
        <f>VLOOKUP(D302,Product_Dim!$A$1:$G$101,2,0)</f>
        <v>Outdoor Sports Water Bottle</v>
      </c>
      <c r="F302" t="s">
        <v>1764</v>
      </c>
      <c r="G302">
        <v>4</v>
      </c>
      <c r="H302">
        <v>618.83000000000004</v>
      </c>
      <c r="I302">
        <v>0.08</v>
      </c>
      <c r="J302" t="s">
        <v>1807</v>
      </c>
      <c r="K302" s="17">
        <v>2277.2944000000002</v>
      </c>
      <c r="L302">
        <f>VLOOKUP(C302,Customer_Dim!$A$2:$H$501,3,0)</f>
        <v>21</v>
      </c>
      <c r="M302" t="str">
        <f t="shared" si="4"/>
        <v>20–39</v>
      </c>
      <c r="N302" t="str">
        <f>VLOOKUP(C302,Customer_Dim!$A$2:$H$501,4,0)</f>
        <v>Female</v>
      </c>
      <c r="O302" t="str">
        <f>VLOOKUP(C302,Customer_Dim!$A$2:$H$501,6,0)</f>
        <v>Nevada</v>
      </c>
      <c r="P302">
        <f>VLOOKUP(D302,Product_Dim!$A$1:$G$101,7,0)</f>
        <v>0</v>
      </c>
    </row>
    <row r="303" spans="1:16" x14ac:dyDescent="0.3">
      <c r="A303" t="s">
        <v>1817</v>
      </c>
      <c r="B303" s="4">
        <v>45335</v>
      </c>
      <c r="C303" t="s">
        <v>238</v>
      </c>
      <c r="D303" t="s">
        <v>1578</v>
      </c>
      <c r="E303" t="str">
        <f>VLOOKUP(D303,Product_Dim!$A$1:$G$101,2,0)</f>
        <v>Foldable Camping Chair</v>
      </c>
      <c r="F303" t="s">
        <v>1781</v>
      </c>
      <c r="G303">
        <v>1</v>
      </c>
      <c r="H303">
        <v>278.63</v>
      </c>
      <c r="I303">
        <v>7.0000000000000007E-2</v>
      </c>
      <c r="J303" t="s">
        <v>1805</v>
      </c>
      <c r="K303" s="17">
        <v>259.1259</v>
      </c>
      <c r="L303">
        <f>VLOOKUP(C303,Customer_Dim!$A$2:$H$501,3,0)</f>
        <v>21</v>
      </c>
      <c r="M303" t="str">
        <f t="shared" si="4"/>
        <v>20–39</v>
      </c>
      <c r="N303" t="str">
        <f>VLOOKUP(C303,Customer_Dim!$A$2:$H$501,4,0)</f>
        <v>Female</v>
      </c>
      <c r="O303" t="str">
        <f>VLOOKUP(C303,Customer_Dim!$A$2:$H$501,6,0)</f>
        <v>Nevada</v>
      </c>
      <c r="P303">
        <f>VLOOKUP(D303,Product_Dim!$A$1:$G$101,7,0)</f>
        <v>340</v>
      </c>
    </row>
    <row r="304" spans="1:16" x14ac:dyDescent="0.3">
      <c r="A304" t="s">
        <v>3644</v>
      </c>
      <c r="B304" s="4">
        <v>45392</v>
      </c>
      <c r="C304" t="s">
        <v>238</v>
      </c>
      <c r="D304" t="s">
        <v>1547</v>
      </c>
      <c r="E304" t="str">
        <f>VLOOKUP(D304,Product_Dim!$A$1:$G$101,2,0)</f>
        <v>Adjustable Dumbbell Set</v>
      </c>
      <c r="F304" t="s">
        <v>1776</v>
      </c>
      <c r="G304">
        <v>1</v>
      </c>
      <c r="H304">
        <v>829.83</v>
      </c>
      <c r="I304">
        <v>0.26</v>
      </c>
      <c r="J304" t="s">
        <v>1810</v>
      </c>
      <c r="K304" s="17">
        <v>614.07420000000002</v>
      </c>
      <c r="L304">
        <f>VLOOKUP(C304,Customer_Dim!$A$2:$H$501,3,0)</f>
        <v>21</v>
      </c>
      <c r="M304" t="str">
        <f t="shared" si="4"/>
        <v>20–39</v>
      </c>
      <c r="N304" t="str">
        <f>VLOOKUP(C304,Customer_Dim!$A$2:$H$501,4,0)</f>
        <v>Female</v>
      </c>
      <c r="O304" t="str">
        <f>VLOOKUP(C304,Customer_Dim!$A$2:$H$501,6,0)</f>
        <v>Nevada</v>
      </c>
      <c r="P304">
        <f>VLOOKUP(D304,Product_Dim!$A$1:$G$101,7,0)</f>
        <v>323</v>
      </c>
    </row>
    <row r="305" spans="1:16" x14ac:dyDescent="0.3">
      <c r="A305" t="s">
        <v>2105</v>
      </c>
      <c r="B305" s="4">
        <v>45583</v>
      </c>
      <c r="C305" t="s">
        <v>238</v>
      </c>
      <c r="D305" t="s">
        <v>1710</v>
      </c>
      <c r="E305" t="str">
        <f>VLOOKUP(D305,Product_Dim!$A$1:$G$101,2,0)</f>
        <v>Gaming Mouse Pad XL</v>
      </c>
      <c r="F305" t="s">
        <v>1739</v>
      </c>
      <c r="G305">
        <v>4</v>
      </c>
      <c r="H305">
        <v>61.98</v>
      </c>
      <c r="I305">
        <v>0.16</v>
      </c>
      <c r="J305" t="s">
        <v>1805</v>
      </c>
      <c r="K305" s="17">
        <v>208.25280000000001</v>
      </c>
      <c r="L305">
        <f>VLOOKUP(C305,Customer_Dim!$A$2:$H$501,3,0)</f>
        <v>21</v>
      </c>
      <c r="M305" t="str">
        <f t="shared" si="4"/>
        <v>20–39</v>
      </c>
      <c r="N305" t="str">
        <f>VLOOKUP(C305,Customer_Dim!$A$2:$H$501,4,0)</f>
        <v>Female</v>
      </c>
      <c r="O305" t="str">
        <f>VLOOKUP(C305,Customer_Dim!$A$2:$H$501,6,0)</f>
        <v>Nevada</v>
      </c>
      <c r="P305">
        <f>VLOOKUP(D305,Product_Dim!$A$1:$G$101,7,0)</f>
        <v>361</v>
      </c>
    </row>
    <row r="306" spans="1:16" x14ac:dyDescent="0.3">
      <c r="A306" t="s">
        <v>2441</v>
      </c>
      <c r="B306" s="4">
        <v>45642</v>
      </c>
      <c r="C306" t="s">
        <v>241</v>
      </c>
      <c r="D306" t="s">
        <v>1564</v>
      </c>
      <c r="E306" t="str">
        <f>VLOOKUP(D306,Product_Dim!$A$1:$G$101,2,0)</f>
        <v>Soccer Training Cone Set</v>
      </c>
      <c r="F306" t="s">
        <v>1751</v>
      </c>
      <c r="G306">
        <v>1</v>
      </c>
      <c r="H306">
        <v>373.06</v>
      </c>
      <c r="I306">
        <v>0.11</v>
      </c>
      <c r="J306" t="s">
        <v>1807</v>
      </c>
      <c r="K306" s="17">
        <v>332.02339999999998</v>
      </c>
      <c r="L306">
        <f>VLOOKUP(C306,Customer_Dim!$A$2:$H$501,3,0)</f>
        <v>27</v>
      </c>
      <c r="M306" t="str">
        <f t="shared" si="4"/>
        <v>20–39</v>
      </c>
      <c r="N306" t="str">
        <f>VLOOKUP(C306,Customer_Dim!$A$2:$H$501,4,0)</f>
        <v>Female</v>
      </c>
      <c r="O306" t="str">
        <f>VLOOKUP(C306,Customer_Dim!$A$2:$H$501,6,0)</f>
        <v>New Hampshire</v>
      </c>
      <c r="P306">
        <f>VLOOKUP(D306,Product_Dim!$A$1:$G$101,7,0)</f>
        <v>367</v>
      </c>
    </row>
    <row r="307" spans="1:16" x14ac:dyDescent="0.3">
      <c r="A307" t="s">
        <v>2622</v>
      </c>
      <c r="B307" s="4">
        <v>45398</v>
      </c>
      <c r="C307" t="s">
        <v>241</v>
      </c>
      <c r="D307" t="s">
        <v>1533</v>
      </c>
      <c r="E307" t="str">
        <f>VLOOKUP(D307,Product_Dim!$A$1:$G$101,2,0)</f>
        <v>Men's Running Jacket</v>
      </c>
      <c r="F307" t="s">
        <v>1768</v>
      </c>
      <c r="G307">
        <v>4</v>
      </c>
      <c r="H307">
        <v>348.91</v>
      </c>
      <c r="I307">
        <v>0.18</v>
      </c>
      <c r="J307" t="s">
        <v>1807</v>
      </c>
      <c r="K307" s="17">
        <v>1144.4248</v>
      </c>
      <c r="L307">
        <f>VLOOKUP(C307,Customer_Dim!$A$2:$H$501,3,0)</f>
        <v>27</v>
      </c>
      <c r="M307" t="str">
        <f t="shared" si="4"/>
        <v>20–39</v>
      </c>
      <c r="N307" t="str">
        <f>VLOOKUP(C307,Customer_Dim!$A$2:$H$501,4,0)</f>
        <v>Female</v>
      </c>
      <c r="O307" t="str">
        <f>VLOOKUP(C307,Customer_Dim!$A$2:$H$501,6,0)</f>
        <v>New Hampshire</v>
      </c>
      <c r="P307">
        <f>VLOOKUP(D307,Product_Dim!$A$1:$G$101,7,0)</f>
        <v>452</v>
      </c>
    </row>
    <row r="308" spans="1:16" x14ac:dyDescent="0.3">
      <c r="A308" t="s">
        <v>2678</v>
      </c>
      <c r="B308" s="4">
        <v>45302</v>
      </c>
      <c r="C308" t="s">
        <v>241</v>
      </c>
      <c r="D308" t="s">
        <v>1610</v>
      </c>
      <c r="E308" t="str">
        <f>VLOOKUP(D308,Product_Dim!$A$1:$G$101,2,0)</f>
        <v>Noise-Canceling Headphones</v>
      </c>
      <c r="F308" t="s">
        <v>1783</v>
      </c>
      <c r="G308">
        <v>1</v>
      </c>
      <c r="H308">
        <v>517.82000000000005</v>
      </c>
      <c r="I308">
        <v>0.28999999999999998</v>
      </c>
      <c r="J308" t="s">
        <v>1805</v>
      </c>
      <c r="K308" s="17">
        <v>367.65219999999999</v>
      </c>
      <c r="L308">
        <f>VLOOKUP(C308,Customer_Dim!$A$2:$H$501,3,0)</f>
        <v>27</v>
      </c>
      <c r="M308" t="str">
        <f t="shared" si="4"/>
        <v>20–39</v>
      </c>
      <c r="N308" t="str">
        <f>VLOOKUP(C308,Customer_Dim!$A$2:$H$501,4,0)</f>
        <v>Female</v>
      </c>
      <c r="O308" t="str">
        <f>VLOOKUP(C308,Customer_Dim!$A$2:$H$501,6,0)</f>
        <v>New Hampshire</v>
      </c>
      <c r="P308">
        <f>VLOOKUP(D308,Product_Dim!$A$1:$G$101,7,0)</f>
        <v>378</v>
      </c>
    </row>
    <row r="309" spans="1:16" x14ac:dyDescent="0.3">
      <c r="A309" t="s">
        <v>3525</v>
      </c>
      <c r="B309" s="4">
        <v>45261</v>
      </c>
      <c r="C309" t="s">
        <v>241</v>
      </c>
      <c r="D309" t="s">
        <v>1686</v>
      </c>
      <c r="E309" t="str">
        <f>VLOOKUP(D309,Product_Dim!$A$1:$G$101,2,0)</f>
        <v>Essential Oil Diffuser</v>
      </c>
      <c r="F309" t="s">
        <v>1748</v>
      </c>
      <c r="G309">
        <v>4</v>
      </c>
      <c r="H309">
        <v>346.37</v>
      </c>
      <c r="I309">
        <v>0.18</v>
      </c>
      <c r="J309" t="s">
        <v>1810</v>
      </c>
      <c r="K309" s="17">
        <v>1136.0935999999999</v>
      </c>
      <c r="L309">
        <f>VLOOKUP(C309,Customer_Dim!$A$2:$H$501,3,0)</f>
        <v>27</v>
      </c>
      <c r="M309" t="str">
        <f t="shared" si="4"/>
        <v>20–39</v>
      </c>
      <c r="N309" t="str">
        <f>VLOOKUP(C309,Customer_Dim!$A$2:$H$501,4,0)</f>
        <v>Female</v>
      </c>
      <c r="O309" t="str">
        <f>VLOOKUP(C309,Customer_Dim!$A$2:$H$501,6,0)</f>
        <v>New Hampshire</v>
      </c>
      <c r="P309">
        <f>VLOOKUP(D309,Product_Dim!$A$1:$G$101,7,0)</f>
        <v>400</v>
      </c>
    </row>
    <row r="310" spans="1:16" x14ac:dyDescent="0.3">
      <c r="A310" t="s">
        <v>2194</v>
      </c>
      <c r="B310" s="4">
        <v>45892</v>
      </c>
      <c r="C310" t="s">
        <v>241</v>
      </c>
      <c r="D310" t="s">
        <v>1690</v>
      </c>
      <c r="E310" t="str">
        <f>VLOOKUP(D310,Product_Dim!$A$1:$G$101,2,0)</f>
        <v>Wall-Mounted Spice Rack</v>
      </c>
      <c r="F310" t="s">
        <v>1771</v>
      </c>
      <c r="G310">
        <v>4</v>
      </c>
      <c r="H310">
        <v>773.81</v>
      </c>
      <c r="I310">
        <v>0.08</v>
      </c>
      <c r="J310" t="s">
        <v>1810</v>
      </c>
      <c r="K310" s="17">
        <v>2847.6208000000001</v>
      </c>
      <c r="L310">
        <f>VLOOKUP(C310,Customer_Dim!$A$2:$H$501,3,0)</f>
        <v>27</v>
      </c>
      <c r="M310" t="str">
        <f t="shared" si="4"/>
        <v>20–39</v>
      </c>
      <c r="N310" t="str">
        <f>VLOOKUP(C310,Customer_Dim!$A$2:$H$501,4,0)</f>
        <v>Female</v>
      </c>
      <c r="O310" t="str">
        <f>VLOOKUP(C310,Customer_Dim!$A$2:$H$501,6,0)</f>
        <v>New Hampshire</v>
      </c>
      <c r="P310">
        <f>VLOOKUP(D310,Product_Dim!$A$1:$G$101,7,0)</f>
        <v>58</v>
      </c>
    </row>
    <row r="311" spans="1:16" x14ac:dyDescent="0.3">
      <c r="A311" t="s">
        <v>1985</v>
      </c>
      <c r="B311" s="4">
        <v>45885</v>
      </c>
      <c r="C311" t="s">
        <v>241</v>
      </c>
      <c r="D311" t="s">
        <v>1718</v>
      </c>
      <c r="E311" t="str">
        <f>VLOOKUP(D311,Product_Dim!$A$1:$G$101,2,0)</f>
        <v>Vitamin E Body Lotion</v>
      </c>
      <c r="F311" t="s">
        <v>1755</v>
      </c>
      <c r="G311">
        <v>4</v>
      </c>
      <c r="H311">
        <v>638.91</v>
      </c>
      <c r="I311">
        <v>0</v>
      </c>
      <c r="J311" t="s">
        <v>1810</v>
      </c>
      <c r="K311" s="17">
        <v>2555.64</v>
      </c>
      <c r="L311">
        <f>VLOOKUP(C311,Customer_Dim!$A$2:$H$501,3,0)</f>
        <v>27</v>
      </c>
      <c r="M311" t="str">
        <f t="shared" si="4"/>
        <v>20–39</v>
      </c>
      <c r="N311" t="str">
        <f>VLOOKUP(C311,Customer_Dim!$A$2:$H$501,4,0)</f>
        <v>Female</v>
      </c>
      <c r="O311" t="str">
        <f>VLOOKUP(C311,Customer_Dim!$A$2:$H$501,6,0)</f>
        <v>New Hampshire</v>
      </c>
      <c r="P311">
        <f>VLOOKUP(D311,Product_Dim!$A$1:$G$101,7,0)</f>
        <v>213</v>
      </c>
    </row>
    <row r="312" spans="1:16" x14ac:dyDescent="0.3">
      <c r="A312" t="s">
        <v>2864</v>
      </c>
      <c r="B312" s="4">
        <v>45873</v>
      </c>
      <c r="C312" t="s">
        <v>244</v>
      </c>
      <c r="D312" t="s">
        <v>1550</v>
      </c>
      <c r="E312" t="str">
        <f>VLOOKUP(D312,Product_Dim!$A$1:$G$101,2,0)</f>
        <v>Ceramic Kitchen Bowl Set</v>
      </c>
      <c r="F312" t="s">
        <v>1748</v>
      </c>
      <c r="G312">
        <v>3</v>
      </c>
      <c r="H312">
        <v>900.63</v>
      </c>
      <c r="I312">
        <v>0.11</v>
      </c>
      <c r="J312" t="s">
        <v>1810</v>
      </c>
      <c r="K312" s="17">
        <v>2404.6821</v>
      </c>
      <c r="L312">
        <f>VLOOKUP(C312,Customer_Dim!$A$2:$H$501,3,0)</f>
        <v>58</v>
      </c>
      <c r="M312" t="str">
        <f t="shared" si="4"/>
        <v>40–59</v>
      </c>
      <c r="N312" t="str">
        <f>VLOOKUP(C312,Customer_Dim!$A$2:$H$501,4,0)</f>
        <v>Male</v>
      </c>
      <c r="O312" t="str">
        <f>VLOOKUP(C312,Customer_Dim!$A$2:$H$501,6,0)</f>
        <v>Florida</v>
      </c>
      <c r="P312">
        <f>VLOOKUP(D312,Product_Dim!$A$1:$G$101,7,0)</f>
        <v>308</v>
      </c>
    </row>
    <row r="313" spans="1:16" x14ac:dyDescent="0.3">
      <c r="A313" t="s">
        <v>2752</v>
      </c>
      <c r="B313" s="4">
        <v>45567</v>
      </c>
      <c r="C313" t="s">
        <v>244</v>
      </c>
      <c r="D313" t="s">
        <v>1558</v>
      </c>
      <c r="E313" t="str">
        <f>VLOOKUP(D313,Product_Dim!$A$1:$G$101,2,0)</f>
        <v>Decorative Wall Mirror</v>
      </c>
      <c r="F313" t="s">
        <v>1783</v>
      </c>
      <c r="G313">
        <v>4</v>
      </c>
      <c r="H313">
        <v>973.9</v>
      </c>
      <c r="I313">
        <v>0.02</v>
      </c>
      <c r="J313" t="s">
        <v>1810</v>
      </c>
      <c r="K313" s="17">
        <v>3817.6880000000001</v>
      </c>
      <c r="L313">
        <f>VLOOKUP(C313,Customer_Dim!$A$2:$H$501,3,0)</f>
        <v>58</v>
      </c>
      <c r="M313" t="str">
        <f t="shared" si="4"/>
        <v>40–59</v>
      </c>
      <c r="N313" t="str">
        <f>VLOOKUP(C313,Customer_Dim!$A$2:$H$501,4,0)</f>
        <v>Male</v>
      </c>
      <c r="O313" t="str">
        <f>VLOOKUP(C313,Customer_Dim!$A$2:$H$501,6,0)</f>
        <v>Florida</v>
      </c>
      <c r="P313">
        <f>VLOOKUP(D313,Product_Dim!$A$1:$G$101,7,0)</f>
        <v>439</v>
      </c>
    </row>
    <row r="314" spans="1:16" x14ac:dyDescent="0.3">
      <c r="A314" t="s">
        <v>3408</v>
      </c>
      <c r="B314" s="4">
        <v>45664</v>
      </c>
      <c r="C314" t="s">
        <v>244</v>
      </c>
      <c r="D314" t="s">
        <v>1560</v>
      </c>
      <c r="E314" t="str">
        <f>VLOOKUP(D314,Product_Dim!$A$1:$G$101,2,0)</f>
        <v>4K Home Projector</v>
      </c>
      <c r="F314" t="s">
        <v>1795</v>
      </c>
      <c r="G314">
        <v>1</v>
      </c>
      <c r="H314">
        <v>336.51</v>
      </c>
      <c r="I314">
        <v>0.11</v>
      </c>
      <c r="J314" t="s">
        <v>1807</v>
      </c>
      <c r="K314" s="17">
        <v>299.4939</v>
      </c>
      <c r="L314">
        <f>VLOOKUP(C314,Customer_Dim!$A$2:$H$501,3,0)</f>
        <v>58</v>
      </c>
      <c r="M314" t="str">
        <f t="shared" si="4"/>
        <v>40–59</v>
      </c>
      <c r="N314" t="str">
        <f>VLOOKUP(C314,Customer_Dim!$A$2:$H$501,4,0)</f>
        <v>Male</v>
      </c>
      <c r="O314" t="str">
        <f>VLOOKUP(C314,Customer_Dim!$A$2:$H$501,6,0)</f>
        <v>Florida</v>
      </c>
      <c r="P314">
        <f>VLOOKUP(D314,Product_Dim!$A$1:$G$101,7,0)</f>
        <v>301</v>
      </c>
    </row>
    <row r="315" spans="1:16" x14ac:dyDescent="0.3">
      <c r="A315" t="s">
        <v>2616</v>
      </c>
      <c r="B315" s="4">
        <v>45340</v>
      </c>
      <c r="C315" t="s">
        <v>244</v>
      </c>
      <c r="D315" t="s">
        <v>1531</v>
      </c>
      <c r="E315" t="str">
        <f>VLOOKUP(D315,Product_Dim!$A$1:$G$101,2,0)</f>
        <v>Women's Casual Hoodie</v>
      </c>
      <c r="F315" t="s">
        <v>1751</v>
      </c>
      <c r="G315">
        <v>2</v>
      </c>
      <c r="H315">
        <v>803.3</v>
      </c>
      <c r="I315">
        <v>0.17</v>
      </c>
      <c r="J315" t="s">
        <v>1805</v>
      </c>
      <c r="K315" s="17">
        <v>1333.4780000000001</v>
      </c>
      <c r="L315">
        <f>VLOOKUP(C315,Customer_Dim!$A$2:$H$501,3,0)</f>
        <v>58</v>
      </c>
      <c r="M315" t="str">
        <f t="shared" si="4"/>
        <v>40–59</v>
      </c>
      <c r="N315" t="str">
        <f>VLOOKUP(C315,Customer_Dim!$A$2:$H$501,4,0)</f>
        <v>Male</v>
      </c>
      <c r="O315" t="str">
        <f>VLOOKUP(C315,Customer_Dim!$A$2:$H$501,6,0)</f>
        <v>Florida</v>
      </c>
      <c r="P315">
        <f>VLOOKUP(D315,Product_Dim!$A$1:$G$101,7,0)</f>
        <v>352</v>
      </c>
    </row>
    <row r="316" spans="1:16" x14ac:dyDescent="0.3">
      <c r="A316" t="s">
        <v>3216</v>
      </c>
      <c r="B316" s="4">
        <v>45296</v>
      </c>
      <c r="C316" t="s">
        <v>244</v>
      </c>
      <c r="D316" t="s">
        <v>1580</v>
      </c>
      <c r="E316" t="str">
        <f>VLOOKUP(D316,Product_Dim!$A$1:$G$101,2,0)</f>
        <v>Women's Scarf Set</v>
      </c>
      <c r="F316" t="s">
        <v>1783</v>
      </c>
      <c r="G316">
        <v>2</v>
      </c>
      <c r="H316">
        <v>795.37</v>
      </c>
      <c r="I316">
        <v>0.2</v>
      </c>
      <c r="J316" t="s">
        <v>1810</v>
      </c>
      <c r="K316" s="17">
        <v>1272.5920000000001</v>
      </c>
      <c r="L316">
        <f>VLOOKUP(C316,Customer_Dim!$A$2:$H$501,3,0)</f>
        <v>58</v>
      </c>
      <c r="M316" t="str">
        <f t="shared" si="4"/>
        <v>40–59</v>
      </c>
      <c r="N316" t="str">
        <f>VLOOKUP(C316,Customer_Dim!$A$2:$H$501,4,0)</f>
        <v>Male</v>
      </c>
      <c r="O316" t="str">
        <f>VLOOKUP(C316,Customer_Dim!$A$2:$H$501,6,0)</f>
        <v>Florida</v>
      </c>
      <c r="P316">
        <f>VLOOKUP(D316,Product_Dim!$A$1:$G$101,7,0)</f>
        <v>268</v>
      </c>
    </row>
    <row r="317" spans="1:16" x14ac:dyDescent="0.3">
      <c r="A317" t="s">
        <v>3580</v>
      </c>
      <c r="B317" s="4">
        <v>45507</v>
      </c>
      <c r="C317" t="s">
        <v>244</v>
      </c>
      <c r="D317" t="s">
        <v>1612</v>
      </c>
      <c r="E317" t="str">
        <f>VLOOKUP(D317,Product_Dim!$A$1:$G$101,2,0)</f>
        <v>Yoga Exercise Mat</v>
      </c>
      <c r="F317" t="s">
        <v>1795</v>
      </c>
      <c r="G317">
        <v>2</v>
      </c>
      <c r="H317">
        <v>56.52</v>
      </c>
      <c r="I317">
        <v>0.17</v>
      </c>
      <c r="J317" t="s">
        <v>1807</v>
      </c>
      <c r="K317" s="17">
        <v>93.8232</v>
      </c>
      <c r="L317">
        <f>VLOOKUP(C317,Customer_Dim!$A$2:$H$501,3,0)</f>
        <v>58</v>
      </c>
      <c r="M317" t="str">
        <f t="shared" si="4"/>
        <v>40–59</v>
      </c>
      <c r="N317" t="str">
        <f>VLOOKUP(C317,Customer_Dim!$A$2:$H$501,4,0)</f>
        <v>Male</v>
      </c>
      <c r="O317" t="str">
        <f>VLOOKUP(C317,Customer_Dim!$A$2:$H$501,6,0)</f>
        <v>Florida</v>
      </c>
      <c r="P317">
        <f>VLOOKUP(D317,Product_Dim!$A$1:$G$101,7,0)</f>
        <v>369</v>
      </c>
    </row>
    <row r="318" spans="1:16" x14ac:dyDescent="0.3">
      <c r="A318" t="s">
        <v>3585</v>
      </c>
      <c r="B318" s="4">
        <v>45373</v>
      </c>
      <c r="C318" t="s">
        <v>244</v>
      </c>
      <c r="D318" t="s">
        <v>1616</v>
      </c>
      <c r="E318" t="str">
        <f>VLOOKUP(D318,Product_Dim!$A$1:$G$101,2,0)</f>
        <v>USB External Hard Drive</v>
      </c>
      <c r="F318" t="s">
        <v>1748</v>
      </c>
      <c r="G318">
        <v>2</v>
      </c>
      <c r="H318">
        <v>521.44000000000005</v>
      </c>
      <c r="I318">
        <v>0.25</v>
      </c>
      <c r="J318" t="s">
        <v>1810</v>
      </c>
      <c r="K318" s="17">
        <v>782.16000000000008</v>
      </c>
      <c r="L318">
        <f>VLOOKUP(C318,Customer_Dim!$A$2:$H$501,3,0)</f>
        <v>58</v>
      </c>
      <c r="M318" t="str">
        <f t="shared" si="4"/>
        <v>40–59</v>
      </c>
      <c r="N318" t="str">
        <f>VLOOKUP(C318,Customer_Dim!$A$2:$H$501,4,0)</f>
        <v>Male</v>
      </c>
      <c r="O318" t="str">
        <f>VLOOKUP(C318,Customer_Dim!$A$2:$H$501,6,0)</f>
        <v>Florida</v>
      </c>
      <c r="P318">
        <f>VLOOKUP(D318,Product_Dim!$A$1:$G$101,7,0)</f>
        <v>266</v>
      </c>
    </row>
    <row r="319" spans="1:16" x14ac:dyDescent="0.3">
      <c r="A319" t="s">
        <v>1924</v>
      </c>
      <c r="B319" s="4">
        <v>45554</v>
      </c>
      <c r="C319" t="s">
        <v>244</v>
      </c>
      <c r="D319" t="s">
        <v>1622</v>
      </c>
      <c r="E319" t="str">
        <f>VLOOKUP(D319,Product_Dim!$A$1:$G$101,2,0)</f>
        <v>Men's Winter Jacket</v>
      </c>
      <c r="F319" t="s">
        <v>1751</v>
      </c>
      <c r="G319">
        <v>3</v>
      </c>
      <c r="H319">
        <v>479.63</v>
      </c>
      <c r="I319">
        <v>0.3</v>
      </c>
      <c r="J319" t="s">
        <v>1807</v>
      </c>
      <c r="K319" s="17">
        <v>1007.223</v>
      </c>
      <c r="L319">
        <f>VLOOKUP(C319,Customer_Dim!$A$2:$H$501,3,0)</f>
        <v>58</v>
      </c>
      <c r="M319" t="str">
        <f t="shared" si="4"/>
        <v>40–59</v>
      </c>
      <c r="N319" t="str">
        <f>VLOOKUP(C319,Customer_Dim!$A$2:$H$501,4,0)</f>
        <v>Male</v>
      </c>
      <c r="O319" t="str">
        <f>VLOOKUP(C319,Customer_Dim!$A$2:$H$501,6,0)</f>
        <v>Florida</v>
      </c>
      <c r="P319">
        <f>VLOOKUP(D319,Product_Dim!$A$1:$G$101,7,0)</f>
        <v>296</v>
      </c>
    </row>
    <row r="320" spans="1:16" x14ac:dyDescent="0.3">
      <c r="A320" t="s">
        <v>3423</v>
      </c>
      <c r="B320" s="4">
        <v>45456</v>
      </c>
      <c r="C320" t="s">
        <v>244</v>
      </c>
      <c r="D320" t="s">
        <v>1672</v>
      </c>
      <c r="E320" t="str">
        <f>VLOOKUP(D320,Product_Dim!$A$1:$G$101,2,0)</f>
        <v>Hair Repair Oil Treatment</v>
      </c>
      <c r="F320" t="s">
        <v>1761</v>
      </c>
      <c r="G320">
        <v>1</v>
      </c>
      <c r="H320">
        <v>475.15</v>
      </c>
      <c r="I320">
        <v>0.04</v>
      </c>
      <c r="J320" t="s">
        <v>1810</v>
      </c>
      <c r="K320" s="17">
        <v>456.14399999999989</v>
      </c>
      <c r="L320">
        <f>VLOOKUP(C320,Customer_Dim!$A$2:$H$501,3,0)</f>
        <v>58</v>
      </c>
      <c r="M320" t="str">
        <f t="shared" si="4"/>
        <v>40–59</v>
      </c>
      <c r="N320" t="str">
        <f>VLOOKUP(C320,Customer_Dim!$A$2:$H$501,4,0)</f>
        <v>Male</v>
      </c>
      <c r="O320" t="str">
        <f>VLOOKUP(C320,Customer_Dim!$A$2:$H$501,6,0)</f>
        <v>Florida</v>
      </c>
      <c r="P320">
        <f>VLOOKUP(D320,Product_Dim!$A$1:$G$101,7,0)</f>
        <v>383</v>
      </c>
    </row>
    <row r="321" spans="1:16" x14ac:dyDescent="0.3">
      <c r="A321" t="s">
        <v>2744</v>
      </c>
      <c r="B321" s="4">
        <v>45543</v>
      </c>
      <c r="C321" t="s">
        <v>244</v>
      </c>
      <c r="D321" t="s">
        <v>1682</v>
      </c>
      <c r="E321" t="str">
        <f>VLOOKUP(D321,Product_Dim!$A$1:$G$101,2,0)</f>
        <v>Wireless Mouse</v>
      </c>
      <c r="F321" t="s">
        <v>1771</v>
      </c>
      <c r="G321">
        <v>3</v>
      </c>
      <c r="H321">
        <v>904.48</v>
      </c>
      <c r="I321">
        <v>0.21</v>
      </c>
      <c r="J321" t="s">
        <v>1807</v>
      </c>
      <c r="K321" s="17">
        <v>2143.6176</v>
      </c>
      <c r="L321">
        <f>VLOOKUP(C321,Customer_Dim!$A$2:$H$501,3,0)</f>
        <v>58</v>
      </c>
      <c r="M321" t="str">
        <f t="shared" si="4"/>
        <v>40–59</v>
      </c>
      <c r="N321" t="str">
        <f>VLOOKUP(C321,Customer_Dim!$A$2:$H$501,4,0)</f>
        <v>Male</v>
      </c>
      <c r="O321" t="str">
        <f>VLOOKUP(C321,Customer_Dim!$A$2:$H$501,6,0)</f>
        <v>Florida</v>
      </c>
      <c r="P321">
        <f>VLOOKUP(D321,Product_Dim!$A$1:$G$101,7,0)</f>
        <v>320</v>
      </c>
    </row>
    <row r="322" spans="1:16" x14ac:dyDescent="0.3">
      <c r="A322" t="s">
        <v>3506</v>
      </c>
      <c r="B322" s="4">
        <v>45675</v>
      </c>
      <c r="C322" t="s">
        <v>248</v>
      </c>
      <c r="D322" t="s">
        <v>1584</v>
      </c>
      <c r="E322" t="str">
        <f>VLOOKUP(D322,Product_Dim!$A$1:$G$101,2,0)</f>
        <v>Decorative Floor Vase</v>
      </c>
      <c r="F322" t="s">
        <v>1781</v>
      </c>
      <c r="G322">
        <v>4</v>
      </c>
      <c r="H322">
        <v>459.83</v>
      </c>
      <c r="I322">
        <v>0.12</v>
      </c>
      <c r="J322" t="s">
        <v>1810</v>
      </c>
      <c r="K322" s="17">
        <v>1618.6016</v>
      </c>
      <c r="L322">
        <f>VLOOKUP(C322,Customer_Dim!$A$2:$H$501,3,0)</f>
        <v>24</v>
      </c>
      <c r="M322" t="str">
        <f t="shared" si="4"/>
        <v>20–39</v>
      </c>
      <c r="N322" t="str">
        <f>VLOOKUP(C322,Customer_Dim!$A$2:$H$501,4,0)</f>
        <v>Female</v>
      </c>
      <c r="O322" t="str">
        <f>VLOOKUP(C322,Customer_Dim!$A$2:$H$501,6,0)</f>
        <v>Indiana</v>
      </c>
      <c r="P322">
        <f>VLOOKUP(D322,Product_Dim!$A$1:$G$101,7,0)</f>
        <v>378</v>
      </c>
    </row>
    <row r="323" spans="1:16" x14ac:dyDescent="0.3">
      <c r="A323" t="s">
        <v>1957</v>
      </c>
      <c r="B323" s="4">
        <v>45433</v>
      </c>
      <c r="C323" t="s">
        <v>248</v>
      </c>
      <c r="D323" t="s">
        <v>1634</v>
      </c>
      <c r="E323" t="str">
        <f>VLOOKUP(D323,Product_Dim!$A$1:$G$101,2,0)</f>
        <v>Rugby Ball</v>
      </c>
      <c r="F323" t="s">
        <v>1755</v>
      </c>
      <c r="G323">
        <v>4</v>
      </c>
      <c r="H323">
        <v>355.64</v>
      </c>
      <c r="I323">
        <v>0.16</v>
      </c>
      <c r="J323" t="s">
        <v>1810</v>
      </c>
      <c r="K323" s="17">
        <v>1194.9503999999999</v>
      </c>
      <c r="L323">
        <f>VLOOKUP(C323,Customer_Dim!$A$2:$H$501,3,0)</f>
        <v>24</v>
      </c>
      <c r="M323" t="str">
        <f t="shared" ref="M323:M386" si="5">IF(L323&lt;20,"Below 20",
IF(L323&lt;40,"20–39",
IF(L323&lt;60,"40–59","60+")))</f>
        <v>20–39</v>
      </c>
      <c r="N323" t="str">
        <f>VLOOKUP(C323,Customer_Dim!$A$2:$H$501,4,0)</f>
        <v>Female</v>
      </c>
      <c r="O323" t="str">
        <f>VLOOKUP(C323,Customer_Dim!$A$2:$H$501,6,0)</f>
        <v>Indiana</v>
      </c>
      <c r="P323">
        <f>VLOOKUP(D323,Product_Dim!$A$1:$G$101,7,0)</f>
        <v>82</v>
      </c>
    </row>
    <row r="324" spans="1:16" x14ac:dyDescent="0.3">
      <c r="A324" t="s">
        <v>3799</v>
      </c>
      <c r="B324" s="4">
        <v>45493</v>
      </c>
      <c r="C324" t="s">
        <v>248</v>
      </c>
      <c r="D324" t="s">
        <v>1708</v>
      </c>
      <c r="E324" t="str">
        <f>VLOOKUP(D324,Product_Dim!$A$1:$G$101,2,0)</f>
        <v>Face Foundation Kit</v>
      </c>
      <c r="F324" t="s">
        <v>1783</v>
      </c>
      <c r="G324">
        <v>4</v>
      </c>
      <c r="H324">
        <v>569.98</v>
      </c>
      <c r="I324">
        <v>0.23</v>
      </c>
      <c r="J324" t="s">
        <v>1805</v>
      </c>
      <c r="K324" s="17">
        <v>1755.5383999999999</v>
      </c>
      <c r="L324">
        <f>VLOOKUP(C324,Customer_Dim!$A$2:$H$501,3,0)</f>
        <v>24</v>
      </c>
      <c r="M324" t="str">
        <f t="shared" si="5"/>
        <v>20–39</v>
      </c>
      <c r="N324" t="str">
        <f>VLOOKUP(C324,Customer_Dim!$A$2:$H$501,4,0)</f>
        <v>Female</v>
      </c>
      <c r="O324" t="str">
        <f>VLOOKUP(C324,Customer_Dim!$A$2:$H$501,6,0)</f>
        <v>Indiana</v>
      </c>
      <c r="P324">
        <f>VLOOKUP(D324,Product_Dim!$A$1:$G$101,7,0)</f>
        <v>457</v>
      </c>
    </row>
    <row r="325" spans="1:16" x14ac:dyDescent="0.3">
      <c r="A325" t="s">
        <v>2725</v>
      </c>
      <c r="B325" s="4">
        <v>45807</v>
      </c>
      <c r="C325" t="s">
        <v>252</v>
      </c>
      <c r="D325" t="s">
        <v>1556</v>
      </c>
      <c r="E325" t="str">
        <f>VLOOKUP(D325,Product_Dim!$A$1:$G$101,2,0)</f>
        <v>USB-C Fast Charger</v>
      </c>
      <c r="F325" t="s">
        <v>1748</v>
      </c>
      <c r="G325">
        <v>2</v>
      </c>
      <c r="H325">
        <v>183.85</v>
      </c>
      <c r="I325">
        <v>0.14000000000000001</v>
      </c>
      <c r="J325" t="s">
        <v>1807</v>
      </c>
      <c r="K325" s="17">
        <v>316.22199999999998</v>
      </c>
      <c r="L325">
        <f>VLOOKUP(C325,Customer_Dim!$A$2:$H$501,3,0)</f>
        <v>24</v>
      </c>
      <c r="M325" t="str">
        <f t="shared" si="5"/>
        <v>20–39</v>
      </c>
      <c r="N325" t="str">
        <f>VLOOKUP(C325,Customer_Dim!$A$2:$H$501,4,0)</f>
        <v>Female</v>
      </c>
      <c r="O325" t="str">
        <f>VLOOKUP(C325,Customer_Dim!$A$2:$H$501,6,0)</f>
        <v>New Jersey</v>
      </c>
      <c r="P325">
        <f>VLOOKUP(D325,Product_Dim!$A$1:$G$101,7,0)</f>
        <v>453</v>
      </c>
    </row>
    <row r="326" spans="1:16" x14ac:dyDescent="0.3">
      <c r="A326" t="s">
        <v>2577</v>
      </c>
      <c r="B326" s="4">
        <v>45762</v>
      </c>
      <c r="C326" t="s">
        <v>252</v>
      </c>
      <c r="D326" t="s">
        <v>1580</v>
      </c>
      <c r="E326" t="str">
        <f>VLOOKUP(D326,Product_Dim!$A$1:$G$101,2,0)</f>
        <v>Women's Scarf Set</v>
      </c>
      <c r="F326" t="s">
        <v>1789</v>
      </c>
      <c r="G326">
        <v>3</v>
      </c>
      <c r="H326">
        <v>852.72</v>
      </c>
      <c r="I326">
        <v>0.16</v>
      </c>
      <c r="J326" t="s">
        <v>1805</v>
      </c>
      <c r="K326" s="17">
        <v>2148.8544000000002</v>
      </c>
      <c r="L326">
        <f>VLOOKUP(C326,Customer_Dim!$A$2:$H$501,3,0)</f>
        <v>24</v>
      </c>
      <c r="M326" t="str">
        <f t="shared" si="5"/>
        <v>20–39</v>
      </c>
      <c r="N326" t="str">
        <f>VLOOKUP(C326,Customer_Dim!$A$2:$H$501,4,0)</f>
        <v>Female</v>
      </c>
      <c r="O326" t="str">
        <f>VLOOKUP(C326,Customer_Dim!$A$2:$H$501,6,0)</f>
        <v>New Jersey</v>
      </c>
      <c r="P326">
        <f>VLOOKUP(D326,Product_Dim!$A$1:$G$101,7,0)</f>
        <v>268</v>
      </c>
    </row>
    <row r="327" spans="1:16" x14ac:dyDescent="0.3">
      <c r="A327" t="s">
        <v>3254</v>
      </c>
      <c r="B327" s="4">
        <v>45709</v>
      </c>
      <c r="C327" t="s">
        <v>252</v>
      </c>
      <c r="D327" t="s">
        <v>1592</v>
      </c>
      <c r="E327" t="str">
        <f>VLOOKUP(D327,Product_Dim!$A$1:$G$101,2,0)</f>
        <v>Basketball</v>
      </c>
      <c r="F327" t="s">
        <v>1792</v>
      </c>
      <c r="G327">
        <v>2</v>
      </c>
      <c r="H327">
        <v>46.39</v>
      </c>
      <c r="I327">
        <v>7.0000000000000007E-2</v>
      </c>
      <c r="J327" t="s">
        <v>1805</v>
      </c>
      <c r="K327" s="17">
        <v>86.285399999999996</v>
      </c>
      <c r="L327">
        <f>VLOOKUP(C327,Customer_Dim!$A$2:$H$501,3,0)</f>
        <v>24</v>
      </c>
      <c r="M327" t="str">
        <f t="shared" si="5"/>
        <v>20–39</v>
      </c>
      <c r="N327" t="str">
        <f>VLOOKUP(C327,Customer_Dim!$A$2:$H$501,4,0)</f>
        <v>Female</v>
      </c>
      <c r="O327" t="str">
        <f>VLOOKUP(C327,Customer_Dim!$A$2:$H$501,6,0)</f>
        <v>New Jersey</v>
      </c>
      <c r="P327">
        <f>VLOOKUP(D327,Product_Dim!$A$1:$G$101,7,0)</f>
        <v>281</v>
      </c>
    </row>
    <row r="328" spans="1:16" x14ac:dyDescent="0.3">
      <c r="A328" t="s">
        <v>2032</v>
      </c>
      <c r="B328" s="4">
        <v>45607</v>
      </c>
      <c r="C328" t="s">
        <v>252</v>
      </c>
      <c r="D328" t="s">
        <v>1676</v>
      </c>
      <c r="E328" t="str">
        <f>VLOOKUP(D328,Product_Dim!$A$1:$G$101,2,0)</f>
        <v>Shin Guards – Adult</v>
      </c>
      <c r="F328" t="s">
        <v>1768</v>
      </c>
      <c r="G328">
        <v>3</v>
      </c>
      <c r="H328">
        <v>927.6</v>
      </c>
      <c r="I328">
        <v>0.09</v>
      </c>
      <c r="J328" t="s">
        <v>1805</v>
      </c>
      <c r="K328" s="17">
        <v>2532.348</v>
      </c>
      <c r="L328">
        <f>VLOOKUP(C328,Customer_Dim!$A$2:$H$501,3,0)</f>
        <v>24</v>
      </c>
      <c r="M328" t="str">
        <f t="shared" si="5"/>
        <v>20–39</v>
      </c>
      <c r="N328" t="str">
        <f>VLOOKUP(C328,Customer_Dim!$A$2:$H$501,4,0)</f>
        <v>Female</v>
      </c>
      <c r="O328" t="str">
        <f>VLOOKUP(C328,Customer_Dim!$A$2:$H$501,6,0)</f>
        <v>New Jersey</v>
      </c>
      <c r="P328">
        <f>VLOOKUP(D328,Product_Dim!$A$1:$G$101,7,0)</f>
        <v>359</v>
      </c>
    </row>
    <row r="329" spans="1:16" x14ac:dyDescent="0.3">
      <c r="A329" t="s">
        <v>3048</v>
      </c>
      <c r="B329" s="4">
        <v>45786</v>
      </c>
      <c r="C329" t="s">
        <v>255</v>
      </c>
      <c r="D329" t="s">
        <v>1562</v>
      </c>
      <c r="E329" t="str">
        <f>VLOOKUP(D329,Product_Dim!$A$1:$G$101,2,0)</f>
        <v>Beard Grooming Kit</v>
      </c>
      <c r="F329" t="s">
        <v>1786</v>
      </c>
      <c r="G329">
        <v>2</v>
      </c>
      <c r="H329">
        <v>126.02</v>
      </c>
      <c r="I329">
        <v>0.09</v>
      </c>
      <c r="J329" t="s">
        <v>1810</v>
      </c>
      <c r="K329" s="17">
        <v>229.35640000000001</v>
      </c>
      <c r="L329">
        <f>VLOOKUP(C329,Customer_Dim!$A$2:$H$501,3,0)</f>
        <v>29</v>
      </c>
      <c r="M329" t="str">
        <f t="shared" si="5"/>
        <v>20–39</v>
      </c>
      <c r="N329" t="str">
        <f>VLOOKUP(C329,Customer_Dim!$A$2:$H$501,4,0)</f>
        <v>Female</v>
      </c>
      <c r="O329" t="str">
        <f>VLOOKUP(C329,Customer_Dim!$A$2:$H$501,6,0)</f>
        <v>New Mexico</v>
      </c>
      <c r="P329">
        <f>VLOOKUP(D329,Product_Dim!$A$1:$G$101,7,0)</f>
        <v>256</v>
      </c>
    </row>
    <row r="330" spans="1:16" x14ac:dyDescent="0.3">
      <c r="A330" t="s">
        <v>3445</v>
      </c>
      <c r="B330" s="4">
        <v>45520</v>
      </c>
      <c r="C330" t="s">
        <v>255</v>
      </c>
      <c r="D330" t="s">
        <v>1537</v>
      </c>
      <c r="E330" t="str">
        <f>VLOOKUP(D330,Product_Dim!$A$1:$G$101,2,0)</f>
        <v>Men's Leather Belt</v>
      </c>
      <c r="F330" t="s">
        <v>1743</v>
      </c>
      <c r="G330">
        <v>4</v>
      </c>
      <c r="H330">
        <v>796.89</v>
      </c>
      <c r="I330">
        <v>0.17</v>
      </c>
      <c r="J330" t="s">
        <v>1805</v>
      </c>
      <c r="K330" s="17">
        <v>2645.6747999999998</v>
      </c>
      <c r="L330">
        <f>VLOOKUP(C330,Customer_Dim!$A$2:$H$501,3,0)</f>
        <v>29</v>
      </c>
      <c r="M330" t="str">
        <f t="shared" si="5"/>
        <v>20–39</v>
      </c>
      <c r="N330" t="str">
        <f>VLOOKUP(C330,Customer_Dim!$A$2:$H$501,4,0)</f>
        <v>Female</v>
      </c>
      <c r="O330" t="str">
        <f>VLOOKUP(C330,Customer_Dim!$A$2:$H$501,6,0)</f>
        <v>New Mexico</v>
      </c>
      <c r="P330">
        <f>VLOOKUP(D330,Product_Dim!$A$1:$G$101,7,0)</f>
        <v>59</v>
      </c>
    </row>
    <row r="331" spans="1:16" x14ac:dyDescent="0.3">
      <c r="A331" t="s">
        <v>1857</v>
      </c>
      <c r="B331" s="4">
        <v>45291</v>
      </c>
      <c r="C331" t="s">
        <v>255</v>
      </c>
      <c r="D331" t="s">
        <v>1634</v>
      </c>
      <c r="E331" t="str">
        <f>VLOOKUP(D331,Product_Dim!$A$1:$G$101,2,0)</f>
        <v>Rugby Ball</v>
      </c>
      <c r="F331" t="s">
        <v>1768</v>
      </c>
      <c r="G331">
        <v>3</v>
      </c>
      <c r="H331">
        <v>83.7</v>
      </c>
      <c r="I331">
        <v>0.24</v>
      </c>
      <c r="J331" t="s">
        <v>1807</v>
      </c>
      <c r="K331" s="17">
        <v>190.83600000000001</v>
      </c>
      <c r="L331">
        <f>VLOOKUP(C331,Customer_Dim!$A$2:$H$501,3,0)</f>
        <v>29</v>
      </c>
      <c r="M331" t="str">
        <f t="shared" si="5"/>
        <v>20–39</v>
      </c>
      <c r="N331" t="str">
        <f>VLOOKUP(C331,Customer_Dim!$A$2:$H$501,4,0)</f>
        <v>Female</v>
      </c>
      <c r="O331" t="str">
        <f>VLOOKUP(C331,Customer_Dim!$A$2:$H$501,6,0)</f>
        <v>New Mexico</v>
      </c>
      <c r="P331">
        <f>VLOOKUP(D331,Product_Dim!$A$1:$G$101,7,0)</f>
        <v>82</v>
      </c>
    </row>
    <row r="332" spans="1:16" x14ac:dyDescent="0.3">
      <c r="A332" t="s">
        <v>1853</v>
      </c>
      <c r="B332" s="4">
        <v>45570</v>
      </c>
      <c r="C332" t="s">
        <v>255</v>
      </c>
      <c r="D332" t="s">
        <v>1686</v>
      </c>
      <c r="E332" t="str">
        <f>VLOOKUP(D332,Product_Dim!$A$1:$G$101,2,0)</f>
        <v>Essential Oil Diffuser</v>
      </c>
      <c r="F332" t="s">
        <v>1786</v>
      </c>
      <c r="G332">
        <v>1</v>
      </c>
      <c r="H332">
        <v>418.69</v>
      </c>
      <c r="I332">
        <v>0.06</v>
      </c>
      <c r="J332" t="s">
        <v>1807</v>
      </c>
      <c r="K332" s="17">
        <v>393.5686</v>
      </c>
      <c r="L332">
        <f>VLOOKUP(C332,Customer_Dim!$A$2:$H$501,3,0)</f>
        <v>29</v>
      </c>
      <c r="M332" t="str">
        <f t="shared" si="5"/>
        <v>20–39</v>
      </c>
      <c r="N332" t="str">
        <f>VLOOKUP(C332,Customer_Dim!$A$2:$H$501,4,0)</f>
        <v>Female</v>
      </c>
      <c r="O332" t="str">
        <f>VLOOKUP(C332,Customer_Dim!$A$2:$H$501,6,0)</f>
        <v>New Mexico</v>
      </c>
      <c r="P332">
        <f>VLOOKUP(D332,Product_Dim!$A$1:$G$101,7,0)</f>
        <v>400</v>
      </c>
    </row>
    <row r="333" spans="1:16" x14ac:dyDescent="0.3">
      <c r="A333" t="s">
        <v>3095</v>
      </c>
      <c r="B333" s="4">
        <v>45749</v>
      </c>
      <c r="C333" t="s">
        <v>255</v>
      </c>
      <c r="D333" t="s">
        <v>1690</v>
      </c>
      <c r="E333" t="str">
        <f>VLOOKUP(D333,Product_Dim!$A$1:$G$101,2,0)</f>
        <v>Wall-Mounted Spice Rack</v>
      </c>
      <c r="F333" t="s">
        <v>1789</v>
      </c>
      <c r="G333">
        <v>4</v>
      </c>
      <c r="H333">
        <v>408.76</v>
      </c>
      <c r="I333">
        <v>0.12</v>
      </c>
      <c r="J333" t="s">
        <v>1810</v>
      </c>
      <c r="K333" s="17">
        <v>1438.8352</v>
      </c>
      <c r="L333">
        <f>VLOOKUP(C333,Customer_Dim!$A$2:$H$501,3,0)</f>
        <v>29</v>
      </c>
      <c r="M333" t="str">
        <f t="shared" si="5"/>
        <v>20–39</v>
      </c>
      <c r="N333" t="str">
        <f>VLOOKUP(C333,Customer_Dim!$A$2:$H$501,4,0)</f>
        <v>Female</v>
      </c>
      <c r="O333" t="str">
        <f>VLOOKUP(C333,Customer_Dim!$A$2:$H$501,6,0)</f>
        <v>New Mexico</v>
      </c>
      <c r="P333">
        <f>VLOOKUP(D333,Product_Dim!$A$1:$G$101,7,0)</f>
        <v>58</v>
      </c>
    </row>
    <row r="334" spans="1:16" x14ac:dyDescent="0.3">
      <c r="A334" t="s">
        <v>2904</v>
      </c>
      <c r="B334" s="4">
        <v>45596</v>
      </c>
      <c r="C334" t="s">
        <v>258</v>
      </c>
      <c r="D334" t="s">
        <v>1525</v>
      </c>
      <c r="E334" t="str">
        <f>VLOOKUP(D334,Product_Dim!$A$1:$G$101,2,0)</f>
        <v>Brother Laser Printer</v>
      </c>
      <c r="F334" t="s">
        <v>1748</v>
      </c>
      <c r="G334">
        <v>2</v>
      </c>
      <c r="H334">
        <v>374.42</v>
      </c>
      <c r="I334">
        <v>0.21</v>
      </c>
      <c r="J334" t="s">
        <v>1810</v>
      </c>
      <c r="K334" s="17">
        <v>591.58360000000005</v>
      </c>
      <c r="L334">
        <f>VLOOKUP(C334,Customer_Dim!$A$2:$H$501,3,0)</f>
        <v>61</v>
      </c>
      <c r="M334" t="str">
        <f t="shared" si="5"/>
        <v>60+</v>
      </c>
      <c r="N334" t="str">
        <f>VLOOKUP(C334,Customer_Dim!$A$2:$H$501,4,0)</f>
        <v>Female</v>
      </c>
      <c r="O334" t="str">
        <f>VLOOKUP(C334,Customer_Dim!$A$2:$H$501,6,0)</f>
        <v>New Mexico</v>
      </c>
      <c r="P334">
        <f>VLOOKUP(D334,Product_Dim!$A$1:$G$101,7,0)</f>
        <v>416</v>
      </c>
    </row>
    <row r="335" spans="1:16" x14ac:dyDescent="0.3">
      <c r="A335" t="s">
        <v>3435</v>
      </c>
      <c r="B335" s="4">
        <v>45829</v>
      </c>
      <c r="C335" t="s">
        <v>258</v>
      </c>
      <c r="D335" t="s">
        <v>1598</v>
      </c>
      <c r="E335" t="str">
        <f>VLOOKUP(D335,Product_Dim!$A$1:$G$101,2,0)</f>
        <v>Gaming Mechanical Keyboard</v>
      </c>
      <c r="F335" t="s">
        <v>1768</v>
      </c>
      <c r="G335">
        <v>3</v>
      </c>
      <c r="H335">
        <v>109.5</v>
      </c>
      <c r="I335">
        <v>0.06</v>
      </c>
      <c r="J335" t="s">
        <v>1810</v>
      </c>
      <c r="K335" s="17">
        <v>308.79000000000002</v>
      </c>
      <c r="L335">
        <f>VLOOKUP(C335,Customer_Dim!$A$2:$H$501,3,0)</f>
        <v>61</v>
      </c>
      <c r="M335" t="str">
        <f t="shared" si="5"/>
        <v>60+</v>
      </c>
      <c r="N335" t="str">
        <f>VLOOKUP(C335,Customer_Dim!$A$2:$H$501,4,0)</f>
        <v>Female</v>
      </c>
      <c r="O335" t="str">
        <f>VLOOKUP(C335,Customer_Dim!$A$2:$H$501,6,0)</f>
        <v>New Mexico</v>
      </c>
      <c r="P335">
        <f>VLOOKUP(D335,Product_Dim!$A$1:$G$101,7,0)</f>
        <v>86</v>
      </c>
    </row>
    <row r="336" spans="1:16" x14ac:dyDescent="0.3">
      <c r="A336" t="s">
        <v>2256</v>
      </c>
      <c r="B336" s="4">
        <v>45806</v>
      </c>
      <c r="C336" t="s">
        <v>258</v>
      </c>
      <c r="D336" t="s">
        <v>1696</v>
      </c>
      <c r="E336" t="str">
        <f>VLOOKUP(D336,Product_Dim!$A$1:$G$101,2,0)</f>
        <v>Hydrating Face Cleanser</v>
      </c>
      <c r="F336" t="s">
        <v>1781</v>
      </c>
      <c r="G336">
        <v>2</v>
      </c>
      <c r="H336">
        <v>541.39</v>
      </c>
      <c r="I336">
        <v>0.03</v>
      </c>
      <c r="J336" t="s">
        <v>1810</v>
      </c>
      <c r="K336" s="17">
        <v>1050.2965999999999</v>
      </c>
      <c r="L336">
        <f>VLOOKUP(C336,Customer_Dim!$A$2:$H$501,3,0)</f>
        <v>61</v>
      </c>
      <c r="M336" t="str">
        <f t="shared" si="5"/>
        <v>60+</v>
      </c>
      <c r="N336" t="str">
        <f>VLOOKUP(C336,Customer_Dim!$A$2:$H$501,4,0)</f>
        <v>Female</v>
      </c>
      <c r="O336" t="str">
        <f>VLOOKUP(C336,Customer_Dim!$A$2:$H$501,6,0)</f>
        <v>New Mexico</v>
      </c>
      <c r="P336">
        <f>VLOOKUP(D336,Product_Dim!$A$1:$G$101,7,0)</f>
        <v>159</v>
      </c>
    </row>
    <row r="337" spans="1:16" x14ac:dyDescent="0.3">
      <c r="A337" t="s">
        <v>3346</v>
      </c>
      <c r="B337" s="4">
        <v>45775</v>
      </c>
      <c r="C337" t="s">
        <v>261</v>
      </c>
      <c r="D337" t="s">
        <v>1560</v>
      </c>
      <c r="E337" t="str">
        <f>VLOOKUP(D337,Product_Dim!$A$1:$G$101,2,0)</f>
        <v>4K Home Projector</v>
      </c>
      <c r="F337" t="s">
        <v>1776</v>
      </c>
      <c r="G337">
        <v>4</v>
      </c>
      <c r="H337">
        <v>935.98</v>
      </c>
      <c r="I337">
        <v>0.11</v>
      </c>
      <c r="J337" t="s">
        <v>1807</v>
      </c>
      <c r="K337" s="17">
        <v>3332.0888</v>
      </c>
      <c r="L337">
        <f>VLOOKUP(C337,Customer_Dim!$A$2:$H$501,3,0)</f>
        <v>39</v>
      </c>
      <c r="M337" t="str">
        <f t="shared" si="5"/>
        <v>20–39</v>
      </c>
      <c r="N337" t="str">
        <f>VLOOKUP(C337,Customer_Dim!$A$2:$H$501,4,0)</f>
        <v>Female</v>
      </c>
      <c r="O337" t="str">
        <f>VLOOKUP(C337,Customer_Dim!$A$2:$H$501,6,0)</f>
        <v>Iowa</v>
      </c>
      <c r="P337">
        <f>VLOOKUP(D337,Product_Dim!$A$1:$G$101,7,0)</f>
        <v>301</v>
      </c>
    </row>
    <row r="338" spans="1:16" x14ac:dyDescent="0.3">
      <c r="A338" t="s">
        <v>1847</v>
      </c>
      <c r="B338" s="4">
        <v>45486</v>
      </c>
      <c r="C338" t="s">
        <v>261</v>
      </c>
      <c r="D338" t="s">
        <v>1582</v>
      </c>
      <c r="E338" t="str">
        <f>VLOOKUP(D338,Product_Dim!$A$1:$G$101,2,0)</f>
        <v>Wireless Bluetooth Speaker</v>
      </c>
      <c r="F338" t="s">
        <v>1795</v>
      </c>
      <c r="G338">
        <v>2</v>
      </c>
      <c r="H338">
        <v>873.86</v>
      </c>
      <c r="I338">
        <v>7.0000000000000007E-2</v>
      </c>
      <c r="J338" t="s">
        <v>1810</v>
      </c>
      <c r="K338" s="17">
        <v>1625.3796</v>
      </c>
      <c r="L338">
        <f>VLOOKUP(C338,Customer_Dim!$A$2:$H$501,3,0)</f>
        <v>39</v>
      </c>
      <c r="M338" t="str">
        <f t="shared" si="5"/>
        <v>20–39</v>
      </c>
      <c r="N338" t="str">
        <f>VLOOKUP(C338,Customer_Dim!$A$2:$H$501,4,0)</f>
        <v>Female</v>
      </c>
      <c r="O338" t="str">
        <f>VLOOKUP(C338,Customer_Dim!$A$2:$H$501,6,0)</f>
        <v>Iowa</v>
      </c>
      <c r="P338">
        <f>VLOOKUP(D338,Product_Dim!$A$1:$G$101,7,0)</f>
        <v>213</v>
      </c>
    </row>
    <row r="339" spans="1:16" x14ac:dyDescent="0.3">
      <c r="A339" t="s">
        <v>2430</v>
      </c>
      <c r="B339" s="4">
        <v>45608</v>
      </c>
      <c r="C339" t="s">
        <v>261</v>
      </c>
      <c r="D339" t="s">
        <v>1584</v>
      </c>
      <c r="E339" t="str">
        <f>VLOOKUP(D339,Product_Dim!$A$1:$G$101,2,0)</f>
        <v>Decorative Floor Vase</v>
      </c>
      <c r="F339" t="s">
        <v>1781</v>
      </c>
      <c r="G339">
        <v>4</v>
      </c>
      <c r="H339">
        <v>757.71</v>
      </c>
      <c r="I339">
        <v>0.26</v>
      </c>
      <c r="J339" t="s">
        <v>1810</v>
      </c>
      <c r="K339" s="17">
        <v>2242.8216000000002</v>
      </c>
      <c r="L339">
        <f>VLOOKUP(C339,Customer_Dim!$A$2:$H$501,3,0)</f>
        <v>39</v>
      </c>
      <c r="M339" t="str">
        <f t="shared" si="5"/>
        <v>20–39</v>
      </c>
      <c r="N339" t="str">
        <f>VLOOKUP(C339,Customer_Dim!$A$2:$H$501,4,0)</f>
        <v>Female</v>
      </c>
      <c r="O339" t="str">
        <f>VLOOKUP(C339,Customer_Dim!$A$2:$H$501,6,0)</f>
        <v>Iowa</v>
      </c>
      <c r="P339">
        <f>VLOOKUP(D339,Product_Dim!$A$1:$G$101,7,0)</f>
        <v>378</v>
      </c>
    </row>
    <row r="340" spans="1:16" x14ac:dyDescent="0.3">
      <c r="A340" t="s">
        <v>3497</v>
      </c>
      <c r="B340" s="4">
        <v>45445</v>
      </c>
      <c r="C340" t="s">
        <v>261</v>
      </c>
      <c r="D340" t="s">
        <v>1590</v>
      </c>
      <c r="E340" t="str">
        <f>VLOOKUP(D340,Product_Dim!$A$1:$G$101,2,0)</f>
        <v>Stainless Steel Cutlery Set</v>
      </c>
      <c r="F340" t="s">
        <v>1761</v>
      </c>
      <c r="G340">
        <v>1</v>
      </c>
      <c r="H340">
        <v>637.39</v>
      </c>
      <c r="I340">
        <v>0.22</v>
      </c>
      <c r="J340" t="s">
        <v>1807</v>
      </c>
      <c r="K340" s="17">
        <v>497.16419999999999</v>
      </c>
      <c r="L340">
        <f>VLOOKUP(C340,Customer_Dim!$A$2:$H$501,3,0)</f>
        <v>39</v>
      </c>
      <c r="M340" t="str">
        <f t="shared" si="5"/>
        <v>20–39</v>
      </c>
      <c r="N340" t="str">
        <f>VLOOKUP(C340,Customer_Dim!$A$2:$H$501,4,0)</f>
        <v>Female</v>
      </c>
      <c r="O340" t="str">
        <f>VLOOKUP(C340,Customer_Dim!$A$2:$H$501,6,0)</f>
        <v>Iowa</v>
      </c>
      <c r="P340">
        <f>VLOOKUP(D340,Product_Dim!$A$1:$G$101,7,0)</f>
        <v>57</v>
      </c>
    </row>
    <row r="341" spans="1:16" x14ac:dyDescent="0.3">
      <c r="A341" t="s">
        <v>2819</v>
      </c>
      <c r="B341" s="4">
        <v>45535</v>
      </c>
      <c r="C341" t="s">
        <v>261</v>
      </c>
      <c r="D341" t="s">
        <v>1604</v>
      </c>
      <c r="E341" t="str">
        <f>VLOOKUP(D341,Product_Dim!$A$1:$G$101,2,0)</f>
        <v>Men's Casual Sneakers</v>
      </c>
      <c r="F341" t="s">
        <v>1792</v>
      </c>
      <c r="G341">
        <v>4</v>
      </c>
      <c r="H341">
        <v>85.62</v>
      </c>
      <c r="I341">
        <v>0.28000000000000003</v>
      </c>
      <c r="J341" t="s">
        <v>1810</v>
      </c>
      <c r="K341" s="17">
        <v>246.5856</v>
      </c>
      <c r="L341">
        <f>VLOOKUP(C341,Customer_Dim!$A$2:$H$501,3,0)</f>
        <v>39</v>
      </c>
      <c r="M341" t="str">
        <f t="shared" si="5"/>
        <v>20–39</v>
      </c>
      <c r="N341" t="str">
        <f>VLOOKUP(C341,Customer_Dim!$A$2:$H$501,4,0)</f>
        <v>Female</v>
      </c>
      <c r="O341" t="str">
        <f>VLOOKUP(C341,Customer_Dim!$A$2:$H$501,6,0)</f>
        <v>Iowa</v>
      </c>
      <c r="P341">
        <f>VLOOKUP(D341,Product_Dim!$A$1:$G$101,7,0)</f>
        <v>214</v>
      </c>
    </row>
    <row r="342" spans="1:16" x14ac:dyDescent="0.3">
      <c r="A342" t="s">
        <v>3765</v>
      </c>
      <c r="B342" s="4">
        <v>45216</v>
      </c>
      <c r="C342" t="s">
        <v>261</v>
      </c>
      <c r="D342" t="s">
        <v>1658</v>
      </c>
      <c r="E342" t="str">
        <f>VLOOKUP(D342,Product_Dim!$A$1:$G$101,2,0)</f>
        <v>Matte Lipstick Set</v>
      </c>
      <c r="F342" t="s">
        <v>1795</v>
      </c>
      <c r="G342">
        <v>3</v>
      </c>
      <c r="H342">
        <v>449.99</v>
      </c>
      <c r="I342">
        <v>0.17</v>
      </c>
      <c r="J342" t="s">
        <v>1810</v>
      </c>
      <c r="K342" s="17">
        <v>1120.4751000000001</v>
      </c>
      <c r="L342">
        <f>VLOOKUP(C342,Customer_Dim!$A$2:$H$501,3,0)</f>
        <v>39</v>
      </c>
      <c r="M342" t="str">
        <f t="shared" si="5"/>
        <v>20–39</v>
      </c>
      <c r="N342" t="str">
        <f>VLOOKUP(C342,Customer_Dim!$A$2:$H$501,4,0)</f>
        <v>Female</v>
      </c>
      <c r="O342" t="str">
        <f>VLOOKUP(C342,Customer_Dim!$A$2:$H$501,6,0)</f>
        <v>Iowa</v>
      </c>
      <c r="P342">
        <f>VLOOKUP(D342,Product_Dim!$A$1:$G$101,7,0)</f>
        <v>118</v>
      </c>
    </row>
    <row r="343" spans="1:16" x14ac:dyDescent="0.3">
      <c r="A343" t="s">
        <v>1972</v>
      </c>
      <c r="B343" s="4">
        <v>45508</v>
      </c>
      <c r="C343" t="s">
        <v>265</v>
      </c>
      <c r="D343" t="s">
        <v>1550</v>
      </c>
      <c r="E343" t="str">
        <f>VLOOKUP(D343,Product_Dim!$A$1:$G$101,2,0)</f>
        <v>Ceramic Kitchen Bowl Set</v>
      </c>
      <c r="F343" t="s">
        <v>1789</v>
      </c>
      <c r="G343">
        <v>3</v>
      </c>
      <c r="H343">
        <v>707.95</v>
      </c>
      <c r="I343">
        <v>0.18</v>
      </c>
      <c r="J343" t="s">
        <v>1807</v>
      </c>
      <c r="K343" s="17">
        <v>1741.557</v>
      </c>
      <c r="L343">
        <f>VLOOKUP(C343,Customer_Dim!$A$2:$H$501,3,0)</f>
        <v>56</v>
      </c>
      <c r="M343" t="str">
        <f t="shared" si="5"/>
        <v>40–59</v>
      </c>
      <c r="N343" t="str">
        <f>VLOOKUP(C343,Customer_Dim!$A$2:$H$501,4,0)</f>
        <v>Female</v>
      </c>
      <c r="O343" t="str">
        <f>VLOOKUP(C343,Customer_Dim!$A$2:$H$501,6,0)</f>
        <v>West Virginia</v>
      </c>
      <c r="P343">
        <f>VLOOKUP(D343,Product_Dim!$A$1:$G$101,7,0)</f>
        <v>308</v>
      </c>
    </row>
    <row r="344" spans="1:16" x14ac:dyDescent="0.3">
      <c r="A344" t="s">
        <v>3426</v>
      </c>
      <c r="B344" s="4">
        <v>45546</v>
      </c>
      <c r="C344" t="s">
        <v>268</v>
      </c>
      <c r="D344" t="s">
        <v>1696</v>
      </c>
      <c r="E344" t="str">
        <f>VLOOKUP(D344,Product_Dim!$A$1:$G$101,2,0)</f>
        <v>Hydrating Face Cleanser</v>
      </c>
      <c r="F344" t="s">
        <v>1751</v>
      </c>
      <c r="G344">
        <v>2</v>
      </c>
      <c r="H344">
        <v>898.81</v>
      </c>
      <c r="I344">
        <v>0.25</v>
      </c>
      <c r="J344" t="s">
        <v>1805</v>
      </c>
      <c r="K344" s="17">
        <v>1348.2149999999999</v>
      </c>
      <c r="L344">
        <f>VLOOKUP(C344,Customer_Dim!$A$2:$H$501,3,0)</f>
        <v>58</v>
      </c>
      <c r="M344" t="str">
        <f t="shared" si="5"/>
        <v>40–59</v>
      </c>
      <c r="N344" t="str">
        <f>VLOOKUP(C344,Customer_Dim!$A$2:$H$501,4,0)</f>
        <v>Male</v>
      </c>
      <c r="O344" t="str">
        <f>VLOOKUP(C344,Customer_Dim!$A$2:$H$501,6,0)</f>
        <v>Colorado</v>
      </c>
      <c r="P344">
        <f>VLOOKUP(D344,Product_Dim!$A$1:$G$101,7,0)</f>
        <v>159</v>
      </c>
    </row>
    <row r="345" spans="1:16" x14ac:dyDescent="0.3">
      <c r="A345" t="s">
        <v>2027</v>
      </c>
      <c r="B345" s="4">
        <v>45754</v>
      </c>
      <c r="C345" t="s">
        <v>272</v>
      </c>
      <c r="D345" t="s">
        <v>1562</v>
      </c>
      <c r="E345" t="str">
        <f>VLOOKUP(D345,Product_Dim!$A$1:$G$101,2,0)</f>
        <v>Beard Grooming Kit</v>
      </c>
      <c r="F345" t="s">
        <v>1792</v>
      </c>
      <c r="G345">
        <v>3</v>
      </c>
      <c r="H345">
        <v>434.55</v>
      </c>
      <c r="I345">
        <v>0.08</v>
      </c>
      <c r="J345" t="s">
        <v>1810</v>
      </c>
      <c r="K345" s="17">
        <v>1199.3579999999999</v>
      </c>
      <c r="L345">
        <f>VLOOKUP(C345,Customer_Dim!$A$2:$H$501,3,0)</f>
        <v>61</v>
      </c>
      <c r="M345" t="str">
        <f t="shared" si="5"/>
        <v>60+</v>
      </c>
      <c r="N345" t="str">
        <f>VLOOKUP(C345,Customer_Dim!$A$2:$H$501,4,0)</f>
        <v>Female</v>
      </c>
      <c r="O345" t="str">
        <f>VLOOKUP(C345,Customer_Dim!$A$2:$H$501,6,0)</f>
        <v>California</v>
      </c>
      <c r="P345">
        <f>VLOOKUP(D345,Product_Dim!$A$1:$G$101,7,0)</f>
        <v>256</v>
      </c>
    </row>
    <row r="346" spans="1:16" x14ac:dyDescent="0.3">
      <c r="A346" t="s">
        <v>2277</v>
      </c>
      <c r="B346" s="4">
        <v>45912</v>
      </c>
      <c r="C346" t="s">
        <v>272</v>
      </c>
      <c r="D346" t="s">
        <v>1586</v>
      </c>
      <c r="E346" t="str">
        <f>VLOOKUP(D346,Product_Dim!$A$1:$G$101,2,0)</f>
        <v>Sports Stopwatch Timer</v>
      </c>
      <c r="F346" t="s">
        <v>1792</v>
      </c>
      <c r="G346">
        <v>1</v>
      </c>
      <c r="H346">
        <v>514.19000000000005</v>
      </c>
      <c r="I346">
        <v>0.2</v>
      </c>
      <c r="J346" t="s">
        <v>1805</v>
      </c>
      <c r="K346" s="17">
        <v>411.35200000000009</v>
      </c>
      <c r="L346">
        <f>VLOOKUP(C346,Customer_Dim!$A$2:$H$501,3,0)</f>
        <v>61</v>
      </c>
      <c r="M346" t="str">
        <f t="shared" si="5"/>
        <v>60+</v>
      </c>
      <c r="N346" t="str">
        <f>VLOOKUP(C346,Customer_Dim!$A$2:$H$501,4,0)</f>
        <v>Female</v>
      </c>
      <c r="O346" t="str">
        <f>VLOOKUP(C346,Customer_Dim!$A$2:$H$501,6,0)</f>
        <v>California</v>
      </c>
      <c r="P346">
        <f>VLOOKUP(D346,Product_Dim!$A$1:$G$101,7,0)</f>
        <v>137</v>
      </c>
    </row>
    <row r="347" spans="1:16" x14ac:dyDescent="0.3">
      <c r="A347" t="s">
        <v>2645</v>
      </c>
      <c r="B347" s="4">
        <v>45728</v>
      </c>
      <c r="C347" t="s">
        <v>272</v>
      </c>
      <c r="D347" t="s">
        <v>1586</v>
      </c>
      <c r="E347" t="str">
        <f>VLOOKUP(D347,Product_Dim!$A$1:$G$101,2,0)</f>
        <v>Sports Stopwatch Timer</v>
      </c>
      <c r="F347" t="s">
        <v>1786</v>
      </c>
      <c r="G347">
        <v>2</v>
      </c>
      <c r="H347">
        <v>619.12</v>
      </c>
      <c r="I347">
        <v>0.28000000000000003</v>
      </c>
      <c r="J347" t="s">
        <v>1810</v>
      </c>
      <c r="K347" s="17">
        <v>891.53279999999995</v>
      </c>
      <c r="L347">
        <f>VLOOKUP(C347,Customer_Dim!$A$2:$H$501,3,0)</f>
        <v>61</v>
      </c>
      <c r="M347" t="str">
        <f t="shared" si="5"/>
        <v>60+</v>
      </c>
      <c r="N347" t="str">
        <f>VLOOKUP(C347,Customer_Dim!$A$2:$H$501,4,0)</f>
        <v>Female</v>
      </c>
      <c r="O347" t="str">
        <f>VLOOKUP(C347,Customer_Dim!$A$2:$H$501,6,0)</f>
        <v>California</v>
      </c>
      <c r="P347">
        <f>VLOOKUP(D347,Product_Dim!$A$1:$G$101,7,0)</f>
        <v>137</v>
      </c>
    </row>
    <row r="348" spans="1:16" x14ac:dyDescent="0.3">
      <c r="A348" t="s">
        <v>2425</v>
      </c>
      <c r="B348" s="4">
        <v>45925</v>
      </c>
      <c r="C348" t="s">
        <v>272</v>
      </c>
      <c r="D348" t="s">
        <v>1590</v>
      </c>
      <c r="E348" t="str">
        <f>VLOOKUP(D348,Product_Dim!$A$1:$G$101,2,0)</f>
        <v>Stainless Steel Cutlery Set</v>
      </c>
      <c r="F348" t="s">
        <v>1786</v>
      </c>
      <c r="G348">
        <v>1</v>
      </c>
      <c r="H348">
        <v>703.16</v>
      </c>
      <c r="I348">
        <v>0.28999999999999998</v>
      </c>
      <c r="J348" t="s">
        <v>1805</v>
      </c>
      <c r="K348" s="17">
        <v>499.24360000000001</v>
      </c>
      <c r="L348">
        <f>VLOOKUP(C348,Customer_Dim!$A$2:$H$501,3,0)</f>
        <v>61</v>
      </c>
      <c r="M348" t="str">
        <f t="shared" si="5"/>
        <v>60+</v>
      </c>
      <c r="N348" t="str">
        <f>VLOOKUP(C348,Customer_Dim!$A$2:$H$501,4,0)</f>
        <v>Female</v>
      </c>
      <c r="O348" t="str">
        <f>VLOOKUP(C348,Customer_Dim!$A$2:$H$501,6,0)</f>
        <v>California</v>
      </c>
      <c r="P348">
        <f>VLOOKUP(D348,Product_Dim!$A$1:$G$101,7,0)</f>
        <v>57</v>
      </c>
    </row>
    <row r="349" spans="1:16" x14ac:dyDescent="0.3">
      <c r="A349" t="s">
        <v>2863</v>
      </c>
      <c r="B349" s="4">
        <v>45431</v>
      </c>
      <c r="C349" t="s">
        <v>272</v>
      </c>
      <c r="D349" t="s">
        <v>1662</v>
      </c>
      <c r="E349" t="str">
        <f>VLOOKUP(D349,Product_Dim!$A$1:$G$101,2,0)</f>
        <v>Women's Hair Dryer Brush</v>
      </c>
      <c r="F349" t="s">
        <v>1792</v>
      </c>
      <c r="G349">
        <v>4</v>
      </c>
      <c r="H349">
        <v>99.92</v>
      </c>
      <c r="I349">
        <v>0.11</v>
      </c>
      <c r="J349" t="s">
        <v>1810</v>
      </c>
      <c r="K349" s="17">
        <v>355.71519999999998</v>
      </c>
      <c r="L349">
        <f>VLOOKUP(C349,Customer_Dim!$A$2:$H$501,3,0)</f>
        <v>61</v>
      </c>
      <c r="M349" t="str">
        <f t="shared" si="5"/>
        <v>60+</v>
      </c>
      <c r="N349" t="str">
        <f>VLOOKUP(C349,Customer_Dim!$A$2:$H$501,4,0)</f>
        <v>Female</v>
      </c>
      <c r="O349" t="str">
        <f>VLOOKUP(C349,Customer_Dim!$A$2:$H$501,6,0)</f>
        <v>California</v>
      </c>
      <c r="P349">
        <f>VLOOKUP(D349,Product_Dim!$A$1:$G$101,7,0)</f>
        <v>177</v>
      </c>
    </row>
    <row r="350" spans="1:16" x14ac:dyDescent="0.3">
      <c r="A350" t="s">
        <v>2188</v>
      </c>
      <c r="B350" s="4">
        <v>45427</v>
      </c>
      <c r="C350" t="s">
        <v>272</v>
      </c>
      <c r="D350" t="s">
        <v>1708</v>
      </c>
      <c r="E350" t="str">
        <f>VLOOKUP(D350,Product_Dim!$A$1:$G$101,2,0)</f>
        <v>Face Foundation Kit</v>
      </c>
      <c r="F350" t="s">
        <v>1771</v>
      </c>
      <c r="G350">
        <v>3</v>
      </c>
      <c r="H350">
        <v>437.96</v>
      </c>
      <c r="I350">
        <v>0.27</v>
      </c>
      <c r="J350" t="s">
        <v>1810</v>
      </c>
      <c r="K350" s="17">
        <v>959.13239999999985</v>
      </c>
      <c r="L350">
        <f>VLOOKUP(C350,Customer_Dim!$A$2:$H$501,3,0)</f>
        <v>61</v>
      </c>
      <c r="M350" t="str">
        <f t="shared" si="5"/>
        <v>60+</v>
      </c>
      <c r="N350" t="str">
        <f>VLOOKUP(C350,Customer_Dim!$A$2:$H$501,4,0)</f>
        <v>Female</v>
      </c>
      <c r="O350" t="str">
        <f>VLOOKUP(C350,Customer_Dim!$A$2:$H$501,6,0)</f>
        <v>California</v>
      </c>
      <c r="P350">
        <f>VLOOKUP(D350,Product_Dim!$A$1:$G$101,7,0)</f>
        <v>457</v>
      </c>
    </row>
    <row r="351" spans="1:16" x14ac:dyDescent="0.3">
      <c r="A351" t="s">
        <v>3519</v>
      </c>
      <c r="B351" s="4">
        <v>45548</v>
      </c>
      <c r="C351" t="s">
        <v>275</v>
      </c>
      <c r="D351" t="s">
        <v>1528</v>
      </c>
      <c r="E351" t="str">
        <f>VLOOKUP(D351,Product_Dim!$A$1:$G$101,2,0)</f>
        <v>Men's Graphic T-Shirt</v>
      </c>
      <c r="F351" t="s">
        <v>1786</v>
      </c>
      <c r="G351">
        <v>2</v>
      </c>
      <c r="H351">
        <v>508.52</v>
      </c>
      <c r="I351">
        <v>0.11</v>
      </c>
      <c r="J351" t="s">
        <v>1810</v>
      </c>
      <c r="K351" s="17">
        <v>905.16559999999993</v>
      </c>
      <c r="L351">
        <f>VLOOKUP(C351,Customer_Dim!$A$2:$H$501,3,0)</f>
        <v>37</v>
      </c>
      <c r="M351" t="str">
        <f t="shared" si="5"/>
        <v>20–39</v>
      </c>
      <c r="N351" t="str">
        <f>VLOOKUP(C351,Customer_Dim!$A$2:$H$501,4,0)</f>
        <v>Male</v>
      </c>
      <c r="O351" t="str">
        <f>VLOOKUP(C351,Customer_Dim!$A$2:$H$501,6,0)</f>
        <v>Oklahoma</v>
      </c>
      <c r="P351">
        <f>VLOOKUP(D351,Product_Dim!$A$1:$G$101,7,0)</f>
        <v>181</v>
      </c>
    </row>
    <row r="352" spans="1:16" x14ac:dyDescent="0.3">
      <c r="A352" t="s">
        <v>3597</v>
      </c>
      <c r="B352" s="4">
        <v>45721</v>
      </c>
      <c r="C352" t="s">
        <v>275</v>
      </c>
      <c r="D352" t="s">
        <v>1564</v>
      </c>
      <c r="E352" t="str">
        <f>VLOOKUP(D352,Product_Dim!$A$1:$G$101,2,0)</f>
        <v>Soccer Training Cone Set</v>
      </c>
      <c r="F352" t="s">
        <v>1781</v>
      </c>
      <c r="G352">
        <v>1</v>
      </c>
      <c r="H352">
        <v>878.69</v>
      </c>
      <c r="I352">
        <v>0.3</v>
      </c>
      <c r="J352" t="s">
        <v>1807</v>
      </c>
      <c r="K352" s="17">
        <v>615.08299999999997</v>
      </c>
      <c r="L352">
        <f>VLOOKUP(C352,Customer_Dim!$A$2:$H$501,3,0)</f>
        <v>37</v>
      </c>
      <c r="M352" t="str">
        <f t="shared" si="5"/>
        <v>20–39</v>
      </c>
      <c r="N352" t="str">
        <f>VLOOKUP(C352,Customer_Dim!$A$2:$H$501,4,0)</f>
        <v>Male</v>
      </c>
      <c r="O352" t="str">
        <f>VLOOKUP(C352,Customer_Dim!$A$2:$H$501,6,0)</f>
        <v>Oklahoma</v>
      </c>
      <c r="P352">
        <f>VLOOKUP(D352,Product_Dim!$A$1:$G$101,7,0)</f>
        <v>367</v>
      </c>
    </row>
    <row r="353" spans="1:16" x14ac:dyDescent="0.3">
      <c r="A353" t="s">
        <v>1970</v>
      </c>
      <c r="B353" s="4">
        <v>45851</v>
      </c>
      <c r="C353" t="s">
        <v>275</v>
      </c>
      <c r="D353" t="s">
        <v>1594</v>
      </c>
      <c r="E353" t="str">
        <f>VLOOKUP(D353,Product_Dim!$A$1:$G$101,2,0)</f>
        <v>Vitamin C Face Serum</v>
      </c>
      <c r="F353" t="s">
        <v>1739</v>
      </c>
      <c r="G353">
        <v>1</v>
      </c>
      <c r="H353">
        <v>488.31</v>
      </c>
      <c r="I353">
        <v>0.03</v>
      </c>
      <c r="J353" t="s">
        <v>1807</v>
      </c>
      <c r="K353" s="17">
        <v>473.66070000000002</v>
      </c>
      <c r="L353">
        <f>VLOOKUP(C353,Customer_Dim!$A$2:$H$501,3,0)</f>
        <v>37</v>
      </c>
      <c r="M353" t="str">
        <f t="shared" si="5"/>
        <v>20–39</v>
      </c>
      <c r="N353" t="str">
        <f>VLOOKUP(C353,Customer_Dim!$A$2:$H$501,4,0)</f>
        <v>Male</v>
      </c>
      <c r="O353" t="str">
        <f>VLOOKUP(C353,Customer_Dim!$A$2:$H$501,6,0)</f>
        <v>Oklahoma</v>
      </c>
      <c r="P353">
        <f>VLOOKUP(D353,Product_Dim!$A$1:$G$101,7,0)</f>
        <v>244</v>
      </c>
    </row>
    <row r="354" spans="1:16" x14ac:dyDescent="0.3">
      <c r="A354" t="s">
        <v>3565</v>
      </c>
      <c r="B354" s="4">
        <v>45916</v>
      </c>
      <c r="C354" t="s">
        <v>275</v>
      </c>
      <c r="D354" t="s">
        <v>1602</v>
      </c>
      <c r="E354" t="str">
        <f>VLOOKUP(D354,Product_Dim!$A$1:$G$101,2,0)</f>
        <v>Women's Summer Dress</v>
      </c>
      <c r="F354" t="s">
        <v>1734</v>
      </c>
      <c r="G354">
        <v>2</v>
      </c>
      <c r="H354">
        <v>324.18</v>
      </c>
      <c r="I354">
        <v>0.06</v>
      </c>
      <c r="J354" t="s">
        <v>1810</v>
      </c>
      <c r="K354" s="17">
        <v>609.45839999999998</v>
      </c>
      <c r="L354">
        <f>VLOOKUP(C354,Customer_Dim!$A$2:$H$501,3,0)</f>
        <v>37</v>
      </c>
      <c r="M354" t="str">
        <f t="shared" si="5"/>
        <v>20–39</v>
      </c>
      <c r="N354" t="str">
        <f>VLOOKUP(C354,Customer_Dim!$A$2:$H$501,4,0)</f>
        <v>Male</v>
      </c>
      <c r="O354" t="str">
        <f>VLOOKUP(C354,Customer_Dim!$A$2:$H$501,6,0)</f>
        <v>Oklahoma</v>
      </c>
      <c r="P354">
        <f>VLOOKUP(D354,Product_Dim!$A$1:$G$101,7,0)</f>
        <v>154</v>
      </c>
    </row>
    <row r="355" spans="1:16" x14ac:dyDescent="0.3">
      <c r="A355" t="s">
        <v>3225</v>
      </c>
      <c r="B355" s="4">
        <v>45557</v>
      </c>
      <c r="C355" t="s">
        <v>275</v>
      </c>
      <c r="D355" t="s">
        <v>1654</v>
      </c>
      <c r="E355" t="str">
        <f>VLOOKUP(D355,Product_Dim!$A$1:$G$101,2,0)</f>
        <v>Laptop Cooling Pad</v>
      </c>
      <c r="F355" t="s">
        <v>1774</v>
      </c>
      <c r="G355">
        <v>4</v>
      </c>
      <c r="H355">
        <v>964</v>
      </c>
      <c r="I355">
        <v>0.14000000000000001</v>
      </c>
      <c r="J355" t="s">
        <v>1807</v>
      </c>
      <c r="K355" s="17">
        <v>3316.16</v>
      </c>
      <c r="L355">
        <f>VLOOKUP(C355,Customer_Dim!$A$2:$H$501,3,0)</f>
        <v>37</v>
      </c>
      <c r="M355" t="str">
        <f t="shared" si="5"/>
        <v>20–39</v>
      </c>
      <c r="N355" t="str">
        <f>VLOOKUP(C355,Customer_Dim!$A$2:$H$501,4,0)</f>
        <v>Male</v>
      </c>
      <c r="O355" t="str">
        <f>VLOOKUP(C355,Customer_Dim!$A$2:$H$501,6,0)</f>
        <v>Oklahoma</v>
      </c>
      <c r="P355">
        <f>VLOOKUP(D355,Product_Dim!$A$1:$G$101,7,0)</f>
        <v>222</v>
      </c>
    </row>
    <row r="356" spans="1:16" x14ac:dyDescent="0.3">
      <c r="A356" t="s">
        <v>3075</v>
      </c>
      <c r="B356" s="4">
        <v>45426</v>
      </c>
      <c r="C356" t="s">
        <v>275</v>
      </c>
      <c r="D356" t="s">
        <v>1706</v>
      </c>
      <c r="E356" t="str">
        <f>VLOOKUP(D356,Product_Dim!$A$1:$G$101,2,0)</f>
        <v>Sports Wrist Sweatbands</v>
      </c>
      <c r="F356" t="s">
        <v>1781</v>
      </c>
      <c r="G356">
        <v>1</v>
      </c>
      <c r="H356">
        <v>883.36</v>
      </c>
      <c r="I356">
        <v>0.11</v>
      </c>
      <c r="J356" t="s">
        <v>1807</v>
      </c>
      <c r="K356" s="17">
        <v>786.19040000000007</v>
      </c>
      <c r="L356">
        <f>VLOOKUP(C356,Customer_Dim!$A$2:$H$501,3,0)</f>
        <v>37</v>
      </c>
      <c r="M356" t="str">
        <f t="shared" si="5"/>
        <v>20–39</v>
      </c>
      <c r="N356" t="str">
        <f>VLOOKUP(C356,Customer_Dim!$A$2:$H$501,4,0)</f>
        <v>Male</v>
      </c>
      <c r="O356" t="str">
        <f>VLOOKUP(C356,Customer_Dim!$A$2:$H$501,6,0)</f>
        <v>Oklahoma</v>
      </c>
      <c r="P356">
        <f>VLOOKUP(D356,Product_Dim!$A$1:$G$101,7,0)</f>
        <v>232</v>
      </c>
    </row>
    <row r="357" spans="1:16" x14ac:dyDescent="0.3">
      <c r="A357" t="s">
        <v>2797</v>
      </c>
      <c r="B357" s="4">
        <v>45875</v>
      </c>
      <c r="C357" t="s">
        <v>278</v>
      </c>
      <c r="D357" t="s">
        <v>1570</v>
      </c>
      <c r="E357" t="str">
        <f>VLOOKUP(D357,Product_Dim!$A$1:$G$101,2,0)</f>
        <v>Outdoor Sports Water Bottle</v>
      </c>
      <c r="F357" t="s">
        <v>1768</v>
      </c>
      <c r="G357">
        <v>3</v>
      </c>
      <c r="H357">
        <v>955.82</v>
      </c>
      <c r="I357">
        <v>0.16</v>
      </c>
      <c r="J357" t="s">
        <v>1810</v>
      </c>
      <c r="K357" s="17">
        <v>2408.6664000000001</v>
      </c>
      <c r="L357">
        <f>VLOOKUP(C357,Customer_Dim!$A$2:$H$501,3,0)</f>
        <v>29</v>
      </c>
      <c r="M357" t="str">
        <f t="shared" si="5"/>
        <v>20–39</v>
      </c>
      <c r="N357" t="str">
        <f>VLOOKUP(C357,Customer_Dim!$A$2:$H$501,4,0)</f>
        <v>Male</v>
      </c>
      <c r="O357" t="str">
        <f>VLOOKUP(C357,Customer_Dim!$A$2:$H$501,6,0)</f>
        <v>Vermont</v>
      </c>
      <c r="P357">
        <f>VLOOKUP(D357,Product_Dim!$A$1:$G$101,7,0)</f>
        <v>0</v>
      </c>
    </row>
    <row r="358" spans="1:16" x14ac:dyDescent="0.3">
      <c r="A358" t="s">
        <v>2172</v>
      </c>
      <c r="B358" s="4">
        <v>45706</v>
      </c>
      <c r="C358" t="s">
        <v>278</v>
      </c>
      <c r="D358" t="s">
        <v>1572</v>
      </c>
      <c r="E358" t="str">
        <f>VLOOKUP(D358,Product_Dim!$A$1:$G$101,2,0)</f>
        <v>Multi-Purpose Storage Box</v>
      </c>
      <c r="F358" t="s">
        <v>1795</v>
      </c>
      <c r="G358">
        <v>2</v>
      </c>
      <c r="H358">
        <v>99.1</v>
      </c>
      <c r="I358">
        <v>0.2</v>
      </c>
      <c r="J358" t="s">
        <v>1807</v>
      </c>
      <c r="K358" s="17">
        <v>158.56</v>
      </c>
      <c r="L358">
        <f>VLOOKUP(C358,Customer_Dim!$A$2:$H$501,3,0)</f>
        <v>29</v>
      </c>
      <c r="M358" t="str">
        <f t="shared" si="5"/>
        <v>20–39</v>
      </c>
      <c r="N358" t="str">
        <f>VLOOKUP(C358,Customer_Dim!$A$2:$H$501,4,0)</f>
        <v>Male</v>
      </c>
      <c r="O358" t="str">
        <f>VLOOKUP(C358,Customer_Dim!$A$2:$H$501,6,0)</f>
        <v>Vermont</v>
      </c>
      <c r="P358">
        <f>VLOOKUP(D358,Product_Dim!$A$1:$G$101,7,0)</f>
        <v>76</v>
      </c>
    </row>
    <row r="359" spans="1:16" x14ac:dyDescent="0.3">
      <c r="A359" t="s">
        <v>2524</v>
      </c>
      <c r="B359" s="4">
        <v>45625</v>
      </c>
      <c r="C359" t="s">
        <v>278</v>
      </c>
      <c r="D359" t="s">
        <v>1684</v>
      </c>
      <c r="E359" t="str">
        <f>VLOOKUP(D359,Product_Dim!$A$1:$G$101,2,0)</f>
        <v>WiFi Mesh Router</v>
      </c>
      <c r="F359" t="s">
        <v>1776</v>
      </c>
      <c r="G359">
        <v>4</v>
      </c>
      <c r="H359">
        <v>453.12</v>
      </c>
      <c r="I359">
        <v>0.23</v>
      </c>
      <c r="J359" t="s">
        <v>1810</v>
      </c>
      <c r="K359" s="17">
        <v>1395.6096</v>
      </c>
      <c r="L359">
        <f>VLOOKUP(C359,Customer_Dim!$A$2:$H$501,3,0)</f>
        <v>29</v>
      </c>
      <c r="M359" t="str">
        <f t="shared" si="5"/>
        <v>20–39</v>
      </c>
      <c r="N359" t="str">
        <f>VLOOKUP(C359,Customer_Dim!$A$2:$H$501,4,0)</f>
        <v>Male</v>
      </c>
      <c r="O359" t="str">
        <f>VLOOKUP(C359,Customer_Dim!$A$2:$H$501,6,0)</f>
        <v>Vermont</v>
      </c>
      <c r="P359">
        <f>VLOOKUP(D359,Product_Dim!$A$1:$G$101,7,0)</f>
        <v>104</v>
      </c>
    </row>
    <row r="360" spans="1:16" x14ac:dyDescent="0.3">
      <c r="A360" t="s">
        <v>2337</v>
      </c>
      <c r="B360" s="4">
        <v>45552</v>
      </c>
      <c r="C360" t="s">
        <v>278</v>
      </c>
      <c r="D360" t="s">
        <v>1544</v>
      </c>
      <c r="E360" t="str">
        <f>VLOOKUP(D360,Product_Dim!$A$1:$G$101,2,0)</f>
        <v>Wireless Bluetooth Earbuds</v>
      </c>
      <c r="F360" t="s">
        <v>1795</v>
      </c>
      <c r="G360">
        <v>4</v>
      </c>
      <c r="H360">
        <v>816.28</v>
      </c>
      <c r="I360">
        <v>0.15</v>
      </c>
      <c r="J360" t="s">
        <v>1810</v>
      </c>
      <c r="K360" s="17">
        <v>2775.3519999999999</v>
      </c>
      <c r="L360">
        <f>VLOOKUP(C360,Customer_Dim!$A$2:$H$501,3,0)</f>
        <v>29</v>
      </c>
      <c r="M360" t="str">
        <f t="shared" si="5"/>
        <v>20–39</v>
      </c>
      <c r="N360" t="str">
        <f>VLOOKUP(C360,Customer_Dim!$A$2:$H$501,4,0)</f>
        <v>Male</v>
      </c>
      <c r="O360" t="str">
        <f>VLOOKUP(C360,Customer_Dim!$A$2:$H$501,6,0)</f>
        <v>Vermont</v>
      </c>
      <c r="P360">
        <f>VLOOKUP(D360,Product_Dim!$A$1:$G$101,7,0)</f>
        <v>142</v>
      </c>
    </row>
    <row r="361" spans="1:16" x14ac:dyDescent="0.3">
      <c r="A361" t="s">
        <v>3036</v>
      </c>
      <c r="B361" s="4">
        <v>45823</v>
      </c>
      <c r="C361" t="s">
        <v>281</v>
      </c>
      <c r="D361" t="s">
        <v>1562</v>
      </c>
      <c r="E361" t="str">
        <f>VLOOKUP(D361,Product_Dim!$A$1:$G$101,2,0)</f>
        <v>Beard Grooming Kit</v>
      </c>
      <c r="F361" t="s">
        <v>1789</v>
      </c>
      <c r="G361">
        <v>3</v>
      </c>
      <c r="H361">
        <v>484.39</v>
      </c>
      <c r="I361">
        <v>0.28999999999999998</v>
      </c>
      <c r="J361" t="s">
        <v>1810</v>
      </c>
      <c r="K361" s="17">
        <v>1031.7507000000001</v>
      </c>
      <c r="L361">
        <f>VLOOKUP(C361,Customer_Dim!$A$2:$H$501,3,0)</f>
        <v>21</v>
      </c>
      <c r="M361" t="str">
        <f t="shared" si="5"/>
        <v>20–39</v>
      </c>
      <c r="N361" t="str">
        <f>VLOOKUP(C361,Customer_Dim!$A$2:$H$501,4,0)</f>
        <v>Male</v>
      </c>
      <c r="O361" t="str">
        <f>VLOOKUP(C361,Customer_Dim!$A$2:$H$501,6,0)</f>
        <v>Virginia</v>
      </c>
      <c r="P361">
        <f>VLOOKUP(D361,Product_Dim!$A$1:$G$101,7,0)</f>
        <v>256</v>
      </c>
    </row>
    <row r="362" spans="1:16" x14ac:dyDescent="0.3">
      <c r="A362" t="s">
        <v>2662</v>
      </c>
      <c r="B362" s="4">
        <v>45235</v>
      </c>
      <c r="C362" t="s">
        <v>281</v>
      </c>
      <c r="D362" t="s">
        <v>1620</v>
      </c>
      <c r="E362" t="str">
        <f>VLOOKUP(D362,Product_Dim!$A$1:$G$101,2,0)</f>
        <v>High-Grip Football</v>
      </c>
      <c r="F362" t="s">
        <v>1783</v>
      </c>
      <c r="G362">
        <v>3</v>
      </c>
      <c r="H362">
        <v>674.66</v>
      </c>
      <c r="I362">
        <v>0.23</v>
      </c>
      <c r="J362" t="s">
        <v>1805</v>
      </c>
      <c r="K362" s="17">
        <v>1558.4646</v>
      </c>
      <c r="L362">
        <f>VLOOKUP(C362,Customer_Dim!$A$2:$H$501,3,0)</f>
        <v>21</v>
      </c>
      <c r="M362" t="str">
        <f t="shared" si="5"/>
        <v>20–39</v>
      </c>
      <c r="N362" t="str">
        <f>VLOOKUP(C362,Customer_Dim!$A$2:$H$501,4,0)</f>
        <v>Male</v>
      </c>
      <c r="O362" t="str">
        <f>VLOOKUP(C362,Customer_Dim!$A$2:$H$501,6,0)</f>
        <v>Virginia</v>
      </c>
      <c r="P362">
        <f>VLOOKUP(D362,Product_Dim!$A$1:$G$101,7,0)</f>
        <v>114</v>
      </c>
    </row>
    <row r="363" spans="1:16" x14ac:dyDescent="0.3">
      <c r="A363" t="s">
        <v>1824</v>
      </c>
      <c r="B363" s="4">
        <v>45637</v>
      </c>
      <c r="C363" t="s">
        <v>285</v>
      </c>
      <c r="D363" t="s">
        <v>1584</v>
      </c>
      <c r="E363" t="str">
        <f>VLOOKUP(D363,Product_Dim!$A$1:$G$101,2,0)</f>
        <v>Decorative Floor Vase</v>
      </c>
      <c r="F363" t="s">
        <v>1751</v>
      </c>
      <c r="G363">
        <v>2</v>
      </c>
      <c r="H363">
        <v>502.69</v>
      </c>
      <c r="I363">
        <v>0.23</v>
      </c>
      <c r="J363" t="s">
        <v>1805</v>
      </c>
      <c r="K363" s="17">
        <v>774.14260000000002</v>
      </c>
      <c r="L363">
        <f>VLOOKUP(C363,Customer_Dim!$A$2:$H$501,3,0)</f>
        <v>22</v>
      </c>
      <c r="M363" t="str">
        <f t="shared" si="5"/>
        <v>20–39</v>
      </c>
      <c r="N363" t="str">
        <f>VLOOKUP(C363,Customer_Dim!$A$2:$H$501,4,0)</f>
        <v>Female</v>
      </c>
      <c r="O363" t="str">
        <f>VLOOKUP(C363,Customer_Dim!$A$2:$H$501,6,0)</f>
        <v>Arkansas</v>
      </c>
      <c r="P363">
        <f>VLOOKUP(D363,Product_Dim!$A$1:$G$101,7,0)</f>
        <v>378</v>
      </c>
    </row>
    <row r="364" spans="1:16" x14ac:dyDescent="0.3">
      <c r="A364" t="s">
        <v>1863</v>
      </c>
      <c r="B364" s="4">
        <v>45282</v>
      </c>
      <c r="C364" t="s">
        <v>289</v>
      </c>
      <c r="D364" t="s">
        <v>1598</v>
      </c>
      <c r="E364" t="str">
        <f>VLOOKUP(D364,Product_Dim!$A$1:$G$101,2,0)</f>
        <v>Gaming Mechanical Keyboard</v>
      </c>
      <c r="F364" t="s">
        <v>1758</v>
      </c>
      <c r="G364">
        <v>2</v>
      </c>
      <c r="H364">
        <v>833.7</v>
      </c>
      <c r="I364">
        <v>0.06</v>
      </c>
      <c r="J364" t="s">
        <v>1807</v>
      </c>
      <c r="K364" s="17">
        <v>1567.356</v>
      </c>
      <c r="L364">
        <f>VLOOKUP(C364,Customer_Dim!$A$2:$H$501,3,0)</f>
        <v>61</v>
      </c>
      <c r="M364" t="str">
        <f t="shared" si="5"/>
        <v>60+</v>
      </c>
      <c r="N364" t="str">
        <f>VLOOKUP(C364,Customer_Dim!$A$2:$H$501,4,0)</f>
        <v>Female</v>
      </c>
      <c r="O364" t="str">
        <f>VLOOKUP(C364,Customer_Dim!$A$2:$H$501,6,0)</f>
        <v>New Mexico</v>
      </c>
      <c r="P364">
        <f>VLOOKUP(D364,Product_Dim!$A$1:$G$101,7,0)</f>
        <v>86</v>
      </c>
    </row>
    <row r="365" spans="1:16" x14ac:dyDescent="0.3">
      <c r="A365" t="s">
        <v>2438</v>
      </c>
      <c r="B365" s="4">
        <v>45311</v>
      </c>
      <c r="C365" t="s">
        <v>289</v>
      </c>
      <c r="D365" t="s">
        <v>1608</v>
      </c>
      <c r="E365" t="str">
        <f>VLOOKUP(D365,Product_Dim!$A$1:$G$101,2,0)</f>
        <v>Portable Power Bank</v>
      </c>
      <c r="F365" t="s">
        <v>1779</v>
      </c>
      <c r="G365">
        <v>2</v>
      </c>
      <c r="H365">
        <v>925.78</v>
      </c>
      <c r="I365">
        <v>0.14000000000000001</v>
      </c>
      <c r="J365" t="s">
        <v>1810</v>
      </c>
      <c r="K365" s="17">
        <v>1592.3416</v>
      </c>
      <c r="L365">
        <f>VLOOKUP(C365,Customer_Dim!$A$2:$H$501,3,0)</f>
        <v>61</v>
      </c>
      <c r="M365" t="str">
        <f t="shared" si="5"/>
        <v>60+</v>
      </c>
      <c r="N365" t="str">
        <f>VLOOKUP(C365,Customer_Dim!$A$2:$H$501,4,0)</f>
        <v>Female</v>
      </c>
      <c r="O365" t="str">
        <f>VLOOKUP(C365,Customer_Dim!$A$2:$H$501,6,0)</f>
        <v>New Mexico</v>
      </c>
      <c r="P365">
        <f>VLOOKUP(D365,Product_Dim!$A$1:$G$101,7,0)</f>
        <v>301</v>
      </c>
    </row>
    <row r="366" spans="1:16" x14ac:dyDescent="0.3">
      <c r="A366" t="s">
        <v>3162</v>
      </c>
      <c r="B366" s="4">
        <v>45910</v>
      </c>
      <c r="C366" t="s">
        <v>289</v>
      </c>
      <c r="D366" t="s">
        <v>1708</v>
      </c>
      <c r="E366" t="str">
        <f>VLOOKUP(D366,Product_Dim!$A$1:$G$101,2,0)</f>
        <v>Face Foundation Kit</v>
      </c>
      <c r="F366" t="s">
        <v>1783</v>
      </c>
      <c r="G366">
        <v>3</v>
      </c>
      <c r="H366">
        <v>882.05</v>
      </c>
      <c r="I366">
        <v>0.06</v>
      </c>
      <c r="J366" t="s">
        <v>1807</v>
      </c>
      <c r="K366" s="17">
        <v>2487.3809999999989</v>
      </c>
      <c r="L366">
        <f>VLOOKUP(C366,Customer_Dim!$A$2:$H$501,3,0)</f>
        <v>61</v>
      </c>
      <c r="M366" t="str">
        <f t="shared" si="5"/>
        <v>60+</v>
      </c>
      <c r="N366" t="str">
        <f>VLOOKUP(C366,Customer_Dim!$A$2:$H$501,4,0)</f>
        <v>Female</v>
      </c>
      <c r="O366" t="str">
        <f>VLOOKUP(C366,Customer_Dim!$A$2:$H$501,6,0)</f>
        <v>New Mexico</v>
      </c>
      <c r="P366">
        <f>VLOOKUP(D366,Product_Dim!$A$1:$G$101,7,0)</f>
        <v>457</v>
      </c>
    </row>
    <row r="367" spans="1:16" x14ac:dyDescent="0.3">
      <c r="A367" t="s">
        <v>2644</v>
      </c>
      <c r="B367" s="4">
        <v>45336</v>
      </c>
      <c r="C367" t="s">
        <v>292</v>
      </c>
      <c r="D367" t="s">
        <v>1550</v>
      </c>
      <c r="E367" t="str">
        <f>VLOOKUP(D367,Product_Dim!$A$1:$G$101,2,0)</f>
        <v>Ceramic Kitchen Bowl Set</v>
      </c>
      <c r="F367" t="s">
        <v>1776</v>
      </c>
      <c r="G367">
        <v>3</v>
      </c>
      <c r="H367">
        <v>240.27</v>
      </c>
      <c r="I367">
        <v>0.15</v>
      </c>
      <c r="J367" t="s">
        <v>1807</v>
      </c>
      <c r="K367" s="17">
        <v>612.68850000000009</v>
      </c>
      <c r="L367">
        <f>VLOOKUP(C367,Customer_Dim!$A$2:$H$501,3,0)</f>
        <v>34</v>
      </c>
      <c r="M367" t="str">
        <f t="shared" si="5"/>
        <v>20–39</v>
      </c>
      <c r="N367" t="str">
        <f>VLOOKUP(C367,Customer_Dim!$A$2:$H$501,4,0)</f>
        <v>Female</v>
      </c>
      <c r="O367" t="str">
        <f>VLOOKUP(C367,Customer_Dim!$A$2:$H$501,6,0)</f>
        <v>Arizona</v>
      </c>
      <c r="P367">
        <f>VLOOKUP(D367,Product_Dim!$A$1:$G$101,7,0)</f>
        <v>308</v>
      </c>
    </row>
    <row r="368" spans="1:16" x14ac:dyDescent="0.3">
      <c r="A368" t="s">
        <v>3285</v>
      </c>
      <c r="B368" s="4">
        <v>45806</v>
      </c>
      <c r="C368" t="s">
        <v>292</v>
      </c>
      <c r="D368" t="s">
        <v>1576</v>
      </c>
      <c r="E368" t="str">
        <f>VLOOKUP(D368,Product_Dim!$A$1:$G$101,2,0)</f>
        <v>Men's Formal Shirt</v>
      </c>
      <c r="F368" t="s">
        <v>1774</v>
      </c>
      <c r="G368">
        <v>1</v>
      </c>
      <c r="H368">
        <v>588.61</v>
      </c>
      <c r="I368">
        <v>0.1</v>
      </c>
      <c r="J368" t="s">
        <v>1807</v>
      </c>
      <c r="K368" s="17">
        <v>529.74900000000002</v>
      </c>
      <c r="L368">
        <f>VLOOKUP(C368,Customer_Dim!$A$2:$H$501,3,0)</f>
        <v>34</v>
      </c>
      <c r="M368" t="str">
        <f t="shared" si="5"/>
        <v>20–39</v>
      </c>
      <c r="N368" t="str">
        <f>VLOOKUP(C368,Customer_Dim!$A$2:$H$501,4,0)</f>
        <v>Female</v>
      </c>
      <c r="O368" t="str">
        <f>VLOOKUP(C368,Customer_Dim!$A$2:$H$501,6,0)</f>
        <v>Arizona</v>
      </c>
      <c r="P368">
        <f>VLOOKUP(D368,Product_Dim!$A$1:$G$101,7,0)</f>
        <v>360</v>
      </c>
    </row>
    <row r="369" spans="1:16" x14ac:dyDescent="0.3">
      <c r="A369" t="s">
        <v>3017</v>
      </c>
      <c r="B369" s="4">
        <v>45530</v>
      </c>
      <c r="C369" t="s">
        <v>292</v>
      </c>
      <c r="D369" t="s">
        <v>1602</v>
      </c>
      <c r="E369" t="str">
        <f>VLOOKUP(D369,Product_Dim!$A$1:$G$101,2,0)</f>
        <v>Women's Summer Dress</v>
      </c>
      <c r="F369" t="s">
        <v>1764</v>
      </c>
      <c r="G369">
        <v>4</v>
      </c>
      <c r="H369">
        <v>271.04000000000002</v>
      </c>
      <c r="I369">
        <v>0.12</v>
      </c>
      <c r="J369" t="s">
        <v>1810</v>
      </c>
      <c r="K369" s="17">
        <v>954.06080000000009</v>
      </c>
      <c r="L369">
        <f>VLOOKUP(C369,Customer_Dim!$A$2:$H$501,3,0)</f>
        <v>34</v>
      </c>
      <c r="M369" t="str">
        <f t="shared" si="5"/>
        <v>20–39</v>
      </c>
      <c r="N369" t="str">
        <f>VLOOKUP(C369,Customer_Dim!$A$2:$H$501,4,0)</f>
        <v>Female</v>
      </c>
      <c r="O369" t="str">
        <f>VLOOKUP(C369,Customer_Dim!$A$2:$H$501,6,0)</f>
        <v>Arizona</v>
      </c>
      <c r="P369">
        <f>VLOOKUP(D369,Product_Dim!$A$1:$G$101,7,0)</f>
        <v>154</v>
      </c>
    </row>
    <row r="370" spans="1:16" x14ac:dyDescent="0.3">
      <c r="A370" t="s">
        <v>1986</v>
      </c>
      <c r="B370" s="4">
        <v>45812</v>
      </c>
      <c r="C370" t="s">
        <v>292</v>
      </c>
      <c r="D370" t="s">
        <v>1620</v>
      </c>
      <c r="E370" t="str">
        <f>VLOOKUP(D370,Product_Dim!$A$1:$G$101,2,0)</f>
        <v>High-Grip Football</v>
      </c>
      <c r="F370" t="s">
        <v>1734</v>
      </c>
      <c r="G370">
        <v>2</v>
      </c>
      <c r="H370">
        <v>522.16999999999996</v>
      </c>
      <c r="I370">
        <v>0.27</v>
      </c>
      <c r="J370" t="s">
        <v>1805</v>
      </c>
      <c r="K370" s="17">
        <v>762.36819999999989</v>
      </c>
      <c r="L370">
        <f>VLOOKUP(C370,Customer_Dim!$A$2:$H$501,3,0)</f>
        <v>34</v>
      </c>
      <c r="M370" t="str">
        <f t="shared" si="5"/>
        <v>20–39</v>
      </c>
      <c r="N370" t="str">
        <f>VLOOKUP(C370,Customer_Dim!$A$2:$H$501,4,0)</f>
        <v>Female</v>
      </c>
      <c r="O370" t="str">
        <f>VLOOKUP(C370,Customer_Dim!$A$2:$H$501,6,0)</f>
        <v>Arizona</v>
      </c>
      <c r="P370">
        <f>VLOOKUP(D370,Product_Dim!$A$1:$G$101,7,0)</f>
        <v>114</v>
      </c>
    </row>
    <row r="371" spans="1:16" x14ac:dyDescent="0.3">
      <c r="A371" t="s">
        <v>3760</v>
      </c>
      <c r="B371" s="4">
        <v>45780</v>
      </c>
      <c r="C371" t="s">
        <v>292</v>
      </c>
      <c r="D371" t="s">
        <v>1642</v>
      </c>
      <c r="E371" t="str">
        <f>VLOOKUP(D371,Product_Dim!$A$1:$G$101,2,0)</f>
        <v>Premium Blanket Throw</v>
      </c>
      <c r="F371" t="s">
        <v>1789</v>
      </c>
      <c r="G371">
        <v>2</v>
      </c>
      <c r="H371">
        <v>981.35</v>
      </c>
      <c r="I371">
        <v>0.16</v>
      </c>
      <c r="J371" t="s">
        <v>1807</v>
      </c>
      <c r="K371" s="17">
        <v>1648.6679999999999</v>
      </c>
      <c r="L371">
        <f>VLOOKUP(C371,Customer_Dim!$A$2:$H$501,3,0)</f>
        <v>34</v>
      </c>
      <c r="M371" t="str">
        <f t="shared" si="5"/>
        <v>20–39</v>
      </c>
      <c r="N371" t="str">
        <f>VLOOKUP(C371,Customer_Dim!$A$2:$H$501,4,0)</f>
        <v>Female</v>
      </c>
      <c r="O371" t="str">
        <f>VLOOKUP(C371,Customer_Dim!$A$2:$H$501,6,0)</f>
        <v>Arizona</v>
      </c>
      <c r="P371">
        <f>VLOOKUP(D371,Product_Dim!$A$1:$G$101,7,0)</f>
        <v>190</v>
      </c>
    </row>
    <row r="372" spans="1:16" x14ac:dyDescent="0.3">
      <c r="A372" t="s">
        <v>2748</v>
      </c>
      <c r="B372" s="4">
        <v>45690</v>
      </c>
      <c r="C372" t="s">
        <v>292</v>
      </c>
      <c r="D372" t="s">
        <v>1712</v>
      </c>
      <c r="E372" t="str">
        <f>VLOOKUP(D372,Product_Dim!$A$1:$G$101,2,0)</f>
        <v>Women's High Heels</v>
      </c>
      <c r="F372" t="s">
        <v>1755</v>
      </c>
      <c r="G372">
        <v>3</v>
      </c>
      <c r="H372">
        <v>219.96</v>
      </c>
      <c r="I372">
        <v>0.18</v>
      </c>
      <c r="J372" t="s">
        <v>1807</v>
      </c>
      <c r="K372" s="17">
        <v>541.10160000000008</v>
      </c>
      <c r="L372">
        <f>VLOOKUP(C372,Customer_Dim!$A$2:$H$501,3,0)</f>
        <v>34</v>
      </c>
      <c r="M372" t="str">
        <f t="shared" si="5"/>
        <v>20–39</v>
      </c>
      <c r="N372" t="str">
        <f>VLOOKUP(C372,Customer_Dim!$A$2:$H$501,4,0)</f>
        <v>Female</v>
      </c>
      <c r="O372" t="str">
        <f>VLOOKUP(C372,Customer_Dim!$A$2:$H$501,6,0)</f>
        <v>Arizona</v>
      </c>
      <c r="P372">
        <f>VLOOKUP(D372,Product_Dim!$A$1:$G$101,7,0)</f>
        <v>496</v>
      </c>
    </row>
    <row r="373" spans="1:16" x14ac:dyDescent="0.3">
      <c r="A373" t="s">
        <v>3029</v>
      </c>
      <c r="B373" s="4">
        <v>45384</v>
      </c>
      <c r="C373" t="s">
        <v>295</v>
      </c>
      <c r="D373" t="s">
        <v>1580</v>
      </c>
      <c r="E373" t="str">
        <f>VLOOKUP(D373,Product_Dim!$A$1:$G$101,2,0)</f>
        <v>Women's Scarf Set</v>
      </c>
      <c r="F373" t="s">
        <v>1743</v>
      </c>
      <c r="G373">
        <v>3</v>
      </c>
      <c r="H373">
        <v>377.69</v>
      </c>
      <c r="I373">
        <v>7.0000000000000007E-2</v>
      </c>
      <c r="J373" t="s">
        <v>1807</v>
      </c>
      <c r="K373" s="17">
        <v>1053.7551000000001</v>
      </c>
      <c r="L373">
        <f>VLOOKUP(C373,Customer_Dim!$A$2:$H$501,3,0)</f>
        <v>53</v>
      </c>
      <c r="M373" t="str">
        <f t="shared" si="5"/>
        <v>40–59</v>
      </c>
      <c r="N373" t="str">
        <f>VLOOKUP(C373,Customer_Dim!$A$2:$H$501,4,0)</f>
        <v>Male</v>
      </c>
      <c r="O373" t="str">
        <f>VLOOKUP(C373,Customer_Dim!$A$2:$H$501,6,0)</f>
        <v>Florida</v>
      </c>
      <c r="P373">
        <f>VLOOKUP(D373,Product_Dim!$A$1:$G$101,7,0)</f>
        <v>268</v>
      </c>
    </row>
    <row r="374" spans="1:16" x14ac:dyDescent="0.3">
      <c r="A374" t="s">
        <v>3335</v>
      </c>
      <c r="B374" s="4">
        <v>45434</v>
      </c>
      <c r="C374" t="s">
        <v>295</v>
      </c>
      <c r="D374" t="s">
        <v>1533</v>
      </c>
      <c r="E374" t="str">
        <f>VLOOKUP(D374,Product_Dim!$A$1:$G$101,2,0)</f>
        <v>Men's Running Jacket</v>
      </c>
      <c r="F374" t="s">
        <v>1768</v>
      </c>
      <c r="G374">
        <v>3</v>
      </c>
      <c r="H374">
        <v>657.24</v>
      </c>
      <c r="I374">
        <v>0.18</v>
      </c>
      <c r="J374" t="s">
        <v>1807</v>
      </c>
      <c r="K374" s="17">
        <v>1616.8104000000001</v>
      </c>
      <c r="L374">
        <f>VLOOKUP(C374,Customer_Dim!$A$2:$H$501,3,0)</f>
        <v>53</v>
      </c>
      <c r="M374" t="str">
        <f t="shared" si="5"/>
        <v>40–59</v>
      </c>
      <c r="N374" t="str">
        <f>VLOOKUP(C374,Customer_Dim!$A$2:$H$501,4,0)</f>
        <v>Male</v>
      </c>
      <c r="O374" t="str">
        <f>VLOOKUP(C374,Customer_Dim!$A$2:$H$501,6,0)</f>
        <v>Florida</v>
      </c>
      <c r="P374">
        <f>VLOOKUP(D374,Product_Dim!$A$1:$G$101,7,0)</f>
        <v>452</v>
      </c>
    </row>
    <row r="375" spans="1:16" x14ac:dyDescent="0.3">
      <c r="A375" t="s">
        <v>2103</v>
      </c>
      <c r="B375" s="4">
        <v>45434</v>
      </c>
      <c r="C375" t="s">
        <v>295</v>
      </c>
      <c r="D375" t="s">
        <v>1612</v>
      </c>
      <c r="E375" t="str">
        <f>VLOOKUP(D375,Product_Dim!$A$1:$G$101,2,0)</f>
        <v>Yoga Exercise Mat</v>
      </c>
      <c r="F375" t="s">
        <v>1781</v>
      </c>
      <c r="G375">
        <v>4</v>
      </c>
      <c r="H375">
        <v>108.55</v>
      </c>
      <c r="I375">
        <v>0.18</v>
      </c>
      <c r="J375" t="s">
        <v>1807</v>
      </c>
      <c r="K375" s="17">
        <v>356.04399999999998</v>
      </c>
      <c r="L375">
        <f>VLOOKUP(C375,Customer_Dim!$A$2:$H$501,3,0)</f>
        <v>53</v>
      </c>
      <c r="M375" t="str">
        <f t="shared" si="5"/>
        <v>40–59</v>
      </c>
      <c r="N375" t="str">
        <f>VLOOKUP(C375,Customer_Dim!$A$2:$H$501,4,0)</f>
        <v>Male</v>
      </c>
      <c r="O375" t="str">
        <f>VLOOKUP(C375,Customer_Dim!$A$2:$H$501,6,0)</f>
        <v>Florida</v>
      </c>
      <c r="P375">
        <f>VLOOKUP(D375,Product_Dim!$A$1:$G$101,7,0)</f>
        <v>369</v>
      </c>
    </row>
    <row r="376" spans="1:16" x14ac:dyDescent="0.3">
      <c r="A376" t="s">
        <v>3796</v>
      </c>
      <c r="B376" s="4">
        <v>45730</v>
      </c>
      <c r="C376" t="s">
        <v>295</v>
      </c>
      <c r="D376" t="s">
        <v>1658</v>
      </c>
      <c r="E376" t="str">
        <f>VLOOKUP(D376,Product_Dim!$A$1:$G$101,2,0)</f>
        <v>Matte Lipstick Set</v>
      </c>
      <c r="F376" t="s">
        <v>1734</v>
      </c>
      <c r="G376">
        <v>2</v>
      </c>
      <c r="H376">
        <v>358.87</v>
      </c>
      <c r="I376">
        <v>0.24</v>
      </c>
      <c r="J376" t="s">
        <v>1805</v>
      </c>
      <c r="K376" s="17">
        <v>545.48239999999998</v>
      </c>
      <c r="L376">
        <f>VLOOKUP(C376,Customer_Dim!$A$2:$H$501,3,0)</f>
        <v>53</v>
      </c>
      <c r="M376" t="str">
        <f t="shared" si="5"/>
        <v>40–59</v>
      </c>
      <c r="N376" t="str">
        <f>VLOOKUP(C376,Customer_Dim!$A$2:$H$501,4,0)</f>
        <v>Male</v>
      </c>
      <c r="O376" t="str">
        <f>VLOOKUP(C376,Customer_Dim!$A$2:$H$501,6,0)</f>
        <v>Florida</v>
      </c>
      <c r="P376">
        <f>VLOOKUP(D376,Product_Dim!$A$1:$G$101,7,0)</f>
        <v>118</v>
      </c>
    </row>
    <row r="377" spans="1:16" x14ac:dyDescent="0.3">
      <c r="A377" t="s">
        <v>2061</v>
      </c>
      <c r="B377" s="4">
        <v>45338</v>
      </c>
      <c r="C377" t="s">
        <v>295</v>
      </c>
      <c r="D377" t="s">
        <v>1714</v>
      </c>
      <c r="E377" t="str">
        <f>VLOOKUP(D377,Product_Dim!$A$1:$G$101,2,0)</f>
        <v>Microwave Oven</v>
      </c>
      <c r="F377" t="s">
        <v>1758</v>
      </c>
      <c r="G377">
        <v>2</v>
      </c>
      <c r="H377">
        <v>878.05</v>
      </c>
      <c r="I377">
        <v>0.11</v>
      </c>
      <c r="J377" t="s">
        <v>1807</v>
      </c>
      <c r="K377" s="17">
        <v>1562.9290000000001</v>
      </c>
      <c r="L377">
        <f>VLOOKUP(C377,Customer_Dim!$A$2:$H$501,3,0)</f>
        <v>53</v>
      </c>
      <c r="M377" t="str">
        <f t="shared" si="5"/>
        <v>40–59</v>
      </c>
      <c r="N377" t="str">
        <f>VLOOKUP(C377,Customer_Dim!$A$2:$H$501,4,0)</f>
        <v>Male</v>
      </c>
      <c r="O377" t="str">
        <f>VLOOKUP(C377,Customer_Dim!$A$2:$H$501,6,0)</f>
        <v>Florida</v>
      </c>
      <c r="P377">
        <f>VLOOKUP(D377,Product_Dim!$A$1:$G$101,7,0)</f>
        <v>191</v>
      </c>
    </row>
    <row r="378" spans="1:16" x14ac:dyDescent="0.3">
      <c r="A378" t="s">
        <v>3502</v>
      </c>
      <c r="B378" s="4">
        <v>45850</v>
      </c>
      <c r="C378" t="s">
        <v>298</v>
      </c>
      <c r="D378" t="s">
        <v>1550</v>
      </c>
      <c r="E378" t="str">
        <f>VLOOKUP(D378,Product_Dim!$A$1:$G$101,2,0)</f>
        <v>Ceramic Kitchen Bowl Set</v>
      </c>
      <c r="F378" t="s">
        <v>1761</v>
      </c>
      <c r="G378">
        <v>1</v>
      </c>
      <c r="H378">
        <v>66.86</v>
      </c>
      <c r="I378">
        <v>0.22</v>
      </c>
      <c r="J378" t="s">
        <v>1810</v>
      </c>
      <c r="K378" s="17">
        <v>52.150799999999997</v>
      </c>
      <c r="L378">
        <f>VLOOKUP(C378,Customer_Dim!$A$2:$H$501,3,0)</f>
        <v>48</v>
      </c>
      <c r="M378" t="str">
        <f t="shared" si="5"/>
        <v>40–59</v>
      </c>
      <c r="N378" t="str">
        <f>VLOOKUP(C378,Customer_Dim!$A$2:$H$501,4,0)</f>
        <v>Female</v>
      </c>
      <c r="O378" t="str">
        <f>VLOOKUP(C378,Customer_Dim!$A$2:$H$501,6,0)</f>
        <v>Georgia</v>
      </c>
      <c r="P378">
        <f>VLOOKUP(D378,Product_Dim!$A$1:$G$101,7,0)</f>
        <v>308</v>
      </c>
    </row>
    <row r="379" spans="1:16" x14ac:dyDescent="0.3">
      <c r="A379" t="s">
        <v>2055</v>
      </c>
      <c r="B379" s="4">
        <v>45768</v>
      </c>
      <c r="C379" t="s">
        <v>298</v>
      </c>
      <c r="D379" t="s">
        <v>1620</v>
      </c>
      <c r="E379" t="str">
        <f>VLOOKUP(D379,Product_Dim!$A$1:$G$101,2,0)</f>
        <v>High-Grip Football</v>
      </c>
      <c r="F379" t="s">
        <v>1768</v>
      </c>
      <c r="G379">
        <v>3</v>
      </c>
      <c r="H379">
        <v>499.12</v>
      </c>
      <c r="I379">
        <v>0.05</v>
      </c>
      <c r="J379" t="s">
        <v>1807</v>
      </c>
      <c r="K379" s="17">
        <v>1422.492</v>
      </c>
      <c r="L379">
        <f>VLOOKUP(C379,Customer_Dim!$A$2:$H$501,3,0)</f>
        <v>48</v>
      </c>
      <c r="M379" t="str">
        <f t="shared" si="5"/>
        <v>40–59</v>
      </c>
      <c r="N379" t="str">
        <f>VLOOKUP(C379,Customer_Dim!$A$2:$H$501,4,0)</f>
        <v>Female</v>
      </c>
      <c r="O379" t="str">
        <f>VLOOKUP(C379,Customer_Dim!$A$2:$H$501,6,0)</f>
        <v>Georgia</v>
      </c>
      <c r="P379">
        <f>VLOOKUP(D379,Product_Dim!$A$1:$G$101,7,0)</f>
        <v>114</v>
      </c>
    </row>
    <row r="380" spans="1:16" x14ac:dyDescent="0.3">
      <c r="A380" t="s">
        <v>1908</v>
      </c>
      <c r="B380" s="4">
        <v>45453</v>
      </c>
      <c r="C380" t="s">
        <v>301</v>
      </c>
      <c r="D380" t="s">
        <v>1580</v>
      </c>
      <c r="E380" t="str">
        <f>VLOOKUP(D380,Product_Dim!$A$1:$G$101,2,0)</f>
        <v>Women's Scarf Set</v>
      </c>
      <c r="F380" t="s">
        <v>1779</v>
      </c>
      <c r="G380">
        <v>3</v>
      </c>
      <c r="H380">
        <v>359.56</v>
      </c>
      <c r="I380">
        <v>0.17</v>
      </c>
      <c r="J380" t="s">
        <v>1807</v>
      </c>
      <c r="K380" s="17">
        <v>895.30439999999999</v>
      </c>
      <c r="L380">
        <f>VLOOKUP(C380,Customer_Dim!$A$2:$H$501,3,0)</f>
        <v>26</v>
      </c>
      <c r="M380" t="str">
        <f t="shared" si="5"/>
        <v>20–39</v>
      </c>
      <c r="N380" t="str">
        <f>VLOOKUP(C380,Customer_Dim!$A$2:$H$501,4,0)</f>
        <v>Female</v>
      </c>
      <c r="O380" t="str">
        <f>VLOOKUP(C380,Customer_Dim!$A$2:$H$501,6,0)</f>
        <v>Indiana</v>
      </c>
      <c r="P380">
        <f>VLOOKUP(D380,Product_Dim!$A$1:$G$101,7,0)</f>
        <v>268</v>
      </c>
    </row>
    <row r="381" spans="1:16" x14ac:dyDescent="0.3">
      <c r="A381" t="s">
        <v>1850</v>
      </c>
      <c r="B381" s="4">
        <v>45677</v>
      </c>
      <c r="C381" t="s">
        <v>301</v>
      </c>
      <c r="D381" t="s">
        <v>1596</v>
      </c>
      <c r="E381" t="str">
        <f>VLOOKUP(D381,Product_Dim!$A$1:$G$101,2,0)</f>
        <v>Modern Wall Clock</v>
      </c>
      <c r="F381" t="s">
        <v>1789</v>
      </c>
      <c r="G381">
        <v>3</v>
      </c>
      <c r="H381">
        <v>863.11</v>
      </c>
      <c r="I381">
        <v>0.28000000000000003</v>
      </c>
      <c r="J381" t="s">
        <v>1807</v>
      </c>
      <c r="K381" s="17">
        <v>1864.3176000000001</v>
      </c>
      <c r="L381">
        <f>VLOOKUP(C381,Customer_Dim!$A$2:$H$501,3,0)</f>
        <v>26</v>
      </c>
      <c r="M381" t="str">
        <f t="shared" si="5"/>
        <v>20–39</v>
      </c>
      <c r="N381" t="str">
        <f>VLOOKUP(C381,Customer_Dim!$A$2:$H$501,4,0)</f>
        <v>Female</v>
      </c>
      <c r="O381" t="str">
        <f>VLOOKUP(C381,Customer_Dim!$A$2:$H$501,6,0)</f>
        <v>Indiana</v>
      </c>
      <c r="P381">
        <f>VLOOKUP(D381,Product_Dim!$A$1:$G$101,7,0)</f>
        <v>305</v>
      </c>
    </row>
    <row r="382" spans="1:16" x14ac:dyDescent="0.3">
      <c r="A382" t="s">
        <v>2235</v>
      </c>
      <c r="B382" s="4">
        <v>45520</v>
      </c>
      <c r="C382" t="s">
        <v>301</v>
      </c>
      <c r="D382" t="s">
        <v>1632</v>
      </c>
      <c r="E382" t="str">
        <f>VLOOKUP(D382,Product_Dim!$A$1:$G$101,2,0)</f>
        <v>HDMI Cable – 2m</v>
      </c>
      <c r="F382" t="s">
        <v>1758</v>
      </c>
      <c r="G382">
        <v>2</v>
      </c>
      <c r="H382">
        <v>573.09</v>
      </c>
      <c r="I382">
        <v>0.03</v>
      </c>
      <c r="J382" t="s">
        <v>1810</v>
      </c>
      <c r="K382" s="17">
        <v>1111.7945999999999</v>
      </c>
      <c r="L382">
        <f>VLOOKUP(C382,Customer_Dim!$A$2:$H$501,3,0)</f>
        <v>26</v>
      </c>
      <c r="M382" t="str">
        <f t="shared" si="5"/>
        <v>20–39</v>
      </c>
      <c r="N382" t="str">
        <f>VLOOKUP(C382,Customer_Dim!$A$2:$H$501,4,0)</f>
        <v>Female</v>
      </c>
      <c r="O382" t="str">
        <f>VLOOKUP(C382,Customer_Dim!$A$2:$H$501,6,0)</f>
        <v>Indiana</v>
      </c>
      <c r="P382">
        <f>VLOOKUP(D382,Product_Dim!$A$1:$G$101,7,0)</f>
        <v>246</v>
      </c>
    </row>
    <row r="383" spans="1:16" x14ac:dyDescent="0.3">
      <c r="A383" t="s">
        <v>2261</v>
      </c>
      <c r="B383" s="4">
        <v>45906</v>
      </c>
      <c r="C383" t="s">
        <v>301</v>
      </c>
      <c r="D383" t="s">
        <v>1666</v>
      </c>
      <c r="E383" t="str">
        <f>VLOOKUP(D383,Product_Dim!$A$1:$G$101,2,0)</f>
        <v>Wooden Nightstand</v>
      </c>
      <c r="F383" t="s">
        <v>1764</v>
      </c>
      <c r="G383">
        <v>3</v>
      </c>
      <c r="H383">
        <v>811.96</v>
      </c>
      <c r="I383">
        <v>0.28999999999999998</v>
      </c>
      <c r="J383" t="s">
        <v>1805</v>
      </c>
      <c r="K383" s="17">
        <v>1729.4748</v>
      </c>
      <c r="L383">
        <f>VLOOKUP(C383,Customer_Dim!$A$2:$H$501,3,0)</f>
        <v>26</v>
      </c>
      <c r="M383" t="str">
        <f t="shared" si="5"/>
        <v>20–39</v>
      </c>
      <c r="N383" t="str">
        <f>VLOOKUP(C383,Customer_Dim!$A$2:$H$501,4,0)</f>
        <v>Female</v>
      </c>
      <c r="O383" t="str">
        <f>VLOOKUP(C383,Customer_Dim!$A$2:$H$501,6,0)</f>
        <v>Indiana</v>
      </c>
      <c r="P383">
        <f>VLOOKUP(D383,Product_Dim!$A$1:$G$101,7,0)</f>
        <v>130</v>
      </c>
    </row>
    <row r="384" spans="1:16" x14ac:dyDescent="0.3">
      <c r="A384" t="s">
        <v>3046</v>
      </c>
      <c r="B384" s="4">
        <v>45619</v>
      </c>
      <c r="C384" t="s">
        <v>301</v>
      </c>
      <c r="D384" t="s">
        <v>1670</v>
      </c>
      <c r="E384" t="str">
        <f>VLOOKUP(D384,Product_Dim!$A$1:$G$101,2,0)</f>
        <v>Kitchen Storage Rack</v>
      </c>
      <c r="F384" t="s">
        <v>1768</v>
      </c>
      <c r="G384">
        <v>4</v>
      </c>
      <c r="H384">
        <v>930.38</v>
      </c>
      <c r="I384">
        <v>0</v>
      </c>
      <c r="J384" t="s">
        <v>1810</v>
      </c>
      <c r="K384" s="17">
        <v>3721.52</v>
      </c>
      <c r="L384">
        <f>VLOOKUP(C384,Customer_Dim!$A$2:$H$501,3,0)</f>
        <v>26</v>
      </c>
      <c r="M384" t="str">
        <f t="shared" si="5"/>
        <v>20–39</v>
      </c>
      <c r="N384" t="str">
        <f>VLOOKUP(C384,Customer_Dim!$A$2:$H$501,4,0)</f>
        <v>Female</v>
      </c>
      <c r="O384" t="str">
        <f>VLOOKUP(C384,Customer_Dim!$A$2:$H$501,6,0)</f>
        <v>Indiana</v>
      </c>
      <c r="P384">
        <f>VLOOKUP(D384,Product_Dim!$A$1:$G$101,7,0)</f>
        <v>89</v>
      </c>
    </row>
    <row r="385" spans="1:16" x14ac:dyDescent="0.3">
      <c r="A385" t="s">
        <v>2324</v>
      </c>
      <c r="B385" s="4">
        <v>45633</v>
      </c>
      <c r="C385" t="s">
        <v>301</v>
      </c>
      <c r="D385" t="s">
        <v>1716</v>
      </c>
      <c r="E385" t="str">
        <f>VLOOKUP(D385,Product_Dim!$A$1:$G$101,2,0)</f>
        <v>USB-C Laptop Charger</v>
      </c>
      <c r="F385" t="s">
        <v>1776</v>
      </c>
      <c r="G385">
        <v>4</v>
      </c>
      <c r="H385">
        <v>828.35</v>
      </c>
      <c r="I385">
        <v>0.17</v>
      </c>
      <c r="J385" t="s">
        <v>1805</v>
      </c>
      <c r="K385" s="17">
        <v>2750.1219999999998</v>
      </c>
      <c r="L385">
        <f>VLOOKUP(C385,Customer_Dim!$A$2:$H$501,3,0)</f>
        <v>26</v>
      </c>
      <c r="M385" t="str">
        <f t="shared" si="5"/>
        <v>20–39</v>
      </c>
      <c r="N385" t="str">
        <f>VLOOKUP(C385,Customer_Dim!$A$2:$H$501,4,0)</f>
        <v>Female</v>
      </c>
      <c r="O385" t="str">
        <f>VLOOKUP(C385,Customer_Dim!$A$2:$H$501,6,0)</f>
        <v>Indiana</v>
      </c>
      <c r="P385">
        <f>VLOOKUP(D385,Product_Dim!$A$1:$G$101,7,0)</f>
        <v>485</v>
      </c>
    </row>
    <row r="386" spans="1:16" x14ac:dyDescent="0.3">
      <c r="A386" t="s">
        <v>3604</v>
      </c>
      <c r="B386" s="4">
        <v>45875</v>
      </c>
      <c r="C386" t="s">
        <v>301</v>
      </c>
      <c r="D386" t="s">
        <v>1728</v>
      </c>
      <c r="E386" t="str">
        <f>VLOOKUP(D386,Product_Dim!$A$1:$G$101,2,0)</f>
        <v>Stainless Steel Cookware Set</v>
      </c>
      <c r="F386" t="s">
        <v>1786</v>
      </c>
      <c r="G386">
        <v>4</v>
      </c>
      <c r="H386">
        <v>820.78</v>
      </c>
      <c r="I386">
        <v>0.25</v>
      </c>
      <c r="J386" t="s">
        <v>1805</v>
      </c>
      <c r="K386" s="17">
        <v>2462.34</v>
      </c>
      <c r="L386">
        <f>VLOOKUP(C386,Customer_Dim!$A$2:$H$501,3,0)</f>
        <v>26</v>
      </c>
      <c r="M386" t="str">
        <f t="shared" si="5"/>
        <v>20–39</v>
      </c>
      <c r="N386" t="str">
        <f>VLOOKUP(C386,Customer_Dim!$A$2:$H$501,4,0)</f>
        <v>Female</v>
      </c>
      <c r="O386" t="str">
        <f>VLOOKUP(C386,Customer_Dim!$A$2:$H$501,6,0)</f>
        <v>Indiana</v>
      </c>
      <c r="P386">
        <f>VLOOKUP(D386,Product_Dim!$A$1:$G$101,7,0)</f>
        <v>146</v>
      </c>
    </row>
    <row r="387" spans="1:16" x14ac:dyDescent="0.3">
      <c r="A387" t="s">
        <v>3723</v>
      </c>
      <c r="B387" s="4">
        <v>45714</v>
      </c>
      <c r="C387" t="s">
        <v>301</v>
      </c>
      <c r="D387" t="s">
        <v>1728</v>
      </c>
      <c r="E387" t="str">
        <f>VLOOKUP(D387,Product_Dim!$A$1:$G$101,2,0)</f>
        <v>Stainless Steel Cookware Set</v>
      </c>
      <c r="F387" t="s">
        <v>1768</v>
      </c>
      <c r="G387">
        <v>4</v>
      </c>
      <c r="H387">
        <v>261.73</v>
      </c>
      <c r="I387">
        <v>0.1</v>
      </c>
      <c r="J387" t="s">
        <v>1807</v>
      </c>
      <c r="K387" s="17">
        <v>942.22800000000007</v>
      </c>
      <c r="L387">
        <f>VLOOKUP(C387,Customer_Dim!$A$2:$H$501,3,0)</f>
        <v>26</v>
      </c>
      <c r="M387" t="str">
        <f t="shared" ref="M387:M450" si="6">IF(L387&lt;20,"Below 20",
IF(L387&lt;40,"20–39",
IF(L387&lt;60,"40–59","60+")))</f>
        <v>20–39</v>
      </c>
      <c r="N387" t="str">
        <f>VLOOKUP(C387,Customer_Dim!$A$2:$H$501,4,0)</f>
        <v>Female</v>
      </c>
      <c r="O387" t="str">
        <f>VLOOKUP(C387,Customer_Dim!$A$2:$H$501,6,0)</f>
        <v>Indiana</v>
      </c>
      <c r="P387">
        <f>VLOOKUP(D387,Product_Dim!$A$1:$G$101,7,0)</f>
        <v>146</v>
      </c>
    </row>
    <row r="388" spans="1:16" x14ac:dyDescent="0.3">
      <c r="A388" t="s">
        <v>2140</v>
      </c>
      <c r="B388" s="4">
        <v>45891</v>
      </c>
      <c r="C388" t="s">
        <v>304</v>
      </c>
      <c r="D388" t="s">
        <v>1592</v>
      </c>
      <c r="E388" t="str">
        <f>VLOOKUP(D388,Product_Dim!$A$1:$G$101,2,0)</f>
        <v>Basketball</v>
      </c>
      <c r="F388" t="s">
        <v>1795</v>
      </c>
      <c r="G388">
        <v>3</v>
      </c>
      <c r="H388">
        <v>455.82</v>
      </c>
      <c r="I388">
        <v>0.01</v>
      </c>
      <c r="J388" t="s">
        <v>1807</v>
      </c>
      <c r="K388" s="17">
        <v>1353.7854</v>
      </c>
      <c r="L388">
        <f>VLOOKUP(C388,Customer_Dim!$A$2:$H$501,3,0)</f>
        <v>36</v>
      </c>
      <c r="M388" t="str">
        <f t="shared" si="6"/>
        <v>20–39</v>
      </c>
      <c r="N388" t="str">
        <f>VLOOKUP(C388,Customer_Dim!$A$2:$H$501,4,0)</f>
        <v>Male</v>
      </c>
      <c r="O388" t="str">
        <f>VLOOKUP(C388,Customer_Dim!$A$2:$H$501,6,0)</f>
        <v>Pennsylvania</v>
      </c>
      <c r="P388">
        <f>VLOOKUP(D388,Product_Dim!$A$1:$G$101,7,0)</f>
        <v>281</v>
      </c>
    </row>
    <row r="389" spans="1:16" x14ac:dyDescent="0.3">
      <c r="A389" t="s">
        <v>2174</v>
      </c>
      <c r="B389" s="4">
        <v>45711</v>
      </c>
      <c r="C389" t="s">
        <v>304</v>
      </c>
      <c r="D389" t="s">
        <v>1698</v>
      </c>
      <c r="E389" t="str">
        <f>VLOOKUP(D389,Product_Dim!$A$1:$G$101,2,0)</f>
        <v>Wooden Bookshelf</v>
      </c>
      <c r="F389" t="s">
        <v>1751</v>
      </c>
      <c r="G389">
        <v>3</v>
      </c>
      <c r="H389">
        <v>944.64</v>
      </c>
      <c r="I389">
        <v>0.26</v>
      </c>
      <c r="J389" t="s">
        <v>1805</v>
      </c>
      <c r="K389" s="17">
        <v>2097.1008000000002</v>
      </c>
      <c r="L389">
        <f>VLOOKUP(C389,Customer_Dim!$A$2:$H$501,3,0)</f>
        <v>36</v>
      </c>
      <c r="M389" t="str">
        <f t="shared" si="6"/>
        <v>20–39</v>
      </c>
      <c r="N389" t="str">
        <f>VLOOKUP(C389,Customer_Dim!$A$2:$H$501,4,0)</f>
        <v>Male</v>
      </c>
      <c r="O389" t="str">
        <f>VLOOKUP(C389,Customer_Dim!$A$2:$H$501,6,0)</f>
        <v>Pennsylvania</v>
      </c>
      <c r="P389">
        <f>VLOOKUP(D389,Product_Dim!$A$1:$G$101,7,0)</f>
        <v>208</v>
      </c>
    </row>
    <row r="390" spans="1:16" x14ac:dyDescent="0.3">
      <c r="A390" t="s">
        <v>1843</v>
      </c>
      <c r="B390" s="4">
        <v>45635</v>
      </c>
      <c r="C390" t="s">
        <v>307</v>
      </c>
      <c r="D390" t="s">
        <v>1537</v>
      </c>
      <c r="E390" t="str">
        <f>VLOOKUP(D390,Product_Dim!$A$1:$G$101,2,0)</f>
        <v>Men's Leather Belt</v>
      </c>
      <c r="F390" t="s">
        <v>1761</v>
      </c>
      <c r="G390">
        <v>3</v>
      </c>
      <c r="H390">
        <v>559.52</v>
      </c>
      <c r="I390">
        <v>0.16</v>
      </c>
      <c r="J390" t="s">
        <v>1807</v>
      </c>
      <c r="K390" s="17">
        <v>1409.9903999999999</v>
      </c>
      <c r="L390">
        <f>VLOOKUP(C390,Customer_Dim!$A$2:$H$501,3,0)</f>
        <v>19</v>
      </c>
      <c r="M390" t="str">
        <f t="shared" si="6"/>
        <v>Below 20</v>
      </c>
      <c r="N390" t="str">
        <f>VLOOKUP(C390,Customer_Dim!$A$2:$H$501,4,0)</f>
        <v>Female</v>
      </c>
      <c r="O390" t="str">
        <f>VLOOKUP(C390,Customer_Dim!$A$2:$H$501,6,0)</f>
        <v>Mississippi</v>
      </c>
      <c r="P390">
        <f>VLOOKUP(D390,Product_Dim!$A$1:$G$101,7,0)</f>
        <v>59</v>
      </c>
    </row>
    <row r="391" spans="1:16" x14ac:dyDescent="0.3">
      <c r="A391" t="s">
        <v>1931</v>
      </c>
      <c r="B391" s="4">
        <v>45777</v>
      </c>
      <c r="C391" t="s">
        <v>310</v>
      </c>
      <c r="D391" t="s">
        <v>1558</v>
      </c>
      <c r="E391" t="str">
        <f>VLOOKUP(D391,Product_Dim!$A$1:$G$101,2,0)</f>
        <v>Decorative Wall Mirror</v>
      </c>
      <c r="F391" t="s">
        <v>1748</v>
      </c>
      <c r="G391">
        <v>2</v>
      </c>
      <c r="H391">
        <v>44.35</v>
      </c>
      <c r="I391">
        <v>0.2</v>
      </c>
      <c r="J391" t="s">
        <v>1810</v>
      </c>
      <c r="K391" s="17">
        <v>70.960000000000008</v>
      </c>
      <c r="L391">
        <f>VLOOKUP(C391,Customer_Dim!$A$2:$H$501,3,0)</f>
        <v>58</v>
      </c>
      <c r="M391" t="str">
        <f t="shared" si="6"/>
        <v>40–59</v>
      </c>
      <c r="N391" t="str">
        <f>VLOOKUP(C391,Customer_Dim!$A$2:$H$501,4,0)</f>
        <v>Female</v>
      </c>
      <c r="O391" t="str">
        <f>VLOOKUP(C391,Customer_Dim!$A$2:$H$501,6,0)</f>
        <v>South Carolina</v>
      </c>
      <c r="P391">
        <f>VLOOKUP(D391,Product_Dim!$A$1:$G$101,7,0)</f>
        <v>439</v>
      </c>
    </row>
    <row r="392" spans="1:16" x14ac:dyDescent="0.3">
      <c r="A392" t="s">
        <v>2813</v>
      </c>
      <c r="B392" s="4">
        <v>45918</v>
      </c>
      <c r="C392" t="s">
        <v>310</v>
      </c>
      <c r="D392" t="s">
        <v>1576</v>
      </c>
      <c r="E392" t="str">
        <f>VLOOKUP(D392,Product_Dim!$A$1:$G$101,2,0)</f>
        <v>Men's Formal Shirt</v>
      </c>
      <c r="F392" t="s">
        <v>1789</v>
      </c>
      <c r="G392">
        <v>3</v>
      </c>
      <c r="H392">
        <v>644.73</v>
      </c>
      <c r="I392">
        <v>0.01</v>
      </c>
      <c r="J392" t="s">
        <v>1810</v>
      </c>
      <c r="K392" s="17">
        <v>1914.8480999999999</v>
      </c>
      <c r="L392">
        <f>VLOOKUP(C392,Customer_Dim!$A$2:$H$501,3,0)</f>
        <v>58</v>
      </c>
      <c r="M392" t="str">
        <f t="shared" si="6"/>
        <v>40–59</v>
      </c>
      <c r="N392" t="str">
        <f>VLOOKUP(C392,Customer_Dim!$A$2:$H$501,4,0)</f>
        <v>Female</v>
      </c>
      <c r="O392" t="str">
        <f>VLOOKUP(C392,Customer_Dim!$A$2:$H$501,6,0)</f>
        <v>South Carolina</v>
      </c>
      <c r="P392">
        <f>VLOOKUP(D392,Product_Dim!$A$1:$G$101,7,0)</f>
        <v>360</v>
      </c>
    </row>
    <row r="393" spans="1:16" x14ac:dyDescent="0.3">
      <c r="A393" t="s">
        <v>2993</v>
      </c>
      <c r="B393" s="4">
        <v>45897</v>
      </c>
      <c r="C393" t="s">
        <v>310</v>
      </c>
      <c r="D393" t="s">
        <v>1638</v>
      </c>
      <c r="E393" t="str">
        <f>VLOOKUP(D393,Product_Dim!$A$1:$G$101,2,0)</f>
        <v>Sports Stopwatch Pro</v>
      </c>
      <c r="F393" t="s">
        <v>1776</v>
      </c>
      <c r="G393">
        <v>4</v>
      </c>
      <c r="H393">
        <v>705.12</v>
      </c>
      <c r="I393">
        <v>0.15</v>
      </c>
      <c r="J393" t="s">
        <v>1807</v>
      </c>
      <c r="K393" s="17">
        <v>2397.4079999999999</v>
      </c>
      <c r="L393">
        <f>VLOOKUP(C393,Customer_Dim!$A$2:$H$501,3,0)</f>
        <v>58</v>
      </c>
      <c r="M393" t="str">
        <f t="shared" si="6"/>
        <v>40–59</v>
      </c>
      <c r="N393" t="str">
        <f>VLOOKUP(C393,Customer_Dim!$A$2:$H$501,4,0)</f>
        <v>Female</v>
      </c>
      <c r="O393" t="str">
        <f>VLOOKUP(C393,Customer_Dim!$A$2:$H$501,6,0)</f>
        <v>South Carolina</v>
      </c>
      <c r="P393">
        <f>VLOOKUP(D393,Product_Dim!$A$1:$G$101,7,0)</f>
        <v>185</v>
      </c>
    </row>
    <row r="394" spans="1:16" x14ac:dyDescent="0.3">
      <c r="A394" t="s">
        <v>1919</v>
      </c>
      <c r="B394" s="4">
        <v>45705</v>
      </c>
      <c r="C394" t="s">
        <v>310</v>
      </c>
      <c r="D394" t="s">
        <v>1682</v>
      </c>
      <c r="E394" t="str">
        <f>VLOOKUP(D394,Product_Dim!$A$1:$G$101,2,0)</f>
        <v>Wireless Mouse</v>
      </c>
      <c r="F394" t="s">
        <v>1779</v>
      </c>
      <c r="G394">
        <v>3</v>
      </c>
      <c r="H394">
        <v>948.69</v>
      </c>
      <c r="I394">
        <v>0.28999999999999998</v>
      </c>
      <c r="J394" t="s">
        <v>1805</v>
      </c>
      <c r="K394" s="17">
        <v>2020.7097000000001</v>
      </c>
      <c r="L394">
        <f>VLOOKUP(C394,Customer_Dim!$A$2:$H$501,3,0)</f>
        <v>58</v>
      </c>
      <c r="M394" t="str">
        <f t="shared" si="6"/>
        <v>40–59</v>
      </c>
      <c r="N394" t="str">
        <f>VLOOKUP(C394,Customer_Dim!$A$2:$H$501,4,0)</f>
        <v>Female</v>
      </c>
      <c r="O394" t="str">
        <f>VLOOKUP(C394,Customer_Dim!$A$2:$H$501,6,0)</f>
        <v>South Carolina</v>
      </c>
      <c r="P394">
        <f>VLOOKUP(D394,Product_Dim!$A$1:$G$101,7,0)</f>
        <v>320</v>
      </c>
    </row>
    <row r="395" spans="1:16" x14ac:dyDescent="0.3">
      <c r="A395" t="s">
        <v>2144</v>
      </c>
      <c r="B395" s="4">
        <v>45921</v>
      </c>
      <c r="C395" t="s">
        <v>310</v>
      </c>
      <c r="D395" t="s">
        <v>1544</v>
      </c>
      <c r="E395" t="str">
        <f>VLOOKUP(D395,Product_Dim!$A$1:$G$101,2,0)</f>
        <v>Wireless Bluetooth Earbuds</v>
      </c>
      <c r="F395" t="s">
        <v>1768</v>
      </c>
      <c r="G395">
        <v>1</v>
      </c>
      <c r="H395">
        <v>125</v>
      </c>
      <c r="I395">
        <v>0.23</v>
      </c>
      <c r="J395" t="s">
        <v>1805</v>
      </c>
      <c r="K395" s="17">
        <v>96.25</v>
      </c>
      <c r="L395">
        <f>VLOOKUP(C395,Customer_Dim!$A$2:$H$501,3,0)</f>
        <v>58</v>
      </c>
      <c r="M395" t="str">
        <f t="shared" si="6"/>
        <v>40–59</v>
      </c>
      <c r="N395" t="str">
        <f>VLOOKUP(C395,Customer_Dim!$A$2:$H$501,4,0)</f>
        <v>Female</v>
      </c>
      <c r="O395" t="str">
        <f>VLOOKUP(C395,Customer_Dim!$A$2:$H$501,6,0)</f>
        <v>South Carolina</v>
      </c>
      <c r="P395">
        <f>VLOOKUP(D395,Product_Dim!$A$1:$G$101,7,0)</f>
        <v>142</v>
      </c>
    </row>
    <row r="396" spans="1:16" x14ac:dyDescent="0.3">
      <c r="A396" t="s">
        <v>2363</v>
      </c>
      <c r="B396" s="4">
        <v>45253</v>
      </c>
      <c r="C396" t="s">
        <v>310</v>
      </c>
      <c r="D396" t="s">
        <v>1702</v>
      </c>
      <c r="E396" t="str">
        <f>VLOOKUP(D396,Product_Dim!$A$1:$G$101,2,0)</f>
        <v>Kitchen Cutting Board</v>
      </c>
      <c r="F396" t="s">
        <v>1789</v>
      </c>
      <c r="G396">
        <v>4</v>
      </c>
      <c r="H396">
        <v>338.73</v>
      </c>
      <c r="I396">
        <v>0.18</v>
      </c>
      <c r="J396" t="s">
        <v>1805</v>
      </c>
      <c r="K396" s="17">
        <v>1111.0344</v>
      </c>
      <c r="L396">
        <f>VLOOKUP(C396,Customer_Dim!$A$2:$H$501,3,0)</f>
        <v>58</v>
      </c>
      <c r="M396" t="str">
        <f t="shared" si="6"/>
        <v>40–59</v>
      </c>
      <c r="N396" t="str">
        <f>VLOOKUP(C396,Customer_Dim!$A$2:$H$501,4,0)</f>
        <v>Female</v>
      </c>
      <c r="O396" t="str">
        <f>VLOOKUP(C396,Customer_Dim!$A$2:$H$501,6,0)</f>
        <v>South Carolina</v>
      </c>
      <c r="P396">
        <f>VLOOKUP(D396,Product_Dim!$A$1:$G$101,7,0)</f>
        <v>82</v>
      </c>
    </row>
    <row r="397" spans="1:16" x14ac:dyDescent="0.3">
      <c r="A397" t="s">
        <v>3073</v>
      </c>
      <c r="B397" s="4">
        <v>45861</v>
      </c>
      <c r="C397" t="s">
        <v>310</v>
      </c>
      <c r="D397" t="s">
        <v>1718</v>
      </c>
      <c r="E397" t="str">
        <f>VLOOKUP(D397,Product_Dim!$A$1:$G$101,2,0)</f>
        <v>Vitamin E Body Lotion</v>
      </c>
      <c r="F397" t="s">
        <v>1755</v>
      </c>
      <c r="G397">
        <v>1</v>
      </c>
      <c r="H397">
        <v>252.18</v>
      </c>
      <c r="I397">
        <v>0.23</v>
      </c>
      <c r="J397" t="s">
        <v>1807</v>
      </c>
      <c r="K397" s="17">
        <v>194.17859999999999</v>
      </c>
      <c r="L397">
        <f>VLOOKUP(C397,Customer_Dim!$A$2:$H$501,3,0)</f>
        <v>58</v>
      </c>
      <c r="M397" t="str">
        <f t="shared" si="6"/>
        <v>40–59</v>
      </c>
      <c r="N397" t="str">
        <f>VLOOKUP(C397,Customer_Dim!$A$2:$H$501,4,0)</f>
        <v>Female</v>
      </c>
      <c r="O397" t="str">
        <f>VLOOKUP(C397,Customer_Dim!$A$2:$H$501,6,0)</f>
        <v>South Carolina</v>
      </c>
      <c r="P397">
        <f>VLOOKUP(D397,Product_Dim!$A$1:$G$101,7,0)</f>
        <v>213</v>
      </c>
    </row>
    <row r="398" spans="1:16" x14ac:dyDescent="0.3">
      <c r="A398" t="s">
        <v>2125</v>
      </c>
      <c r="B398" s="4">
        <v>45663</v>
      </c>
      <c r="C398" t="s">
        <v>313</v>
      </c>
      <c r="D398" t="s">
        <v>1531</v>
      </c>
      <c r="E398" t="str">
        <f>VLOOKUP(D398,Product_Dim!$A$1:$G$101,2,0)</f>
        <v>Women's Casual Hoodie</v>
      </c>
      <c r="F398" t="s">
        <v>1751</v>
      </c>
      <c r="G398">
        <v>2</v>
      </c>
      <c r="H398">
        <v>123.19</v>
      </c>
      <c r="I398">
        <v>0.19</v>
      </c>
      <c r="J398" t="s">
        <v>1805</v>
      </c>
      <c r="K398" s="17">
        <v>199.56780000000001</v>
      </c>
      <c r="L398">
        <f>VLOOKUP(C398,Customer_Dim!$A$2:$H$501,3,0)</f>
        <v>58</v>
      </c>
      <c r="M398" t="str">
        <f t="shared" si="6"/>
        <v>40–59</v>
      </c>
      <c r="N398" t="str">
        <f>VLOOKUP(C398,Customer_Dim!$A$2:$H$501,4,0)</f>
        <v>Male</v>
      </c>
      <c r="O398" t="str">
        <f>VLOOKUP(C398,Customer_Dim!$A$2:$H$501,6,0)</f>
        <v>Arkansas</v>
      </c>
      <c r="P398">
        <f>VLOOKUP(D398,Product_Dim!$A$1:$G$101,7,0)</f>
        <v>352</v>
      </c>
    </row>
    <row r="399" spans="1:16" x14ac:dyDescent="0.3">
      <c r="A399" t="s">
        <v>2790</v>
      </c>
      <c r="B399" s="4">
        <v>45432</v>
      </c>
      <c r="C399" t="s">
        <v>313</v>
      </c>
      <c r="D399" t="s">
        <v>1662</v>
      </c>
      <c r="E399" t="str">
        <f>VLOOKUP(D399,Product_Dim!$A$1:$G$101,2,0)</f>
        <v>Women's Hair Dryer Brush</v>
      </c>
      <c r="F399" t="s">
        <v>1764</v>
      </c>
      <c r="G399">
        <v>2</v>
      </c>
      <c r="H399">
        <v>853.93</v>
      </c>
      <c r="I399">
        <v>0.01</v>
      </c>
      <c r="J399" t="s">
        <v>1807</v>
      </c>
      <c r="K399" s="17">
        <v>1690.7814000000001</v>
      </c>
      <c r="L399">
        <f>VLOOKUP(C399,Customer_Dim!$A$2:$H$501,3,0)</f>
        <v>58</v>
      </c>
      <c r="M399" t="str">
        <f t="shared" si="6"/>
        <v>40–59</v>
      </c>
      <c r="N399" t="str">
        <f>VLOOKUP(C399,Customer_Dim!$A$2:$H$501,4,0)</f>
        <v>Male</v>
      </c>
      <c r="O399" t="str">
        <f>VLOOKUP(C399,Customer_Dim!$A$2:$H$501,6,0)</f>
        <v>Arkansas</v>
      </c>
      <c r="P399">
        <f>VLOOKUP(D399,Product_Dim!$A$1:$G$101,7,0)</f>
        <v>177</v>
      </c>
    </row>
    <row r="400" spans="1:16" x14ac:dyDescent="0.3">
      <c r="A400" t="s">
        <v>2636</v>
      </c>
      <c r="B400" s="4">
        <v>45760</v>
      </c>
      <c r="C400" t="s">
        <v>316</v>
      </c>
      <c r="D400" t="s">
        <v>1570</v>
      </c>
      <c r="E400" t="str">
        <f>VLOOKUP(D400,Product_Dim!$A$1:$G$101,2,0)</f>
        <v>Outdoor Sports Water Bottle</v>
      </c>
      <c r="F400" t="s">
        <v>1792</v>
      </c>
      <c r="G400">
        <v>1</v>
      </c>
      <c r="H400">
        <v>27.83</v>
      </c>
      <c r="I400">
        <v>0.3</v>
      </c>
      <c r="J400" t="s">
        <v>1807</v>
      </c>
      <c r="K400" s="17">
        <v>19.481000000000002</v>
      </c>
      <c r="L400">
        <f>VLOOKUP(C400,Customer_Dim!$A$2:$H$501,3,0)</f>
        <v>43</v>
      </c>
      <c r="M400" t="str">
        <f t="shared" si="6"/>
        <v>40–59</v>
      </c>
      <c r="N400" t="str">
        <f>VLOOKUP(C400,Customer_Dim!$A$2:$H$501,4,0)</f>
        <v>Male</v>
      </c>
      <c r="O400" t="str">
        <f>VLOOKUP(C400,Customer_Dim!$A$2:$H$501,6,0)</f>
        <v>Wisconsin</v>
      </c>
      <c r="P400">
        <f>VLOOKUP(D400,Product_Dim!$A$1:$G$101,7,0)</f>
        <v>0</v>
      </c>
    </row>
    <row r="401" spans="1:16" x14ac:dyDescent="0.3">
      <c r="A401" t="s">
        <v>3560</v>
      </c>
      <c r="B401" s="4">
        <v>45425</v>
      </c>
      <c r="C401" t="s">
        <v>316</v>
      </c>
      <c r="D401" t="s">
        <v>1608</v>
      </c>
      <c r="E401" t="str">
        <f>VLOOKUP(D401,Product_Dim!$A$1:$G$101,2,0)</f>
        <v>Portable Power Bank</v>
      </c>
      <c r="F401" t="s">
        <v>1739</v>
      </c>
      <c r="G401">
        <v>4</v>
      </c>
      <c r="H401">
        <v>352.72</v>
      </c>
      <c r="I401">
        <v>0.25</v>
      </c>
      <c r="J401" t="s">
        <v>1805</v>
      </c>
      <c r="K401" s="17">
        <v>1058.1600000000001</v>
      </c>
      <c r="L401">
        <f>VLOOKUP(C401,Customer_Dim!$A$2:$H$501,3,0)</f>
        <v>43</v>
      </c>
      <c r="M401" t="str">
        <f t="shared" si="6"/>
        <v>40–59</v>
      </c>
      <c r="N401" t="str">
        <f>VLOOKUP(C401,Customer_Dim!$A$2:$H$501,4,0)</f>
        <v>Male</v>
      </c>
      <c r="O401" t="str">
        <f>VLOOKUP(C401,Customer_Dim!$A$2:$H$501,6,0)</f>
        <v>Wisconsin</v>
      </c>
      <c r="P401">
        <f>VLOOKUP(D401,Product_Dim!$A$1:$G$101,7,0)</f>
        <v>301</v>
      </c>
    </row>
    <row r="402" spans="1:16" x14ac:dyDescent="0.3">
      <c r="A402" t="s">
        <v>2197</v>
      </c>
      <c r="B402" s="4">
        <v>45742</v>
      </c>
      <c r="C402" t="s">
        <v>316</v>
      </c>
      <c r="D402" t="s">
        <v>1644</v>
      </c>
      <c r="E402" t="str">
        <f>VLOOKUP(D402,Product_Dim!$A$1:$G$101,2,0)</f>
        <v>Foam Roller</v>
      </c>
      <c r="F402" t="s">
        <v>1748</v>
      </c>
      <c r="G402">
        <v>4</v>
      </c>
      <c r="H402">
        <v>995.55</v>
      </c>
      <c r="I402">
        <v>0.19</v>
      </c>
      <c r="J402" t="s">
        <v>1807</v>
      </c>
      <c r="K402" s="17">
        <v>3225.5819999999999</v>
      </c>
      <c r="L402">
        <f>VLOOKUP(C402,Customer_Dim!$A$2:$H$501,3,0)</f>
        <v>43</v>
      </c>
      <c r="M402" t="str">
        <f t="shared" si="6"/>
        <v>40–59</v>
      </c>
      <c r="N402" t="str">
        <f>VLOOKUP(C402,Customer_Dim!$A$2:$H$501,4,0)</f>
        <v>Male</v>
      </c>
      <c r="O402" t="str">
        <f>VLOOKUP(C402,Customer_Dim!$A$2:$H$501,6,0)</f>
        <v>Wisconsin</v>
      </c>
      <c r="P402">
        <f>VLOOKUP(D402,Product_Dim!$A$1:$G$101,7,0)</f>
        <v>138</v>
      </c>
    </row>
    <row r="403" spans="1:16" x14ac:dyDescent="0.3">
      <c r="A403" t="s">
        <v>2559</v>
      </c>
      <c r="B403" s="4">
        <v>45598</v>
      </c>
      <c r="C403" t="s">
        <v>316</v>
      </c>
      <c r="D403" t="s">
        <v>1648</v>
      </c>
      <c r="E403" t="str">
        <f>VLOOKUP(D403,Product_Dim!$A$1:$G$101,2,0)</f>
        <v>Men's Hair Styling Gel</v>
      </c>
      <c r="F403" t="s">
        <v>1758</v>
      </c>
      <c r="G403">
        <v>4</v>
      </c>
      <c r="H403">
        <v>867.94</v>
      </c>
      <c r="I403">
        <v>0.26</v>
      </c>
      <c r="J403" t="s">
        <v>1807</v>
      </c>
      <c r="K403" s="17">
        <v>2569.1024000000002</v>
      </c>
      <c r="L403">
        <f>VLOOKUP(C403,Customer_Dim!$A$2:$H$501,3,0)</f>
        <v>43</v>
      </c>
      <c r="M403" t="str">
        <f t="shared" si="6"/>
        <v>40–59</v>
      </c>
      <c r="N403" t="str">
        <f>VLOOKUP(C403,Customer_Dim!$A$2:$H$501,4,0)</f>
        <v>Male</v>
      </c>
      <c r="O403" t="str">
        <f>VLOOKUP(C403,Customer_Dim!$A$2:$H$501,6,0)</f>
        <v>Wisconsin</v>
      </c>
      <c r="P403">
        <f>VLOOKUP(D403,Product_Dim!$A$1:$G$101,7,0)</f>
        <v>399</v>
      </c>
    </row>
    <row r="404" spans="1:16" x14ac:dyDescent="0.3">
      <c r="A404" t="s">
        <v>3187</v>
      </c>
      <c r="B404" s="4">
        <v>45549</v>
      </c>
      <c r="C404" t="s">
        <v>320</v>
      </c>
      <c r="D404" t="s">
        <v>1660</v>
      </c>
      <c r="E404" t="str">
        <f>VLOOKUP(D404,Product_Dim!$A$1:$G$101,2,0)</f>
        <v>Adjustable Dumbbells 20kg</v>
      </c>
      <c r="F404" t="s">
        <v>1781</v>
      </c>
      <c r="G404">
        <v>2</v>
      </c>
      <c r="H404">
        <v>546.41</v>
      </c>
      <c r="I404">
        <v>0.08</v>
      </c>
      <c r="J404" t="s">
        <v>1810</v>
      </c>
      <c r="K404" s="17">
        <v>1005.3944</v>
      </c>
      <c r="L404">
        <f>VLOOKUP(C404,Customer_Dim!$A$2:$H$501,3,0)</f>
        <v>58</v>
      </c>
      <c r="M404" t="str">
        <f t="shared" si="6"/>
        <v>40–59</v>
      </c>
      <c r="N404" t="str">
        <f>VLOOKUP(C404,Customer_Dim!$A$2:$H$501,4,0)</f>
        <v>Female</v>
      </c>
      <c r="O404" t="str">
        <f>VLOOKUP(C404,Customer_Dim!$A$2:$H$501,6,0)</f>
        <v>Louisiana</v>
      </c>
      <c r="P404">
        <f>VLOOKUP(D404,Product_Dim!$A$1:$G$101,7,0)</f>
        <v>423</v>
      </c>
    </row>
    <row r="405" spans="1:16" x14ac:dyDescent="0.3">
      <c r="A405" t="s">
        <v>3145</v>
      </c>
      <c r="B405" s="4">
        <v>45936</v>
      </c>
      <c r="C405" t="s">
        <v>324</v>
      </c>
      <c r="D405" t="s">
        <v>1610</v>
      </c>
      <c r="E405" t="str">
        <f>VLOOKUP(D405,Product_Dim!$A$1:$G$101,2,0)</f>
        <v>Noise-Canceling Headphones</v>
      </c>
      <c r="F405" t="s">
        <v>1792</v>
      </c>
      <c r="G405">
        <v>2</v>
      </c>
      <c r="H405">
        <v>356.28</v>
      </c>
      <c r="I405">
        <v>0.11</v>
      </c>
      <c r="J405" t="s">
        <v>1810</v>
      </c>
      <c r="K405" s="17">
        <v>634.17840000000001</v>
      </c>
      <c r="L405">
        <f>VLOOKUP(C405,Customer_Dim!$A$2:$H$501,3,0)</f>
        <v>29</v>
      </c>
      <c r="M405" t="str">
        <f t="shared" si="6"/>
        <v>20–39</v>
      </c>
      <c r="N405" t="str">
        <f>VLOOKUP(C405,Customer_Dim!$A$2:$H$501,4,0)</f>
        <v>Female</v>
      </c>
      <c r="O405" t="str">
        <f>VLOOKUP(C405,Customer_Dim!$A$2:$H$501,6,0)</f>
        <v>Arizona</v>
      </c>
      <c r="P405">
        <f>VLOOKUP(D405,Product_Dim!$A$1:$G$101,7,0)</f>
        <v>378</v>
      </c>
    </row>
    <row r="406" spans="1:16" x14ac:dyDescent="0.3">
      <c r="A406" t="s">
        <v>3154</v>
      </c>
      <c r="B406" s="4">
        <v>45659</v>
      </c>
      <c r="C406" t="s">
        <v>324</v>
      </c>
      <c r="D406" t="s">
        <v>1620</v>
      </c>
      <c r="E406" t="str">
        <f>VLOOKUP(D406,Product_Dim!$A$1:$G$101,2,0)</f>
        <v>High-Grip Football</v>
      </c>
      <c r="F406" t="s">
        <v>1764</v>
      </c>
      <c r="G406">
        <v>2</v>
      </c>
      <c r="H406">
        <v>732.37</v>
      </c>
      <c r="I406">
        <v>0.22</v>
      </c>
      <c r="J406" t="s">
        <v>1810</v>
      </c>
      <c r="K406" s="17">
        <v>1142.4972</v>
      </c>
      <c r="L406">
        <f>VLOOKUP(C406,Customer_Dim!$A$2:$H$501,3,0)</f>
        <v>29</v>
      </c>
      <c r="M406" t="str">
        <f t="shared" si="6"/>
        <v>20–39</v>
      </c>
      <c r="N406" t="str">
        <f>VLOOKUP(C406,Customer_Dim!$A$2:$H$501,4,0)</f>
        <v>Female</v>
      </c>
      <c r="O406" t="str">
        <f>VLOOKUP(C406,Customer_Dim!$A$2:$H$501,6,0)</f>
        <v>Arizona</v>
      </c>
      <c r="P406">
        <f>VLOOKUP(D406,Product_Dim!$A$1:$G$101,7,0)</f>
        <v>114</v>
      </c>
    </row>
    <row r="407" spans="1:16" x14ac:dyDescent="0.3">
      <c r="A407" t="s">
        <v>1996</v>
      </c>
      <c r="B407" s="4">
        <v>45411</v>
      </c>
      <c r="C407" t="s">
        <v>324</v>
      </c>
      <c r="D407" t="s">
        <v>1622</v>
      </c>
      <c r="E407" t="str">
        <f>VLOOKUP(D407,Product_Dim!$A$1:$G$101,2,0)</f>
        <v>Men's Winter Jacket</v>
      </c>
      <c r="F407" t="s">
        <v>1748</v>
      </c>
      <c r="G407">
        <v>1</v>
      </c>
      <c r="H407">
        <v>580.76</v>
      </c>
      <c r="I407">
        <v>0.1</v>
      </c>
      <c r="J407" t="s">
        <v>1810</v>
      </c>
      <c r="K407" s="17">
        <v>522.68399999999997</v>
      </c>
      <c r="L407">
        <f>VLOOKUP(C407,Customer_Dim!$A$2:$H$501,3,0)</f>
        <v>29</v>
      </c>
      <c r="M407" t="str">
        <f t="shared" si="6"/>
        <v>20–39</v>
      </c>
      <c r="N407" t="str">
        <f>VLOOKUP(C407,Customer_Dim!$A$2:$H$501,4,0)</f>
        <v>Female</v>
      </c>
      <c r="O407" t="str">
        <f>VLOOKUP(C407,Customer_Dim!$A$2:$H$501,6,0)</f>
        <v>Arizona</v>
      </c>
      <c r="P407">
        <f>VLOOKUP(D407,Product_Dim!$A$1:$G$101,7,0)</f>
        <v>296</v>
      </c>
    </row>
    <row r="408" spans="1:16" x14ac:dyDescent="0.3">
      <c r="A408" t="s">
        <v>2335</v>
      </c>
      <c r="B408" s="4">
        <v>45457</v>
      </c>
      <c r="C408" t="s">
        <v>327</v>
      </c>
      <c r="D408" t="s">
        <v>1550</v>
      </c>
      <c r="E408" t="str">
        <f>VLOOKUP(D408,Product_Dim!$A$1:$G$101,2,0)</f>
        <v>Ceramic Kitchen Bowl Set</v>
      </c>
      <c r="F408" t="s">
        <v>1774</v>
      </c>
      <c r="G408">
        <v>1</v>
      </c>
      <c r="H408">
        <v>57.94</v>
      </c>
      <c r="I408">
        <v>0.13</v>
      </c>
      <c r="J408" t="s">
        <v>1807</v>
      </c>
      <c r="K408" s="17">
        <v>50.407799999999988</v>
      </c>
      <c r="L408">
        <f>VLOOKUP(C408,Customer_Dim!$A$2:$H$501,3,0)</f>
        <v>44</v>
      </c>
      <c r="M408" t="str">
        <f t="shared" si="6"/>
        <v>40–59</v>
      </c>
      <c r="N408" t="str">
        <f>VLOOKUP(C408,Customer_Dim!$A$2:$H$501,4,0)</f>
        <v>Female</v>
      </c>
      <c r="O408" t="str">
        <f>VLOOKUP(C408,Customer_Dim!$A$2:$H$501,6,0)</f>
        <v>Tennessee</v>
      </c>
      <c r="P408">
        <f>VLOOKUP(D408,Product_Dim!$A$1:$G$101,7,0)</f>
        <v>308</v>
      </c>
    </row>
    <row r="409" spans="1:16" x14ac:dyDescent="0.3">
      <c r="A409" t="s">
        <v>3116</v>
      </c>
      <c r="B409" s="4">
        <v>45401</v>
      </c>
      <c r="C409" t="s">
        <v>327</v>
      </c>
      <c r="D409" t="s">
        <v>1680</v>
      </c>
      <c r="E409" t="str">
        <f>VLOOKUP(D409,Product_Dim!$A$1:$G$101,2,0)</f>
        <v>Women's Ankle Boots</v>
      </c>
      <c r="F409" t="s">
        <v>1764</v>
      </c>
      <c r="G409">
        <v>4</v>
      </c>
      <c r="H409">
        <v>488.72</v>
      </c>
      <c r="I409">
        <v>0.23</v>
      </c>
      <c r="J409" t="s">
        <v>1807</v>
      </c>
      <c r="K409" s="17">
        <v>1505.2575999999999</v>
      </c>
      <c r="L409">
        <f>VLOOKUP(C409,Customer_Dim!$A$2:$H$501,3,0)</f>
        <v>44</v>
      </c>
      <c r="M409" t="str">
        <f t="shared" si="6"/>
        <v>40–59</v>
      </c>
      <c r="N409" t="str">
        <f>VLOOKUP(C409,Customer_Dim!$A$2:$H$501,4,0)</f>
        <v>Female</v>
      </c>
      <c r="O409" t="str">
        <f>VLOOKUP(C409,Customer_Dim!$A$2:$H$501,6,0)</f>
        <v>Tennessee</v>
      </c>
      <c r="P409">
        <f>VLOOKUP(D409,Product_Dim!$A$1:$G$101,7,0)</f>
        <v>82</v>
      </c>
    </row>
    <row r="410" spans="1:16" x14ac:dyDescent="0.3">
      <c r="A410" t="s">
        <v>2841</v>
      </c>
      <c r="B410" s="4">
        <v>45727</v>
      </c>
      <c r="C410" t="s">
        <v>327</v>
      </c>
      <c r="D410" t="s">
        <v>1686</v>
      </c>
      <c r="E410" t="str">
        <f>VLOOKUP(D410,Product_Dim!$A$1:$G$101,2,0)</f>
        <v>Essential Oil Diffuser</v>
      </c>
      <c r="F410" t="s">
        <v>1748</v>
      </c>
      <c r="G410">
        <v>3</v>
      </c>
      <c r="H410">
        <v>461.03</v>
      </c>
      <c r="I410">
        <v>0.11</v>
      </c>
      <c r="J410" t="s">
        <v>1807</v>
      </c>
      <c r="K410" s="17">
        <v>1230.9501</v>
      </c>
      <c r="L410">
        <f>VLOOKUP(C410,Customer_Dim!$A$2:$H$501,3,0)</f>
        <v>44</v>
      </c>
      <c r="M410" t="str">
        <f t="shared" si="6"/>
        <v>40–59</v>
      </c>
      <c r="N410" t="str">
        <f>VLOOKUP(C410,Customer_Dim!$A$2:$H$501,4,0)</f>
        <v>Female</v>
      </c>
      <c r="O410" t="str">
        <f>VLOOKUP(C410,Customer_Dim!$A$2:$H$501,6,0)</f>
        <v>Tennessee</v>
      </c>
      <c r="P410">
        <f>VLOOKUP(D410,Product_Dim!$A$1:$G$101,7,0)</f>
        <v>400</v>
      </c>
    </row>
    <row r="411" spans="1:16" x14ac:dyDescent="0.3">
      <c r="A411" t="s">
        <v>3338</v>
      </c>
      <c r="B411" s="4">
        <v>45613</v>
      </c>
      <c r="C411" t="s">
        <v>327</v>
      </c>
      <c r="D411" t="s">
        <v>1722</v>
      </c>
      <c r="E411" t="str">
        <f>VLOOKUP(D411,Product_Dim!$A$1:$G$101,2,0)</f>
        <v>Women's Formal Blazer</v>
      </c>
      <c r="F411" t="s">
        <v>1748</v>
      </c>
      <c r="G411">
        <v>4</v>
      </c>
      <c r="H411">
        <v>933.73</v>
      </c>
      <c r="I411">
        <v>0.25</v>
      </c>
      <c r="J411" t="s">
        <v>1807</v>
      </c>
      <c r="K411" s="17">
        <v>2801.19</v>
      </c>
      <c r="L411">
        <f>VLOOKUP(C411,Customer_Dim!$A$2:$H$501,3,0)</f>
        <v>44</v>
      </c>
      <c r="M411" t="str">
        <f t="shared" si="6"/>
        <v>40–59</v>
      </c>
      <c r="N411" t="str">
        <f>VLOOKUP(C411,Customer_Dim!$A$2:$H$501,4,0)</f>
        <v>Female</v>
      </c>
      <c r="O411" t="str">
        <f>VLOOKUP(C411,Customer_Dim!$A$2:$H$501,6,0)</f>
        <v>Tennessee</v>
      </c>
      <c r="P411">
        <f>VLOOKUP(D411,Product_Dim!$A$1:$G$101,7,0)</f>
        <v>143</v>
      </c>
    </row>
    <row r="412" spans="1:16" x14ac:dyDescent="0.3">
      <c r="A412" t="s">
        <v>2700</v>
      </c>
      <c r="B412" s="4">
        <v>45614</v>
      </c>
      <c r="C412" t="s">
        <v>330</v>
      </c>
      <c r="D412" t="s">
        <v>1594</v>
      </c>
      <c r="E412" t="str">
        <f>VLOOKUP(D412,Product_Dim!$A$1:$G$101,2,0)</f>
        <v>Vitamin C Face Serum</v>
      </c>
      <c r="F412" t="s">
        <v>1748</v>
      </c>
      <c r="G412">
        <v>2</v>
      </c>
      <c r="H412">
        <v>732.67</v>
      </c>
      <c r="I412">
        <v>0.24</v>
      </c>
      <c r="J412" t="s">
        <v>1807</v>
      </c>
      <c r="K412" s="17">
        <v>1113.6584</v>
      </c>
      <c r="L412">
        <f>VLOOKUP(C412,Customer_Dim!$A$2:$H$501,3,0)</f>
        <v>28</v>
      </c>
      <c r="M412" t="str">
        <f t="shared" si="6"/>
        <v>20–39</v>
      </c>
      <c r="N412" t="str">
        <f>VLOOKUP(C412,Customer_Dim!$A$2:$H$501,4,0)</f>
        <v>Female</v>
      </c>
      <c r="O412" t="str">
        <f>VLOOKUP(C412,Customer_Dim!$A$2:$H$501,6,0)</f>
        <v>South Carolina</v>
      </c>
      <c r="P412">
        <f>VLOOKUP(D412,Product_Dim!$A$1:$G$101,7,0)</f>
        <v>244</v>
      </c>
    </row>
    <row r="413" spans="1:16" x14ac:dyDescent="0.3">
      <c r="A413" t="s">
        <v>3751</v>
      </c>
      <c r="B413" s="4">
        <v>45795</v>
      </c>
      <c r="C413" t="s">
        <v>330</v>
      </c>
      <c r="D413" t="s">
        <v>1606</v>
      </c>
      <c r="E413" t="str">
        <f>VLOOKUP(D413,Product_Dim!$A$1:$G$101,2,0)</f>
        <v>Sports Water Hydration Pack</v>
      </c>
      <c r="F413" t="s">
        <v>1743</v>
      </c>
      <c r="G413">
        <v>3</v>
      </c>
      <c r="H413">
        <v>410.04</v>
      </c>
      <c r="I413">
        <v>0.09</v>
      </c>
      <c r="J413" t="s">
        <v>1810</v>
      </c>
      <c r="K413" s="17">
        <v>1119.4092000000001</v>
      </c>
      <c r="L413">
        <f>VLOOKUP(C413,Customer_Dim!$A$2:$H$501,3,0)</f>
        <v>28</v>
      </c>
      <c r="M413" t="str">
        <f t="shared" si="6"/>
        <v>20–39</v>
      </c>
      <c r="N413" t="str">
        <f>VLOOKUP(C413,Customer_Dim!$A$2:$H$501,4,0)</f>
        <v>Female</v>
      </c>
      <c r="O413" t="str">
        <f>VLOOKUP(C413,Customer_Dim!$A$2:$H$501,6,0)</f>
        <v>South Carolina</v>
      </c>
      <c r="P413">
        <f>VLOOKUP(D413,Product_Dim!$A$1:$G$101,7,0)</f>
        <v>394</v>
      </c>
    </row>
    <row r="414" spans="1:16" x14ac:dyDescent="0.3">
      <c r="A414" t="s">
        <v>3673</v>
      </c>
      <c r="B414" s="4">
        <v>45831</v>
      </c>
      <c r="C414" t="s">
        <v>330</v>
      </c>
      <c r="D414" t="s">
        <v>1616</v>
      </c>
      <c r="E414" t="str">
        <f>VLOOKUP(D414,Product_Dim!$A$1:$G$101,2,0)</f>
        <v>USB External Hard Drive</v>
      </c>
      <c r="F414" t="s">
        <v>1751</v>
      </c>
      <c r="G414">
        <v>3</v>
      </c>
      <c r="H414">
        <v>523.66</v>
      </c>
      <c r="I414">
        <v>0.27</v>
      </c>
      <c r="J414" t="s">
        <v>1807</v>
      </c>
      <c r="K414" s="17">
        <v>1146.8154</v>
      </c>
      <c r="L414">
        <f>VLOOKUP(C414,Customer_Dim!$A$2:$H$501,3,0)</f>
        <v>28</v>
      </c>
      <c r="M414" t="str">
        <f t="shared" si="6"/>
        <v>20–39</v>
      </c>
      <c r="N414" t="str">
        <f>VLOOKUP(C414,Customer_Dim!$A$2:$H$501,4,0)</f>
        <v>Female</v>
      </c>
      <c r="O414" t="str">
        <f>VLOOKUP(C414,Customer_Dim!$A$2:$H$501,6,0)</f>
        <v>South Carolina</v>
      </c>
      <c r="P414">
        <f>VLOOKUP(D414,Product_Dim!$A$1:$G$101,7,0)</f>
        <v>266</v>
      </c>
    </row>
    <row r="415" spans="1:16" x14ac:dyDescent="0.3">
      <c r="A415" t="s">
        <v>3050</v>
      </c>
      <c r="B415" s="4">
        <v>45677</v>
      </c>
      <c r="C415" t="s">
        <v>330</v>
      </c>
      <c r="D415" t="s">
        <v>1626</v>
      </c>
      <c r="E415" t="str">
        <f>VLOOKUP(D415,Product_Dim!$A$1:$G$101,2,0)</f>
        <v>Car Dashboard Phone Holder</v>
      </c>
      <c r="F415" t="s">
        <v>1779</v>
      </c>
      <c r="G415">
        <v>1</v>
      </c>
      <c r="H415">
        <v>161.80000000000001</v>
      </c>
      <c r="I415">
        <v>0.24</v>
      </c>
      <c r="J415" t="s">
        <v>1807</v>
      </c>
      <c r="K415" s="17">
        <v>122.968</v>
      </c>
      <c r="L415">
        <f>VLOOKUP(C415,Customer_Dim!$A$2:$H$501,3,0)</f>
        <v>28</v>
      </c>
      <c r="M415" t="str">
        <f t="shared" si="6"/>
        <v>20–39</v>
      </c>
      <c r="N415" t="str">
        <f>VLOOKUP(C415,Customer_Dim!$A$2:$H$501,4,0)</f>
        <v>Female</v>
      </c>
      <c r="O415" t="str">
        <f>VLOOKUP(C415,Customer_Dim!$A$2:$H$501,6,0)</f>
        <v>South Carolina</v>
      </c>
      <c r="P415">
        <f>VLOOKUP(D415,Product_Dim!$A$1:$G$101,7,0)</f>
        <v>103</v>
      </c>
    </row>
    <row r="416" spans="1:16" x14ac:dyDescent="0.3">
      <c r="A416" t="s">
        <v>1956</v>
      </c>
      <c r="B416" s="4">
        <v>45502</v>
      </c>
      <c r="C416" t="s">
        <v>330</v>
      </c>
      <c r="D416" t="s">
        <v>1537</v>
      </c>
      <c r="E416" t="str">
        <f>VLOOKUP(D416,Product_Dim!$A$1:$G$101,2,0)</f>
        <v>Men's Leather Belt</v>
      </c>
      <c r="F416" t="s">
        <v>1776</v>
      </c>
      <c r="G416">
        <v>3</v>
      </c>
      <c r="H416">
        <v>513.36</v>
      </c>
      <c r="I416">
        <v>7.0000000000000007E-2</v>
      </c>
      <c r="J416" t="s">
        <v>1810</v>
      </c>
      <c r="K416" s="17">
        <v>1432.2744</v>
      </c>
      <c r="L416">
        <f>VLOOKUP(C416,Customer_Dim!$A$2:$H$501,3,0)</f>
        <v>28</v>
      </c>
      <c r="M416" t="str">
        <f t="shared" si="6"/>
        <v>20–39</v>
      </c>
      <c r="N416" t="str">
        <f>VLOOKUP(C416,Customer_Dim!$A$2:$H$501,4,0)</f>
        <v>Female</v>
      </c>
      <c r="O416" t="str">
        <f>VLOOKUP(C416,Customer_Dim!$A$2:$H$501,6,0)</f>
        <v>South Carolina</v>
      </c>
      <c r="P416">
        <f>VLOOKUP(D416,Product_Dim!$A$1:$G$101,7,0)</f>
        <v>59</v>
      </c>
    </row>
    <row r="417" spans="1:16" x14ac:dyDescent="0.3">
      <c r="A417" t="s">
        <v>2547</v>
      </c>
      <c r="B417" s="4">
        <v>45313</v>
      </c>
      <c r="C417" t="s">
        <v>330</v>
      </c>
      <c r="D417" t="s">
        <v>1648</v>
      </c>
      <c r="E417" t="str">
        <f>VLOOKUP(D417,Product_Dim!$A$1:$G$101,2,0)</f>
        <v>Men's Hair Styling Gel</v>
      </c>
      <c r="F417" t="s">
        <v>1774</v>
      </c>
      <c r="G417">
        <v>2</v>
      </c>
      <c r="H417">
        <v>81.16</v>
      </c>
      <c r="I417">
        <v>0.16</v>
      </c>
      <c r="J417" t="s">
        <v>1807</v>
      </c>
      <c r="K417" s="17">
        <v>136.34880000000001</v>
      </c>
      <c r="L417">
        <f>VLOOKUP(C417,Customer_Dim!$A$2:$H$501,3,0)</f>
        <v>28</v>
      </c>
      <c r="M417" t="str">
        <f t="shared" si="6"/>
        <v>20–39</v>
      </c>
      <c r="N417" t="str">
        <f>VLOOKUP(C417,Customer_Dim!$A$2:$H$501,4,0)</f>
        <v>Female</v>
      </c>
      <c r="O417" t="str">
        <f>VLOOKUP(C417,Customer_Dim!$A$2:$H$501,6,0)</f>
        <v>South Carolina</v>
      </c>
      <c r="P417">
        <f>VLOOKUP(D417,Product_Dim!$A$1:$G$101,7,0)</f>
        <v>399</v>
      </c>
    </row>
    <row r="418" spans="1:16" x14ac:dyDescent="0.3">
      <c r="A418" t="s">
        <v>2476</v>
      </c>
      <c r="B418" s="4">
        <v>45748</v>
      </c>
      <c r="C418" t="s">
        <v>333</v>
      </c>
      <c r="D418" t="s">
        <v>1588</v>
      </c>
      <c r="E418" t="str">
        <f>VLOOKUP(D418,Product_Dim!$A$1:$G$101,2,0)</f>
        <v>Fabric Sofa Throw Blanket</v>
      </c>
      <c r="F418" t="s">
        <v>1751</v>
      </c>
      <c r="G418">
        <v>2</v>
      </c>
      <c r="H418">
        <v>145.18</v>
      </c>
      <c r="I418">
        <v>0.26</v>
      </c>
      <c r="J418" t="s">
        <v>1807</v>
      </c>
      <c r="K418" s="17">
        <v>214.8664</v>
      </c>
      <c r="L418">
        <f>VLOOKUP(C418,Customer_Dim!$A$2:$H$501,3,0)</f>
        <v>43</v>
      </c>
      <c r="M418" t="str">
        <f t="shared" si="6"/>
        <v>40–59</v>
      </c>
      <c r="N418" t="str">
        <f>VLOOKUP(C418,Customer_Dim!$A$2:$H$501,4,0)</f>
        <v>Female</v>
      </c>
      <c r="O418" t="str">
        <f>VLOOKUP(C418,Customer_Dim!$A$2:$H$501,6,0)</f>
        <v>Nevada</v>
      </c>
      <c r="P418">
        <f>VLOOKUP(D418,Product_Dim!$A$1:$G$101,7,0)</f>
        <v>276</v>
      </c>
    </row>
    <row r="419" spans="1:16" x14ac:dyDescent="0.3">
      <c r="A419" t="s">
        <v>1825</v>
      </c>
      <c r="B419" s="4">
        <v>45517</v>
      </c>
      <c r="C419" t="s">
        <v>333</v>
      </c>
      <c r="D419" t="s">
        <v>1608</v>
      </c>
      <c r="E419" t="str">
        <f>VLOOKUP(D419,Product_Dim!$A$1:$G$101,2,0)</f>
        <v>Portable Power Bank</v>
      </c>
      <c r="F419" t="s">
        <v>1751</v>
      </c>
      <c r="G419">
        <v>2</v>
      </c>
      <c r="H419">
        <v>559.23</v>
      </c>
      <c r="I419">
        <v>0.25</v>
      </c>
      <c r="J419" t="s">
        <v>1810</v>
      </c>
      <c r="K419" s="17">
        <v>838.84500000000003</v>
      </c>
      <c r="L419">
        <f>VLOOKUP(C419,Customer_Dim!$A$2:$H$501,3,0)</f>
        <v>43</v>
      </c>
      <c r="M419" t="str">
        <f t="shared" si="6"/>
        <v>40–59</v>
      </c>
      <c r="N419" t="str">
        <f>VLOOKUP(C419,Customer_Dim!$A$2:$H$501,4,0)</f>
        <v>Female</v>
      </c>
      <c r="O419" t="str">
        <f>VLOOKUP(C419,Customer_Dim!$A$2:$H$501,6,0)</f>
        <v>Nevada</v>
      </c>
      <c r="P419">
        <f>VLOOKUP(D419,Product_Dim!$A$1:$G$101,7,0)</f>
        <v>301</v>
      </c>
    </row>
    <row r="420" spans="1:16" x14ac:dyDescent="0.3">
      <c r="A420" t="s">
        <v>2017</v>
      </c>
      <c r="B420" s="4">
        <v>45497</v>
      </c>
      <c r="C420" t="s">
        <v>333</v>
      </c>
      <c r="D420" t="s">
        <v>1630</v>
      </c>
      <c r="E420" t="str">
        <f>VLOOKUP(D420,Product_Dim!$A$1:$G$101,2,0)</f>
        <v>Boxing Hand Wraps</v>
      </c>
      <c r="F420" t="s">
        <v>1743</v>
      </c>
      <c r="G420">
        <v>1</v>
      </c>
      <c r="H420">
        <v>823.26</v>
      </c>
      <c r="I420">
        <v>0.27</v>
      </c>
      <c r="J420" t="s">
        <v>1810</v>
      </c>
      <c r="K420" s="17">
        <v>600.97979999999995</v>
      </c>
      <c r="L420">
        <f>VLOOKUP(C420,Customer_Dim!$A$2:$H$501,3,0)</f>
        <v>43</v>
      </c>
      <c r="M420" t="str">
        <f t="shared" si="6"/>
        <v>40–59</v>
      </c>
      <c r="N420" t="str">
        <f>VLOOKUP(C420,Customer_Dim!$A$2:$H$501,4,0)</f>
        <v>Female</v>
      </c>
      <c r="O420" t="str">
        <f>VLOOKUP(C420,Customer_Dim!$A$2:$H$501,6,0)</f>
        <v>Nevada</v>
      </c>
      <c r="P420">
        <f>VLOOKUP(D420,Product_Dim!$A$1:$G$101,7,0)</f>
        <v>260</v>
      </c>
    </row>
    <row r="421" spans="1:16" x14ac:dyDescent="0.3">
      <c r="A421" t="s">
        <v>2238</v>
      </c>
      <c r="B421" s="4">
        <v>45860</v>
      </c>
      <c r="C421" t="s">
        <v>333</v>
      </c>
      <c r="D421" t="s">
        <v>1664</v>
      </c>
      <c r="E421" t="str">
        <f>VLOOKUP(D421,Product_Dim!$A$1:$G$101,2,0)</f>
        <v>Smart LED Light Strip</v>
      </c>
      <c r="F421" t="s">
        <v>1758</v>
      </c>
      <c r="G421">
        <v>2</v>
      </c>
      <c r="H421">
        <v>849.8</v>
      </c>
      <c r="I421">
        <v>0.06</v>
      </c>
      <c r="J421" t="s">
        <v>1810</v>
      </c>
      <c r="K421" s="17">
        <v>1597.624</v>
      </c>
      <c r="L421">
        <f>VLOOKUP(C421,Customer_Dim!$A$2:$H$501,3,0)</f>
        <v>43</v>
      </c>
      <c r="M421" t="str">
        <f t="shared" si="6"/>
        <v>40–59</v>
      </c>
      <c r="N421" t="str">
        <f>VLOOKUP(C421,Customer_Dim!$A$2:$H$501,4,0)</f>
        <v>Female</v>
      </c>
      <c r="O421" t="str">
        <f>VLOOKUP(C421,Customer_Dim!$A$2:$H$501,6,0)</f>
        <v>Nevada</v>
      </c>
      <c r="P421">
        <f>VLOOKUP(D421,Product_Dim!$A$1:$G$101,7,0)</f>
        <v>476</v>
      </c>
    </row>
    <row r="422" spans="1:16" x14ac:dyDescent="0.3">
      <c r="A422" t="s">
        <v>3757</v>
      </c>
      <c r="B422" s="4">
        <v>45311</v>
      </c>
      <c r="C422" t="s">
        <v>333</v>
      </c>
      <c r="D422" t="s">
        <v>1676</v>
      </c>
      <c r="E422" t="str">
        <f>VLOOKUP(D422,Product_Dim!$A$1:$G$101,2,0)</f>
        <v>Shin Guards – Adult</v>
      </c>
      <c r="F422" t="s">
        <v>1739</v>
      </c>
      <c r="G422">
        <v>1</v>
      </c>
      <c r="H422">
        <v>721.74</v>
      </c>
      <c r="I422">
        <v>0.24</v>
      </c>
      <c r="J422" t="s">
        <v>1807</v>
      </c>
      <c r="K422" s="17">
        <v>548.52240000000006</v>
      </c>
      <c r="L422">
        <f>VLOOKUP(C422,Customer_Dim!$A$2:$H$501,3,0)</f>
        <v>43</v>
      </c>
      <c r="M422" t="str">
        <f t="shared" si="6"/>
        <v>40–59</v>
      </c>
      <c r="N422" t="str">
        <f>VLOOKUP(C422,Customer_Dim!$A$2:$H$501,4,0)</f>
        <v>Female</v>
      </c>
      <c r="O422" t="str">
        <f>VLOOKUP(C422,Customer_Dim!$A$2:$H$501,6,0)</f>
        <v>Nevada</v>
      </c>
      <c r="P422">
        <f>VLOOKUP(D422,Product_Dim!$A$1:$G$101,7,0)</f>
        <v>359</v>
      </c>
    </row>
    <row r="423" spans="1:16" x14ac:dyDescent="0.3">
      <c r="A423" t="s">
        <v>2920</v>
      </c>
      <c r="B423" s="4">
        <v>45888</v>
      </c>
      <c r="C423" t="s">
        <v>333</v>
      </c>
      <c r="D423" t="s">
        <v>1712</v>
      </c>
      <c r="E423" t="str">
        <f>VLOOKUP(D423,Product_Dim!$A$1:$G$101,2,0)</f>
        <v>Women's High Heels</v>
      </c>
      <c r="F423" t="s">
        <v>1755</v>
      </c>
      <c r="G423">
        <v>3</v>
      </c>
      <c r="H423">
        <v>629.58000000000004</v>
      </c>
      <c r="I423">
        <v>0.05</v>
      </c>
      <c r="J423" t="s">
        <v>1805</v>
      </c>
      <c r="K423" s="17">
        <v>1794.3030000000001</v>
      </c>
      <c r="L423">
        <f>VLOOKUP(C423,Customer_Dim!$A$2:$H$501,3,0)</f>
        <v>43</v>
      </c>
      <c r="M423" t="str">
        <f t="shared" si="6"/>
        <v>40–59</v>
      </c>
      <c r="N423" t="str">
        <f>VLOOKUP(C423,Customer_Dim!$A$2:$H$501,4,0)</f>
        <v>Female</v>
      </c>
      <c r="O423" t="str">
        <f>VLOOKUP(C423,Customer_Dim!$A$2:$H$501,6,0)</f>
        <v>Nevada</v>
      </c>
      <c r="P423">
        <f>VLOOKUP(D423,Product_Dim!$A$1:$G$101,7,0)</f>
        <v>496</v>
      </c>
    </row>
    <row r="424" spans="1:16" x14ac:dyDescent="0.3">
      <c r="A424" t="s">
        <v>2207</v>
      </c>
      <c r="B424" s="4">
        <v>45227</v>
      </c>
      <c r="C424" t="s">
        <v>336</v>
      </c>
      <c r="D424" t="s">
        <v>1568</v>
      </c>
      <c r="E424" t="str">
        <f>VLOOKUP(D424,Product_Dim!$A$1:$G$101,2,0)</f>
        <v>Knee Support Brace</v>
      </c>
      <c r="F424" t="s">
        <v>1786</v>
      </c>
      <c r="G424">
        <v>2</v>
      </c>
      <c r="H424">
        <v>22.47</v>
      </c>
      <c r="I424">
        <v>0.22</v>
      </c>
      <c r="J424" t="s">
        <v>1807</v>
      </c>
      <c r="K424" s="17">
        <v>35.053199999999997</v>
      </c>
      <c r="L424">
        <f>VLOOKUP(C424,Customer_Dim!$A$2:$H$501,3,0)</f>
        <v>62</v>
      </c>
      <c r="M424" t="str">
        <f t="shared" si="6"/>
        <v>60+</v>
      </c>
      <c r="N424" t="str">
        <f>VLOOKUP(C424,Customer_Dim!$A$2:$H$501,4,0)</f>
        <v>Female</v>
      </c>
      <c r="O424" t="str">
        <f>VLOOKUP(C424,Customer_Dim!$A$2:$H$501,6,0)</f>
        <v>New York</v>
      </c>
      <c r="P424">
        <f>VLOOKUP(D424,Product_Dim!$A$1:$G$101,7,0)</f>
        <v>65</v>
      </c>
    </row>
    <row r="425" spans="1:16" x14ac:dyDescent="0.3">
      <c r="A425" t="s">
        <v>3511</v>
      </c>
      <c r="B425" s="4">
        <v>45693</v>
      </c>
      <c r="C425" t="s">
        <v>336</v>
      </c>
      <c r="D425" t="s">
        <v>1568</v>
      </c>
      <c r="E425" t="str">
        <f>VLOOKUP(D425,Product_Dim!$A$1:$G$101,2,0)</f>
        <v>Knee Support Brace</v>
      </c>
      <c r="F425" t="s">
        <v>1764</v>
      </c>
      <c r="G425">
        <v>1</v>
      </c>
      <c r="H425">
        <v>153.57</v>
      </c>
      <c r="I425">
        <v>0.01</v>
      </c>
      <c r="J425" t="s">
        <v>1807</v>
      </c>
      <c r="K425" s="17">
        <v>152.0343</v>
      </c>
      <c r="L425">
        <f>VLOOKUP(C425,Customer_Dim!$A$2:$H$501,3,0)</f>
        <v>62</v>
      </c>
      <c r="M425" t="str">
        <f t="shared" si="6"/>
        <v>60+</v>
      </c>
      <c r="N425" t="str">
        <f>VLOOKUP(C425,Customer_Dim!$A$2:$H$501,4,0)</f>
        <v>Female</v>
      </c>
      <c r="O425" t="str">
        <f>VLOOKUP(C425,Customer_Dim!$A$2:$H$501,6,0)</f>
        <v>New York</v>
      </c>
      <c r="P425">
        <f>VLOOKUP(D425,Product_Dim!$A$1:$G$101,7,0)</f>
        <v>65</v>
      </c>
    </row>
    <row r="426" spans="1:16" x14ac:dyDescent="0.3">
      <c r="A426" t="s">
        <v>3403</v>
      </c>
      <c r="B426" s="4">
        <v>45344</v>
      </c>
      <c r="C426" t="s">
        <v>336</v>
      </c>
      <c r="D426" t="s">
        <v>1572</v>
      </c>
      <c r="E426" t="str">
        <f>VLOOKUP(D426,Product_Dim!$A$1:$G$101,2,0)</f>
        <v>Multi-Purpose Storage Box</v>
      </c>
      <c r="F426" t="s">
        <v>1758</v>
      </c>
      <c r="G426">
        <v>1</v>
      </c>
      <c r="H426">
        <v>388.35</v>
      </c>
      <c r="I426">
        <v>0.01</v>
      </c>
      <c r="J426" t="s">
        <v>1807</v>
      </c>
      <c r="K426" s="17">
        <v>384.4665</v>
      </c>
      <c r="L426">
        <f>VLOOKUP(C426,Customer_Dim!$A$2:$H$501,3,0)</f>
        <v>62</v>
      </c>
      <c r="M426" t="str">
        <f t="shared" si="6"/>
        <v>60+</v>
      </c>
      <c r="N426" t="str">
        <f>VLOOKUP(C426,Customer_Dim!$A$2:$H$501,4,0)</f>
        <v>Female</v>
      </c>
      <c r="O426" t="str">
        <f>VLOOKUP(C426,Customer_Dim!$A$2:$H$501,6,0)</f>
        <v>New York</v>
      </c>
      <c r="P426">
        <f>VLOOKUP(D426,Product_Dim!$A$1:$G$101,7,0)</f>
        <v>76</v>
      </c>
    </row>
    <row r="427" spans="1:16" x14ac:dyDescent="0.3">
      <c r="A427" t="s">
        <v>1861</v>
      </c>
      <c r="B427" s="4">
        <v>45706</v>
      </c>
      <c r="C427" t="s">
        <v>336</v>
      </c>
      <c r="D427" t="s">
        <v>1610</v>
      </c>
      <c r="E427" t="str">
        <f>VLOOKUP(D427,Product_Dim!$A$1:$G$101,2,0)</f>
        <v>Noise-Canceling Headphones</v>
      </c>
      <c r="F427" t="s">
        <v>1771</v>
      </c>
      <c r="G427">
        <v>4</v>
      </c>
      <c r="H427">
        <v>428.09</v>
      </c>
      <c r="I427">
        <v>7.0000000000000007E-2</v>
      </c>
      <c r="J427" t="s">
        <v>1805</v>
      </c>
      <c r="K427" s="17">
        <v>1592.4947999999999</v>
      </c>
      <c r="L427">
        <f>VLOOKUP(C427,Customer_Dim!$A$2:$H$501,3,0)</f>
        <v>62</v>
      </c>
      <c r="M427" t="str">
        <f t="shared" si="6"/>
        <v>60+</v>
      </c>
      <c r="N427" t="str">
        <f>VLOOKUP(C427,Customer_Dim!$A$2:$H$501,4,0)</f>
        <v>Female</v>
      </c>
      <c r="O427" t="str">
        <f>VLOOKUP(C427,Customer_Dim!$A$2:$H$501,6,0)</f>
        <v>New York</v>
      </c>
      <c r="P427">
        <f>VLOOKUP(D427,Product_Dim!$A$1:$G$101,7,0)</f>
        <v>378</v>
      </c>
    </row>
    <row r="428" spans="1:16" x14ac:dyDescent="0.3">
      <c r="A428" t="s">
        <v>2769</v>
      </c>
      <c r="B428" s="4">
        <v>45472</v>
      </c>
      <c r="C428" t="s">
        <v>336</v>
      </c>
      <c r="D428" t="s">
        <v>1539</v>
      </c>
      <c r="E428" t="str">
        <f>VLOOKUP(D428,Product_Dim!$A$1:$G$101,2,0)</f>
        <v>Herbal Face Moisturizer</v>
      </c>
      <c r="F428" t="s">
        <v>1768</v>
      </c>
      <c r="G428">
        <v>4</v>
      </c>
      <c r="H428">
        <v>579.70000000000005</v>
      </c>
      <c r="I428">
        <v>0.18</v>
      </c>
      <c r="J428" t="s">
        <v>1807</v>
      </c>
      <c r="K428" s="17">
        <v>1901.4159999999999</v>
      </c>
      <c r="L428">
        <f>VLOOKUP(C428,Customer_Dim!$A$2:$H$501,3,0)</f>
        <v>62</v>
      </c>
      <c r="M428" t="str">
        <f t="shared" si="6"/>
        <v>60+</v>
      </c>
      <c r="N428" t="str">
        <f>VLOOKUP(C428,Customer_Dim!$A$2:$H$501,4,0)</f>
        <v>Female</v>
      </c>
      <c r="O428" t="str">
        <f>VLOOKUP(C428,Customer_Dim!$A$2:$H$501,6,0)</f>
        <v>New York</v>
      </c>
      <c r="P428">
        <f>VLOOKUP(D428,Product_Dim!$A$1:$G$101,7,0)</f>
        <v>350</v>
      </c>
    </row>
    <row r="429" spans="1:16" x14ac:dyDescent="0.3">
      <c r="A429" t="s">
        <v>3616</v>
      </c>
      <c r="B429" s="4">
        <v>45546</v>
      </c>
      <c r="C429" t="s">
        <v>336</v>
      </c>
      <c r="D429" t="s">
        <v>1650</v>
      </c>
      <c r="E429" t="str">
        <f>VLOOKUP(D429,Product_Dim!$A$1:$G$101,2,0)</f>
        <v>Luxury Perfume Spray</v>
      </c>
      <c r="F429" t="s">
        <v>1774</v>
      </c>
      <c r="G429">
        <v>1</v>
      </c>
      <c r="H429">
        <v>141.85</v>
      </c>
      <c r="I429">
        <v>0.06</v>
      </c>
      <c r="J429" t="s">
        <v>1807</v>
      </c>
      <c r="K429" s="17">
        <v>133.339</v>
      </c>
      <c r="L429">
        <f>VLOOKUP(C429,Customer_Dim!$A$2:$H$501,3,0)</f>
        <v>62</v>
      </c>
      <c r="M429" t="str">
        <f t="shared" si="6"/>
        <v>60+</v>
      </c>
      <c r="N429" t="str">
        <f>VLOOKUP(C429,Customer_Dim!$A$2:$H$501,4,0)</f>
        <v>Female</v>
      </c>
      <c r="O429" t="str">
        <f>VLOOKUP(C429,Customer_Dim!$A$2:$H$501,6,0)</f>
        <v>New York</v>
      </c>
      <c r="P429">
        <f>VLOOKUP(D429,Product_Dim!$A$1:$G$101,7,0)</f>
        <v>444</v>
      </c>
    </row>
    <row r="430" spans="1:16" x14ac:dyDescent="0.3">
      <c r="A430" t="s">
        <v>2129</v>
      </c>
      <c r="B430" s="4">
        <v>45672</v>
      </c>
      <c r="C430" t="s">
        <v>336</v>
      </c>
      <c r="D430" t="s">
        <v>1690</v>
      </c>
      <c r="E430" t="str">
        <f>VLOOKUP(D430,Product_Dim!$A$1:$G$101,2,0)</f>
        <v>Wall-Mounted Spice Rack</v>
      </c>
      <c r="F430" t="s">
        <v>1755</v>
      </c>
      <c r="G430">
        <v>1</v>
      </c>
      <c r="H430">
        <v>516.62</v>
      </c>
      <c r="I430">
        <v>0.18</v>
      </c>
      <c r="J430" t="s">
        <v>1805</v>
      </c>
      <c r="K430" s="17">
        <v>423.62840000000011</v>
      </c>
      <c r="L430">
        <f>VLOOKUP(C430,Customer_Dim!$A$2:$H$501,3,0)</f>
        <v>62</v>
      </c>
      <c r="M430" t="str">
        <f t="shared" si="6"/>
        <v>60+</v>
      </c>
      <c r="N430" t="str">
        <f>VLOOKUP(C430,Customer_Dim!$A$2:$H$501,4,0)</f>
        <v>Female</v>
      </c>
      <c r="O430" t="str">
        <f>VLOOKUP(C430,Customer_Dim!$A$2:$H$501,6,0)</f>
        <v>New York</v>
      </c>
      <c r="P430">
        <f>VLOOKUP(D430,Product_Dim!$A$1:$G$101,7,0)</f>
        <v>58</v>
      </c>
    </row>
    <row r="431" spans="1:16" x14ac:dyDescent="0.3">
      <c r="A431" t="s">
        <v>3353</v>
      </c>
      <c r="B431" s="4">
        <v>45839</v>
      </c>
      <c r="C431" t="s">
        <v>336</v>
      </c>
      <c r="D431" t="s">
        <v>1706</v>
      </c>
      <c r="E431" t="str">
        <f>VLOOKUP(D431,Product_Dim!$A$1:$G$101,2,0)</f>
        <v>Sports Wrist Sweatbands</v>
      </c>
      <c r="F431" t="s">
        <v>1739</v>
      </c>
      <c r="G431">
        <v>1</v>
      </c>
      <c r="H431">
        <v>149.56</v>
      </c>
      <c r="I431">
        <v>0.09</v>
      </c>
      <c r="J431" t="s">
        <v>1805</v>
      </c>
      <c r="K431" s="17">
        <v>136.09960000000001</v>
      </c>
      <c r="L431">
        <f>VLOOKUP(C431,Customer_Dim!$A$2:$H$501,3,0)</f>
        <v>62</v>
      </c>
      <c r="M431" t="str">
        <f t="shared" si="6"/>
        <v>60+</v>
      </c>
      <c r="N431" t="str">
        <f>VLOOKUP(C431,Customer_Dim!$A$2:$H$501,4,0)</f>
        <v>Female</v>
      </c>
      <c r="O431" t="str">
        <f>VLOOKUP(C431,Customer_Dim!$A$2:$H$501,6,0)</f>
        <v>New York</v>
      </c>
      <c r="P431">
        <f>VLOOKUP(D431,Product_Dim!$A$1:$G$101,7,0)</f>
        <v>232</v>
      </c>
    </row>
    <row r="432" spans="1:16" x14ac:dyDescent="0.3">
      <c r="A432" t="s">
        <v>2187</v>
      </c>
      <c r="B432" s="4">
        <v>45275</v>
      </c>
      <c r="C432" t="s">
        <v>339</v>
      </c>
      <c r="D432" t="s">
        <v>1535</v>
      </c>
      <c r="E432" t="str">
        <f>VLOOKUP(D432,Product_Dim!$A$1:$G$101,2,0)</f>
        <v>Women's Yoga Pants</v>
      </c>
      <c r="F432" t="s">
        <v>1795</v>
      </c>
      <c r="G432">
        <v>4</v>
      </c>
      <c r="H432">
        <v>603.30999999999995</v>
      </c>
      <c r="I432">
        <v>0.15</v>
      </c>
      <c r="J432" t="s">
        <v>1805</v>
      </c>
      <c r="K432" s="17">
        <v>2051.2539999999999</v>
      </c>
      <c r="L432">
        <f>VLOOKUP(C432,Customer_Dim!$A$2:$H$501,3,0)</f>
        <v>30</v>
      </c>
      <c r="M432" t="str">
        <f t="shared" si="6"/>
        <v>20–39</v>
      </c>
      <c r="N432" t="str">
        <f>VLOOKUP(C432,Customer_Dim!$A$2:$H$501,4,0)</f>
        <v>Female</v>
      </c>
      <c r="O432" t="str">
        <f>VLOOKUP(C432,Customer_Dim!$A$2:$H$501,6,0)</f>
        <v>Louisiana</v>
      </c>
      <c r="P432">
        <f>VLOOKUP(D432,Product_Dim!$A$1:$G$101,7,0)</f>
        <v>487</v>
      </c>
    </row>
    <row r="433" spans="1:16" x14ac:dyDescent="0.3">
      <c r="A433" t="s">
        <v>2031</v>
      </c>
      <c r="B433" s="4">
        <v>45915</v>
      </c>
      <c r="C433" t="s">
        <v>339</v>
      </c>
      <c r="D433" t="s">
        <v>1660</v>
      </c>
      <c r="E433" t="str">
        <f>VLOOKUP(D433,Product_Dim!$A$1:$G$101,2,0)</f>
        <v>Adjustable Dumbbells 20kg</v>
      </c>
      <c r="F433" t="s">
        <v>1758</v>
      </c>
      <c r="G433">
        <v>3</v>
      </c>
      <c r="H433">
        <v>548.19000000000005</v>
      </c>
      <c r="I433">
        <v>0.12</v>
      </c>
      <c r="J433" t="s">
        <v>1805</v>
      </c>
      <c r="K433" s="17">
        <v>1447.2216000000001</v>
      </c>
      <c r="L433">
        <f>VLOOKUP(C433,Customer_Dim!$A$2:$H$501,3,0)</f>
        <v>30</v>
      </c>
      <c r="M433" t="str">
        <f t="shared" si="6"/>
        <v>20–39</v>
      </c>
      <c r="N433" t="str">
        <f>VLOOKUP(C433,Customer_Dim!$A$2:$H$501,4,0)</f>
        <v>Female</v>
      </c>
      <c r="O433" t="str">
        <f>VLOOKUP(C433,Customer_Dim!$A$2:$H$501,6,0)</f>
        <v>Louisiana</v>
      </c>
      <c r="P433">
        <f>VLOOKUP(D433,Product_Dim!$A$1:$G$101,7,0)</f>
        <v>423</v>
      </c>
    </row>
    <row r="434" spans="1:16" x14ac:dyDescent="0.3">
      <c r="A434" t="s">
        <v>3743</v>
      </c>
      <c r="B434" s="4">
        <v>45793</v>
      </c>
      <c r="C434" t="s">
        <v>339</v>
      </c>
      <c r="D434" t="s">
        <v>1662</v>
      </c>
      <c r="E434" t="str">
        <f>VLOOKUP(D434,Product_Dim!$A$1:$G$101,2,0)</f>
        <v>Women's Hair Dryer Brush</v>
      </c>
      <c r="F434" t="s">
        <v>1739</v>
      </c>
      <c r="G434">
        <v>1</v>
      </c>
      <c r="H434">
        <v>338.83</v>
      </c>
      <c r="I434">
        <v>0.19</v>
      </c>
      <c r="J434" t="s">
        <v>1807</v>
      </c>
      <c r="K434" s="17">
        <v>274.45229999999998</v>
      </c>
      <c r="L434">
        <f>VLOOKUP(C434,Customer_Dim!$A$2:$H$501,3,0)</f>
        <v>30</v>
      </c>
      <c r="M434" t="str">
        <f t="shared" si="6"/>
        <v>20–39</v>
      </c>
      <c r="N434" t="str">
        <f>VLOOKUP(C434,Customer_Dim!$A$2:$H$501,4,0)</f>
        <v>Female</v>
      </c>
      <c r="O434" t="str">
        <f>VLOOKUP(C434,Customer_Dim!$A$2:$H$501,6,0)</f>
        <v>Louisiana</v>
      </c>
      <c r="P434">
        <f>VLOOKUP(D434,Product_Dim!$A$1:$G$101,7,0)</f>
        <v>177</v>
      </c>
    </row>
    <row r="435" spans="1:16" x14ac:dyDescent="0.3">
      <c r="A435" t="s">
        <v>3319</v>
      </c>
      <c r="B435" s="4">
        <v>45860</v>
      </c>
      <c r="C435" t="s">
        <v>339</v>
      </c>
      <c r="D435" t="s">
        <v>1542</v>
      </c>
      <c r="E435" t="str">
        <f>VLOOKUP(D435,Product_Dim!$A$1:$G$101,2,0)</f>
        <v>LED Table Lamp</v>
      </c>
      <c r="F435" t="s">
        <v>1764</v>
      </c>
      <c r="G435">
        <v>4</v>
      </c>
      <c r="H435">
        <v>797.83</v>
      </c>
      <c r="I435">
        <v>0.08</v>
      </c>
      <c r="J435" t="s">
        <v>1805</v>
      </c>
      <c r="K435" s="17">
        <v>2936.0144</v>
      </c>
      <c r="L435">
        <f>VLOOKUP(C435,Customer_Dim!$A$2:$H$501,3,0)</f>
        <v>30</v>
      </c>
      <c r="M435" t="str">
        <f t="shared" si="6"/>
        <v>20–39</v>
      </c>
      <c r="N435" t="str">
        <f>VLOOKUP(C435,Customer_Dim!$A$2:$H$501,4,0)</f>
        <v>Female</v>
      </c>
      <c r="O435" t="str">
        <f>VLOOKUP(C435,Customer_Dim!$A$2:$H$501,6,0)</f>
        <v>Louisiana</v>
      </c>
      <c r="P435">
        <f>VLOOKUP(D435,Product_Dim!$A$1:$G$101,7,0)</f>
        <v>170</v>
      </c>
    </row>
    <row r="436" spans="1:16" x14ac:dyDescent="0.3">
      <c r="A436" t="s">
        <v>2605</v>
      </c>
      <c r="B436" s="4">
        <v>45717</v>
      </c>
      <c r="C436" t="s">
        <v>342</v>
      </c>
      <c r="D436" t="s">
        <v>1566</v>
      </c>
      <c r="E436" t="str">
        <f>VLOOKUP(D436,Product_Dim!$A$1:$G$101,2,0)</f>
        <v>Women's Denim Jeans</v>
      </c>
      <c r="F436" t="s">
        <v>1768</v>
      </c>
      <c r="G436">
        <v>1</v>
      </c>
      <c r="H436">
        <v>423.48</v>
      </c>
      <c r="I436">
        <v>0.18</v>
      </c>
      <c r="J436" t="s">
        <v>1807</v>
      </c>
      <c r="K436" s="17">
        <v>347.25360000000012</v>
      </c>
      <c r="L436">
        <f>VLOOKUP(C436,Customer_Dim!$A$2:$H$501,3,0)</f>
        <v>36</v>
      </c>
      <c r="M436" t="str">
        <f t="shared" si="6"/>
        <v>20–39</v>
      </c>
      <c r="N436" t="str">
        <f>VLOOKUP(C436,Customer_Dim!$A$2:$H$501,4,0)</f>
        <v>Male</v>
      </c>
      <c r="O436" t="str">
        <f>VLOOKUP(C436,Customer_Dim!$A$2:$H$501,6,0)</f>
        <v>South Dakota</v>
      </c>
      <c r="P436">
        <f>VLOOKUP(D436,Product_Dim!$A$1:$G$101,7,0)</f>
        <v>343</v>
      </c>
    </row>
    <row r="437" spans="1:16" x14ac:dyDescent="0.3">
      <c r="A437" t="s">
        <v>2110</v>
      </c>
      <c r="B437" s="4">
        <v>45813</v>
      </c>
      <c r="C437" t="s">
        <v>342</v>
      </c>
      <c r="D437" t="s">
        <v>1592</v>
      </c>
      <c r="E437" t="str">
        <f>VLOOKUP(D437,Product_Dim!$A$1:$G$101,2,0)</f>
        <v>Basketball</v>
      </c>
      <c r="F437" t="s">
        <v>1768</v>
      </c>
      <c r="G437">
        <v>2</v>
      </c>
      <c r="H437">
        <v>916.49</v>
      </c>
      <c r="I437">
        <v>0.3</v>
      </c>
      <c r="J437" t="s">
        <v>1810</v>
      </c>
      <c r="K437" s="17">
        <v>1283.086</v>
      </c>
      <c r="L437">
        <f>VLOOKUP(C437,Customer_Dim!$A$2:$H$501,3,0)</f>
        <v>36</v>
      </c>
      <c r="M437" t="str">
        <f t="shared" si="6"/>
        <v>20–39</v>
      </c>
      <c r="N437" t="str">
        <f>VLOOKUP(C437,Customer_Dim!$A$2:$H$501,4,0)</f>
        <v>Male</v>
      </c>
      <c r="O437" t="str">
        <f>VLOOKUP(C437,Customer_Dim!$A$2:$H$501,6,0)</f>
        <v>South Dakota</v>
      </c>
      <c r="P437">
        <f>VLOOKUP(D437,Product_Dim!$A$1:$G$101,7,0)</f>
        <v>281</v>
      </c>
    </row>
    <row r="438" spans="1:16" x14ac:dyDescent="0.3">
      <c r="A438" t="s">
        <v>1964</v>
      </c>
      <c r="B438" s="4">
        <v>45883</v>
      </c>
      <c r="C438" t="s">
        <v>342</v>
      </c>
      <c r="D438" t="s">
        <v>1640</v>
      </c>
      <c r="E438" t="str">
        <f>VLOOKUP(D438,Product_Dim!$A$1:$G$101,2,0)</f>
        <v>Ceramic Plant Pot</v>
      </c>
      <c r="F438" t="s">
        <v>1755</v>
      </c>
      <c r="G438">
        <v>1</v>
      </c>
      <c r="H438">
        <v>83.1</v>
      </c>
      <c r="I438">
        <v>0.04</v>
      </c>
      <c r="J438" t="s">
        <v>1807</v>
      </c>
      <c r="K438" s="17">
        <v>79.775999999999996</v>
      </c>
      <c r="L438">
        <f>VLOOKUP(C438,Customer_Dim!$A$2:$H$501,3,0)</f>
        <v>36</v>
      </c>
      <c r="M438" t="str">
        <f t="shared" si="6"/>
        <v>20–39</v>
      </c>
      <c r="N438" t="str">
        <f>VLOOKUP(C438,Customer_Dim!$A$2:$H$501,4,0)</f>
        <v>Male</v>
      </c>
      <c r="O438" t="str">
        <f>VLOOKUP(C438,Customer_Dim!$A$2:$H$501,6,0)</f>
        <v>South Dakota</v>
      </c>
      <c r="P438">
        <f>VLOOKUP(D438,Product_Dim!$A$1:$G$101,7,0)</f>
        <v>0</v>
      </c>
    </row>
    <row r="439" spans="1:16" x14ac:dyDescent="0.3">
      <c r="A439" t="s">
        <v>1909</v>
      </c>
      <c r="B439" s="4">
        <v>45552</v>
      </c>
      <c r="C439" t="s">
        <v>342</v>
      </c>
      <c r="D439" t="s">
        <v>1690</v>
      </c>
      <c r="E439" t="str">
        <f>VLOOKUP(D439,Product_Dim!$A$1:$G$101,2,0)</f>
        <v>Wall-Mounted Spice Rack</v>
      </c>
      <c r="F439" t="s">
        <v>1776</v>
      </c>
      <c r="G439">
        <v>2</v>
      </c>
      <c r="H439">
        <v>471.88</v>
      </c>
      <c r="I439">
        <v>0.24</v>
      </c>
      <c r="J439" t="s">
        <v>1807</v>
      </c>
      <c r="K439" s="17">
        <v>717.25760000000002</v>
      </c>
      <c r="L439">
        <f>VLOOKUP(C439,Customer_Dim!$A$2:$H$501,3,0)</f>
        <v>36</v>
      </c>
      <c r="M439" t="str">
        <f t="shared" si="6"/>
        <v>20–39</v>
      </c>
      <c r="N439" t="str">
        <f>VLOOKUP(C439,Customer_Dim!$A$2:$H$501,4,0)</f>
        <v>Male</v>
      </c>
      <c r="O439" t="str">
        <f>VLOOKUP(C439,Customer_Dim!$A$2:$H$501,6,0)</f>
        <v>South Dakota</v>
      </c>
      <c r="P439">
        <f>VLOOKUP(D439,Product_Dim!$A$1:$G$101,7,0)</f>
        <v>58</v>
      </c>
    </row>
    <row r="440" spans="1:16" x14ac:dyDescent="0.3">
      <c r="A440" t="s">
        <v>3005</v>
      </c>
      <c r="B440" s="4">
        <v>45919</v>
      </c>
      <c r="C440" t="s">
        <v>342</v>
      </c>
      <c r="D440" t="s">
        <v>1722</v>
      </c>
      <c r="E440" t="str">
        <f>VLOOKUP(D440,Product_Dim!$A$1:$G$101,2,0)</f>
        <v>Women's Formal Blazer</v>
      </c>
      <c r="F440" t="s">
        <v>1743</v>
      </c>
      <c r="G440">
        <v>3</v>
      </c>
      <c r="H440">
        <v>583.52</v>
      </c>
      <c r="I440">
        <v>7.0000000000000007E-2</v>
      </c>
      <c r="J440" t="s">
        <v>1807</v>
      </c>
      <c r="K440" s="17">
        <v>1628.0208</v>
      </c>
      <c r="L440">
        <f>VLOOKUP(C440,Customer_Dim!$A$2:$H$501,3,0)</f>
        <v>36</v>
      </c>
      <c r="M440" t="str">
        <f t="shared" si="6"/>
        <v>20–39</v>
      </c>
      <c r="N440" t="str">
        <f>VLOOKUP(C440,Customer_Dim!$A$2:$H$501,4,0)</f>
        <v>Male</v>
      </c>
      <c r="O440" t="str">
        <f>VLOOKUP(C440,Customer_Dim!$A$2:$H$501,6,0)</f>
        <v>South Dakota</v>
      </c>
      <c r="P440">
        <f>VLOOKUP(D440,Product_Dim!$A$1:$G$101,7,0)</f>
        <v>143</v>
      </c>
    </row>
    <row r="441" spans="1:16" x14ac:dyDescent="0.3">
      <c r="A441" t="s">
        <v>3320</v>
      </c>
      <c r="B441" s="4">
        <v>45922</v>
      </c>
      <c r="C441" t="s">
        <v>345</v>
      </c>
      <c r="D441" t="s">
        <v>1531</v>
      </c>
      <c r="E441" t="str">
        <f>VLOOKUP(D441,Product_Dim!$A$1:$G$101,2,0)</f>
        <v>Women's Casual Hoodie</v>
      </c>
      <c r="F441" t="s">
        <v>1786</v>
      </c>
      <c r="G441">
        <v>1</v>
      </c>
      <c r="H441">
        <v>372.75</v>
      </c>
      <c r="I441">
        <v>0.12</v>
      </c>
      <c r="J441" t="s">
        <v>1805</v>
      </c>
      <c r="K441" s="17">
        <v>328.02</v>
      </c>
      <c r="L441">
        <f>VLOOKUP(C441,Customer_Dim!$A$2:$H$501,3,0)</f>
        <v>24</v>
      </c>
      <c r="M441" t="str">
        <f t="shared" si="6"/>
        <v>20–39</v>
      </c>
      <c r="N441" t="str">
        <f>VLOOKUP(C441,Customer_Dim!$A$2:$H$501,4,0)</f>
        <v>Male</v>
      </c>
      <c r="O441" t="str">
        <f>VLOOKUP(C441,Customer_Dim!$A$2:$H$501,6,0)</f>
        <v>Alaska</v>
      </c>
      <c r="P441">
        <f>VLOOKUP(D441,Product_Dim!$A$1:$G$101,7,0)</f>
        <v>352</v>
      </c>
    </row>
    <row r="442" spans="1:16" x14ac:dyDescent="0.3">
      <c r="A442" t="s">
        <v>3387</v>
      </c>
      <c r="B442" s="4">
        <v>45921</v>
      </c>
      <c r="C442" t="s">
        <v>345</v>
      </c>
      <c r="D442" t="s">
        <v>1646</v>
      </c>
      <c r="E442" t="str">
        <f>VLOOKUP(D442,Product_Dim!$A$1:$G$101,2,0)</f>
        <v>Womens Cotton Scarf</v>
      </c>
      <c r="F442" t="s">
        <v>1776</v>
      </c>
      <c r="G442">
        <v>2</v>
      </c>
      <c r="H442">
        <v>485.17</v>
      </c>
      <c r="I442">
        <v>0.11</v>
      </c>
      <c r="J442" t="s">
        <v>1807</v>
      </c>
      <c r="K442" s="17">
        <v>863.60260000000005</v>
      </c>
      <c r="L442">
        <f>VLOOKUP(C442,Customer_Dim!$A$2:$H$501,3,0)</f>
        <v>24</v>
      </c>
      <c r="M442" t="str">
        <f t="shared" si="6"/>
        <v>20–39</v>
      </c>
      <c r="N442" t="str">
        <f>VLOOKUP(C442,Customer_Dim!$A$2:$H$501,4,0)</f>
        <v>Male</v>
      </c>
      <c r="O442" t="str">
        <f>VLOOKUP(C442,Customer_Dim!$A$2:$H$501,6,0)</f>
        <v>Alaska</v>
      </c>
      <c r="P442">
        <f>VLOOKUP(D442,Product_Dim!$A$1:$G$101,7,0)</f>
        <v>485</v>
      </c>
    </row>
    <row r="443" spans="1:16" x14ac:dyDescent="0.3">
      <c r="A443" t="s">
        <v>2246</v>
      </c>
      <c r="B443" s="4">
        <v>45670</v>
      </c>
      <c r="C443" t="s">
        <v>345</v>
      </c>
      <c r="D443" t="s">
        <v>1654</v>
      </c>
      <c r="E443" t="str">
        <f>VLOOKUP(D443,Product_Dim!$A$1:$G$101,2,0)</f>
        <v>Laptop Cooling Pad</v>
      </c>
      <c r="F443" t="s">
        <v>1755</v>
      </c>
      <c r="G443">
        <v>4</v>
      </c>
      <c r="H443">
        <v>875.41</v>
      </c>
      <c r="I443">
        <v>0.27</v>
      </c>
      <c r="J443" t="s">
        <v>1805</v>
      </c>
      <c r="K443" s="17">
        <v>2556.1972000000001</v>
      </c>
      <c r="L443">
        <f>VLOOKUP(C443,Customer_Dim!$A$2:$H$501,3,0)</f>
        <v>24</v>
      </c>
      <c r="M443" t="str">
        <f t="shared" si="6"/>
        <v>20–39</v>
      </c>
      <c r="N443" t="str">
        <f>VLOOKUP(C443,Customer_Dim!$A$2:$H$501,4,0)</f>
        <v>Male</v>
      </c>
      <c r="O443" t="str">
        <f>VLOOKUP(C443,Customer_Dim!$A$2:$H$501,6,0)</f>
        <v>Alaska</v>
      </c>
      <c r="P443">
        <f>VLOOKUP(D443,Product_Dim!$A$1:$G$101,7,0)</f>
        <v>222</v>
      </c>
    </row>
    <row r="444" spans="1:16" x14ac:dyDescent="0.3">
      <c r="A444" t="s">
        <v>3635</v>
      </c>
      <c r="B444" s="4">
        <v>45395</v>
      </c>
      <c r="C444" t="s">
        <v>348</v>
      </c>
      <c r="D444" t="s">
        <v>1552</v>
      </c>
      <c r="E444" t="str">
        <f>VLOOKUP(D444,Product_Dim!$A$1:$G$101,2,0)</f>
        <v>HD Smart TV Stick</v>
      </c>
      <c r="F444" t="s">
        <v>1755</v>
      </c>
      <c r="G444">
        <v>3</v>
      </c>
      <c r="H444">
        <v>596</v>
      </c>
      <c r="I444">
        <v>0.28000000000000003</v>
      </c>
      <c r="J444" t="s">
        <v>1810</v>
      </c>
      <c r="K444" s="17">
        <v>1287.3599999999999</v>
      </c>
      <c r="L444">
        <f>VLOOKUP(C444,Customer_Dim!$A$2:$H$501,3,0)</f>
        <v>35</v>
      </c>
      <c r="M444" t="str">
        <f t="shared" si="6"/>
        <v>20–39</v>
      </c>
      <c r="N444" t="str">
        <f>VLOOKUP(C444,Customer_Dim!$A$2:$H$501,4,0)</f>
        <v>Male</v>
      </c>
      <c r="O444" t="str">
        <f>VLOOKUP(C444,Customer_Dim!$A$2:$H$501,6,0)</f>
        <v>Tennessee</v>
      </c>
      <c r="P444">
        <f>VLOOKUP(D444,Product_Dim!$A$1:$G$101,7,0)</f>
        <v>0</v>
      </c>
    </row>
    <row r="445" spans="1:16" x14ac:dyDescent="0.3">
      <c r="A445" t="s">
        <v>2177</v>
      </c>
      <c r="B445" s="4">
        <v>45733</v>
      </c>
      <c r="C445" t="s">
        <v>348</v>
      </c>
      <c r="D445" t="s">
        <v>1574</v>
      </c>
      <c r="E445" t="str">
        <f>VLOOKUP(D445,Product_Dim!$A$1:$G$101,2,0)</f>
        <v>Carbon Fiber Tennis Racket</v>
      </c>
      <c r="F445" t="s">
        <v>1792</v>
      </c>
      <c r="G445">
        <v>1</v>
      </c>
      <c r="H445">
        <v>678.2</v>
      </c>
      <c r="I445">
        <v>0.14000000000000001</v>
      </c>
      <c r="J445" t="s">
        <v>1805</v>
      </c>
      <c r="K445" s="17">
        <v>583.25200000000007</v>
      </c>
      <c r="L445">
        <f>VLOOKUP(C445,Customer_Dim!$A$2:$H$501,3,0)</f>
        <v>35</v>
      </c>
      <c r="M445" t="str">
        <f t="shared" si="6"/>
        <v>20–39</v>
      </c>
      <c r="N445" t="str">
        <f>VLOOKUP(C445,Customer_Dim!$A$2:$H$501,4,0)</f>
        <v>Male</v>
      </c>
      <c r="O445" t="str">
        <f>VLOOKUP(C445,Customer_Dim!$A$2:$H$501,6,0)</f>
        <v>Tennessee</v>
      </c>
      <c r="P445">
        <f>VLOOKUP(D445,Product_Dim!$A$1:$G$101,7,0)</f>
        <v>432</v>
      </c>
    </row>
    <row r="446" spans="1:16" x14ac:dyDescent="0.3">
      <c r="A446" t="s">
        <v>2553</v>
      </c>
      <c r="B446" s="4">
        <v>45687</v>
      </c>
      <c r="C446" t="s">
        <v>348</v>
      </c>
      <c r="D446" t="s">
        <v>1578</v>
      </c>
      <c r="E446" t="str">
        <f>VLOOKUP(D446,Product_Dim!$A$1:$G$101,2,0)</f>
        <v>Foldable Camping Chair</v>
      </c>
      <c r="F446" t="s">
        <v>1761</v>
      </c>
      <c r="G446">
        <v>1</v>
      </c>
      <c r="H446">
        <v>412.11</v>
      </c>
      <c r="I446">
        <v>0.23</v>
      </c>
      <c r="J446" t="s">
        <v>1807</v>
      </c>
      <c r="K446" s="17">
        <v>317.32470000000001</v>
      </c>
      <c r="L446">
        <f>VLOOKUP(C446,Customer_Dim!$A$2:$H$501,3,0)</f>
        <v>35</v>
      </c>
      <c r="M446" t="str">
        <f t="shared" si="6"/>
        <v>20–39</v>
      </c>
      <c r="N446" t="str">
        <f>VLOOKUP(C446,Customer_Dim!$A$2:$H$501,4,0)</f>
        <v>Male</v>
      </c>
      <c r="O446" t="str">
        <f>VLOOKUP(C446,Customer_Dim!$A$2:$H$501,6,0)</f>
        <v>Tennessee</v>
      </c>
      <c r="P446">
        <f>VLOOKUP(D446,Product_Dim!$A$1:$G$101,7,0)</f>
        <v>340</v>
      </c>
    </row>
    <row r="447" spans="1:16" x14ac:dyDescent="0.3">
      <c r="A447" t="s">
        <v>2028</v>
      </c>
      <c r="B447" s="4">
        <v>45729</v>
      </c>
      <c r="C447" t="s">
        <v>348</v>
      </c>
      <c r="D447" t="s">
        <v>1582</v>
      </c>
      <c r="E447" t="str">
        <f>VLOOKUP(D447,Product_Dim!$A$1:$G$101,2,0)</f>
        <v>Wireless Bluetooth Speaker</v>
      </c>
      <c r="F447" t="s">
        <v>1781</v>
      </c>
      <c r="G447">
        <v>4</v>
      </c>
      <c r="H447">
        <v>652.28</v>
      </c>
      <c r="I447">
        <v>0.15</v>
      </c>
      <c r="J447" t="s">
        <v>1805</v>
      </c>
      <c r="K447" s="17">
        <v>2217.752</v>
      </c>
      <c r="L447">
        <f>VLOOKUP(C447,Customer_Dim!$A$2:$H$501,3,0)</f>
        <v>35</v>
      </c>
      <c r="M447" t="str">
        <f t="shared" si="6"/>
        <v>20–39</v>
      </c>
      <c r="N447" t="str">
        <f>VLOOKUP(C447,Customer_Dim!$A$2:$H$501,4,0)</f>
        <v>Male</v>
      </c>
      <c r="O447" t="str">
        <f>VLOOKUP(C447,Customer_Dim!$A$2:$H$501,6,0)</f>
        <v>Tennessee</v>
      </c>
      <c r="P447">
        <f>VLOOKUP(D447,Product_Dim!$A$1:$G$101,7,0)</f>
        <v>213</v>
      </c>
    </row>
    <row r="448" spans="1:16" x14ac:dyDescent="0.3">
      <c r="A448" t="s">
        <v>2784</v>
      </c>
      <c r="B448" s="4">
        <v>45857</v>
      </c>
      <c r="C448" t="s">
        <v>348</v>
      </c>
      <c r="D448" t="s">
        <v>1592</v>
      </c>
      <c r="E448" t="str">
        <f>VLOOKUP(D448,Product_Dim!$A$1:$G$101,2,0)</f>
        <v>Basketball</v>
      </c>
      <c r="F448" t="s">
        <v>1755</v>
      </c>
      <c r="G448">
        <v>4</v>
      </c>
      <c r="H448">
        <v>540.69000000000005</v>
      </c>
      <c r="I448">
        <v>0.09</v>
      </c>
      <c r="J448" t="s">
        <v>1810</v>
      </c>
      <c r="K448" s="17">
        <v>1968.1116</v>
      </c>
      <c r="L448">
        <f>VLOOKUP(C448,Customer_Dim!$A$2:$H$501,3,0)</f>
        <v>35</v>
      </c>
      <c r="M448" t="str">
        <f t="shared" si="6"/>
        <v>20–39</v>
      </c>
      <c r="N448" t="str">
        <f>VLOOKUP(C448,Customer_Dim!$A$2:$H$501,4,0)</f>
        <v>Male</v>
      </c>
      <c r="O448" t="str">
        <f>VLOOKUP(C448,Customer_Dim!$A$2:$H$501,6,0)</f>
        <v>Tennessee</v>
      </c>
      <c r="P448">
        <f>VLOOKUP(D448,Product_Dim!$A$1:$G$101,7,0)</f>
        <v>281</v>
      </c>
    </row>
    <row r="449" spans="1:16" x14ac:dyDescent="0.3">
      <c r="A449" t="s">
        <v>3726</v>
      </c>
      <c r="B449" s="4">
        <v>45651</v>
      </c>
      <c r="C449" t="s">
        <v>348</v>
      </c>
      <c r="D449" t="s">
        <v>1598</v>
      </c>
      <c r="E449" t="str">
        <f>VLOOKUP(D449,Product_Dim!$A$1:$G$101,2,0)</f>
        <v>Gaming Mechanical Keyboard</v>
      </c>
      <c r="F449" t="s">
        <v>1764</v>
      </c>
      <c r="G449">
        <v>3</v>
      </c>
      <c r="H449">
        <v>570.12</v>
      </c>
      <c r="I449">
        <v>0.12</v>
      </c>
      <c r="J449" t="s">
        <v>1807</v>
      </c>
      <c r="K449" s="17">
        <v>1505.1168</v>
      </c>
      <c r="L449">
        <f>VLOOKUP(C449,Customer_Dim!$A$2:$H$501,3,0)</f>
        <v>35</v>
      </c>
      <c r="M449" t="str">
        <f t="shared" si="6"/>
        <v>20–39</v>
      </c>
      <c r="N449" t="str">
        <f>VLOOKUP(C449,Customer_Dim!$A$2:$H$501,4,0)</f>
        <v>Male</v>
      </c>
      <c r="O449" t="str">
        <f>VLOOKUP(C449,Customer_Dim!$A$2:$H$501,6,0)</f>
        <v>Tennessee</v>
      </c>
      <c r="P449">
        <f>VLOOKUP(D449,Product_Dim!$A$1:$G$101,7,0)</f>
        <v>86</v>
      </c>
    </row>
    <row r="450" spans="1:16" x14ac:dyDescent="0.3">
      <c r="A450" t="s">
        <v>3692</v>
      </c>
      <c r="B450" s="4">
        <v>45644</v>
      </c>
      <c r="C450" t="s">
        <v>348</v>
      </c>
      <c r="D450" t="s">
        <v>1632</v>
      </c>
      <c r="E450" t="str">
        <f>VLOOKUP(D450,Product_Dim!$A$1:$G$101,2,0)</f>
        <v>HDMI Cable – 2m</v>
      </c>
      <c r="F450" t="s">
        <v>1776</v>
      </c>
      <c r="G450">
        <v>1</v>
      </c>
      <c r="H450">
        <v>891.62</v>
      </c>
      <c r="I450">
        <v>0.06</v>
      </c>
      <c r="J450" t="s">
        <v>1807</v>
      </c>
      <c r="K450" s="17">
        <v>838.12279999999998</v>
      </c>
      <c r="L450">
        <f>VLOOKUP(C450,Customer_Dim!$A$2:$H$501,3,0)</f>
        <v>35</v>
      </c>
      <c r="M450" t="str">
        <f t="shared" si="6"/>
        <v>20–39</v>
      </c>
      <c r="N450" t="str">
        <f>VLOOKUP(C450,Customer_Dim!$A$2:$H$501,4,0)</f>
        <v>Male</v>
      </c>
      <c r="O450" t="str">
        <f>VLOOKUP(C450,Customer_Dim!$A$2:$H$501,6,0)</f>
        <v>Tennessee</v>
      </c>
      <c r="P450">
        <f>VLOOKUP(D450,Product_Dim!$A$1:$G$101,7,0)</f>
        <v>246</v>
      </c>
    </row>
    <row r="451" spans="1:16" x14ac:dyDescent="0.3">
      <c r="A451" t="s">
        <v>3023</v>
      </c>
      <c r="B451" s="4">
        <v>45281</v>
      </c>
      <c r="C451" t="s">
        <v>351</v>
      </c>
      <c r="D451" t="s">
        <v>1556</v>
      </c>
      <c r="E451" t="str">
        <f>VLOOKUP(D451,Product_Dim!$A$1:$G$101,2,0)</f>
        <v>USB-C Fast Charger</v>
      </c>
      <c r="F451" t="s">
        <v>1795</v>
      </c>
      <c r="G451">
        <v>2</v>
      </c>
      <c r="H451">
        <v>889.04</v>
      </c>
      <c r="I451">
        <v>0.23</v>
      </c>
      <c r="J451" t="s">
        <v>1805</v>
      </c>
      <c r="K451" s="17">
        <v>1369.1215999999999</v>
      </c>
      <c r="L451">
        <f>VLOOKUP(C451,Customer_Dim!$A$2:$H$501,3,0)</f>
        <v>53</v>
      </c>
      <c r="M451" t="str">
        <f t="shared" ref="M451:M514" si="7">IF(L451&lt;20,"Below 20",
IF(L451&lt;40,"20–39",
IF(L451&lt;60,"40–59","60+")))</f>
        <v>40–59</v>
      </c>
      <c r="N451" t="str">
        <f>VLOOKUP(C451,Customer_Dim!$A$2:$H$501,4,0)</f>
        <v>Female</v>
      </c>
      <c r="O451" t="str">
        <f>VLOOKUP(C451,Customer_Dim!$A$2:$H$501,6,0)</f>
        <v>Texas</v>
      </c>
      <c r="P451">
        <f>VLOOKUP(D451,Product_Dim!$A$1:$G$101,7,0)</f>
        <v>453</v>
      </c>
    </row>
    <row r="452" spans="1:16" x14ac:dyDescent="0.3">
      <c r="A452" t="s">
        <v>2331</v>
      </c>
      <c r="B452" s="4">
        <v>45774</v>
      </c>
      <c r="C452" t="s">
        <v>351</v>
      </c>
      <c r="D452" t="s">
        <v>1578</v>
      </c>
      <c r="E452" t="str">
        <f>VLOOKUP(D452,Product_Dim!$A$1:$G$101,2,0)</f>
        <v>Foldable Camping Chair</v>
      </c>
      <c r="F452" t="s">
        <v>1786</v>
      </c>
      <c r="G452">
        <v>2</v>
      </c>
      <c r="H452">
        <v>409.52</v>
      </c>
      <c r="I452">
        <v>0.06</v>
      </c>
      <c r="J452" t="s">
        <v>1810</v>
      </c>
      <c r="K452" s="17">
        <v>769.8975999999999</v>
      </c>
      <c r="L452">
        <f>VLOOKUP(C452,Customer_Dim!$A$2:$H$501,3,0)</f>
        <v>53</v>
      </c>
      <c r="M452" t="str">
        <f t="shared" si="7"/>
        <v>40–59</v>
      </c>
      <c r="N452" t="str">
        <f>VLOOKUP(C452,Customer_Dim!$A$2:$H$501,4,0)</f>
        <v>Female</v>
      </c>
      <c r="O452" t="str">
        <f>VLOOKUP(C452,Customer_Dim!$A$2:$H$501,6,0)</f>
        <v>Texas</v>
      </c>
      <c r="P452">
        <f>VLOOKUP(D452,Product_Dim!$A$1:$G$101,7,0)</f>
        <v>340</v>
      </c>
    </row>
    <row r="453" spans="1:16" x14ac:dyDescent="0.3">
      <c r="A453" t="s">
        <v>2816</v>
      </c>
      <c r="B453" s="4">
        <v>45740</v>
      </c>
      <c r="C453" t="s">
        <v>351</v>
      </c>
      <c r="D453" t="s">
        <v>1544</v>
      </c>
      <c r="E453" t="str">
        <f>VLOOKUP(D453,Product_Dim!$A$1:$G$101,2,0)</f>
        <v>Wireless Bluetooth Earbuds</v>
      </c>
      <c r="F453" t="s">
        <v>1764</v>
      </c>
      <c r="G453">
        <v>4</v>
      </c>
      <c r="H453">
        <v>56.37</v>
      </c>
      <c r="I453">
        <v>0.17</v>
      </c>
      <c r="J453" t="s">
        <v>1805</v>
      </c>
      <c r="K453" s="17">
        <v>187.14840000000001</v>
      </c>
      <c r="L453">
        <f>VLOOKUP(C453,Customer_Dim!$A$2:$H$501,3,0)</f>
        <v>53</v>
      </c>
      <c r="M453" t="str">
        <f t="shared" si="7"/>
        <v>40–59</v>
      </c>
      <c r="N453" t="str">
        <f>VLOOKUP(C453,Customer_Dim!$A$2:$H$501,4,0)</f>
        <v>Female</v>
      </c>
      <c r="O453" t="str">
        <f>VLOOKUP(C453,Customer_Dim!$A$2:$H$501,6,0)</f>
        <v>Texas</v>
      </c>
      <c r="P453">
        <f>VLOOKUP(D453,Product_Dim!$A$1:$G$101,7,0)</f>
        <v>142</v>
      </c>
    </row>
    <row r="454" spans="1:16" x14ac:dyDescent="0.3">
      <c r="A454" t="s">
        <v>2625</v>
      </c>
      <c r="B454" s="4">
        <v>45844</v>
      </c>
      <c r="C454" t="s">
        <v>351</v>
      </c>
      <c r="D454" t="s">
        <v>1718</v>
      </c>
      <c r="E454" t="str">
        <f>VLOOKUP(D454,Product_Dim!$A$1:$G$101,2,0)</f>
        <v>Vitamin E Body Lotion</v>
      </c>
      <c r="F454" t="s">
        <v>1734</v>
      </c>
      <c r="G454">
        <v>2</v>
      </c>
      <c r="H454">
        <v>698.94</v>
      </c>
      <c r="I454">
        <v>0.06</v>
      </c>
      <c r="J454" t="s">
        <v>1805</v>
      </c>
      <c r="K454" s="17">
        <v>1314.0072</v>
      </c>
      <c r="L454">
        <f>VLOOKUP(C454,Customer_Dim!$A$2:$H$501,3,0)</f>
        <v>53</v>
      </c>
      <c r="M454" t="str">
        <f t="shared" si="7"/>
        <v>40–59</v>
      </c>
      <c r="N454" t="str">
        <f>VLOOKUP(C454,Customer_Dim!$A$2:$H$501,4,0)</f>
        <v>Female</v>
      </c>
      <c r="O454" t="str">
        <f>VLOOKUP(C454,Customer_Dim!$A$2:$H$501,6,0)</f>
        <v>Texas</v>
      </c>
      <c r="P454">
        <f>VLOOKUP(D454,Product_Dim!$A$1:$G$101,7,0)</f>
        <v>213</v>
      </c>
    </row>
    <row r="455" spans="1:16" x14ac:dyDescent="0.3">
      <c r="A455" t="s">
        <v>3589</v>
      </c>
      <c r="B455" s="4">
        <v>45656</v>
      </c>
      <c r="C455" t="s">
        <v>355</v>
      </c>
      <c r="D455" t="s">
        <v>1531</v>
      </c>
      <c r="E455" t="str">
        <f>VLOOKUP(D455,Product_Dim!$A$1:$G$101,2,0)</f>
        <v>Women's Casual Hoodie</v>
      </c>
      <c r="F455" t="s">
        <v>1764</v>
      </c>
      <c r="G455">
        <v>1</v>
      </c>
      <c r="H455">
        <v>213.74</v>
      </c>
      <c r="I455">
        <v>7.0000000000000007E-2</v>
      </c>
      <c r="J455" t="s">
        <v>1810</v>
      </c>
      <c r="K455" s="17">
        <v>198.7782</v>
      </c>
      <c r="L455">
        <f>VLOOKUP(C455,Customer_Dim!$A$2:$H$501,3,0)</f>
        <v>29</v>
      </c>
      <c r="M455" t="str">
        <f t="shared" si="7"/>
        <v>20–39</v>
      </c>
      <c r="N455" t="str">
        <f>VLOOKUP(C455,Customer_Dim!$A$2:$H$501,4,0)</f>
        <v>Male</v>
      </c>
      <c r="O455" t="str">
        <f>VLOOKUP(C455,Customer_Dim!$A$2:$H$501,6,0)</f>
        <v>Utah</v>
      </c>
      <c r="P455">
        <f>VLOOKUP(D455,Product_Dim!$A$1:$G$101,7,0)</f>
        <v>352</v>
      </c>
    </row>
    <row r="456" spans="1:16" x14ac:dyDescent="0.3">
      <c r="A456" t="s">
        <v>3384</v>
      </c>
      <c r="B456" s="4">
        <v>45851</v>
      </c>
      <c r="C456" t="s">
        <v>355</v>
      </c>
      <c r="D456" t="s">
        <v>1570</v>
      </c>
      <c r="E456" t="str">
        <f>VLOOKUP(D456,Product_Dim!$A$1:$G$101,2,0)</f>
        <v>Outdoor Sports Water Bottle</v>
      </c>
      <c r="F456" t="s">
        <v>1776</v>
      </c>
      <c r="G456">
        <v>4</v>
      </c>
      <c r="H456">
        <v>659.17</v>
      </c>
      <c r="I456">
        <v>0.12</v>
      </c>
      <c r="J456" t="s">
        <v>1805</v>
      </c>
      <c r="K456" s="17">
        <v>2320.2784000000001</v>
      </c>
      <c r="L456">
        <f>VLOOKUP(C456,Customer_Dim!$A$2:$H$501,3,0)</f>
        <v>29</v>
      </c>
      <c r="M456" t="str">
        <f t="shared" si="7"/>
        <v>20–39</v>
      </c>
      <c r="N456" t="str">
        <f>VLOOKUP(C456,Customer_Dim!$A$2:$H$501,4,0)</f>
        <v>Male</v>
      </c>
      <c r="O456" t="str">
        <f>VLOOKUP(C456,Customer_Dim!$A$2:$H$501,6,0)</f>
        <v>Utah</v>
      </c>
      <c r="P456">
        <f>VLOOKUP(D456,Product_Dim!$A$1:$G$101,7,0)</f>
        <v>0</v>
      </c>
    </row>
    <row r="457" spans="1:16" x14ac:dyDescent="0.3">
      <c r="A457" t="s">
        <v>2570</v>
      </c>
      <c r="B457" s="4">
        <v>45499</v>
      </c>
      <c r="C457" t="s">
        <v>355</v>
      </c>
      <c r="D457" t="s">
        <v>1535</v>
      </c>
      <c r="E457" t="str">
        <f>VLOOKUP(D457,Product_Dim!$A$1:$G$101,2,0)</f>
        <v>Women's Yoga Pants</v>
      </c>
      <c r="F457" t="s">
        <v>1792</v>
      </c>
      <c r="G457">
        <v>3</v>
      </c>
      <c r="H457">
        <v>217.22</v>
      </c>
      <c r="I457">
        <v>0.06</v>
      </c>
      <c r="J457" t="s">
        <v>1807</v>
      </c>
      <c r="K457" s="17">
        <v>612.56039999999996</v>
      </c>
      <c r="L457">
        <f>VLOOKUP(C457,Customer_Dim!$A$2:$H$501,3,0)</f>
        <v>29</v>
      </c>
      <c r="M457" t="str">
        <f t="shared" si="7"/>
        <v>20–39</v>
      </c>
      <c r="N457" t="str">
        <f>VLOOKUP(C457,Customer_Dim!$A$2:$H$501,4,0)</f>
        <v>Male</v>
      </c>
      <c r="O457" t="str">
        <f>VLOOKUP(C457,Customer_Dim!$A$2:$H$501,6,0)</f>
        <v>Utah</v>
      </c>
      <c r="P457">
        <f>VLOOKUP(D457,Product_Dim!$A$1:$G$101,7,0)</f>
        <v>487</v>
      </c>
    </row>
    <row r="458" spans="1:16" x14ac:dyDescent="0.3">
      <c r="A458" t="s">
        <v>3008</v>
      </c>
      <c r="B458" s="4">
        <v>45377</v>
      </c>
      <c r="C458" t="s">
        <v>355</v>
      </c>
      <c r="D458" t="s">
        <v>1618</v>
      </c>
      <c r="E458" t="str">
        <f>VLOOKUP(D458,Product_Dim!$A$1:$G$101,2,0)</f>
        <v>Adjustable Jump Rope</v>
      </c>
      <c r="F458" t="s">
        <v>1748</v>
      </c>
      <c r="G458">
        <v>4</v>
      </c>
      <c r="H458">
        <v>530.45000000000005</v>
      </c>
      <c r="I458">
        <v>0.13</v>
      </c>
      <c r="J458" t="s">
        <v>1805</v>
      </c>
      <c r="K458" s="17">
        <v>1845.9659999999999</v>
      </c>
      <c r="L458">
        <f>VLOOKUP(C458,Customer_Dim!$A$2:$H$501,3,0)</f>
        <v>29</v>
      </c>
      <c r="M458" t="str">
        <f t="shared" si="7"/>
        <v>20–39</v>
      </c>
      <c r="N458" t="str">
        <f>VLOOKUP(C458,Customer_Dim!$A$2:$H$501,4,0)</f>
        <v>Male</v>
      </c>
      <c r="O458" t="str">
        <f>VLOOKUP(C458,Customer_Dim!$A$2:$H$501,6,0)</f>
        <v>Utah</v>
      </c>
      <c r="P458">
        <f>VLOOKUP(D458,Product_Dim!$A$1:$G$101,7,0)</f>
        <v>316</v>
      </c>
    </row>
    <row r="459" spans="1:16" x14ac:dyDescent="0.3">
      <c r="A459" t="s">
        <v>3553</v>
      </c>
      <c r="B459" s="4">
        <v>45573</v>
      </c>
      <c r="C459" t="s">
        <v>355</v>
      </c>
      <c r="D459" t="s">
        <v>1670</v>
      </c>
      <c r="E459" t="str">
        <f>VLOOKUP(D459,Product_Dim!$A$1:$G$101,2,0)</f>
        <v>Kitchen Storage Rack</v>
      </c>
      <c r="F459" t="s">
        <v>1751</v>
      </c>
      <c r="G459">
        <v>4</v>
      </c>
      <c r="H459">
        <v>640.91</v>
      </c>
      <c r="I459">
        <v>0.06</v>
      </c>
      <c r="J459" t="s">
        <v>1805</v>
      </c>
      <c r="K459" s="17">
        <v>2409.8216000000002</v>
      </c>
      <c r="L459">
        <f>VLOOKUP(C459,Customer_Dim!$A$2:$H$501,3,0)</f>
        <v>29</v>
      </c>
      <c r="M459" t="str">
        <f t="shared" si="7"/>
        <v>20–39</v>
      </c>
      <c r="N459" t="str">
        <f>VLOOKUP(C459,Customer_Dim!$A$2:$H$501,4,0)</f>
        <v>Male</v>
      </c>
      <c r="O459" t="str">
        <f>VLOOKUP(C459,Customer_Dim!$A$2:$H$501,6,0)</f>
        <v>Utah</v>
      </c>
      <c r="P459">
        <f>VLOOKUP(D459,Product_Dim!$A$1:$G$101,7,0)</f>
        <v>89</v>
      </c>
    </row>
    <row r="460" spans="1:16" x14ac:dyDescent="0.3">
      <c r="A460" t="s">
        <v>2077</v>
      </c>
      <c r="B460" s="4">
        <v>45735</v>
      </c>
      <c r="C460" t="s">
        <v>355</v>
      </c>
      <c r="D460" t="s">
        <v>1708</v>
      </c>
      <c r="E460" t="str">
        <f>VLOOKUP(D460,Product_Dim!$A$1:$G$101,2,0)</f>
        <v>Face Foundation Kit</v>
      </c>
      <c r="F460" t="s">
        <v>1776</v>
      </c>
      <c r="G460">
        <v>4</v>
      </c>
      <c r="H460">
        <v>461.83</v>
      </c>
      <c r="I460">
        <v>0.28000000000000003</v>
      </c>
      <c r="J460" t="s">
        <v>1807</v>
      </c>
      <c r="K460" s="17">
        <v>1330.0704000000001</v>
      </c>
      <c r="L460">
        <f>VLOOKUP(C460,Customer_Dim!$A$2:$H$501,3,0)</f>
        <v>29</v>
      </c>
      <c r="M460" t="str">
        <f t="shared" si="7"/>
        <v>20–39</v>
      </c>
      <c r="N460" t="str">
        <f>VLOOKUP(C460,Customer_Dim!$A$2:$H$501,4,0)</f>
        <v>Male</v>
      </c>
      <c r="O460" t="str">
        <f>VLOOKUP(C460,Customer_Dim!$A$2:$H$501,6,0)</f>
        <v>Utah</v>
      </c>
      <c r="P460">
        <f>VLOOKUP(D460,Product_Dim!$A$1:$G$101,7,0)</f>
        <v>457</v>
      </c>
    </row>
    <row r="461" spans="1:16" x14ac:dyDescent="0.3">
      <c r="A461" t="s">
        <v>3490</v>
      </c>
      <c r="B461" s="4">
        <v>45475</v>
      </c>
      <c r="C461" t="s">
        <v>358</v>
      </c>
      <c r="D461" t="s">
        <v>1604</v>
      </c>
      <c r="E461" t="str">
        <f>VLOOKUP(D461,Product_Dim!$A$1:$G$101,2,0)</f>
        <v>Men's Casual Sneakers</v>
      </c>
      <c r="F461" t="s">
        <v>1761</v>
      </c>
      <c r="G461">
        <v>2</v>
      </c>
      <c r="H461">
        <v>78.27</v>
      </c>
      <c r="I461">
        <v>0.28999999999999998</v>
      </c>
      <c r="J461" t="s">
        <v>1810</v>
      </c>
      <c r="K461" s="17">
        <v>111.1434</v>
      </c>
      <c r="L461">
        <f>VLOOKUP(C461,Customer_Dim!$A$2:$H$501,3,0)</f>
        <v>34</v>
      </c>
      <c r="M461" t="str">
        <f t="shared" si="7"/>
        <v>20–39</v>
      </c>
      <c r="N461" t="str">
        <f>VLOOKUP(C461,Customer_Dim!$A$2:$H$501,4,0)</f>
        <v>Female</v>
      </c>
      <c r="O461" t="str">
        <f>VLOOKUP(C461,Customer_Dim!$A$2:$H$501,6,0)</f>
        <v>Pennsylvania</v>
      </c>
      <c r="P461">
        <f>VLOOKUP(D461,Product_Dim!$A$1:$G$101,7,0)</f>
        <v>214</v>
      </c>
    </row>
    <row r="462" spans="1:16" x14ac:dyDescent="0.3">
      <c r="A462" t="s">
        <v>2168</v>
      </c>
      <c r="B462" s="4">
        <v>45763</v>
      </c>
      <c r="C462" t="s">
        <v>358</v>
      </c>
      <c r="D462" t="s">
        <v>1726</v>
      </c>
      <c r="E462" t="str">
        <f>VLOOKUP(D462,Product_Dim!$A$1:$G$101,2,0)</f>
        <v>Portable Bluetooth Speaker</v>
      </c>
      <c r="F462" t="s">
        <v>1774</v>
      </c>
      <c r="G462">
        <v>1</v>
      </c>
      <c r="H462">
        <v>645.48</v>
      </c>
      <c r="I462">
        <v>0.26</v>
      </c>
      <c r="J462" t="s">
        <v>1810</v>
      </c>
      <c r="K462" s="17">
        <v>477.65519999999998</v>
      </c>
      <c r="L462">
        <f>VLOOKUP(C462,Customer_Dim!$A$2:$H$501,3,0)</f>
        <v>34</v>
      </c>
      <c r="M462" t="str">
        <f t="shared" si="7"/>
        <v>20–39</v>
      </c>
      <c r="N462" t="str">
        <f>VLOOKUP(C462,Customer_Dim!$A$2:$H$501,4,0)</f>
        <v>Female</v>
      </c>
      <c r="O462" t="str">
        <f>VLOOKUP(C462,Customer_Dim!$A$2:$H$501,6,0)</f>
        <v>Pennsylvania</v>
      </c>
      <c r="P462">
        <f>VLOOKUP(D462,Product_Dim!$A$1:$G$101,7,0)</f>
        <v>73</v>
      </c>
    </row>
    <row r="463" spans="1:16" x14ac:dyDescent="0.3">
      <c r="A463" t="s">
        <v>2352</v>
      </c>
      <c r="B463" s="4">
        <v>45255</v>
      </c>
      <c r="C463" t="s">
        <v>361</v>
      </c>
      <c r="D463" t="s">
        <v>1582</v>
      </c>
      <c r="E463" t="str">
        <f>VLOOKUP(D463,Product_Dim!$A$1:$G$101,2,0)</f>
        <v>Wireless Bluetooth Speaker</v>
      </c>
      <c r="F463" t="s">
        <v>1739</v>
      </c>
      <c r="G463">
        <v>4</v>
      </c>
      <c r="H463">
        <v>90.32</v>
      </c>
      <c r="I463">
        <v>0.08</v>
      </c>
      <c r="J463" t="s">
        <v>1807</v>
      </c>
      <c r="K463" s="17">
        <v>332.37759999999997</v>
      </c>
      <c r="L463">
        <f>VLOOKUP(C463,Customer_Dim!$A$2:$H$501,3,0)</f>
        <v>21</v>
      </c>
      <c r="M463" t="str">
        <f t="shared" si="7"/>
        <v>20–39</v>
      </c>
      <c r="N463" t="str">
        <f>VLOOKUP(C463,Customer_Dim!$A$2:$H$501,4,0)</f>
        <v>Male</v>
      </c>
      <c r="O463" t="str">
        <f>VLOOKUP(C463,Customer_Dim!$A$2:$H$501,6,0)</f>
        <v>Connecticut</v>
      </c>
      <c r="P463">
        <f>VLOOKUP(D463,Product_Dim!$A$1:$G$101,7,0)</f>
        <v>213</v>
      </c>
    </row>
    <row r="464" spans="1:16" x14ac:dyDescent="0.3">
      <c r="A464" t="s">
        <v>3108</v>
      </c>
      <c r="B464" s="4">
        <v>45528</v>
      </c>
      <c r="C464" t="s">
        <v>361</v>
      </c>
      <c r="D464" t="s">
        <v>1598</v>
      </c>
      <c r="E464" t="str">
        <f>VLOOKUP(D464,Product_Dim!$A$1:$G$101,2,0)</f>
        <v>Gaming Mechanical Keyboard</v>
      </c>
      <c r="F464" t="s">
        <v>1764</v>
      </c>
      <c r="G464">
        <v>4</v>
      </c>
      <c r="H464">
        <v>349.07</v>
      </c>
      <c r="I464">
        <v>0.28000000000000003</v>
      </c>
      <c r="J464" t="s">
        <v>1805</v>
      </c>
      <c r="K464" s="17">
        <v>1005.3216</v>
      </c>
      <c r="L464">
        <f>VLOOKUP(C464,Customer_Dim!$A$2:$H$501,3,0)</f>
        <v>21</v>
      </c>
      <c r="M464" t="str">
        <f t="shared" si="7"/>
        <v>20–39</v>
      </c>
      <c r="N464" t="str">
        <f>VLOOKUP(C464,Customer_Dim!$A$2:$H$501,4,0)</f>
        <v>Male</v>
      </c>
      <c r="O464" t="str">
        <f>VLOOKUP(C464,Customer_Dim!$A$2:$H$501,6,0)</f>
        <v>Connecticut</v>
      </c>
      <c r="P464">
        <f>VLOOKUP(D464,Product_Dim!$A$1:$G$101,7,0)</f>
        <v>86</v>
      </c>
    </row>
    <row r="465" spans="1:16" x14ac:dyDescent="0.3">
      <c r="A465" t="s">
        <v>3144</v>
      </c>
      <c r="B465" s="4">
        <v>45854</v>
      </c>
      <c r="C465" t="s">
        <v>361</v>
      </c>
      <c r="D465" t="s">
        <v>1535</v>
      </c>
      <c r="E465" t="str">
        <f>VLOOKUP(D465,Product_Dim!$A$1:$G$101,2,0)</f>
        <v>Women's Yoga Pants</v>
      </c>
      <c r="F465" t="s">
        <v>1789</v>
      </c>
      <c r="G465">
        <v>2</v>
      </c>
      <c r="H465">
        <v>892.88</v>
      </c>
      <c r="I465">
        <v>0.17</v>
      </c>
      <c r="J465" t="s">
        <v>1807</v>
      </c>
      <c r="K465" s="17">
        <v>1482.1808000000001</v>
      </c>
      <c r="L465">
        <f>VLOOKUP(C465,Customer_Dim!$A$2:$H$501,3,0)</f>
        <v>21</v>
      </c>
      <c r="M465" t="str">
        <f t="shared" si="7"/>
        <v>20–39</v>
      </c>
      <c r="N465" t="str">
        <f>VLOOKUP(C465,Customer_Dim!$A$2:$H$501,4,0)</f>
        <v>Male</v>
      </c>
      <c r="O465" t="str">
        <f>VLOOKUP(C465,Customer_Dim!$A$2:$H$501,6,0)</f>
        <v>Connecticut</v>
      </c>
      <c r="P465">
        <f>VLOOKUP(D465,Product_Dim!$A$1:$G$101,7,0)</f>
        <v>487</v>
      </c>
    </row>
    <row r="466" spans="1:16" x14ac:dyDescent="0.3">
      <c r="A466" t="s">
        <v>2067</v>
      </c>
      <c r="B466" s="4">
        <v>45497</v>
      </c>
      <c r="C466" t="s">
        <v>361</v>
      </c>
      <c r="D466" t="s">
        <v>1708</v>
      </c>
      <c r="E466" t="str">
        <f>VLOOKUP(D466,Product_Dim!$A$1:$G$101,2,0)</f>
        <v>Face Foundation Kit</v>
      </c>
      <c r="F466" t="s">
        <v>1795</v>
      </c>
      <c r="G466">
        <v>4</v>
      </c>
      <c r="H466">
        <v>611.29999999999995</v>
      </c>
      <c r="I466">
        <v>0.11</v>
      </c>
      <c r="J466" t="s">
        <v>1807</v>
      </c>
      <c r="K466" s="17">
        <v>2176.2280000000001</v>
      </c>
      <c r="L466">
        <f>VLOOKUP(C466,Customer_Dim!$A$2:$H$501,3,0)</f>
        <v>21</v>
      </c>
      <c r="M466" t="str">
        <f t="shared" si="7"/>
        <v>20–39</v>
      </c>
      <c r="N466" t="str">
        <f>VLOOKUP(C466,Customer_Dim!$A$2:$H$501,4,0)</f>
        <v>Male</v>
      </c>
      <c r="O466" t="str">
        <f>VLOOKUP(C466,Customer_Dim!$A$2:$H$501,6,0)</f>
        <v>Connecticut</v>
      </c>
      <c r="P466">
        <f>VLOOKUP(D466,Product_Dim!$A$1:$G$101,7,0)</f>
        <v>457</v>
      </c>
    </row>
    <row r="467" spans="1:16" x14ac:dyDescent="0.3">
      <c r="A467" t="s">
        <v>3300</v>
      </c>
      <c r="B467" s="4">
        <v>45292</v>
      </c>
      <c r="C467" t="s">
        <v>364</v>
      </c>
      <c r="D467" t="s">
        <v>1564</v>
      </c>
      <c r="E467" t="str">
        <f>VLOOKUP(D467,Product_Dim!$A$1:$G$101,2,0)</f>
        <v>Soccer Training Cone Set</v>
      </c>
      <c r="F467" t="s">
        <v>1776</v>
      </c>
      <c r="G467">
        <v>2</v>
      </c>
      <c r="H467">
        <v>428.55</v>
      </c>
      <c r="I467">
        <v>0</v>
      </c>
      <c r="J467" t="s">
        <v>1807</v>
      </c>
      <c r="K467" s="17">
        <v>857.1</v>
      </c>
      <c r="L467">
        <f>VLOOKUP(C467,Customer_Dim!$A$2:$H$501,3,0)</f>
        <v>64</v>
      </c>
      <c r="M467" t="str">
        <f t="shared" si="7"/>
        <v>60+</v>
      </c>
      <c r="N467" t="str">
        <f>VLOOKUP(C467,Customer_Dim!$A$2:$H$501,4,0)</f>
        <v>Male</v>
      </c>
      <c r="O467" t="str">
        <f>VLOOKUP(C467,Customer_Dim!$A$2:$H$501,6,0)</f>
        <v>Georgia</v>
      </c>
      <c r="P467">
        <f>VLOOKUP(D467,Product_Dim!$A$1:$G$101,7,0)</f>
        <v>367</v>
      </c>
    </row>
    <row r="468" spans="1:16" x14ac:dyDescent="0.3">
      <c r="A468" t="s">
        <v>2160</v>
      </c>
      <c r="B468" s="4">
        <v>45501</v>
      </c>
      <c r="C468" t="s">
        <v>364</v>
      </c>
      <c r="D468" t="s">
        <v>1580</v>
      </c>
      <c r="E468" t="str">
        <f>VLOOKUP(D468,Product_Dim!$A$1:$G$101,2,0)</f>
        <v>Women's Scarf Set</v>
      </c>
      <c r="F468" t="s">
        <v>1776</v>
      </c>
      <c r="G468">
        <v>4</v>
      </c>
      <c r="H468">
        <v>175.91</v>
      </c>
      <c r="I468">
        <v>0.13</v>
      </c>
      <c r="J468" t="s">
        <v>1807</v>
      </c>
      <c r="K468" s="17">
        <v>612.16679999999997</v>
      </c>
      <c r="L468">
        <f>VLOOKUP(C468,Customer_Dim!$A$2:$H$501,3,0)</f>
        <v>64</v>
      </c>
      <c r="M468" t="str">
        <f t="shared" si="7"/>
        <v>60+</v>
      </c>
      <c r="N468" t="str">
        <f>VLOOKUP(C468,Customer_Dim!$A$2:$H$501,4,0)</f>
        <v>Male</v>
      </c>
      <c r="O468" t="str">
        <f>VLOOKUP(C468,Customer_Dim!$A$2:$H$501,6,0)</f>
        <v>Georgia</v>
      </c>
      <c r="P468">
        <f>VLOOKUP(D468,Product_Dim!$A$1:$G$101,7,0)</f>
        <v>268</v>
      </c>
    </row>
    <row r="469" spans="1:16" x14ac:dyDescent="0.3">
      <c r="A469" t="s">
        <v>2634</v>
      </c>
      <c r="B469" s="4">
        <v>45734</v>
      </c>
      <c r="C469" t="s">
        <v>364</v>
      </c>
      <c r="D469" t="s">
        <v>1592</v>
      </c>
      <c r="E469" t="str">
        <f>VLOOKUP(D469,Product_Dim!$A$1:$G$101,2,0)</f>
        <v>Basketball</v>
      </c>
      <c r="F469" t="s">
        <v>1748</v>
      </c>
      <c r="G469">
        <v>1</v>
      </c>
      <c r="H469">
        <v>36.799999999999997</v>
      </c>
      <c r="I469">
        <v>0.18</v>
      </c>
      <c r="J469" t="s">
        <v>1805</v>
      </c>
      <c r="K469" s="17">
        <v>30.175999999999998</v>
      </c>
      <c r="L469">
        <f>VLOOKUP(C469,Customer_Dim!$A$2:$H$501,3,0)</f>
        <v>64</v>
      </c>
      <c r="M469" t="str">
        <f t="shared" si="7"/>
        <v>60+</v>
      </c>
      <c r="N469" t="str">
        <f>VLOOKUP(C469,Customer_Dim!$A$2:$H$501,4,0)</f>
        <v>Male</v>
      </c>
      <c r="O469" t="str">
        <f>VLOOKUP(C469,Customer_Dim!$A$2:$H$501,6,0)</f>
        <v>Georgia</v>
      </c>
      <c r="P469">
        <f>VLOOKUP(D469,Product_Dim!$A$1:$G$101,7,0)</f>
        <v>281</v>
      </c>
    </row>
    <row r="470" spans="1:16" x14ac:dyDescent="0.3">
      <c r="A470" t="s">
        <v>2576</v>
      </c>
      <c r="B470" s="4">
        <v>45902</v>
      </c>
      <c r="C470" t="s">
        <v>364</v>
      </c>
      <c r="D470" t="s">
        <v>1604</v>
      </c>
      <c r="E470" t="str">
        <f>VLOOKUP(D470,Product_Dim!$A$1:$G$101,2,0)</f>
        <v>Men's Casual Sneakers</v>
      </c>
      <c r="F470" t="s">
        <v>1758</v>
      </c>
      <c r="G470">
        <v>2</v>
      </c>
      <c r="H470">
        <v>365.91</v>
      </c>
      <c r="I470">
        <v>0.14000000000000001</v>
      </c>
      <c r="J470" t="s">
        <v>1810</v>
      </c>
      <c r="K470" s="17">
        <v>629.36520000000007</v>
      </c>
      <c r="L470">
        <f>VLOOKUP(C470,Customer_Dim!$A$2:$H$501,3,0)</f>
        <v>64</v>
      </c>
      <c r="M470" t="str">
        <f t="shared" si="7"/>
        <v>60+</v>
      </c>
      <c r="N470" t="str">
        <f>VLOOKUP(C470,Customer_Dim!$A$2:$H$501,4,0)</f>
        <v>Male</v>
      </c>
      <c r="O470" t="str">
        <f>VLOOKUP(C470,Customer_Dim!$A$2:$H$501,6,0)</f>
        <v>Georgia</v>
      </c>
      <c r="P470">
        <f>VLOOKUP(D470,Product_Dim!$A$1:$G$101,7,0)</f>
        <v>214</v>
      </c>
    </row>
    <row r="471" spans="1:16" x14ac:dyDescent="0.3">
      <c r="A471" t="s">
        <v>3385</v>
      </c>
      <c r="B471" s="4">
        <v>45572</v>
      </c>
      <c r="C471" t="s">
        <v>364</v>
      </c>
      <c r="D471" t="s">
        <v>1622</v>
      </c>
      <c r="E471" t="str">
        <f>VLOOKUP(D471,Product_Dim!$A$1:$G$101,2,0)</f>
        <v>Men's Winter Jacket</v>
      </c>
      <c r="F471" t="s">
        <v>1739</v>
      </c>
      <c r="G471">
        <v>2</v>
      </c>
      <c r="H471">
        <v>216.02</v>
      </c>
      <c r="I471">
        <v>0.25</v>
      </c>
      <c r="J471" t="s">
        <v>1805</v>
      </c>
      <c r="K471" s="17">
        <v>324.02999999999997</v>
      </c>
      <c r="L471">
        <f>VLOOKUP(C471,Customer_Dim!$A$2:$H$501,3,0)</f>
        <v>64</v>
      </c>
      <c r="M471" t="str">
        <f t="shared" si="7"/>
        <v>60+</v>
      </c>
      <c r="N471" t="str">
        <f>VLOOKUP(C471,Customer_Dim!$A$2:$H$501,4,0)</f>
        <v>Male</v>
      </c>
      <c r="O471" t="str">
        <f>VLOOKUP(C471,Customer_Dim!$A$2:$H$501,6,0)</f>
        <v>Georgia</v>
      </c>
      <c r="P471">
        <f>VLOOKUP(D471,Product_Dim!$A$1:$G$101,7,0)</f>
        <v>296</v>
      </c>
    </row>
    <row r="472" spans="1:16" x14ac:dyDescent="0.3">
      <c r="A472" t="s">
        <v>3441</v>
      </c>
      <c r="B472" s="4">
        <v>45341</v>
      </c>
      <c r="C472" t="s">
        <v>364</v>
      </c>
      <c r="D472" t="s">
        <v>1632</v>
      </c>
      <c r="E472" t="str">
        <f>VLOOKUP(D472,Product_Dim!$A$1:$G$101,2,0)</f>
        <v>HDMI Cable – 2m</v>
      </c>
      <c r="F472" t="s">
        <v>1758</v>
      </c>
      <c r="G472">
        <v>4</v>
      </c>
      <c r="H472">
        <v>194.39</v>
      </c>
      <c r="I472">
        <v>0.25</v>
      </c>
      <c r="J472" t="s">
        <v>1805</v>
      </c>
      <c r="K472" s="17">
        <v>583.16999999999996</v>
      </c>
      <c r="L472">
        <f>VLOOKUP(C472,Customer_Dim!$A$2:$H$501,3,0)</f>
        <v>64</v>
      </c>
      <c r="M472" t="str">
        <f t="shared" si="7"/>
        <v>60+</v>
      </c>
      <c r="N472" t="str">
        <f>VLOOKUP(C472,Customer_Dim!$A$2:$H$501,4,0)</f>
        <v>Male</v>
      </c>
      <c r="O472" t="str">
        <f>VLOOKUP(C472,Customer_Dim!$A$2:$H$501,6,0)</f>
        <v>Georgia</v>
      </c>
      <c r="P472">
        <f>VLOOKUP(D472,Product_Dim!$A$1:$G$101,7,0)</f>
        <v>246</v>
      </c>
    </row>
    <row r="473" spans="1:16" x14ac:dyDescent="0.3">
      <c r="A473" t="s">
        <v>2408</v>
      </c>
      <c r="B473" s="4">
        <v>45716</v>
      </c>
      <c r="C473" t="s">
        <v>364</v>
      </c>
      <c r="D473" t="s">
        <v>1642</v>
      </c>
      <c r="E473" t="str">
        <f>VLOOKUP(D473,Product_Dim!$A$1:$G$101,2,0)</f>
        <v>Premium Blanket Throw</v>
      </c>
      <c r="F473" t="s">
        <v>1739</v>
      </c>
      <c r="G473">
        <v>4</v>
      </c>
      <c r="H473">
        <v>165.37</v>
      </c>
      <c r="I473">
        <v>0.28999999999999998</v>
      </c>
      <c r="J473" t="s">
        <v>1805</v>
      </c>
      <c r="K473" s="17">
        <v>469.6508</v>
      </c>
      <c r="L473">
        <f>VLOOKUP(C473,Customer_Dim!$A$2:$H$501,3,0)</f>
        <v>64</v>
      </c>
      <c r="M473" t="str">
        <f t="shared" si="7"/>
        <v>60+</v>
      </c>
      <c r="N473" t="str">
        <f>VLOOKUP(C473,Customer_Dim!$A$2:$H$501,4,0)</f>
        <v>Male</v>
      </c>
      <c r="O473" t="str">
        <f>VLOOKUP(C473,Customer_Dim!$A$2:$H$501,6,0)</f>
        <v>Georgia</v>
      </c>
      <c r="P473">
        <f>VLOOKUP(D473,Product_Dim!$A$1:$G$101,7,0)</f>
        <v>190</v>
      </c>
    </row>
    <row r="474" spans="1:16" x14ac:dyDescent="0.3">
      <c r="A474" t="s">
        <v>2365</v>
      </c>
      <c r="B474" s="4">
        <v>45840</v>
      </c>
      <c r="C474" t="s">
        <v>367</v>
      </c>
      <c r="D474" t="s">
        <v>1556</v>
      </c>
      <c r="E474" t="str">
        <f>VLOOKUP(D474,Product_Dim!$A$1:$G$101,2,0)</f>
        <v>USB-C Fast Charger</v>
      </c>
      <c r="F474" t="s">
        <v>1779</v>
      </c>
      <c r="G474">
        <v>4</v>
      </c>
      <c r="H474">
        <v>539.48</v>
      </c>
      <c r="I474">
        <v>0.28000000000000003</v>
      </c>
      <c r="J474" t="s">
        <v>1810</v>
      </c>
      <c r="K474" s="17">
        <v>1553.7023999999999</v>
      </c>
      <c r="L474">
        <f>VLOOKUP(C474,Customer_Dim!$A$2:$H$501,3,0)</f>
        <v>50</v>
      </c>
      <c r="M474" t="str">
        <f t="shared" si="7"/>
        <v>40–59</v>
      </c>
      <c r="N474" t="str">
        <f>VLOOKUP(C474,Customer_Dim!$A$2:$H$501,4,0)</f>
        <v>Female</v>
      </c>
      <c r="O474" t="str">
        <f>VLOOKUP(C474,Customer_Dim!$A$2:$H$501,6,0)</f>
        <v>Florida</v>
      </c>
      <c r="P474">
        <f>VLOOKUP(D474,Product_Dim!$A$1:$G$101,7,0)</f>
        <v>453</v>
      </c>
    </row>
    <row r="475" spans="1:16" x14ac:dyDescent="0.3">
      <c r="A475" t="s">
        <v>2839</v>
      </c>
      <c r="B475" s="4">
        <v>45250</v>
      </c>
      <c r="C475" t="s">
        <v>367</v>
      </c>
      <c r="D475" t="s">
        <v>1568</v>
      </c>
      <c r="E475" t="str">
        <f>VLOOKUP(D475,Product_Dim!$A$1:$G$101,2,0)</f>
        <v>Knee Support Brace</v>
      </c>
      <c r="F475" t="s">
        <v>1774</v>
      </c>
      <c r="G475">
        <v>3</v>
      </c>
      <c r="H475">
        <v>663.73</v>
      </c>
      <c r="I475">
        <v>0.06</v>
      </c>
      <c r="J475" t="s">
        <v>1810</v>
      </c>
      <c r="K475" s="17">
        <v>1871.7185999999999</v>
      </c>
      <c r="L475">
        <f>VLOOKUP(C475,Customer_Dim!$A$2:$H$501,3,0)</f>
        <v>50</v>
      </c>
      <c r="M475" t="str">
        <f t="shared" si="7"/>
        <v>40–59</v>
      </c>
      <c r="N475" t="str">
        <f>VLOOKUP(C475,Customer_Dim!$A$2:$H$501,4,0)</f>
        <v>Female</v>
      </c>
      <c r="O475" t="str">
        <f>VLOOKUP(C475,Customer_Dim!$A$2:$H$501,6,0)</f>
        <v>Florida</v>
      </c>
      <c r="P475">
        <f>VLOOKUP(D475,Product_Dim!$A$1:$G$101,7,0)</f>
        <v>65</v>
      </c>
    </row>
    <row r="476" spans="1:16" x14ac:dyDescent="0.3">
      <c r="A476" t="s">
        <v>1925</v>
      </c>
      <c r="B476" s="4">
        <v>45405</v>
      </c>
      <c r="C476" t="s">
        <v>367</v>
      </c>
      <c r="D476" t="s">
        <v>1608</v>
      </c>
      <c r="E476" t="str">
        <f>VLOOKUP(D476,Product_Dim!$A$1:$G$101,2,0)</f>
        <v>Portable Power Bank</v>
      </c>
      <c r="F476" t="s">
        <v>1774</v>
      </c>
      <c r="G476">
        <v>1</v>
      </c>
      <c r="H476">
        <v>165</v>
      </c>
      <c r="I476">
        <v>0.3</v>
      </c>
      <c r="J476" t="s">
        <v>1810</v>
      </c>
      <c r="K476" s="17">
        <v>115.5</v>
      </c>
      <c r="L476">
        <f>VLOOKUP(C476,Customer_Dim!$A$2:$H$501,3,0)</f>
        <v>50</v>
      </c>
      <c r="M476" t="str">
        <f t="shared" si="7"/>
        <v>40–59</v>
      </c>
      <c r="N476" t="str">
        <f>VLOOKUP(C476,Customer_Dim!$A$2:$H$501,4,0)</f>
        <v>Female</v>
      </c>
      <c r="O476" t="str">
        <f>VLOOKUP(C476,Customer_Dim!$A$2:$H$501,6,0)</f>
        <v>Florida</v>
      </c>
      <c r="P476">
        <f>VLOOKUP(D476,Product_Dim!$A$1:$G$101,7,0)</f>
        <v>301</v>
      </c>
    </row>
    <row r="477" spans="1:16" x14ac:dyDescent="0.3">
      <c r="A477" t="s">
        <v>2376</v>
      </c>
      <c r="B477" s="4">
        <v>45384</v>
      </c>
      <c r="C477" t="s">
        <v>367</v>
      </c>
      <c r="D477" t="s">
        <v>1642</v>
      </c>
      <c r="E477" t="str">
        <f>VLOOKUP(D477,Product_Dim!$A$1:$G$101,2,0)</f>
        <v>Premium Blanket Throw</v>
      </c>
      <c r="F477" t="s">
        <v>1768</v>
      </c>
      <c r="G477">
        <v>3</v>
      </c>
      <c r="H477">
        <v>600.58000000000004</v>
      </c>
      <c r="I477">
        <v>0.28999999999999998</v>
      </c>
      <c r="J477" t="s">
        <v>1810</v>
      </c>
      <c r="K477" s="17">
        <v>1279.2354</v>
      </c>
      <c r="L477">
        <f>VLOOKUP(C477,Customer_Dim!$A$2:$H$501,3,0)</f>
        <v>50</v>
      </c>
      <c r="M477" t="str">
        <f t="shared" si="7"/>
        <v>40–59</v>
      </c>
      <c r="N477" t="str">
        <f>VLOOKUP(C477,Customer_Dim!$A$2:$H$501,4,0)</f>
        <v>Female</v>
      </c>
      <c r="O477" t="str">
        <f>VLOOKUP(C477,Customer_Dim!$A$2:$H$501,6,0)</f>
        <v>Florida</v>
      </c>
      <c r="P477">
        <f>VLOOKUP(D477,Product_Dim!$A$1:$G$101,7,0)</f>
        <v>190</v>
      </c>
    </row>
    <row r="478" spans="1:16" x14ac:dyDescent="0.3">
      <c r="A478" t="s">
        <v>2702</v>
      </c>
      <c r="B478" s="4">
        <v>45696</v>
      </c>
      <c r="C478" t="s">
        <v>367</v>
      </c>
      <c r="D478" t="s">
        <v>1644</v>
      </c>
      <c r="E478" t="str">
        <f>VLOOKUP(D478,Product_Dim!$A$1:$G$101,2,0)</f>
        <v>Foam Roller</v>
      </c>
      <c r="F478" t="s">
        <v>1748</v>
      </c>
      <c r="G478">
        <v>1</v>
      </c>
      <c r="H478">
        <v>38.950000000000003</v>
      </c>
      <c r="I478">
        <v>0.28000000000000003</v>
      </c>
      <c r="J478" t="s">
        <v>1805</v>
      </c>
      <c r="K478" s="17">
        <v>28.044</v>
      </c>
      <c r="L478">
        <f>VLOOKUP(C478,Customer_Dim!$A$2:$H$501,3,0)</f>
        <v>50</v>
      </c>
      <c r="M478" t="str">
        <f t="shared" si="7"/>
        <v>40–59</v>
      </c>
      <c r="N478" t="str">
        <f>VLOOKUP(C478,Customer_Dim!$A$2:$H$501,4,0)</f>
        <v>Female</v>
      </c>
      <c r="O478" t="str">
        <f>VLOOKUP(C478,Customer_Dim!$A$2:$H$501,6,0)</f>
        <v>Florida</v>
      </c>
      <c r="P478">
        <f>VLOOKUP(D478,Product_Dim!$A$1:$G$101,7,0)</f>
        <v>138</v>
      </c>
    </row>
    <row r="479" spans="1:16" x14ac:dyDescent="0.3">
      <c r="A479" t="s">
        <v>2657</v>
      </c>
      <c r="B479" s="4">
        <v>45678</v>
      </c>
      <c r="C479" t="s">
        <v>367</v>
      </c>
      <c r="D479" t="s">
        <v>1666</v>
      </c>
      <c r="E479" t="str">
        <f>VLOOKUP(D479,Product_Dim!$A$1:$G$101,2,0)</f>
        <v>Wooden Nightstand</v>
      </c>
      <c r="F479" t="s">
        <v>1774</v>
      </c>
      <c r="G479">
        <v>1</v>
      </c>
      <c r="H479">
        <v>935.78</v>
      </c>
      <c r="I479">
        <v>0.03</v>
      </c>
      <c r="J479" t="s">
        <v>1807</v>
      </c>
      <c r="K479" s="17">
        <v>907.70659999999998</v>
      </c>
      <c r="L479">
        <f>VLOOKUP(C479,Customer_Dim!$A$2:$H$501,3,0)</f>
        <v>50</v>
      </c>
      <c r="M479" t="str">
        <f t="shared" si="7"/>
        <v>40–59</v>
      </c>
      <c r="N479" t="str">
        <f>VLOOKUP(C479,Customer_Dim!$A$2:$H$501,4,0)</f>
        <v>Female</v>
      </c>
      <c r="O479" t="str">
        <f>VLOOKUP(C479,Customer_Dim!$A$2:$H$501,6,0)</f>
        <v>Florida</v>
      </c>
      <c r="P479">
        <f>VLOOKUP(D479,Product_Dim!$A$1:$G$101,7,0)</f>
        <v>130</v>
      </c>
    </row>
    <row r="480" spans="1:16" x14ac:dyDescent="0.3">
      <c r="A480" t="s">
        <v>2869</v>
      </c>
      <c r="B480" s="4">
        <v>45385</v>
      </c>
      <c r="C480" t="s">
        <v>367</v>
      </c>
      <c r="D480" t="s">
        <v>1676</v>
      </c>
      <c r="E480" t="str">
        <f>VLOOKUP(D480,Product_Dim!$A$1:$G$101,2,0)</f>
        <v>Shin Guards – Adult</v>
      </c>
      <c r="F480" t="s">
        <v>1779</v>
      </c>
      <c r="G480">
        <v>4</v>
      </c>
      <c r="H480">
        <v>528.22</v>
      </c>
      <c r="I480">
        <v>0.2</v>
      </c>
      <c r="J480" t="s">
        <v>1807</v>
      </c>
      <c r="K480" s="17">
        <v>1690.3040000000001</v>
      </c>
      <c r="L480">
        <f>VLOOKUP(C480,Customer_Dim!$A$2:$H$501,3,0)</f>
        <v>50</v>
      </c>
      <c r="M480" t="str">
        <f t="shared" si="7"/>
        <v>40–59</v>
      </c>
      <c r="N480" t="str">
        <f>VLOOKUP(C480,Customer_Dim!$A$2:$H$501,4,0)</f>
        <v>Female</v>
      </c>
      <c r="O480" t="str">
        <f>VLOOKUP(C480,Customer_Dim!$A$2:$H$501,6,0)</f>
        <v>Florida</v>
      </c>
      <c r="P480">
        <f>VLOOKUP(D480,Product_Dim!$A$1:$G$101,7,0)</f>
        <v>359</v>
      </c>
    </row>
    <row r="481" spans="1:16" x14ac:dyDescent="0.3">
      <c r="A481" t="s">
        <v>3768</v>
      </c>
      <c r="B481" s="4">
        <v>45934</v>
      </c>
      <c r="C481" t="s">
        <v>370</v>
      </c>
      <c r="D481" t="s">
        <v>1578</v>
      </c>
      <c r="E481" t="str">
        <f>VLOOKUP(D481,Product_Dim!$A$1:$G$101,2,0)</f>
        <v>Foldable Camping Chair</v>
      </c>
      <c r="F481" t="s">
        <v>1751</v>
      </c>
      <c r="G481">
        <v>2</v>
      </c>
      <c r="H481">
        <v>92.94</v>
      </c>
      <c r="I481">
        <v>0.12</v>
      </c>
      <c r="J481" t="s">
        <v>1805</v>
      </c>
      <c r="K481" s="17">
        <v>163.5744</v>
      </c>
      <c r="L481">
        <f>VLOOKUP(C481,Customer_Dim!$A$2:$H$501,3,0)</f>
        <v>53</v>
      </c>
      <c r="M481" t="str">
        <f t="shared" si="7"/>
        <v>40–59</v>
      </c>
      <c r="N481" t="str">
        <f>VLOOKUP(C481,Customer_Dim!$A$2:$H$501,4,0)</f>
        <v>Female</v>
      </c>
      <c r="O481" t="str">
        <f>VLOOKUP(C481,Customer_Dim!$A$2:$H$501,6,0)</f>
        <v>Rhode Island</v>
      </c>
      <c r="P481">
        <f>VLOOKUP(D481,Product_Dim!$A$1:$G$101,7,0)</f>
        <v>340</v>
      </c>
    </row>
    <row r="482" spans="1:16" x14ac:dyDescent="0.3">
      <c r="A482" t="s">
        <v>3327</v>
      </c>
      <c r="B482" s="4">
        <v>45936</v>
      </c>
      <c r="C482" t="s">
        <v>370</v>
      </c>
      <c r="D482" t="s">
        <v>1660</v>
      </c>
      <c r="E482" t="str">
        <f>VLOOKUP(D482,Product_Dim!$A$1:$G$101,2,0)</f>
        <v>Adjustable Dumbbells 20kg</v>
      </c>
      <c r="F482" t="s">
        <v>1786</v>
      </c>
      <c r="G482">
        <v>3</v>
      </c>
      <c r="H482">
        <v>578.47</v>
      </c>
      <c r="I482">
        <v>0.06</v>
      </c>
      <c r="J482" t="s">
        <v>1810</v>
      </c>
      <c r="K482" s="17">
        <v>1631.2854</v>
      </c>
      <c r="L482">
        <f>VLOOKUP(C482,Customer_Dim!$A$2:$H$501,3,0)</f>
        <v>53</v>
      </c>
      <c r="M482" t="str">
        <f t="shared" si="7"/>
        <v>40–59</v>
      </c>
      <c r="N482" t="str">
        <f>VLOOKUP(C482,Customer_Dim!$A$2:$H$501,4,0)</f>
        <v>Female</v>
      </c>
      <c r="O482" t="str">
        <f>VLOOKUP(C482,Customer_Dim!$A$2:$H$501,6,0)</f>
        <v>Rhode Island</v>
      </c>
      <c r="P482">
        <f>VLOOKUP(D482,Product_Dim!$A$1:$G$101,7,0)</f>
        <v>423</v>
      </c>
    </row>
    <row r="483" spans="1:16" x14ac:dyDescent="0.3">
      <c r="A483" t="s">
        <v>3485</v>
      </c>
      <c r="B483" s="4">
        <v>45679</v>
      </c>
      <c r="C483" t="s">
        <v>370</v>
      </c>
      <c r="D483" t="s">
        <v>1726</v>
      </c>
      <c r="E483" t="str">
        <f>VLOOKUP(D483,Product_Dim!$A$1:$G$101,2,0)</f>
        <v>Portable Bluetooth Speaker</v>
      </c>
      <c r="F483" t="s">
        <v>1764</v>
      </c>
      <c r="G483">
        <v>1</v>
      </c>
      <c r="H483">
        <v>343.03</v>
      </c>
      <c r="I483">
        <v>0.16</v>
      </c>
      <c r="J483" t="s">
        <v>1805</v>
      </c>
      <c r="K483" s="17">
        <v>288.14519999999999</v>
      </c>
      <c r="L483">
        <f>VLOOKUP(C483,Customer_Dim!$A$2:$H$501,3,0)</f>
        <v>53</v>
      </c>
      <c r="M483" t="str">
        <f t="shared" si="7"/>
        <v>40–59</v>
      </c>
      <c r="N483" t="str">
        <f>VLOOKUP(C483,Customer_Dim!$A$2:$H$501,4,0)</f>
        <v>Female</v>
      </c>
      <c r="O483" t="str">
        <f>VLOOKUP(C483,Customer_Dim!$A$2:$H$501,6,0)</f>
        <v>Rhode Island</v>
      </c>
      <c r="P483">
        <f>VLOOKUP(D483,Product_Dim!$A$1:$G$101,7,0)</f>
        <v>73</v>
      </c>
    </row>
    <row r="484" spans="1:16" x14ac:dyDescent="0.3">
      <c r="A484" t="s">
        <v>3444</v>
      </c>
      <c r="B484" s="4">
        <v>45709</v>
      </c>
      <c r="C484" t="s">
        <v>373</v>
      </c>
      <c r="D484" t="s">
        <v>1537</v>
      </c>
      <c r="E484" t="str">
        <f>VLOOKUP(D484,Product_Dim!$A$1:$G$101,2,0)</f>
        <v>Men's Leather Belt</v>
      </c>
      <c r="F484" t="s">
        <v>1771</v>
      </c>
      <c r="G484">
        <v>2</v>
      </c>
      <c r="H484">
        <v>824.91</v>
      </c>
      <c r="I484">
        <v>0.09</v>
      </c>
      <c r="J484" t="s">
        <v>1805</v>
      </c>
      <c r="K484" s="17">
        <v>1501.3362</v>
      </c>
      <c r="L484">
        <f>VLOOKUP(C484,Customer_Dim!$A$2:$H$501,3,0)</f>
        <v>62</v>
      </c>
      <c r="M484" t="str">
        <f t="shared" si="7"/>
        <v>60+</v>
      </c>
      <c r="N484" t="str">
        <f>VLOOKUP(C484,Customer_Dim!$A$2:$H$501,4,0)</f>
        <v>Female</v>
      </c>
      <c r="O484" t="str">
        <f>VLOOKUP(C484,Customer_Dim!$A$2:$H$501,6,0)</f>
        <v>North Dakota</v>
      </c>
      <c r="P484">
        <f>VLOOKUP(D484,Product_Dim!$A$1:$G$101,7,0)</f>
        <v>59</v>
      </c>
    </row>
    <row r="485" spans="1:16" x14ac:dyDescent="0.3">
      <c r="A485" t="s">
        <v>2850</v>
      </c>
      <c r="B485" s="4">
        <v>45251</v>
      </c>
      <c r="C485" t="s">
        <v>373</v>
      </c>
      <c r="D485" t="s">
        <v>1646</v>
      </c>
      <c r="E485" t="str">
        <f>VLOOKUP(D485,Product_Dim!$A$1:$G$101,2,0)</f>
        <v>Womens Cotton Scarf</v>
      </c>
      <c r="F485" t="s">
        <v>1789</v>
      </c>
      <c r="G485">
        <v>4</v>
      </c>
      <c r="H485">
        <v>377.26</v>
      </c>
      <c r="I485">
        <v>0.22</v>
      </c>
      <c r="J485" t="s">
        <v>1810</v>
      </c>
      <c r="K485" s="17">
        <v>1177.0512000000001</v>
      </c>
      <c r="L485">
        <f>VLOOKUP(C485,Customer_Dim!$A$2:$H$501,3,0)</f>
        <v>62</v>
      </c>
      <c r="M485" t="str">
        <f t="shared" si="7"/>
        <v>60+</v>
      </c>
      <c r="N485" t="str">
        <f>VLOOKUP(C485,Customer_Dim!$A$2:$H$501,4,0)</f>
        <v>Female</v>
      </c>
      <c r="O485" t="str">
        <f>VLOOKUP(C485,Customer_Dim!$A$2:$H$501,6,0)</f>
        <v>North Dakota</v>
      </c>
      <c r="P485">
        <f>VLOOKUP(D485,Product_Dim!$A$1:$G$101,7,0)</f>
        <v>485</v>
      </c>
    </row>
    <row r="486" spans="1:16" x14ac:dyDescent="0.3">
      <c r="A486" t="s">
        <v>3658</v>
      </c>
      <c r="B486" s="4">
        <v>45552</v>
      </c>
      <c r="C486" t="s">
        <v>373</v>
      </c>
      <c r="D486" t="s">
        <v>1670</v>
      </c>
      <c r="E486" t="str">
        <f>VLOOKUP(D486,Product_Dim!$A$1:$G$101,2,0)</f>
        <v>Kitchen Storage Rack</v>
      </c>
      <c r="F486" t="s">
        <v>1786</v>
      </c>
      <c r="G486">
        <v>4</v>
      </c>
      <c r="H486">
        <v>579.24</v>
      </c>
      <c r="I486">
        <v>0.04</v>
      </c>
      <c r="J486" t="s">
        <v>1810</v>
      </c>
      <c r="K486" s="17">
        <v>2224.2815999999998</v>
      </c>
      <c r="L486">
        <f>VLOOKUP(C486,Customer_Dim!$A$2:$H$501,3,0)</f>
        <v>62</v>
      </c>
      <c r="M486" t="str">
        <f t="shared" si="7"/>
        <v>60+</v>
      </c>
      <c r="N486" t="str">
        <f>VLOOKUP(C486,Customer_Dim!$A$2:$H$501,4,0)</f>
        <v>Female</v>
      </c>
      <c r="O486" t="str">
        <f>VLOOKUP(C486,Customer_Dim!$A$2:$H$501,6,0)</f>
        <v>North Dakota</v>
      </c>
      <c r="P486">
        <f>VLOOKUP(D486,Product_Dim!$A$1:$G$101,7,0)</f>
        <v>89</v>
      </c>
    </row>
    <row r="487" spans="1:16" x14ac:dyDescent="0.3">
      <c r="A487" t="s">
        <v>2035</v>
      </c>
      <c r="B487" s="4">
        <v>45284</v>
      </c>
      <c r="C487" t="s">
        <v>373</v>
      </c>
      <c r="D487" t="s">
        <v>1680</v>
      </c>
      <c r="E487" t="str">
        <f>VLOOKUP(D487,Product_Dim!$A$1:$G$101,2,0)</f>
        <v>Women's Ankle Boots</v>
      </c>
      <c r="F487" t="s">
        <v>1748</v>
      </c>
      <c r="G487">
        <v>2</v>
      </c>
      <c r="H487">
        <v>848.98</v>
      </c>
      <c r="I487">
        <v>0.04</v>
      </c>
      <c r="J487" t="s">
        <v>1807</v>
      </c>
      <c r="K487" s="17">
        <v>1630.0416</v>
      </c>
      <c r="L487">
        <f>VLOOKUP(C487,Customer_Dim!$A$2:$H$501,3,0)</f>
        <v>62</v>
      </c>
      <c r="M487" t="str">
        <f t="shared" si="7"/>
        <v>60+</v>
      </c>
      <c r="N487" t="str">
        <f>VLOOKUP(C487,Customer_Dim!$A$2:$H$501,4,0)</f>
        <v>Female</v>
      </c>
      <c r="O487" t="str">
        <f>VLOOKUP(C487,Customer_Dim!$A$2:$H$501,6,0)</f>
        <v>North Dakota</v>
      </c>
      <c r="P487">
        <f>VLOOKUP(D487,Product_Dim!$A$1:$G$101,7,0)</f>
        <v>82</v>
      </c>
    </row>
    <row r="488" spans="1:16" x14ac:dyDescent="0.3">
      <c r="A488" t="s">
        <v>3098</v>
      </c>
      <c r="B488" s="4">
        <v>45709</v>
      </c>
      <c r="C488" t="s">
        <v>376</v>
      </c>
      <c r="D488" t="s">
        <v>1586</v>
      </c>
      <c r="E488" t="str">
        <f>VLOOKUP(D488,Product_Dim!$A$1:$G$101,2,0)</f>
        <v>Sports Stopwatch Timer</v>
      </c>
      <c r="F488" t="s">
        <v>1789</v>
      </c>
      <c r="G488">
        <v>4</v>
      </c>
      <c r="H488">
        <v>377.18</v>
      </c>
      <c r="I488">
        <v>0.24</v>
      </c>
      <c r="J488" t="s">
        <v>1807</v>
      </c>
      <c r="K488" s="17">
        <v>1146.6271999999999</v>
      </c>
      <c r="L488">
        <f>VLOOKUP(C488,Customer_Dim!$A$2:$H$501,3,0)</f>
        <v>38</v>
      </c>
      <c r="M488" t="str">
        <f t="shared" si="7"/>
        <v>20–39</v>
      </c>
      <c r="N488" t="str">
        <f>VLOOKUP(C488,Customer_Dim!$A$2:$H$501,4,0)</f>
        <v>Male</v>
      </c>
      <c r="O488" t="str">
        <f>VLOOKUP(C488,Customer_Dim!$A$2:$H$501,6,0)</f>
        <v>New Hampshire</v>
      </c>
      <c r="P488">
        <f>VLOOKUP(D488,Product_Dim!$A$1:$G$101,7,0)</f>
        <v>137</v>
      </c>
    </row>
    <row r="489" spans="1:16" x14ac:dyDescent="0.3">
      <c r="A489" t="s">
        <v>3685</v>
      </c>
      <c r="B489" s="4">
        <v>45584</v>
      </c>
      <c r="C489" t="s">
        <v>376</v>
      </c>
      <c r="D489" t="s">
        <v>1533</v>
      </c>
      <c r="E489" t="str">
        <f>VLOOKUP(D489,Product_Dim!$A$1:$G$101,2,0)</f>
        <v>Men's Running Jacket</v>
      </c>
      <c r="F489" t="s">
        <v>1761</v>
      </c>
      <c r="G489">
        <v>3</v>
      </c>
      <c r="H489">
        <v>604.66</v>
      </c>
      <c r="I489">
        <v>0.18</v>
      </c>
      <c r="J489" t="s">
        <v>1810</v>
      </c>
      <c r="K489" s="17">
        <v>1487.4636</v>
      </c>
      <c r="L489">
        <f>VLOOKUP(C489,Customer_Dim!$A$2:$H$501,3,0)</f>
        <v>38</v>
      </c>
      <c r="M489" t="str">
        <f t="shared" si="7"/>
        <v>20–39</v>
      </c>
      <c r="N489" t="str">
        <f>VLOOKUP(C489,Customer_Dim!$A$2:$H$501,4,0)</f>
        <v>Male</v>
      </c>
      <c r="O489" t="str">
        <f>VLOOKUP(C489,Customer_Dim!$A$2:$H$501,6,0)</f>
        <v>New Hampshire</v>
      </c>
      <c r="P489">
        <f>VLOOKUP(D489,Product_Dim!$A$1:$G$101,7,0)</f>
        <v>452</v>
      </c>
    </row>
    <row r="490" spans="1:16" x14ac:dyDescent="0.3">
      <c r="A490" t="s">
        <v>1975</v>
      </c>
      <c r="B490" s="4">
        <v>45462</v>
      </c>
      <c r="C490" t="s">
        <v>376</v>
      </c>
      <c r="D490" t="s">
        <v>1590</v>
      </c>
      <c r="E490" t="str">
        <f>VLOOKUP(D490,Product_Dim!$A$1:$G$101,2,0)</f>
        <v>Stainless Steel Cutlery Set</v>
      </c>
      <c r="F490" t="s">
        <v>1768</v>
      </c>
      <c r="G490">
        <v>1</v>
      </c>
      <c r="H490">
        <v>998.19</v>
      </c>
      <c r="I490">
        <v>0.2</v>
      </c>
      <c r="J490" t="s">
        <v>1805</v>
      </c>
      <c r="K490" s="17">
        <v>798.55200000000013</v>
      </c>
      <c r="L490">
        <f>VLOOKUP(C490,Customer_Dim!$A$2:$H$501,3,0)</f>
        <v>38</v>
      </c>
      <c r="M490" t="str">
        <f t="shared" si="7"/>
        <v>20–39</v>
      </c>
      <c r="N490" t="str">
        <f>VLOOKUP(C490,Customer_Dim!$A$2:$H$501,4,0)</f>
        <v>Male</v>
      </c>
      <c r="O490" t="str">
        <f>VLOOKUP(C490,Customer_Dim!$A$2:$H$501,6,0)</f>
        <v>New Hampshire</v>
      </c>
      <c r="P490">
        <f>VLOOKUP(D490,Product_Dim!$A$1:$G$101,7,0)</f>
        <v>57</v>
      </c>
    </row>
    <row r="491" spans="1:16" x14ac:dyDescent="0.3">
      <c r="A491" t="s">
        <v>2647</v>
      </c>
      <c r="B491" s="4">
        <v>45695</v>
      </c>
      <c r="C491" t="s">
        <v>376</v>
      </c>
      <c r="D491" t="s">
        <v>1626</v>
      </c>
      <c r="E491" t="str">
        <f>VLOOKUP(D491,Product_Dim!$A$1:$G$101,2,0)</f>
        <v>Car Dashboard Phone Holder</v>
      </c>
      <c r="F491" t="s">
        <v>1771</v>
      </c>
      <c r="G491">
        <v>4</v>
      </c>
      <c r="H491">
        <v>751.63</v>
      </c>
      <c r="I491">
        <v>0.28000000000000003</v>
      </c>
      <c r="J491" t="s">
        <v>1810</v>
      </c>
      <c r="K491" s="17">
        <v>2164.6943999999999</v>
      </c>
      <c r="L491">
        <f>VLOOKUP(C491,Customer_Dim!$A$2:$H$501,3,0)</f>
        <v>38</v>
      </c>
      <c r="M491" t="str">
        <f t="shared" si="7"/>
        <v>20–39</v>
      </c>
      <c r="N491" t="str">
        <f>VLOOKUP(C491,Customer_Dim!$A$2:$H$501,4,0)</f>
        <v>Male</v>
      </c>
      <c r="O491" t="str">
        <f>VLOOKUP(C491,Customer_Dim!$A$2:$H$501,6,0)</f>
        <v>New Hampshire</v>
      </c>
      <c r="P491">
        <f>VLOOKUP(D491,Product_Dim!$A$1:$G$101,7,0)</f>
        <v>103</v>
      </c>
    </row>
    <row r="492" spans="1:16" x14ac:dyDescent="0.3">
      <c r="A492" t="s">
        <v>2009</v>
      </c>
      <c r="B492" s="4">
        <v>45750</v>
      </c>
      <c r="C492" t="s">
        <v>376</v>
      </c>
      <c r="D492" t="s">
        <v>1654</v>
      </c>
      <c r="E492" t="str">
        <f>VLOOKUP(D492,Product_Dim!$A$1:$G$101,2,0)</f>
        <v>Laptop Cooling Pad</v>
      </c>
      <c r="F492" t="s">
        <v>1739</v>
      </c>
      <c r="G492">
        <v>4</v>
      </c>
      <c r="H492">
        <v>408.07</v>
      </c>
      <c r="I492">
        <v>0.28000000000000003</v>
      </c>
      <c r="J492" t="s">
        <v>1810</v>
      </c>
      <c r="K492" s="17">
        <v>1175.2416000000001</v>
      </c>
      <c r="L492">
        <f>VLOOKUP(C492,Customer_Dim!$A$2:$H$501,3,0)</f>
        <v>38</v>
      </c>
      <c r="M492" t="str">
        <f t="shared" si="7"/>
        <v>20–39</v>
      </c>
      <c r="N492" t="str">
        <f>VLOOKUP(C492,Customer_Dim!$A$2:$H$501,4,0)</f>
        <v>Male</v>
      </c>
      <c r="O492" t="str">
        <f>VLOOKUP(C492,Customer_Dim!$A$2:$H$501,6,0)</f>
        <v>New Hampshire</v>
      </c>
      <c r="P492">
        <f>VLOOKUP(D492,Product_Dim!$A$1:$G$101,7,0)</f>
        <v>222</v>
      </c>
    </row>
    <row r="493" spans="1:16" x14ac:dyDescent="0.3">
      <c r="A493" t="s">
        <v>2707</v>
      </c>
      <c r="B493" s="4">
        <v>45713</v>
      </c>
      <c r="C493" t="s">
        <v>376</v>
      </c>
      <c r="D493" t="s">
        <v>1654</v>
      </c>
      <c r="E493" t="str">
        <f>VLOOKUP(D493,Product_Dim!$A$1:$G$101,2,0)</f>
        <v>Laptop Cooling Pad</v>
      </c>
      <c r="F493" t="s">
        <v>1761</v>
      </c>
      <c r="G493">
        <v>4</v>
      </c>
      <c r="H493">
        <v>46.97</v>
      </c>
      <c r="I493">
        <v>0.26</v>
      </c>
      <c r="J493" t="s">
        <v>1807</v>
      </c>
      <c r="K493" s="17">
        <v>139.03120000000001</v>
      </c>
      <c r="L493">
        <f>VLOOKUP(C493,Customer_Dim!$A$2:$H$501,3,0)</f>
        <v>38</v>
      </c>
      <c r="M493" t="str">
        <f t="shared" si="7"/>
        <v>20–39</v>
      </c>
      <c r="N493" t="str">
        <f>VLOOKUP(C493,Customer_Dim!$A$2:$H$501,4,0)</f>
        <v>Male</v>
      </c>
      <c r="O493" t="str">
        <f>VLOOKUP(C493,Customer_Dim!$A$2:$H$501,6,0)</f>
        <v>New Hampshire</v>
      </c>
      <c r="P493">
        <f>VLOOKUP(D493,Product_Dim!$A$1:$G$101,7,0)</f>
        <v>222</v>
      </c>
    </row>
    <row r="494" spans="1:16" x14ac:dyDescent="0.3">
      <c r="A494" t="s">
        <v>2167</v>
      </c>
      <c r="B494" s="4">
        <v>45610</v>
      </c>
      <c r="C494" t="s">
        <v>376</v>
      </c>
      <c r="D494" t="s">
        <v>1706</v>
      </c>
      <c r="E494" t="str">
        <f>VLOOKUP(D494,Product_Dim!$A$1:$G$101,2,0)</f>
        <v>Sports Wrist Sweatbands</v>
      </c>
      <c r="F494" t="s">
        <v>1739</v>
      </c>
      <c r="G494">
        <v>4</v>
      </c>
      <c r="H494">
        <v>677.25</v>
      </c>
      <c r="I494">
        <v>0.14000000000000001</v>
      </c>
      <c r="J494" t="s">
        <v>1807</v>
      </c>
      <c r="K494" s="17">
        <v>2329.7399999999998</v>
      </c>
      <c r="L494">
        <f>VLOOKUP(C494,Customer_Dim!$A$2:$H$501,3,0)</f>
        <v>38</v>
      </c>
      <c r="M494" t="str">
        <f t="shared" si="7"/>
        <v>20–39</v>
      </c>
      <c r="N494" t="str">
        <f>VLOOKUP(C494,Customer_Dim!$A$2:$H$501,4,0)</f>
        <v>Male</v>
      </c>
      <c r="O494" t="str">
        <f>VLOOKUP(C494,Customer_Dim!$A$2:$H$501,6,0)</f>
        <v>New Hampshire</v>
      </c>
      <c r="P494">
        <f>VLOOKUP(D494,Product_Dim!$A$1:$G$101,7,0)</f>
        <v>232</v>
      </c>
    </row>
    <row r="495" spans="1:16" x14ac:dyDescent="0.3">
      <c r="A495" t="s">
        <v>3355</v>
      </c>
      <c r="B495" s="4">
        <v>45819</v>
      </c>
      <c r="C495" t="s">
        <v>376</v>
      </c>
      <c r="D495" t="s">
        <v>1718</v>
      </c>
      <c r="E495" t="str">
        <f>VLOOKUP(D495,Product_Dim!$A$1:$G$101,2,0)</f>
        <v>Vitamin E Body Lotion</v>
      </c>
      <c r="F495" t="s">
        <v>1761</v>
      </c>
      <c r="G495">
        <v>3</v>
      </c>
      <c r="H495">
        <v>99.67</v>
      </c>
      <c r="I495">
        <v>0.17</v>
      </c>
      <c r="J495" t="s">
        <v>1805</v>
      </c>
      <c r="K495" s="17">
        <v>248.17830000000001</v>
      </c>
      <c r="L495">
        <f>VLOOKUP(C495,Customer_Dim!$A$2:$H$501,3,0)</f>
        <v>38</v>
      </c>
      <c r="M495" t="str">
        <f t="shared" si="7"/>
        <v>20–39</v>
      </c>
      <c r="N495" t="str">
        <f>VLOOKUP(C495,Customer_Dim!$A$2:$H$501,4,0)</f>
        <v>Male</v>
      </c>
      <c r="O495" t="str">
        <f>VLOOKUP(C495,Customer_Dim!$A$2:$H$501,6,0)</f>
        <v>New Hampshire</v>
      </c>
      <c r="P495">
        <f>VLOOKUP(D495,Product_Dim!$A$1:$G$101,7,0)</f>
        <v>213</v>
      </c>
    </row>
    <row r="496" spans="1:16" x14ac:dyDescent="0.3">
      <c r="A496" t="s">
        <v>2713</v>
      </c>
      <c r="B496" s="4">
        <v>45848</v>
      </c>
      <c r="C496" t="s">
        <v>379</v>
      </c>
      <c r="D496" t="s">
        <v>1598</v>
      </c>
      <c r="E496" t="str">
        <f>VLOOKUP(D496,Product_Dim!$A$1:$G$101,2,0)</f>
        <v>Gaming Mechanical Keyboard</v>
      </c>
      <c r="F496" t="s">
        <v>1774</v>
      </c>
      <c r="G496">
        <v>2</v>
      </c>
      <c r="H496">
        <v>414.18</v>
      </c>
      <c r="I496">
        <v>0.25</v>
      </c>
      <c r="J496" t="s">
        <v>1807</v>
      </c>
      <c r="K496" s="17">
        <v>621.27</v>
      </c>
      <c r="L496">
        <f>VLOOKUP(C496,Customer_Dim!$A$2:$H$501,3,0)</f>
        <v>27</v>
      </c>
      <c r="M496" t="str">
        <f t="shared" si="7"/>
        <v>20–39</v>
      </c>
      <c r="N496" t="str">
        <f>VLOOKUP(C496,Customer_Dim!$A$2:$H$501,4,0)</f>
        <v>Male</v>
      </c>
      <c r="O496" t="str">
        <f>VLOOKUP(C496,Customer_Dim!$A$2:$H$501,6,0)</f>
        <v>West Virginia</v>
      </c>
      <c r="P496">
        <f>VLOOKUP(D496,Product_Dim!$A$1:$G$101,7,0)</f>
        <v>86</v>
      </c>
    </row>
    <row r="497" spans="1:16" x14ac:dyDescent="0.3">
      <c r="A497" t="s">
        <v>2720</v>
      </c>
      <c r="B497" s="4">
        <v>45773</v>
      </c>
      <c r="C497" t="s">
        <v>379</v>
      </c>
      <c r="D497" t="s">
        <v>1614</v>
      </c>
      <c r="E497" t="str">
        <f>VLOOKUP(D497,Product_Dim!$A$1:$G$101,2,0)</f>
        <v>Smart Home WiFi Camera</v>
      </c>
      <c r="F497" t="s">
        <v>1761</v>
      </c>
      <c r="G497">
        <v>3</v>
      </c>
      <c r="H497">
        <v>94.55</v>
      </c>
      <c r="I497">
        <v>0.13</v>
      </c>
      <c r="J497" t="s">
        <v>1810</v>
      </c>
      <c r="K497" s="17">
        <v>246.77549999999999</v>
      </c>
      <c r="L497">
        <f>VLOOKUP(C497,Customer_Dim!$A$2:$H$501,3,0)</f>
        <v>27</v>
      </c>
      <c r="M497" t="str">
        <f t="shared" si="7"/>
        <v>20–39</v>
      </c>
      <c r="N497" t="str">
        <f>VLOOKUP(C497,Customer_Dim!$A$2:$H$501,4,0)</f>
        <v>Male</v>
      </c>
      <c r="O497" t="str">
        <f>VLOOKUP(C497,Customer_Dim!$A$2:$H$501,6,0)</f>
        <v>West Virginia</v>
      </c>
      <c r="P497">
        <f>VLOOKUP(D497,Product_Dim!$A$1:$G$101,7,0)</f>
        <v>389</v>
      </c>
    </row>
    <row r="498" spans="1:16" x14ac:dyDescent="0.3">
      <c r="A498" t="s">
        <v>2771</v>
      </c>
      <c r="B498" s="4">
        <v>45682</v>
      </c>
      <c r="C498" t="s">
        <v>379</v>
      </c>
      <c r="D498" t="s">
        <v>1622</v>
      </c>
      <c r="E498" t="str">
        <f>VLOOKUP(D498,Product_Dim!$A$1:$G$101,2,0)</f>
        <v>Men's Winter Jacket</v>
      </c>
      <c r="F498" t="s">
        <v>1783</v>
      </c>
      <c r="G498">
        <v>4</v>
      </c>
      <c r="H498">
        <v>614.99</v>
      </c>
      <c r="I498">
        <v>0.16</v>
      </c>
      <c r="J498" t="s">
        <v>1807</v>
      </c>
      <c r="K498" s="17">
        <v>2066.3663999999999</v>
      </c>
      <c r="L498">
        <f>VLOOKUP(C498,Customer_Dim!$A$2:$H$501,3,0)</f>
        <v>27</v>
      </c>
      <c r="M498" t="str">
        <f t="shared" si="7"/>
        <v>20–39</v>
      </c>
      <c r="N498" t="str">
        <f>VLOOKUP(C498,Customer_Dim!$A$2:$H$501,4,0)</f>
        <v>Male</v>
      </c>
      <c r="O498" t="str">
        <f>VLOOKUP(C498,Customer_Dim!$A$2:$H$501,6,0)</f>
        <v>West Virginia</v>
      </c>
      <c r="P498">
        <f>VLOOKUP(D498,Product_Dim!$A$1:$G$101,7,0)</f>
        <v>296</v>
      </c>
    </row>
    <row r="499" spans="1:16" x14ac:dyDescent="0.3">
      <c r="A499" t="s">
        <v>2809</v>
      </c>
      <c r="B499" s="4">
        <v>45566</v>
      </c>
      <c r="C499" t="s">
        <v>379</v>
      </c>
      <c r="D499" t="s">
        <v>1676</v>
      </c>
      <c r="E499" t="str">
        <f>VLOOKUP(D499,Product_Dim!$A$1:$G$101,2,0)</f>
        <v>Shin Guards – Adult</v>
      </c>
      <c r="F499" t="s">
        <v>1771</v>
      </c>
      <c r="G499">
        <v>3</v>
      </c>
      <c r="H499">
        <v>909.11</v>
      </c>
      <c r="I499">
        <v>0.23</v>
      </c>
      <c r="J499" t="s">
        <v>1810</v>
      </c>
      <c r="K499" s="17">
        <v>2100.0441000000001</v>
      </c>
      <c r="L499">
        <f>VLOOKUP(C499,Customer_Dim!$A$2:$H$501,3,0)</f>
        <v>27</v>
      </c>
      <c r="M499" t="str">
        <f t="shared" si="7"/>
        <v>20–39</v>
      </c>
      <c r="N499" t="str">
        <f>VLOOKUP(C499,Customer_Dim!$A$2:$H$501,4,0)</f>
        <v>Male</v>
      </c>
      <c r="O499" t="str">
        <f>VLOOKUP(C499,Customer_Dim!$A$2:$H$501,6,0)</f>
        <v>West Virginia</v>
      </c>
      <c r="P499">
        <f>VLOOKUP(D499,Product_Dim!$A$1:$G$101,7,0)</f>
        <v>359</v>
      </c>
    </row>
    <row r="500" spans="1:16" x14ac:dyDescent="0.3">
      <c r="A500" t="s">
        <v>3259</v>
      </c>
      <c r="B500" s="4">
        <v>45788</v>
      </c>
      <c r="C500" t="s">
        <v>379</v>
      </c>
      <c r="D500" t="s">
        <v>1726</v>
      </c>
      <c r="E500" t="str">
        <f>VLOOKUP(D500,Product_Dim!$A$1:$G$101,2,0)</f>
        <v>Portable Bluetooth Speaker</v>
      </c>
      <c r="F500" t="s">
        <v>1779</v>
      </c>
      <c r="G500">
        <v>3</v>
      </c>
      <c r="H500">
        <v>758.87</v>
      </c>
      <c r="I500">
        <v>0.11</v>
      </c>
      <c r="J500" t="s">
        <v>1807</v>
      </c>
      <c r="K500" s="17">
        <v>2026.1829</v>
      </c>
      <c r="L500">
        <f>VLOOKUP(C500,Customer_Dim!$A$2:$H$501,3,0)</f>
        <v>27</v>
      </c>
      <c r="M500" t="str">
        <f t="shared" si="7"/>
        <v>20–39</v>
      </c>
      <c r="N500" t="str">
        <f>VLOOKUP(C500,Customer_Dim!$A$2:$H$501,4,0)</f>
        <v>Male</v>
      </c>
      <c r="O500" t="str">
        <f>VLOOKUP(C500,Customer_Dim!$A$2:$H$501,6,0)</f>
        <v>West Virginia</v>
      </c>
      <c r="P500">
        <f>VLOOKUP(D500,Product_Dim!$A$1:$G$101,7,0)</f>
        <v>73</v>
      </c>
    </row>
    <row r="501" spans="1:16" x14ac:dyDescent="0.3">
      <c r="A501" t="s">
        <v>2648</v>
      </c>
      <c r="B501" s="4">
        <v>45380</v>
      </c>
      <c r="C501" t="s">
        <v>382</v>
      </c>
      <c r="D501" t="s">
        <v>1592</v>
      </c>
      <c r="E501" t="str">
        <f>VLOOKUP(D501,Product_Dim!$A$1:$G$101,2,0)</f>
        <v>Basketball</v>
      </c>
      <c r="F501" t="s">
        <v>1783</v>
      </c>
      <c r="G501">
        <v>3</v>
      </c>
      <c r="H501">
        <v>108.14</v>
      </c>
      <c r="I501">
        <v>0.19</v>
      </c>
      <c r="J501" t="s">
        <v>1810</v>
      </c>
      <c r="K501" s="17">
        <v>262.78019999999998</v>
      </c>
      <c r="L501">
        <f>VLOOKUP(C501,Customer_Dim!$A$2:$H$501,3,0)</f>
        <v>40</v>
      </c>
      <c r="M501" t="str">
        <f t="shared" si="7"/>
        <v>40–59</v>
      </c>
      <c r="N501" t="str">
        <f>VLOOKUP(C501,Customer_Dim!$A$2:$H$501,4,0)</f>
        <v>Female</v>
      </c>
      <c r="O501" t="str">
        <f>VLOOKUP(C501,Customer_Dim!$A$2:$H$501,6,0)</f>
        <v>Maryland</v>
      </c>
      <c r="P501">
        <f>VLOOKUP(D501,Product_Dim!$A$1:$G$101,7,0)</f>
        <v>281</v>
      </c>
    </row>
    <row r="502" spans="1:16" x14ac:dyDescent="0.3">
      <c r="A502" t="s">
        <v>2604</v>
      </c>
      <c r="B502" s="4">
        <v>45447</v>
      </c>
      <c r="C502" t="s">
        <v>382</v>
      </c>
      <c r="D502" t="s">
        <v>1544</v>
      </c>
      <c r="E502" t="str">
        <f>VLOOKUP(D502,Product_Dim!$A$1:$G$101,2,0)</f>
        <v>Wireless Bluetooth Earbuds</v>
      </c>
      <c r="F502" t="s">
        <v>1789</v>
      </c>
      <c r="G502">
        <v>3</v>
      </c>
      <c r="H502">
        <v>170.48</v>
      </c>
      <c r="I502">
        <v>0.06</v>
      </c>
      <c r="J502" t="s">
        <v>1810</v>
      </c>
      <c r="K502" s="17">
        <v>480.75359999999989</v>
      </c>
      <c r="L502">
        <f>VLOOKUP(C502,Customer_Dim!$A$2:$H$501,3,0)</f>
        <v>40</v>
      </c>
      <c r="M502" t="str">
        <f t="shared" si="7"/>
        <v>40–59</v>
      </c>
      <c r="N502" t="str">
        <f>VLOOKUP(C502,Customer_Dim!$A$2:$H$501,4,0)</f>
        <v>Female</v>
      </c>
      <c r="O502" t="str">
        <f>VLOOKUP(C502,Customer_Dim!$A$2:$H$501,6,0)</f>
        <v>Maryland</v>
      </c>
      <c r="P502">
        <f>VLOOKUP(D502,Product_Dim!$A$1:$G$101,7,0)</f>
        <v>142</v>
      </c>
    </row>
    <row r="503" spans="1:16" x14ac:dyDescent="0.3">
      <c r="A503" t="s">
        <v>2908</v>
      </c>
      <c r="B503" s="4">
        <v>45641</v>
      </c>
      <c r="C503" t="s">
        <v>382</v>
      </c>
      <c r="D503" t="s">
        <v>1544</v>
      </c>
      <c r="E503" t="str">
        <f>VLOOKUP(D503,Product_Dim!$A$1:$G$101,2,0)</f>
        <v>Wireless Bluetooth Earbuds</v>
      </c>
      <c r="F503" t="s">
        <v>1739</v>
      </c>
      <c r="G503">
        <v>3</v>
      </c>
      <c r="H503">
        <v>324.29000000000002</v>
      </c>
      <c r="I503">
        <v>0.16</v>
      </c>
      <c r="J503" t="s">
        <v>1810</v>
      </c>
      <c r="K503" s="17">
        <v>817.21080000000006</v>
      </c>
      <c r="L503">
        <f>VLOOKUP(C503,Customer_Dim!$A$2:$H$501,3,0)</f>
        <v>40</v>
      </c>
      <c r="M503" t="str">
        <f t="shared" si="7"/>
        <v>40–59</v>
      </c>
      <c r="N503" t="str">
        <f>VLOOKUP(C503,Customer_Dim!$A$2:$H$501,4,0)</f>
        <v>Female</v>
      </c>
      <c r="O503" t="str">
        <f>VLOOKUP(C503,Customer_Dim!$A$2:$H$501,6,0)</f>
        <v>Maryland</v>
      </c>
      <c r="P503">
        <f>VLOOKUP(D503,Product_Dim!$A$1:$G$101,7,0)</f>
        <v>142</v>
      </c>
    </row>
    <row r="504" spans="1:16" x14ac:dyDescent="0.3">
      <c r="A504" t="s">
        <v>3106</v>
      </c>
      <c r="B504" s="4">
        <v>45451</v>
      </c>
      <c r="C504" t="s">
        <v>382</v>
      </c>
      <c r="D504" t="s">
        <v>1694</v>
      </c>
      <c r="E504" t="str">
        <f>VLOOKUP(D504,Product_Dim!$A$1:$G$101,2,0)</f>
        <v>Fitness Resistance Bands</v>
      </c>
      <c r="F504" t="s">
        <v>1761</v>
      </c>
      <c r="G504">
        <v>1</v>
      </c>
      <c r="H504">
        <v>162.13999999999999</v>
      </c>
      <c r="I504">
        <v>7.0000000000000007E-2</v>
      </c>
      <c r="J504" t="s">
        <v>1807</v>
      </c>
      <c r="K504" s="17">
        <v>150.7902</v>
      </c>
      <c r="L504">
        <f>VLOOKUP(C504,Customer_Dim!$A$2:$H$501,3,0)</f>
        <v>40</v>
      </c>
      <c r="M504" t="str">
        <f t="shared" si="7"/>
        <v>40–59</v>
      </c>
      <c r="N504" t="str">
        <f>VLOOKUP(C504,Customer_Dim!$A$2:$H$501,4,0)</f>
        <v>Female</v>
      </c>
      <c r="O504" t="str">
        <f>VLOOKUP(C504,Customer_Dim!$A$2:$H$501,6,0)</f>
        <v>Maryland</v>
      </c>
      <c r="P504">
        <f>VLOOKUP(D504,Product_Dim!$A$1:$G$101,7,0)</f>
        <v>281</v>
      </c>
    </row>
    <row r="505" spans="1:16" x14ac:dyDescent="0.3">
      <c r="A505" t="s">
        <v>2623</v>
      </c>
      <c r="B505" s="4">
        <v>45390</v>
      </c>
      <c r="C505" t="s">
        <v>382</v>
      </c>
      <c r="D505" t="s">
        <v>1718</v>
      </c>
      <c r="E505" t="str">
        <f>VLOOKUP(D505,Product_Dim!$A$1:$G$101,2,0)</f>
        <v>Vitamin E Body Lotion</v>
      </c>
      <c r="F505" t="s">
        <v>1789</v>
      </c>
      <c r="G505">
        <v>4</v>
      </c>
      <c r="H505">
        <v>212.96</v>
      </c>
      <c r="I505">
        <v>0.17</v>
      </c>
      <c r="J505" t="s">
        <v>1805</v>
      </c>
      <c r="K505" s="17">
        <v>707.02719999999999</v>
      </c>
      <c r="L505">
        <f>VLOOKUP(C505,Customer_Dim!$A$2:$H$501,3,0)</f>
        <v>40</v>
      </c>
      <c r="M505" t="str">
        <f t="shared" si="7"/>
        <v>40–59</v>
      </c>
      <c r="N505" t="str">
        <f>VLOOKUP(C505,Customer_Dim!$A$2:$H$501,4,0)</f>
        <v>Female</v>
      </c>
      <c r="O505" t="str">
        <f>VLOOKUP(C505,Customer_Dim!$A$2:$H$501,6,0)</f>
        <v>Maryland</v>
      </c>
      <c r="P505">
        <f>VLOOKUP(D505,Product_Dim!$A$1:$G$101,7,0)</f>
        <v>213</v>
      </c>
    </row>
    <row r="506" spans="1:16" x14ac:dyDescent="0.3">
      <c r="A506" t="s">
        <v>3245</v>
      </c>
      <c r="B506" s="4">
        <v>45847</v>
      </c>
      <c r="C506" t="s">
        <v>382</v>
      </c>
      <c r="D506" t="s">
        <v>1728</v>
      </c>
      <c r="E506" t="str">
        <f>VLOOKUP(D506,Product_Dim!$A$1:$G$101,2,0)</f>
        <v>Stainless Steel Cookware Set</v>
      </c>
      <c r="F506" t="s">
        <v>1771</v>
      </c>
      <c r="G506">
        <v>3</v>
      </c>
      <c r="H506">
        <v>130.38999999999999</v>
      </c>
      <c r="I506">
        <v>0.24</v>
      </c>
      <c r="J506" t="s">
        <v>1807</v>
      </c>
      <c r="K506" s="17">
        <v>297.28919999999999</v>
      </c>
      <c r="L506">
        <f>VLOOKUP(C506,Customer_Dim!$A$2:$H$501,3,0)</f>
        <v>40</v>
      </c>
      <c r="M506" t="str">
        <f t="shared" si="7"/>
        <v>40–59</v>
      </c>
      <c r="N506" t="str">
        <f>VLOOKUP(C506,Customer_Dim!$A$2:$H$501,4,0)</f>
        <v>Female</v>
      </c>
      <c r="O506" t="str">
        <f>VLOOKUP(C506,Customer_Dim!$A$2:$H$501,6,0)</f>
        <v>Maryland</v>
      </c>
      <c r="P506">
        <f>VLOOKUP(D506,Product_Dim!$A$1:$G$101,7,0)</f>
        <v>146</v>
      </c>
    </row>
    <row r="507" spans="1:16" x14ac:dyDescent="0.3">
      <c r="A507" t="s">
        <v>3652</v>
      </c>
      <c r="B507" s="4">
        <v>45364</v>
      </c>
      <c r="C507" t="s">
        <v>385</v>
      </c>
      <c r="D507" t="s">
        <v>1564</v>
      </c>
      <c r="E507" t="str">
        <f>VLOOKUP(D507,Product_Dim!$A$1:$G$101,2,0)</f>
        <v>Soccer Training Cone Set</v>
      </c>
      <c r="F507" t="s">
        <v>1755</v>
      </c>
      <c r="G507">
        <v>4</v>
      </c>
      <c r="H507">
        <v>715.88</v>
      </c>
      <c r="I507">
        <v>0.19</v>
      </c>
      <c r="J507" t="s">
        <v>1807</v>
      </c>
      <c r="K507" s="17">
        <v>2319.4512</v>
      </c>
      <c r="L507">
        <f>VLOOKUP(C507,Customer_Dim!$A$2:$H$501,3,0)</f>
        <v>18</v>
      </c>
      <c r="M507" t="str">
        <f t="shared" si="7"/>
        <v>Below 20</v>
      </c>
      <c r="N507" t="str">
        <f>VLOOKUP(C507,Customer_Dim!$A$2:$H$501,4,0)</f>
        <v>Female</v>
      </c>
      <c r="O507" t="str">
        <f>VLOOKUP(C507,Customer_Dim!$A$2:$H$501,6,0)</f>
        <v>Arizona</v>
      </c>
      <c r="P507">
        <f>VLOOKUP(D507,Product_Dim!$A$1:$G$101,7,0)</f>
        <v>367</v>
      </c>
    </row>
    <row r="508" spans="1:16" x14ac:dyDescent="0.3">
      <c r="A508" t="s">
        <v>3099</v>
      </c>
      <c r="B508" s="4">
        <v>45446</v>
      </c>
      <c r="C508" t="s">
        <v>388</v>
      </c>
      <c r="D508" t="s">
        <v>1610</v>
      </c>
      <c r="E508" t="str">
        <f>VLOOKUP(D508,Product_Dim!$A$1:$G$101,2,0)</f>
        <v>Noise-Canceling Headphones</v>
      </c>
      <c r="F508" t="s">
        <v>1734</v>
      </c>
      <c r="G508">
        <v>1</v>
      </c>
      <c r="H508">
        <v>70.52</v>
      </c>
      <c r="I508">
        <v>0.08</v>
      </c>
      <c r="J508" t="s">
        <v>1810</v>
      </c>
      <c r="K508" s="17">
        <v>64.878399999999999</v>
      </c>
      <c r="L508">
        <f>VLOOKUP(C508,Customer_Dim!$A$2:$H$501,3,0)</f>
        <v>27</v>
      </c>
      <c r="M508" t="str">
        <f t="shared" si="7"/>
        <v>20–39</v>
      </c>
      <c r="N508" t="str">
        <f>VLOOKUP(C508,Customer_Dim!$A$2:$H$501,4,0)</f>
        <v>Female</v>
      </c>
      <c r="O508" t="str">
        <f>VLOOKUP(C508,Customer_Dim!$A$2:$H$501,6,0)</f>
        <v>Michigan</v>
      </c>
      <c r="P508">
        <f>VLOOKUP(D508,Product_Dim!$A$1:$G$101,7,0)</f>
        <v>378</v>
      </c>
    </row>
    <row r="509" spans="1:16" x14ac:dyDescent="0.3">
      <c r="A509" t="s">
        <v>3657</v>
      </c>
      <c r="B509" s="4">
        <v>45465</v>
      </c>
      <c r="C509" t="s">
        <v>388</v>
      </c>
      <c r="D509" t="s">
        <v>1622</v>
      </c>
      <c r="E509" t="str">
        <f>VLOOKUP(D509,Product_Dim!$A$1:$G$101,2,0)</f>
        <v>Men's Winter Jacket</v>
      </c>
      <c r="F509" t="s">
        <v>1743</v>
      </c>
      <c r="G509">
        <v>1</v>
      </c>
      <c r="H509">
        <v>780.24</v>
      </c>
      <c r="I509">
        <v>0.04</v>
      </c>
      <c r="J509" t="s">
        <v>1810</v>
      </c>
      <c r="K509" s="17">
        <v>749.03039999999999</v>
      </c>
      <c r="L509">
        <f>VLOOKUP(C509,Customer_Dim!$A$2:$H$501,3,0)</f>
        <v>27</v>
      </c>
      <c r="M509" t="str">
        <f t="shared" si="7"/>
        <v>20–39</v>
      </c>
      <c r="N509" t="str">
        <f>VLOOKUP(C509,Customer_Dim!$A$2:$H$501,4,0)</f>
        <v>Female</v>
      </c>
      <c r="O509" t="str">
        <f>VLOOKUP(C509,Customer_Dim!$A$2:$H$501,6,0)</f>
        <v>Michigan</v>
      </c>
      <c r="P509">
        <f>VLOOKUP(D509,Product_Dim!$A$1:$G$101,7,0)</f>
        <v>296</v>
      </c>
    </row>
    <row r="510" spans="1:16" x14ac:dyDescent="0.3">
      <c r="A510" t="s">
        <v>3307</v>
      </c>
      <c r="B510" s="4">
        <v>45618</v>
      </c>
      <c r="C510" t="s">
        <v>388</v>
      </c>
      <c r="D510" t="s">
        <v>1728</v>
      </c>
      <c r="E510" t="str">
        <f>VLOOKUP(D510,Product_Dim!$A$1:$G$101,2,0)</f>
        <v>Stainless Steel Cookware Set</v>
      </c>
      <c r="F510" t="s">
        <v>1774</v>
      </c>
      <c r="G510">
        <v>1</v>
      </c>
      <c r="H510">
        <v>736.54</v>
      </c>
      <c r="I510">
        <v>0.16</v>
      </c>
      <c r="J510" t="s">
        <v>1807</v>
      </c>
      <c r="K510" s="17">
        <v>618.69359999999995</v>
      </c>
      <c r="L510">
        <f>VLOOKUP(C510,Customer_Dim!$A$2:$H$501,3,0)</f>
        <v>27</v>
      </c>
      <c r="M510" t="str">
        <f t="shared" si="7"/>
        <v>20–39</v>
      </c>
      <c r="N510" t="str">
        <f>VLOOKUP(C510,Customer_Dim!$A$2:$H$501,4,0)</f>
        <v>Female</v>
      </c>
      <c r="O510" t="str">
        <f>VLOOKUP(C510,Customer_Dim!$A$2:$H$501,6,0)</f>
        <v>Michigan</v>
      </c>
      <c r="P510">
        <f>VLOOKUP(D510,Product_Dim!$A$1:$G$101,7,0)</f>
        <v>146</v>
      </c>
    </row>
    <row r="511" spans="1:16" x14ac:dyDescent="0.3">
      <c r="A511" t="s">
        <v>3286</v>
      </c>
      <c r="B511" s="4">
        <v>45240</v>
      </c>
      <c r="C511" t="s">
        <v>391</v>
      </c>
      <c r="D511" t="s">
        <v>1596</v>
      </c>
      <c r="E511" t="str">
        <f>VLOOKUP(D511,Product_Dim!$A$1:$G$101,2,0)</f>
        <v>Modern Wall Clock</v>
      </c>
      <c r="F511" t="s">
        <v>1748</v>
      </c>
      <c r="G511">
        <v>4</v>
      </c>
      <c r="H511">
        <v>695.97</v>
      </c>
      <c r="I511">
        <v>0.02</v>
      </c>
      <c r="J511" t="s">
        <v>1805</v>
      </c>
      <c r="K511" s="17">
        <v>2728.2024000000001</v>
      </c>
      <c r="L511">
        <f>VLOOKUP(C511,Customer_Dim!$A$2:$H$501,3,0)</f>
        <v>51</v>
      </c>
      <c r="M511" t="str">
        <f t="shared" si="7"/>
        <v>40–59</v>
      </c>
      <c r="N511" t="str">
        <f>VLOOKUP(C511,Customer_Dim!$A$2:$H$501,4,0)</f>
        <v>Male</v>
      </c>
      <c r="O511" t="str">
        <f>VLOOKUP(C511,Customer_Dim!$A$2:$H$501,6,0)</f>
        <v>New Mexico</v>
      </c>
      <c r="P511">
        <f>VLOOKUP(D511,Product_Dim!$A$1:$G$101,7,0)</f>
        <v>305</v>
      </c>
    </row>
    <row r="512" spans="1:16" x14ac:dyDescent="0.3">
      <c r="A512" t="s">
        <v>1948</v>
      </c>
      <c r="B512" s="4">
        <v>45718</v>
      </c>
      <c r="C512" t="s">
        <v>391</v>
      </c>
      <c r="D512" t="s">
        <v>1624</v>
      </c>
      <c r="E512" t="str">
        <f>VLOOKUP(D512,Product_Dim!$A$1:$G$101,2,0)</f>
        <v>Makeup Brush Set</v>
      </c>
      <c r="F512" t="s">
        <v>1734</v>
      </c>
      <c r="G512">
        <v>1</v>
      </c>
      <c r="H512">
        <v>503.95</v>
      </c>
      <c r="I512">
        <v>0.26</v>
      </c>
      <c r="J512" t="s">
        <v>1810</v>
      </c>
      <c r="K512" s="17">
        <v>372.923</v>
      </c>
      <c r="L512">
        <f>VLOOKUP(C512,Customer_Dim!$A$2:$H$501,3,0)</f>
        <v>51</v>
      </c>
      <c r="M512" t="str">
        <f t="shared" si="7"/>
        <v>40–59</v>
      </c>
      <c r="N512" t="str">
        <f>VLOOKUP(C512,Customer_Dim!$A$2:$H$501,4,0)</f>
        <v>Male</v>
      </c>
      <c r="O512" t="str">
        <f>VLOOKUP(C512,Customer_Dim!$A$2:$H$501,6,0)</f>
        <v>New Mexico</v>
      </c>
      <c r="P512">
        <f>VLOOKUP(D512,Product_Dim!$A$1:$G$101,7,0)</f>
        <v>431</v>
      </c>
    </row>
    <row r="513" spans="1:16" x14ac:dyDescent="0.3">
      <c r="A513" t="s">
        <v>2762</v>
      </c>
      <c r="B513" s="4">
        <v>45349</v>
      </c>
      <c r="C513" t="s">
        <v>391</v>
      </c>
      <c r="D513" t="s">
        <v>1648</v>
      </c>
      <c r="E513" t="str">
        <f>VLOOKUP(D513,Product_Dim!$A$1:$G$101,2,0)</f>
        <v>Men's Hair Styling Gel</v>
      </c>
      <c r="F513" t="s">
        <v>1764</v>
      </c>
      <c r="G513">
        <v>1</v>
      </c>
      <c r="H513">
        <v>437.12</v>
      </c>
      <c r="I513">
        <v>0.21</v>
      </c>
      <c r="J513" t="s">
        <v>1805</v>
      </c>
      <c r="K513" s="17">
        <v>345.32479999999998</v>
      </c>
      <c r="L513">
        <f>VLOOKUP(C513,Customer_Dim!$A$2:$H$501,3,0)</f>
        <v>51</v>
      </c>
      <c r="M513" t="str">
        <f t="shared" si="7"/>
        <v>40–59</v>
      </c>
      <c r="N513" t="str">
        <f>VLOOKUP(C513,Customer_Dim!$A$2:$H$501,4,0)</f>
        <v>Male</v>
      </c>
      <c r="O513" t="str">
        <f>VLOOKUP(C513,Customer_Dim!$A$2:$H$501,6,0)</f>
        <v>New Mexico</v>
      </c>
      <c r="P513">
        <f>VLOOKUP(D513,Product_Dim!$A$1:$G$101,7,0)</f>
        <v>399</v>
      </c>
    </row>
    <row r="514" spans="1:16" x14ac:dyDescent="0.3">
      <c r="A514" t="s">
        <v>3376</v>
      </c>
      <c r="B514" s="4">
        <v>45452</v>
      </c>
      <c r="C514" t="s">
        <v>391</v>
      </c>
      <c r="D514" t="s">
        <v>1660</v>
      </c>
      <c r="E514" t="str">
        <f>VLOOKUP(D514,Product_Dim!$A$1:$G$101,2,0)</f>
        <v>Adjustable Dumbbells 20kg</v>
      </c>
      <c r="F514" t="s">
        <v>1771</v>
      </c>
      <c r="G514">
        <v>4</v>
      </c>
      <c r="H514">
        <v>704.49</v>
      </c>
      <c r="I514">
        <v>0.05</v>
      </c>
      <c r="J514" t="s">
        <v>1810</v>
      </c>
      <c r="K514" s="17">
        <v>2677.0619999999999</v>
      </c>
      <c r="L514">
        <f>VLOOKUP(C514,Customer_Dim!$A$2:$H$501,3,0)</f>
        <v>51</v>
      </c>
      <c r="M514" t="str">
        <f t="shared" si="7"/>
        <v>40–59</v>
      </c>
      <c r="N514" t="str">
        <f>VLOOKUP(C514,Customer_Dim!$A$2:$H$501,4,0)</f>
        <v>Male</v>
      </c>
      <c r="O514" t="str">
        <f>VLOOKUP(C514,Customer_Dim!$A$2:$H$501,6,0)</f>
        <v>New Mexico</v>
      </c>
      <c r="P514">
        <f>VLOOKUP(D514,Product_Dim!$A$1:$G$101,7,0)</f>
        <v>423</v>
      </c>
    </row>
    <row r="515" spans="1:16" x14ac:dyDescent="0.3">
      <c r="A515" t="s">
        <v>2697</v>
      </c>
      <c r="B515" s="4">
        <v>45325</v>
      </c>
      <c r="C515" t="s">
        <v>391</v>
      </c>
      <c r="D515" t="s">
        <v>1696</v>
      </c>
      <c r="E515" t="str">
        <f>VLOOKUP(D515,Product_Dim!$A$1:$G$101,2,0)</f>
        <v>Hydrating Face Cleanser</v>
      </c>
      <c r="F515" t="s">
        <v>1768</v>
      </c>
      <c r="G515">
        <v>3</v>
      </c>
      <c r="H515">
        <v>470.42</v>
      </c>
      <c r="I515">
        <v>0.16</v>
      </c>
      <c r="J515" t="s">
        <v>1805</v>
      </c>
      <c r="K515" s="17">
        <v>1185.4584</v>
      </c>
      <c r="L515">
        <f>VLOOKUP(C515,Customer_Dim!$A$2:$H$501,3,0)</f>
        <v>51</v>
      </c>
      <c r="M515" t="str">
        <f t="shared" ref="M515:M578" si="8">IF(L515&lt;20,"Below 20",
IF(L515&lt;40,"20–39",
IF(L515&lt;60,"40–59","60+")))</f>
        <v>40–59</v>
      </c>
      <c r="N515" t="str">
        <f>VLOOKUP(C515,Customer_Dim!$A$2:$H$501,4,0)</f>
        <v>Male</v>
      </c>
      <c r="O515" t="str">
        <f>VLOOKUP(C515,Customer_Dim!$A$2:$H$501,6,0)</f>
        <v>New Mexico</v>
      </c>
      <c r="P515">
        <f>VLOOKUP(D515,Product_Dim!$A$1:$G$101,7,0)</f>
        <v>159</v>
      </c>
    </row>
    <row r="516" spans="1:16" x14ac:dyDescent="0.3">
      <c r="A516" t="s">
        <v>3206</v>
      </c>
      <c r="B516" s="4">
        <v>45458</v>
      </c>
      <c r="C516" t="s">
        <v>394</v>
      </c>
      <c r="D516" t="s">
        <v>1588</v>
      </c>
      <c r="E516" t="str">
        <f>VLOOKUP(D516,Product_Dim!$A$1:$G$101,2,0)</f>
        <v>Fabric Sofa Throw Blanket</v>
      </c>
      <c r="F516" t="s">
        <v>1792</v>
      </c>
      <c r="G516">
        <v>1</v>
      </c>
      <c r="H516">
        <v>758.54</v>
      </c>
      <c r="I516">
        <v>0.28999999999999998</v>
      </c>
      <c r="J516" t="s">
        <v>1807</v>
      </c>
      <c r="K516" s="17">
        <v>538.5634</v>
      </c>
      <c r="L516">
        <f>VLOOKUP(C516,Customer_Dim!$A$2:$H$501,3,0)</f>
        <v>30</v>
      </c>
      <c r="M516" t="str">
        <f t="shared" si="8"/>
        <v>20–39</v>
      </c>
      <c r="N516" t="str">
        <f>VLOOKUP(C516,Customer_Dim!$A$2:$H$501,4,0)</f>
        <v>Male</v>
      </c>
      <c r="O516" t="str">
        <f>VLOOKUP(C516,Customer_Dim!$A$2:$H$501,6,0)</f>
        <v>Nevada</v>
      </c>
      <c r="P516">
        <f>VLOOKUP(D516,Product_Dim!$A$1:$G$101,7,0)</f>
        <v>276</v>
      </c>
    </row>
    <row r="517" spans="1:16" x14ac:dyDescent="0.3">
      <c r="A517" t="s">
        <v>2940</v>
      </c>
      <c r="B517" s="4">
        <v>45647</v>
      </c>
      <c r="C517" t="s">
        <v>394</v>
      </c>
      <c r="D517" t="s">
        <v>1604</v>
      </c>
      <c r="E517" t="str">
        <f>VLOOKUP(D517,Product_Dim!$A$1:$G$101,2,0)</f>
        <v>Men's Casual Sneakers</v>
      </c>
      <c r="F517" t="s">
        <v>1739</v>
      </c>
      <c r="G517">
        <v>1</v>
      </c>
      <c r="H517">
        <v>438.41</v>
      </c>
      <c r="I517">
        <v>0.09</v>
      </c>
      <c r="J517" t="s">
        <v>1805</v>
      </c>
      <c r="K517" s="17">
        <v>398.95310000000012</v>
      </c>
      <c r="L517">
        <f>VLOOKUP(C517,Customer_Dim!$A$2:$H$501,3,0)</f>
        <v>30</v>
      </c>
      <c r="M517" t="str">
        <f t="shared" si="8"/>
        <v>20–39</v>
      </c>
      <c r="N517" t="str">
        <f>VLOOKUP(C517,Customer_Dim!$A$2:$H$501,4,0)</f>
        <v>Male</v>
      </c>
      <c r="O517" t="str">
        <f>VLOOKUP(C517,Customer_Dim!$A$2:$H$501,6,0)</f>
        <v>Nevada</v>
      </c>
      <c r="P517">
        <f>VLOOKUP(D517,Product_Dim!$A$1:$G$101,7,0)</f>
        <v>214</v>
      </c>
    </row>
    <row r="518" spans="1:16" x14ac:dyDescent="0.3">
      <c r="A518" t="s">
        <v>3289</v>
      </c>
      <c r="B518" s="4">
        <v>45733</v>
      </c>
      <c r="C518" t="s">
        <v>394</v>
      </c>
      <c r="D518" t="s">
        <v>1640</v>
      </c>
      <c r="E518" t="str">
        <f>VLOOKUP(D518,Product_Dim!$A$1:$G$101,2,0)</f>
        <v>Ceramic Plant Pot</v>
      </c>
      <c r="F518" t="s">
        <v>1792</v>
      </c>
      <c r="G518">
        <v>3</v>
      </c>
      <c r="H518">
        <v>471.27</v>
      </c>
      <c r="I518">
        <v>0.27</v>
      </c>
      <c r="J518" t="s">
        <v>1810</v>
      </c>
      <c r="K518" s="17">
        <v>1032.0813000000001</v>
      </c>
      <c r="L518">
        <f>VLOOKUP(C518,Customer_Dim!$A$2:$H$501,3,0)</f>
        <v>30</v>
      </c>
      <c r="M518" t="str">
        <f t="shared" si="8"/>
        <v>20–39</v>
      </c>
      <c r="N518" t="str">
        <f>VLOOKUP(C518,Customer_Dim!$A$2:$H$501,4,0)</f>
        <v>Male</v>
      </c>
      <c r="O518" t="str">
        <f>VLOOKUP(C518,Customer_Dim!$A$2:$H$501,6,0)</f>
        <v>Nevada</v>
      </c>
      <c r="P518">
        <f>VLOOKUP(D518,Product_Dim!$A$1:$G$101,7,0)</f>
        <v>0</v>
      </c>
    </row>
    <row r="519" spans="1:16" x14ac:dyDescent="0.3">
      <c r="A519" t="s">
        <v>2240</v>
      </c>
      <c r="B519" s="4">
        <v>45699</v>
      </c>
      <c r="C519" t="s">
        <v>394</v>
      </c>
      <c r="D519" t="s">
        <v>1648</v>
      </c>
      <c r="E519" t="str">
        <f>VLOOKUP(D519,Product_Dim!$A$1:$G$101,2,0)</f>
        <v>Men's Hair Styling Gel</v>
      </c>
      <c r="F519" t="s">
        <v>1743</v>
      </c>
      <c r="G519">
        <v>2</v>
      </c>
      <c r="H519">
        <v>64.7</v>
      </c>
      <c r="I519">
        <v>0</v>
      </c>
      <c r="J519" t="s">
        <v>1805</v>
      </c>
      <c r="K519" s="17">
        <v>129.4</v>
      </c>
      <c r="L519">
        <f>VLOOKUP(C519,Customer_Dim!$A$2:$H$501,3,0)</f>
        <v>30</v>
      </c>
      <c r="M519" t="str">
        <f t="shared" si="8"/>
        <v>20–39</v>
      </c>
      <c r="N519" t="str">
        <f>VLOOKUP(C519,Customer_Dim!$A$2:$H$501,4,0)</f>
        <v>Male</v>
      </c>
      <c r="O519" t="str">
        <f>VLOOKUP(C519,Customer_Dim!$A$2:$H$501,6,0)</f>
        <v>Nevada</v>
      </c>
      <c r="P519">
        <f>VLOOKUP(D519,Product_Dim!$A$1:$G$101,7,0)</f>
        <v>399</v>
      </c>
    </row>
    <row r="520" spans="1:16" x14ac:dyDescent="0.3">
      <c r="A520" t="s">
        <v>3621</v>
      </c>
      <c r="B520" s="4">
        <v>45832</v>
      </c>
      <c r="C520" t="s">
        <v>397</v>
      </c>
      <c r="D520" t="s">
        <v>1554</v>
      </c>
      <c r="E520" t="str">
        <f>VLOOKUP(D520,Product_Dim!$A$1:$G$101,2,0)</f>
        <v>Hair Strengthening Shampoo</v>
      </c>
      <c r="F520" t="s">
        <v>1734</v>
      </c>
      <c r="G520">
        <v>1</v>
      </c>
      <c r="H520">
        <v>281.83</v>
      </c>
      <c r="I520">
        <v>0.16</v>
      </c>
      <c r="J520" t="s">
        <v>1810</v>
      </c>
      <c r="K520" s="17">
        <v>236.7372</v>
      </c>
      <c r="L520">
        <f>VLOOKUP(C520,Customer_Dim!$A$2:$H$501,3,0)</f>
        <v>53</v>
      </c>
      <c r="M520" t="str">
        <f t="shared" si="8"/>
        <v>40–59</v>
      </c>
      <c r="N520" t="str">
        <f>VLOOKUP(C520,Customer_Dim!$A$2:$H$501,4,0)</f>
        <v>Female</v>
      </c>
      <c r="O520" t="str">
        <f>VLOOKUP(C520,Customer_Dim!$A$2:$H$501,6,0)</f>
        <v>North Dakota</v>
      </c>
      <c r="P520">
        <f>VLOOKUP(D520,Product_Dim!$A$1:$G$101,7,0)</f>
        <v>460</v>
      </c>
    </row>
    <row r="521" spans="1:16" x14ac:dyDescent="0.3">
      <c r="A521" t="s">
        <v>2985</v>
      </c>
      <c r="B521" s="4">
        <v>45397</v>
      </c>
      <c r="C521" t="s">
        <v>397</v>
      </c>
      <c r="D521" t="s">
        <v>1562</v>
      </c>
      <c r="E521" t="str">
        <f>VLOOKUP(D521,Product_Dim!$A$1:$G$101,2,0)</f>
        <v>Beard Grooming Kit</v>
      </c>
      <c r="F521" t="s">
        <v>1774</v>
      </c>
      <c r="G521">
        <v>2</v>
      </c>
      <c r="H521">
        <v>851.77</v>
      </c>
      <c r="I521">
        <v>0.13</v>
      </c>
      <c r="J521" t="s">
        <v>1807</v>
      </c>
      <c r="K521" s="17">
        <v>1482.0798</v>
      </c>
      <c r="L521">
        <f>VLOOKUP(C521,Customer_Dim!$A$2:$H$501,3,0)</f>
        <v>53</v>
      </c>
      <c r="M521" t="str">
        <f t="shared" si="8"/>
        <v>40–59</v>
      </c>
      <c r="N521" t="str">
        <f>VLOOKUP(C521,Customer_Dim!$A$2:$H$501,4,0)</f>
        <v>Female</v>
      </c>
      <c r="O521" t="str">
        <f>VLOOKUP(C521,Customer_Dim!$A$2:$H$501,6,0)</f>
        <v>North Dakota</v>
      </c>
      <c r="P521">
        <f>VLOOKUP(D521,Product_Dim!$A$1:$G$101,7,0)</f>
        <v>256</v>
      </c>
    </row>
    <row r="522" spans="1:16" x14ac:dyDescent="0.3">
      <c r="A522" t="s">
        <v>3253</v>
      </c>
      <c r="B522" s="4">
        <v>45758</v>
      </c>
      <c r="C522" t="s">
        <v>397</v>
      </c>
      <c r="D522" t="s">
        <v>1531</v>
      </c>
      <c r="E522" t="str">
        <f>VLOOKUP(D522,Product_Dim!$A$1:$G$101,2,0)</f>
        <v>Women's Casual Hoodie</v>
      </c>
      <c r="F522" t="s">
        <v>1783</v>
      </c>
      <c r="G522">
        <v>4</v>
      </c>
      <c r="H522">
        <v>601.5</v>
      </c>
      <c r="I522">
        <v>0.18</v>
      </c>
      <c r="J522" t="s">
        <v>1805</v>
      </c>
      <c r="K522" s="17">
        <v>1972.92</v>
      </c>
      <c r="L522">
        <f>VLOOKUP(C522,Customer_Dim!$A$2:$H$501,3,0)</f>
        <v>53</v>
      </c>
      <c r="M522" t="str">
        <f t="shared" si="8"/>
        <v>40–59</v>
      </c>
      <c r="N522" t="str">
        <f>VLOOKUP(C522,Customer_Dim!$A$2:$H$501,4,0)</f>
        <v>Female</v>
      </c>
      <c r="O522" t="str">
        <f>VLOOKUP(C522,Customer_Dim!$A$2:$H$501,6,0)</f>
        <v>North Dakota</v>
      </c>
      <c r="P522">
        <f>VLOOKUP(D522,Product_Dim!$A$1:$G$101,7,0)</f>
        <v>352</v>
      </c>
    </row>
    <row r="523" spans="1:16" x14ac:dyDescent="0.3">
      <c r="A523" t="s">
        <v>1886</v>
      </c>
      <c r="B523" s="4">
        <v>45268</v>
      </c>
      <c r="C523" t="s">
        <v>397</v>
      </c>
      <c r="D523" t="s">
        <v>1572</v>
      </c>
      <c r="E523" t="str">
        <f>VLOOKUP(D523,Product_Dim!$A$1:$G$101,2,0)</f>
        <v>Multi-Purpose Storage Box</v>
      </c>
      <c r="F523" t="s">
        <v>1743</v>
      </c>
      <c r="G523">
        <v>1</v>
      </c>
      <c r="H523">
        <v>341.17</v>
      </c>
      <c r="I523">
        <v>0.15</v>
      </c>
      <c r="J523" t="s">
        <v>1805</v>
      </c>
      <c r="K523" s="17">
        <v>289.99450000000002</v>
      </c>
      <c r="L523">
        <f>VLOOKUP(C523,Customer_Dim!$A$2:$H$501,3,0)</f>
        <v>53</v>
      </c>
      <c r="M523" t="str">
        <f t="shared" si="8"/>
        <v>40–59</v>
      </c>
      <c r="N523" t="str">
        <f>VLOOKUP(C523,Customer_Dim!$A$2:$H$501,4,0)</f>
        <v>Female</v>
      </c>
      <c r="O523" t="str">
        <f>VLOOKUP(C523,Customer_Dim!$A$2:$H$501,6,0)</f>
        <v>North Dakota</v>
      </c>
      <c r="P523">
        <f>VLOOKUP(D523,Product_Dim!$A$1:$G$101,7,0)</f>
        <v>76</v>
      </c>
    </row>
    <row r="524" spans="1:16" x14ac:dyDescent="0.3">
      <c r="A524" t="s">
        <v>3571</v>
      </c>
      <c r="B524" s="4">
        <v>45705</v>
      </c>
      <c r="C524" t="s">
        <v>397</v>
      </c>
      <c r="D524" t="s">
        <v>1586</v>
      </c>
      <c r="E524" t="str">
        <f>VLOOKUP(D524,Product_Dim!$A$1:$G$101,2,0)</f>
        <v>Sports Stopwatch Timer</v>
      </c>
      <c r="F524" t="s">
        <v>1789</v>
      </c>
      <c r="G524">
        <v>2</v>
      </c>
      <c r="H524">
        <v>289.14</v>
      </c>
      <c r="I524">
        <v>0.12</v>
      </c>
      <c r="J524" t="s">
        <v>1810</v>
      </c>
      <c r="K524" s="17">
        <v>508.88639999999998</v>
      </c>
      <c r="L524">
        <f>VLOOKUP(C524,Customer_Dim!$A$2:$H$501,3,0)</f>
        <v>53</v>
      </c>
      <c r="M524" t="str">
        <f t="shared" si="8"/>
        <v>40–59</v>
      </c>
      <c r="N524" t="str">
        <f>VLOOKUP(C524,Customer_Dim!$A$2:$H$501,4,0)</f>
        <v>Female</v>
      </c>
      <c r="O524" t="str">
        <f>VLOOKUP(C524,Customer_Dim!$A$2:$H$501,6,0)</f>
        <v>North Dakota</v>
      </c>
      <c r="P524">
        <f>VLOOKUP(D524,Product_Dim!$A$1:$G$101,7,0)</f>
        <v>137</v>
      </c>
    </row>
    <row r="525" spans="1:16" x14ac:dyDescent="0.3">
      <c r="A525" t="s">
        <v>3199</v>
      </c>
      <c r="B525" s="4">
        <v>45368</v>
      </c>
      <c r="C525" t="s">
        <v>397</v>
      </c>
      <c r="D525" t="s">
        <v>1628</v>
      </c>
      <c r="E525" t="str">
        <f>VLOOKUP(D525,Product_Dim!$A$1:$G$101,2,0)</f>
        <v>Men's Roll-On Perfume</v>
      </c>
      <c r="F525" t="s">
        <v>1761</v>
      </c>
      <c r="G525">
        <v>3</v>
      </c>
      <c r="H525">
        <v>847.44</v>
      </c>
      <c r="I525">
        <v>0.17</v>
      </c>
      <c r="J525" t="s">
        <v>1805</v>
      </c>
      <c r="K525" s="17">
        <v>2110.1255999999998</v>
      </c>
      <c r="L525">
        <f>VLOOKUP(C525,Customer_Dim!$A$2:$H$501,3,0)</f>
        <v>53</v>
      </c>
      <c r="M525" t="str">
        <f t="shared" si="8"/>
        <v>40–59</v>
      </c>
      <c r="N525" t="str">
        <f>VLOOKUP(C525,Customer_Dim!$A$2:$H$501,4,0)</f>
        <v>Female</v>
      </c>
      <c r="O525" t="str">
        <f>VLOOKUP(C525,Customer_Dim!$A$2:$H$501,6,0)</f>
        <v>North Dakota</v>
      </c>
      <c r="P525">
        <f>VLOOKUP(D525,Product_Dim!$A$1:$G$101,7,0)</f>
        <v>267</v>
      </c>
    </row>
    <row r="526" spans="1:16" x14ac:dyDescent="0.3">
      <c r="A526" t="s">
        <v>1812</v>
      </c>
      <c r="B526" s="4">
        <v>45499</v>
      </c>
      <c r="C526" t="s">
        <v>400</v>
      </c>
      <c r="D526" t="s">
        <v>1560</v>
      </c>
      <c r="E526" t="str">
        <f>VLOOKUP(D526,Product_Dim!$A$1:$G$101,2,0)</f>
        <v>4K Home Projector</v>
      </c>
      <c r="F526" t="s">
        <v>1761</v>
      </c>
      <c r="G526">
        <v>3</v>
      </c>
      <c r="H526">
        <v>147.01</v>
      </c>
      <c r="I526">
        <v>0.19</v>
      </c>
      <c r="J526" t="s">
        <v>1810</v>
      </c>
      <c r="K526" s="17">
        <v>357.23430000000002</v>
      </c>
      <c r="L526">
        <f>VLOOKUP(C526,Customer_Dim!$A$2:$H$501,3,0)</f>
        <v>18</v>
      </c>
      <c r="M526" t="str">
        <f t="shared" si="8"/>
        <v>Below 20</v>
      </c>
      <c r="N526" t="str">
        <f>VLOOKUP(C526,Customer_Dim!$A$2:$H$501,4,0)</f>
        <v>Female</v>
      </c>
      <c r="O526" t="str">
        <f>VLOOKUP(C526,Customer_Dim!$A$2:$H$501,6,0)</f>
        <v>Rhode Island</v>
      </c>
      <c r="P526">
        <f>VLOOKUP(D526,Product_Dim!$A$1:$G$101,7,0)</f>
        <v>301</v>
      </c>
    </row>
    <row r="527" spans="1:16" x14ac:dyDescent="0.3">
      <c r="A527" t="s">
        <v>3543</v>
      </c>
      <c r="B527" s="4">
        <v>45313</v>
      </c>
      <c r="C527" t="s">
        <v>400</v>
      </c>
      <c r="D527" t="s">
        <v>1580</v>
      </c>
      <c r="E527" t="str">
        <f>VLOOKUP(D527,Product_Dim!$A$1:$G$101,2,0)</f>
        <v>Women's Scarf Set</v>
      </c>
      <c r="F527" t="s">
        <v>1789</v>
      </c>
      <c r="G527">
        <v>3</v>
      </c>
      <c r="H527">
        <v>849.77</v>
      </c>
      <c r="I527">
        <v>0.12</v>
      </c>
      <c r="J527" t="s">
        <v>1807</v>
      </c>
      <c r="K527" s="17">
        <v>2243.3928000000001</v>
      </c>
      <c r="L527">
        <f>VLOOKUP(C527,Customer_Dim!$A$2:$H$501,3,0)</f>
        <v>18</v>
      </c>
      <c r="M527" t="str">
        <f t="shared" si="8"/>
        <v>Below 20</v>
      </c>
      <c r="N527" t="str">
        <f>VLOOKUP(C527,Customer_Dim!$A$2:$H$501,4,0)</f>
        <v>Female</v>
      </c>
      <c r="O527" t="str">
        <f>VLOOKUP(C527,Customer_Dim!$A$2:$H$501,6,0)</f>
        <v>Rhode Island</v>
      </c>
      <c r="P527">
        <f>VLOOKUP(D527,Product_Dim!$A$1:$G$101,7,0)</f>
        <v>268</v>
      </c>
    </row>
    <row r="528" spans="1:16" x14ac:dyDescent="0.3">
      <c r="A528" t="s">
        <v>2122</v>
      </c>
      <c r="B528" s="4">
        <v>45433</v>
      </c>
      <c r="C528" t="s">
        <v>400</v>
      </c>
      <c r="D528" t="s">
        <v>1684</v>
      </c>
      <c r="E528" t="str">
        <f>VLOOKUP(D528,Product_Dim!$A$1:$G$101,2,0)</f>
        <v>WiFi Mesh Router</v>
      </c>
      <c r="F528" t="s">
        <v>1748</v>
      </c>
      <c r="G528">
        <v>2</v>
      </c>
      <c r="H528">
        <v>548.29999999999995</v>
      </c>
      <c r="I528">
        <v>0.23</v>
      </c>
      <c r="J528" t="s">
        <v>1805</v>
      </c>
      <c r="K528" s="17">
        <v>844.38199999999995</v>
      </c>
      <c r="L528">
        <f>VLOOKUP(C528,Customer_Dim!$A$2:$H$501,3,0)</f>
        <v>18</v>
      </c>
      <c r="M528" t="str">
        <f t="shared" si="8"/>
        <v>Below 20</v>
      </c>
      <c r="N528" t="str">
        <f>VLOOKUP(C528,Customer_Dim!$A$2:$H$501,4,0)</f>
        <v>Female</v>
      </c>
      <c r="O528" t="str">
        <f>VLOOKUP(C528,Customer_Dim!$A$2:$H$501,6,0)</f>
        <v>Rhode Island</v>
      </c>
      <c r="P528">
        <f>VLOOKUP(D528,Product_Dim!$A$1:$G$101,7,0)</f>
        <v>104</v>
      </c>
    </row>
    <row r="529" spans="1:16" x14ac:dyDescent="0.3">
      <c r="A529" t="s">
        <v>3411</v>
      </c>
      <c r="B529" s="4">
        <v>45491</v>
      </c>
      <c r="C529" t="s">
        <v>400</v>
      </c>
      <c r="D529" t="s">
        <v>1714</v>
      </c>
      <c r="E529" t="str">
        <f>VLOOKUP(D529,Product_Dim!$A$1:$G$101,2,0)</f>
        <v>Microwave Oven</v>
      </c>
      <c r="F529" t="s">
        <v>1795</v>
      </c>
      <c r="G529">
        <v>2</v>
      </c>
      <c r="H529">
        <v>253.87</v>
      </c>
      <c r="I529">
        <v>0.23</v>
      </c>
      <c r="J529" t="s">
        <v>1810</v>
      </c>
      <c r="K529" s="17">
        <v>390.95979999999997</v>
      </c>
      <c r="L529">
        <f>VLOOKUP(C529,Customer_Dim!$A$2:$H$501,3,0)</f>
        <v>18</v>
      </c>
      <c r="M529" t="str">
        <f t="shared" si="8"/>
        <v>Below 20</v>
      </c>
      <c r="N529" t="str">
        <f>VLOOKUP(C529,Customer_Dim!$A$2:$H$501,4,0)</f>
        <v>Female</v>
      </c>
      <c r="O529" t="str">
        <f>VLOOKUP(C529,Customer_Dim!$A$2:$H$501,6,0)</f>
        <v>Rhode Island</v>
      </c>
      <c r="P529">
        <f>VLOOKUP(D529,Product_Dim!$A$1:$G$101,7,0)</f>
        <v>191</v>
      </c>
    </row>
    <row r="530" spans="1:16" x14ac:dyDescent="0.3">
      <c r="A530" t="s">
        <v>3124</v>
      </c>
      <c r="B530" s="4">
        <v>45223</v>
      </c>
      <c r="C530" t="s">
        <v>403</v>
      </c>
      <c r="D530" t="s">
        <v>1658</v>
      </c>
      <c r="E530" t="str">
        <f>VLOOKUP(D530,Product_Dim!$A$1:$G$101,2,0)</f>
        <v>Matte Lipstick Set</v>
      </c>
      <c r="F530" t="s">
        <v>1743</v>
      </c>
      <c r="G530">
        <v>4</v>
      </c>
      <c r="H530">
        <v>950.21</v>
      </c>
      <c r="I530">
        <v>0.27</v>
      </c>
      <c r="J530" t="s">
        <v>1810</v>
      </c>
      <c r="K530" s="17">
        <v>2774.6131999999998</v>
      </c>
      <c r="L530">
        <f>VLOOKUP(C530,Customer_Dim!$A$2:$H$501,3,0)</f>
        <v>21</v>
      </c>
      <c r="M530" t="str">
        <f t="shared" si="8"/>
        <v>20–39</v>
      </c>
      <c r="N530" t="str">
        <f>VLOOKUP(C530,Customer_Dim!$A$2:$H$501,4,0)</f>
        <v>Female</v>
      </c>
      <c r="O530" t="str">
        <f>VLOOKUP(C530,Customer_Dim!$A$2:$H$501,6,0)</f>
        <v>Washington</v>
      </c>
      <c r="P530">
        <f>VLOOKUP(D530,Product_Dim!$A$1:$G$101,7,0)</f>
        <v>118</v>
      </c>
    </row>
    <row r="531" spans="1:16" x14ac:dyDescent="0.3">
      <c r="A531" t="s">
        <v>2427</v>
      </c>
      <c r="B531" s="4">
        <v>45882</v>
      </c>
      <c r="C531" t="s">
        <v>403</v>
      </c>
      <c r="D531" t="s">
        <v>1724</v>
      </c>
      <c r="E531" t="str">
        <f>VLOOKUP(D531,Product_Dim!$A$1:$G$101,2,0)</f>
        <v>Cricket Bat</v>
      </c>
      <c r="F531" t="s">
        <v>1761</v>
      </c>
      <c r="G531">
        <v>3</v>
      </c>
      <c r="H531">
        <v>411.25</v>
      </c>
      <c r="I531">
        <v>0.05</v>
      </c>
      <c r="J531" t="s">
        <v>1805</v>
      </c>
      <c r="K531" s="17">
        <v>1172.0625</v>
      </c>
      <c r="L531">
        <f>VLOOKUP(C531,Customer_Dim!$A$2:$H$501,3,0)</f>
        <v>21</v>
      </c>
      <c r="M531" t="str">
        <f t="shared" si="8"/>
        <v>20–39</v>
      </c>
      <c r="N531" t="str">
        <f>VLOOKUP(C531,Customer_Dim!$A$2:$H$501,4,0)</f>
        <v>Female</v>
      </c>
      <c r="O531" t="str">
        <f>VLOOKUP(C531,Customer_Dim!$A$2:$H$501,6,0)</f>
        <v>Washington</v>
      </c>
      <c r="P531">
        <f>VLOOKUP(D531,Product_Dim!$A$1:$G$101,7,0)</f>
        <v>471</v>
      </c>
    </row>
    <row r="532" spans="1:16" x14ac:dyDescent="0.3">
      <c r="A532" t="s">
        <v>3633</v>
      </c>
      <c r="B532" s="4">
        <v>45903</v>
      </c>
      <c r="C532" t="s">
        <v>406</v>
      </c>
      <c r="D532" t="s">
        <v>1642</v>
      </c>
      <c r="E532" t="str">
        <f>VLOOKUP(D532,Product_Dim!$A$1:$G$101,2,0)</f>
        <v>Premium Blanket Throw</v>
      </c>
      <c r="F532" t="s">
        <v>1786</v>
      </c>
      <c r="G532">
        <v>3</v>
      </c>
      <c r="H532">
        <v>753.47</v>
      </c>
      <c r="I532">
        <v>0.25</v>
      </c>
      <c r="J532" t="s">
        <v>1807</v>
      </c>
      <c r="K532" s="17">
        <v>1695.3074999999999</v>
      </c>
      <c r="L532">
        <f>VLOOKUP(C532,Customer_Dim!$A$2:$H$501,3,0)</f>
        <v>36</v>
      </c>
      <c r="M532" t="str">
        <f t="shared" si="8"/>
        <v>20–39</v>
      </c>
      <c r="N532" t="str">
        <f>VLOOKUP(C532,Customer_Dim!$A$2:$H$501,4,0)</f>
        <v>Male</v>
      </c>
      <c r="O532" t="str">
        <f>VLOOKUP(C532,Customer_Dim!$A$2:$H$501,6,0)</f>
        <v>Nebraska</v>
      </c>
      <c r="P532">
        <f>VLOOKUP(D532,Product_Dim!$A$1:$G$101,7,0)</f>
        <v>190</v>
      </c>
    </row>
    <row r="533" spans="1:16" x14ac:dyDescent="0.3">
      <c r="A533" t="s">
        <v>2121</v>
      </c>
      <c r="B533" s="4">
        <v>45339</v>
      </c>
      <c r="C533" t="s">
        <v>406</v>
      </c>
      <c r="D533" t="s">
        <v>1652</v>
      </c>
      <c r="E533" t="str">
        <f>VLOOKUP(D533,Product_Dim!$A$1:$G$101,2,0)</f>
        <v>Tennis Ball 3-Pack</v>
      </c>
      <c r="F533" t="s">
        <v>1786</v>
      </c>
      <c r="G533">
        <v>1</v>
      </c>
      <c r="H533">
        <v>299.13</v>
      </c>
      <c r="I533">
        <v>0.1</v>
      </c>
      <c r="J533" t="s">
        <v>1810</v>
      </c>
      <c r="K533" s="17">
        <v>269.21699999999998</v>
      </c>
      <c r="L533">
        <f>VLOOKUP(C533,Customer_Dim!$A$2:$H$501,3,0)</f>
        <v>36</v>
      </c>
      <c r="M533" t="str">
        <f t="shared" si="8"/>
        <v>20–39</v>
      </c>
      <c r="N533" t="str">
        <f>VLOOKUP(C533,Customer_Dim!$A$2:$H$501,4,0)</f>
        <v>Male</v>
      </c>
      <c r="O533" t="str">
        <f>VLOOKUP(C533,Customer_Dim!$A$2:$H$501,6,0)</f>
        <v>Nebraska</v>
      </c>
      <c r="P533">
        <f>VLOOKUP(D533,Product_Dim!$A$1:$G$101,7,0)</f>
        <v>465</v>
      </c>
    </row>
    <row r="534" spans="1:16" x14ac:dyDescent="0.3">
      <c r="A534" t="s">
        <v>2074</v>
      </c>
      <c r="B534" s="4">
        <v>45807</v>
      </c>
      <c r="C534" t="s">
        <v>406</v>
      </c>
      <c r="D534" t="s">
        <v>1696</v>
      </c>
      <c r="E534" t="str">
        <f>VLOOKUP(D534,Product_Dim!$A$1:$G$101,2,0)</f>
        <v>Hydrating Face Cleanser</v>
      </c>
      <c r="F534" t="s">
        <v>1761</v>
      </c>
      <c r="G534">
        <v>2</v>
      </c>
      <c r="H534">
        <v>467.75</v>
      </c>
      <c r="I534">
        <v>0.26</v>
      </c>
      <c r="J534" t="s">
        <v>1805</v>
      </c>
      <c r="K534" s="17">
        <v>692.27</v>
      </c>
      <c r="L534">
        <f>VLOOKUP(C534,Customer_Dim!$A$2:$H$501,3,0)</f>
        <v>36</v>
      </c>
      <c r="M534" t="str">
        <f t="shared" si="8"/>
        <v>20–39</v>
      </c>
      <c r="N534" t="str">
        <f>VLOOKUP(C534,Customer_Dim!$A$2:$H$501,4,0)</f>
        <v>Male</v>
      </c>
      <c r="O534" t="str">
        <f>VLOOKUP(C534,Customer_Dim!$A$2:$H$501,6,0)</f>
        <v>Nebraska</v>
      </c>
      <c r="P534">
        <f>VLOOKUP(D534,Product_Dim!$A$1:$G$101,7,0)</f>
        <v>159</v>
      </c>
    </row>
    <row r="535" spans="1:16" x14ac:dyDescent="0.3">
      <c r="A535" t="s">
        <v>2283</v>
      </c>
      <c r="B535" s="4">
        <v>45364</v>
      </c>
      <c r="C535" t="s">
        <v>406</v>
      </c>
      <c r="D535" t="s">
        <v>1712</v>
      </c>
      <c r="E535" t="str">
        <f>VLOOKUP(D535,Product_Dim!$A$1:$G$101,2,0)</f>
        <v>Women's High Heels</v>
      </c>
      <c r="F535" t="s">
        <v>1755</v>
      </c>
      <c r="G535">
        <v>4</v>
      </c>
      <c r="H535">
        <v>940.77</v>
      </c>
      <c r="I535">
        <v>0.24</v>
      </c>
      <c r="J535" t="s">
        <v>1810</v>
      </c>
      <c r="K535" s="17">
        <v>2859.9407999999999</v>
      </c>
      <c r="L535">
        <f>VLOOKUP(C535,Customer_Dim!$A$2:$H$501,3,0)</f>
        <v>36</v>
      </c>
      <c r="M535" t="str">
        <f t="shared" si="8"/>
        <v>20–39</v>
      </c>
      <c r="N535" t="str">
        <f>VLOOKUP(C535,Customer_Dim!$A$2:$H$501,4,0)</f>
        <v>Male</v>
      </c>
      <c r="O535" t="str">
        <f>VLOOKUP(C535,Customer_Dim!$A$2:$H$501,6,0)</f>
        <v>Nebraska</v>
      </c>
      <c r="P535">
        <f>VLOOKUP(D535,Product_Dim!$A$1:$G$101,7,0)</f>
        <v>496</v>
      </c>
    </row>
    <row r="536" spans="1:16" x14ac:dyDescent="0.3">
      <c r="A536" t="s">
        <v>2742</v>
      </c>
      <c r="B536" s="4">
        <v>45235</v>
      </c>
      <c r="C536" t="s">
        <v>409</v>
      </c>
      <c r="D536" t="s">
        <v>1556</v>
      </c>
      <c r="E536" t="str">
        <f>VLOOKUP(D536,Product_Dim!$A$1:$G$101,2,0)</f>
        <v>USB-C Fast Charger</v>
      </c>
      <c r="F536" t="s">
        <v>1783</v>
      </c>
      <c r="G536">
        <v>2</v>
      </c>
      <c r="H536">
        <v>65.44</v>
      </c>
      <c r="I536">
        <v>0.05</v>
      </c>
      <c r="J536" t="s">
        <v>1807</v>
      </c>
      <c r="K536" s="17">
        <v>124.336</v>
      </c>
      <c r="L536">
        <f>VLOOKUP(C536,Customer_Dim!$A$2:$H$501,3,0)</f>
        <v>40</v>
      </c>
      <c r="M536" t="str">
        <f t="shared" si="8"/>
        <v>40–59</v>
      </c>
      <c r="N536" t="str">
        <f>VLOOKUP(C536,Customer_Dim!$A$2:$H$501,4,0)</f>
        <v>Male</v>
      </c>
      <c r="O536" t="str">
        <f>VLOOKUP(C536,Customer_Dim!$A$2:$H$501,6,0)</f>
        <v>Tennessee</v>
      </c>
      <c r="P536">
        <f>VLOOKUP(D536,Product_Dim!$A$1:$G$101,7,0)</f>
        <v>453</v>
      </c>
    </row>
    <row r="537" spans="1:16" x14ac:dyDescent="0.3">
      <c r="A537" t="s">
        <v>2087</v>
      </c>
      <c r="B537" s="4">
        <v>45757</v>
      </c>
      <c r="C537" t="s">
        <v>409</v>
      </c>
      <c r="D537" t="s">
        <v>1654</v>
      </c>
      <c r="E537" t="str">
        <f>VLOOKUP(D537,Product_Dim!$A$1:$G$101,2,0)</f>
        <v>Laptop Cooling Pad</v>
      </c>
      <c r="F537" t="s">
        <v>1764</v>
      </c>
      <c r="G537">
        <v>1</v>
      </c>
      <c r="H537">
        <v>329.31</v>
      </c>
      <c r="I537">
        <v>0.09</v>
      </c>
      <c r="J537" t="s">
        <v>1805</v>
      </c>
      <c r="K537" s="17">
        <v>299.6721</v>
      </c>
      <c r="L537">
        <f>VLOOKUP(C537,Customer_Dim!$A$2:$H$501,3,0)</f>
        <v>40</v>
      </c>
      <c r="M537" t="str">
        <f t="shared" si="8"/>
        <v>40–59</v>
      </c>
      <c r="N537" t="str">
        <f>VLOOKUP(C537,Customer_Dim!$A$2:$H$501,4,0)</f>
        <v>Male</v>
      </c>
      <c r="O537" t="str">
        <f>VLOOKUP(C537,Customer_Dim!$A$2:$H$501,6,0)</f>
        <v>Tennessee</v>
      </c>
      <c r="P537">
        <f>VLOOKUP(D537,Product_Dim!$A$1:$G$101,7,0)</f>
        <v>222</v>
      </c>
    </row>
    <row r="538" spans="1:16" x14ac:dyDescent="0.3">
      <c r="A538" t="s">
        <v>3669</v>
      </c>
      <c r="B538" s="4">
        <v>45904</v>
      </c>
      <c r="C538" t="s">
        <v>409</v>
      </c>
      <c r="D538" t="s">
        <v>1662</v>
      </c>
      <c r="E538" t="str">
        <f>VLOOKUP(D538,Product_Dim!$A$1:$G$101,2,0)</f>
        <v>Women's Hair Dryer Brush</v>
      </c>
      <c r="F538" t="s">
        <v>1758</v>
      </c>
      <c r="G538">
        <v>1</v>
      </c>
      <c r="H538">
        <v>126.92</v>
      </c>
      <c r="I538">
        <v>0.24</v>
      </c>
      <c r="J538" t="s">
        <v>1810</v>
      </c>
      <c r="K538" s="17">
        <v>96.459199999999996</v>
      </c>
      <c r="L538">
        <f>VLOOKUP(C538,Customer_Dim!$A$2:$H$501,3,0)</f>
        <v>40</v>
      </c>
      <c r="M538" t="str">
        <f t="shared" si="8"/>
        <v>40–59</v>
      </c>
      <c r="N538" t="str">
        <f>VLOOKUP(C538,Customer_Dim!$A$2:$H$501,4,0)</f>
        <v>Male</v>
      </c>
      <c r="O538" t="str">
        <f>VLOOKUP(C538,Customer_Dim!$A$2:$H$501,6,0)</f>
        <v>Tennessee</v>
      </c>
      <c r="P538">
        <f>VLOOKUP(D538,Product_Dim!$A$1:$G$101,7,0)</f>
        <v>177</v>
      </c>
    </row>
    <row r="539" spans="1:16" x14ac:dyDescent="0.3">
      <c r="A539" t="s">
        <v>2099</v>
      </c>
      <c r="B539" s="4">
        <v>45545</v>
      </c>
      <c r="C539" t="s">
        <v>409</v>
      </c>
      <c r="D539" t="s">
        <v>1678</v>
      </c>
      <c r="E539" t="str">
        <f>VLOOKUP(D539,Product_Dim!$A$1:$G$101,2,0)</f>
        <v>Bluetooth Car Audio System</v>
      </c>
      <c r="F539" t="s">
        <v>1751</v>
      </c>
      <c r="G539">
        <v>1</v>
      </c>
      <c r="H539">
        <v>702.53</v>
      </c>
      <c r="I539">
        <v>0.3</v>
      </c>
      <c r="J539" t="s">
        <v>1805</v>
      </c>
      <c r="K539" s="17">
        <v>491.77100000000002</v>
      </c>
      <c r="L539">
        <f>VLOOKUP(C539,Customer_Dim!$A$2:$H$501,3,0)</f>
        <v>40</v>
      </c>
      <c r="M539" t="str">
        <f t="shared" si="8"/>
        <v>40–59</v>
      </c>
      <c r="N539" t="str">
        <f>VLOOKUP(C539,Customer_Dim!$A$2:$H$501,4,0)</f>
        <v>Male</v>
      </c>
      <c r="O539" t="str">
        <f>VLOOKUP(C539,Customer_Dim!$A$2:$H$501,6,0)</f>
        <v>Tennessee</v>
      </c>
      <c r="P539">
        <f>VLOOKUP(D539,Product_Dim!$A$1:$G$101,7,0)</f>
        <v>159</v>
      </c>
    </row>
    <row r="540" spans="1:16" x14ac:dyDescent="0.3">
      <c r="A540" t="s">
        <v>3464</v>
      </c>
      <c r="B540" s="4">
        <v>45237</v>
      </c>
      <c r="C540" t="s">
        <v>409</v>
      </c>
      <c r="D540" t="s">
        <v>1544</v>
      </c>
      <c r="E540" t="str">
        <f>VLOOKUP(D540,Product_Dim!$A$1:$G$101,2,0)</f>
        <v>Wireless Bluetooth Earbuds</v>
      </c>
      <c r="F540" t="s">
        <v>1748</v>
      </c>
      <c r="G540">
        <v>4</v>
      </c>
      <c r="H540">
        <v>555.65</v>
      </c>
      <c r="I540">
        <v>0.25</v>
      </c>
      <c r="J540" t="s">
        <v>1810</v>
      </c>
      <c r="K540" s="17">
        <v>1666.95</v>
      </c>
      <c r="L540">
        <f>VLOOKUP(C540,Customer_Dim!$A$2:$H$501,3,0)</f>
        <v>40</v>
      </c>
      <c r="M540" t="str">
        <f t="shared" si="8"/>
        <v>40–59</v>
      </c>
      <c r="N540" t="str">
        <f>VLOOKUP(C540,Customer_Dim!$A$2:$H$501,4,0)</f>
        <v>Male</v>
      </c>
      <c r="O540" t="str">
        <f>VLOOKUP(C540,Customer_Dim!$A$2:$H$501,6,0)</f>
        <v>Tennessee</v>
      </c>
      <c r="P540">
        <f>VLOOKUP(D540,Product_Dim!$A$1:$G$101,7,0)</f>
        <v>142</v>
      </c>
    </row>
    <row r="541" spans="1:16" x14ac:dyDescent="0.3">
      <c r="A541" t="s">
        <v>3255</v>
      </c>
      <c r="B541" s="4">
        <v>45587</v>
      </c>
      <c r="C541" t="s">
        <v>409</v>
      </c>
      <c r="D541" t="s">
        <v>1694</v>
      </c>
      <c r="E541" t="str">
        <f>VLOOKUP(D541,Product_Dim!$A$1:$G$101,2,0)</f>
        <v>Fitness Resistance Bands</v>
      </c>
      <c r="F541" t="s">
        <v>1764</v>
      </c>
      <c r="G541">
        <v>4</v>
      </c>
      <c r="H541">
        <v>892.28</v>
      </c>
      <c r="I541">
        <v>0.23</v>
      </c>
      <c r="J541" t="s">
        <v>1805</v>
      </c>
      <c r="K541" s="17">
        <v>2748.2224000000001</v>
      </c>
      <c r="L541">
        <f>VLOOKUP(C541,Customer_Dim!$A$2:$H$501,3,0)</f>
        <v>40</v>
      </c>
      <c r="M541" t="str">
        <f t="shared" si="8"/>
        <v>40–59</v>
      </c>
      <c r="N541" t="str">
        <f>VLOOKUP(C541,Customer_Dim!$A$2:$H$501,4,0)</f>
        <v>Male</v>
      </c>
      <c r="O541" t="str">
        <f>VLOOKUP(C541,Customer_Dim!$A$2:$H$501,6,0)</f>
        <v>Tennessee</v>
      </c>
      <c r="P541">
        <f>VLOOKUP(D541,Product_Dim!$A$1:$G$101,7,0)</f>
        <v>281</v>
      </c>
    </row>
    <row r="542" spans="1:16" x14ac:dyDescent="0.3">
      <c r="A542" t="s">
        <v>2690</v>
      </c>
      <c r="B542" s="4">
        <v>45526</v>
      </c>
      <c r="C542" t="s">
        <v>409</v>
      </c>
      <c r="D542" t="s">
        <v>1700</v>
      </c>
      <c r="E542" t="str">
        <f>VLOOKUP(D542,Product_Dim!$A$1:$G$101,2,0)</f>
        <v>Women's Beanie Hat</v>
      </c>
      <c r="F542" t="s">
        <v>1734</v>
      </c>
      <c r="G542">
        <v>3</v>
      </c>
      <c r="H542">
        <v>762</v>
      </c>
      <c r="I542">
        <v>0.02</v>
      </c>
      <c r="J542" t="s">
        <v>1807</v>
      </c>
      <c r="K542" s="17">
        <v>2240.2800000000002</v>
      </c>
      <c r="L542">
        <f>VLOOKUP(C542,Customer_Dim!$A$2:$H$501,3,0)</f>
        <v>40</v>
      </c>
      <c r="M542" t="str">
        <f t="shared" si="8"/>
        <v>40–59</v>
      </c>
      <c r="N542" t="str">
        <f>VLOOKUP(C542,Customer_Dim!$A$2:$H$501,4,0)</f>
        <v>Male</v>
      </c>
      <c r="O542" t="str">
        <f>VLOOKUP(C542,Customer_Dim!$A$2:$H$501,6,0)</f>
        <v>Tennessee</v>
      </c>
      <c r="P542">
        <f>VLOOKUP(D542,Product_Dim!$A$1:$G$101,7,0)</f>
        <v>210</v>
      </c>
    </row>
    <row r="543" spans="1:16" x14ac:dyDescent="0.3">
      <c r="A543" t="s">
        <v>1918</v>
      </c>
      <c r="B543" s="4">
        <v>45798</v>
      </c>
      <c r="C543" t="s">
        <v>409</v>
      </c>
      <c r="D543" t="s">
        <v>1710</v>
      </c>
      <c r="E543" t="str">
        <f>VLOOKUP(D543,Product_Dim!$A$1:$G$101,2,0)</f>
        <v>Gaming Mouse Pad XL</v>
      </c>
      <c r="F543" t="s">
        <v>1748</v>
      </c>
      <c r="G543">
        <v>2</v>
      </c>
      <c r="H543">
        <v>845.71</v>
      </c>
      <c r="I543">
        <v>0.01</v>
      </c>
      <c r="J543" t="s">
        <v>1807</v>
      </c>
      <c r="K543" s="17">
        <v>1674.5057999999999</v>
      </c>
      <c r="L543">
        <f>VLOOKUP(C543,Customer_Dim!$A$2:$H$501,3,0)</f>
        <v>40</v>
      </c>
      <c r="M543" t="str">
        <f t="shared" si="8"/>
        <v>40–59</v>
      </c>
      <c r="N543" t="str">
        <f>VLOOKUP(C543,Customer_Dim!$A$2:$H$501,4,0)</f>
        <v>Male</v>
      </c>
      <c r="O543" t="str">
        <f>VLOOKUP(C543,Customer_Dim!$A$2:$H$501,6,0)</f>
        <v>Tennessee</v>
      </c>
      <c r="P543">
        <f>VLOOKUP(D543,Product_Dim!$A$1:$G$101,7,0)</f>
        <v>361</v>
      </c>
    </row>
    <row r="544" spans="1:16" x14ac:dyDescent="0.3">
      <c r="A544" t="s">
        <v>2857</v>
      </c>
      <c r="B544" s="4">
        <v>45878</v>
      </c>
      <c r="C544" t="s">
        <v>412</v>
      </c>
      <c r="D544" t="s">
        <v>1560</v>
      </c>
      <c r="E544" t="str">
        <f>VLOOKUP(D544,Product_Dim!$A$1:$G$101,2,0)</f>
        <v>4K Home Projector</v>
      </c>
      <c r="F544" t="s">
        <v>1795</v>
      </c>
      <c r="G544">
        <v>1</v>
      </c>
      <c r="H544">
        <v>151.66</v>
      </c>
      <c r="I544">
        <v>0.16</v>
      </c>
      <c r="J544" t="s">
        <v>1810</v>
      </c>
      <c r="K544" s="17">
        <v>127.3944</v>
      </c>
      <c r="L544">
        <f>VLOOKUP(C544,Customer_Dim!$A$2:$H$501,3,0)</f>
        <v>44</v>
      </c>
      <c r="M544" t="str">
        <f t="shared" si="8"/>
        <v>40–59</v>
      </c>
      <c r="N544" t="str">
        <f>VLOOKUP(C544,Customer_Dim!$A$2:$H$501,4,0)</f>
        <v>Female</v>
      </c>
      <c r="O544" t="str">
        <f>VLOOKUP(C544,Customer_Dim!$A$2:$H$501,6,0)</f>
        <v>Pennsylvania</v>
      </c>
      <c r="P544">
        <f>VLOOKUP(D544,Product_Dim!$A$1:$G$101,7,0)</f>
        <v>301</v>
      </c>
    </row>
    <row r="545" spans="1:16" x14ac:dyDescent="0.3">
      <c r="A545" t="s">
        <v>3177</v>
      </c>
      <c r="B545" s="4">
        <v>45396</v>
      </c>
      <c r="C545" t="s">
        <v>412</v>
      </c>
      <c r="D545" t="s">
        <v>1566</v>
      </c>
      <c r="E545" t="str">
        <f>VLOOKUP(D545,Product_Dim!$A$1:$G$101,2,0)</f>
        <v>Women's Denim Jeans</v>
      </c>
      <c r="F545" t="s">
        <v>1779</v>
      </c>
      <c r="G545">
        <v>3</v>
      </c>
      <c r="H545">
        <v>928.74</v>
      </c>
      <c r="I545">
        <v>0.27</v>
      </c>
      <c r="J545" t="s">
        <v>1807</v>
      </c>
      <c r="K545" s="17">
        <v>2033.9405999999999</v>
      </c>
      <c r="L545">
        <f>VLOOKUP(C545,Customer_Dim!$A$2:$H$501,3,0)</f>
        <v>44</v>
      </c>
      <c r="M545" t="str">
        <f t="shared" si="8"/>
        <v>40–59</v>
      </c>
      <c r="N545" t="str">
        <f>VLOOKUP(C545,Customer_Dim!$A$2:$H$501,4,0)</f>
        <v>Female</v>
      </c>
      <c r="O545" t="str">
        <f>VLOOKUP(C545,Customer_Dim!$A$2:$H$501,6,0)</f>
        <v>Pennsylvania</v>
      </c>
      <c r="P545">
        <f>VLOOKUP(D545,Product_Dim!$A$1:$G$101,7,0)</f>
        <v>343</v>
      </c>
    </row>
    <row r="546" spans="1:16" x14ac:dyDescent="0.3">
      <c r="A546" t="s">
        <v>3440</v>
      </c>
      <c r="B546" s="4">
        <v>45553</v>
      </c>
      <c r="C546" t="s">
        <v>412</v>
      </c>
      <c r="D546" t="s">
        <v>1668</v>
      </c>
      <c r="E546" t="str">
        <f>VLOOKUP(D546,Product_Dim!$A$1:$G$101,2,0)</f>
        <v>Men's Sports Shorts</v>
      </c>
      <c r="F546" t="s">
        <v>1786</v>
      </c>
      <c r="G546">
        <v>1</v>
      </c>
      <c r="H546">
        <v>696.13</v>
      </c>
      <c r="I546">
        <v>0.06</v>
      </c>
      <c r="J546" t="s">
        <v>1810</v>
      </c>
      <c r="K546" s="17">
        <v>654.36219999999992</v>
      </c>
      <c r="L546">
        <f>VLOOKUP(C546,Customer_Dim!$A$2:$H$501,3,0)</f>
        <v>44</v>
      </c>
      <c r="M546" t="str">
        <f t="shared" si="8"/>
        <v>40–59</v>
      </c>
      <c r="N546" t="str">
        <f>VLOOKUP(C546,Customer_Dim!$A$2:$H$501,4,0)</f>
        <v>Female</v>
      </c>
      <c r="O546" t="str">
        <f>VLOOKUP(C546,Customer_Dim!$A$2:$H$501,6,0)</f>
        <v>Pennsylvania</v>
      </c>
      <c r="P546">
        <f>VLOOKUP(D546,Product_Dim!$A$1:$G$101,7,0)</f>
        <v>224</v>
      </c>
    </row>
    <row r="547" spans="1:16" x14ac:dyDescent="0.3">
      <c r="A547" t="s">
        <v>2183</v>
      </c>
      <c r="B547" s="4">
        <v>45309</v>
      </c>
      <c r="C547" t="s">
        <v>412</v>
      </c>
      <c r="D547" t="s">
        <v>1676</v>
      </c>
      <c r="E547" t="str">
        <f>VLOOKUP(D547,Product_Dim!$A$1:$G$101,2,0)</f>
        <v>Shin Guards – Adult</v>
      </c>
      <c r="F547" t="s">
        <v>1751</v>
      </c>
      <c r="G547">
        <v>4</v>
      </c>
      <c r="H547">
        <v>693.16</v>
      </c>
      <c r="I547">
        <v>0.05</v>
      </c>
      <c r="J547" t="s">
        <v>1807</v>
      </c>
      <c r="K547" s="17">
        <v>2634.0079999999998</v>
      </c>
      <c r="L547">
        <f>VLOOKUP(C547,Customer_Dim!$A$2:$H$501,3,0)</f>
        <v>44</v>
      </c>
      <c r="M547" t="str">
        <f t="shared" si="8"/>
        <v>40–59</v>
      </c>
      <c r="N547" t="str">
        <f>VLOOKUP(C547,Customer_Dim!$A$2:$H$501,4,0)</f>
        <v>Female</v>
      </c>
      <c r="O547" t="str">
        <f>VLOOKUP(C547,Customer_Dim!$A$2:$H$501,6,0)</f>
        <v>Pennsylvania</v>
      </c>
      <c r="P547">
        <f>VLOOKUP(D547,Product_Dim!$A$1:$G$101,7,0)</f>
        <v>359</v>
      </c>
    </row>
    <row r="548" spans="1:16" x14ac:dyDescent="0.3">
      <c r="A548" t="s">
        <v>3410</v>
      </c>
      <c r="B548" s="4">
        <v>45224</v>
      </c>
      <c r="C548" t="s">
        <v>414</v>
      </c>
      <c r="D548" t="s">
        <v>1550</v>
      </c>
      <c r="E548" t="str">
        <f>VLOOKUP(D548,Product_Dim!$A$1:$G$101,2,0)</f>
        <v>Ceramic Kitchen Bowl Set</v>
      </c>
      <c r="F548" t="s">
        <v>1792</v>
      </c>
      <c r="G548">
        <v>2</v>
      </c>
      <c r="H548">
        <v>635.39</v>
      </c>
      <c r="I548">
        <v>0.28999999999999998</v>
      </c>
      <c r="J548" t="s">
        <v>1810</v>
      </c>
      <c r="K548" s="17">
        <v>902.25379999999996</v>
      </c>
      <c r="L548">
        <f>VLOOKUP(C548,Customer_Dim!$A$2:$H$501,3,0)</f>
        <v>62</v>
      </c>
      <c r="M548" t="str">
        <f t="shared" si="8"/>
        <v>60+</v>
      </c>
      <c r="N548" t="str">
        <f>VLOOKUP(C548,Customer_Dim!$A$2:$H$501,4,0)</f>
        <v>Male</v>
      </c>
      <c r="O548" t="str">
        <f>VLOOKUP(C548,Customer_Dim!$A$2:$H$501,6,0)</f>
        <v>Hawaii</v>
      </c>
      <c r="P548">
        <f>VLOOKUP(D548,Product_Dim!$A$1:$G$101,7,0)</f>
        <v>308</v>
      </c>
    </row>
    <row r="549" spans="1:16" x14ac:dyDescent="0.3">
      <c r="A549" t="s">
        <v>2674</v>
      </c>
      <c r="B549" s="4">
        <v>45700</v>
      </c>
      <c r="C549" t="s">
        <v>414</v>
      </c>
      <c r="D549" t="s">
        <v>1596</v>
      </c>
      <c r="E549" t="str">
        <f>VLOOKUP(D549,Product_Dim!$A$1:$G$101,2,0)</f>
        <v>Modern Wall Clock</v>
      </c>
      <c r="F549" t="s">
        <v>1783</v>
      </c>
      <c r="G549">
        <v>2</v>
      </c>
      <c r="H549">
        <v>667.17</v>
      </c>
      <c r="I549">
        <v>0.1</v>
      </c>
      <c r="J549" t="s">
        <v>1807</v>
      </c>
      <c r="K549" s="17">
        <v>1200.9059999999999</v>
      </c>
      <c r="L549">
        <f>VLOOKUP(C549,Customer_Dim!$A$2:$H$501,3,0)</f>
        <v>62</v>
      </c>
      <c r="M549" t="str">
        <f t="shared" si="8"/>
        <v>60+</v>
      </c>
      <c r="N549" t="str">
        <f>VLOOKUP(C549,Customer_Dim!$A$2:$H$501,4,0)</f>
        <v>Male</v>
      </c>
      <c r="O549" t="str">
        <f>VLOOKUP(C549,Customer_Dim!$A$2:$H$501,6,0)</f>
        <v>Hawaii</v>
      </c>
      <c r="P549">
        <f>VLOOKUP(D549,Product_Dim!$A$1:$G$101,7,0)</f>
        <v>305</v>
      </c>
    </row>
    <row r="550" spans="1:16" x14ac:dyDescent="0.3">
      <c r="A550" t="s">
        <v>3687</v>
      </c>
      <c r="B550" s="4">
        <v>45482</v>
      </c>
      <c r="C550" t="s">
        <v>414</v>
      </c>
      <c r="D550" t="s">
        <v>1656</v>
      </c>
      <c r="E550" t="str">
        <f>VLOOKUP(D550,Product_Dim!$A$1:$G$101,2,0)</f>
        <v>Organic Sunscreen Lotion</v>
      </c>
      <c r="F550" t="s">
        <v>1774</v>
      </c>
      <c r="G550">
        <v>1</v>
      </c>
      <c r="H550">
        <v>503.95</v>
      </c>
      <c r="I550">
        <v>0.24</v>
      </c>
      <c r="J550" t="s">
        <v>1807</v>
      </c>
      <c r="K550" s="17">
        <v>383.00200000000001</v>
      </c>
      <c r="L550">
        <f>VLOOKUP(C550,Customer_Dim!$A$2:$H$501,3,0)</f>
        <v>62</v>
      </c>
      <c r="M550" t="str">
        <f t="shared" si="8"/>
        <v>60+</v>
      </c>
      <c r="N550" t="str">
        <f>VLOOKUP(C550,Customer_Dim!$A$2:$H$501,4,0)</f>
        <v>Male</v>
      </c>
      <c r="O550" t="str">
        <f>VLOOKUP(C550,Customer_Dim!$A$2:$H$501,6,0)</f>
        <v>Hawaii</v>
      </c>
      <c r="P550">
        <f>VLOOKUP(D550,Product_Dim!$A$1:$G$101,7,0)</f>
        <v>458</v>
      </c>
    </row>
    <row r="551" spans="1:16" x14ac:dyDescent="0.3">
      <c r="A551" t="s">
        <v>2687</v>
      </c>
      <c r="B551" s="4">
        <v>45575</v>
      </c>
      <c r="C551" t="s">
        <v>417</v>
      </c>
      <c r="D551" t="s">
        <v>1614</v>
      </c>
      <c r="E551" t="str">
        <f>VLOOKUP(D551,Product_Dim!$A$1:$G$101,2,0)</f>
        <v>Smart Home WiFi Camera</v>
      </c>
      <c r="F551" t="s">
        <v>1768</v>
      </c>
      <c r="G551">
        <v>4</v>
      </c>
      <c r="H551">
        <v>194.36</v>
      </c>
      <c r="I551">
        <v>0.18</v>
      </c>
      <c r="J551" t="s">
        <v>1810</v>
      </c>
      <c r="K551" s="17">
        <v>637.50080000000014</v>
      </c>
      <c r="L551">
        <f>VLOOKUP(C551,Customer_Dim!$A$2:$H$501,3,0)</f>
        <v>50</v>
      </c>
      <c r="M551" t="str">
        <f t="shared" si="8"/>
        <v>40–59</v>
      </c>
      <c r="N551" t="str">
        <f>VLOOKUP(C551,Customer_Dim!$A$2:$H$501,4,0)</f>
        <v>Male</v>
      </c>
      <c r="O551" t="str">
        <f>VLOOKUP(C551,Customer_Dim!$A$2:$H$501,6,0)</f>
        <v>North Carolina</v>
      </c>
      <c r="P551">
        <f>VLOOKUP(D551,Product_Dim!$A$1:$G$101,7,0)</f>
        <v>389</v>
      </c>
    </row>
    <row r="552" spans="1:16" x14ac:dyDescent="0.3">
      <c r="A552" t="s">
        <v>2825</v>
      </c>
      <c r="B552" s="4">
        <v>45823</v>
      </c>
      <c r="C552" t="s">
        <v>417</v>
      </c>
      <c r="D552" t="s">
        <v>1634</v>
      </c>
      <c r="E552" t="str">
        <f>VLOOKUP(D552,Product_Dim!$A$1:$G$101,2,0)</f>
        <v>Rugby Ball</v>
      </c>
      <c r="F552" t="s">
        <v>1758</v>
      </c>
      <c r="G552">
        <v>3</v>
      </c>
      <c r="H552">
        <v>593.62</v>
      </c>
      <c r="I552">
        <v>0.08</v>
      </c>
      <c r="J552" t="s">
        <v>1805</v>
      </c>
      <c r="K552" s="17">
        <v>1638.3912</v>
      </c>
      <c r="L552">
        <f>VLOOKUP(C552,Customer_Dim!$A$2:$H$501,3,0)</f>
        <v>50</v>
      </c>
      <c r="M552" t="str">
        <f t="shared" si="8"/>
        <v>40–59</v>
      </c>
      <c r="N552" t="str">
        <f>VLOOKUP(C552,Customer_Dim!$A$2:$H$501,4,0)</f>
        <v>Male</v>
      </c>
      <c r="O552" t="str">
        <f>VLOOKUP(C552,Customer_Dim!$A$2:$H$501,6,0)</f>
        <v>North Carolina</v>
      </c>
      <c r="P552">
        <f>VLOOKUP(D552,Product_Dim!$A$1:$G$101,7,0)</f>
        <v>82</v>
      </c>
    </row>
    <row r="553" spans="1:16" x14ac:dyDescent="0.3">
      <c r="A553" t="s">
        <v>3083</v>
      </c>
      <c r="B553" s="4">
        <v>45272</v>
      </c>
      <c r="C553" t="s">
        <v>417</v>
      </c>
      <c r="D553" t="s">
        <v>1650</v>
      </c>
      <c r="E553" t="str">
        <f>VLOOKUP(D553,Product_Dim!$A$1:$G$101,2,0)</f>
        <v>Luxury Perfume Spray</v>
      </c>
      <c r="F553" t="s">
        <v>1776</v>
      </c>
      <c r="G553">
        <v>4</v>
      </c>
      <c r="H553">
        <v>755.82</v>
      </c>
      <c r="I553">
        <v>0.22</v>
      </c>
      <c r="J553" t="s">
        <v>1810</v>
      </c>
      <c r="K553" s="17">
        <v>2358.1583999999998</v>
      </c>
      <c r="L553">
        <f>VLOOKUP(C553,Customer_Dim!$A$2:$H$501,3,0)</f>
        <v>50</v>
      </c>
      <c r="M553" t="str">
        <f t="shared" si="8"/>
        <v>40–59</v>
      </c>
      <c r="N553" t="str">
        <f>VLOOKUP(C553,Customer_Dim!$A$2:$H$501,4,0)</f>
        <v>Male</v>
      </c>
      <c r="O553" t="str">
        <f>VLOOKUP(C553,Customer_Dim!$A$2:$H$501,6,0)</f>
        <v>North Carolina</v>
      </c>
      <c r="P553">
        <f>VLOOKUP(D553,Product_Dim!$A$1:$G$101,7,0)</f>
        <v>444</v>
      </c>
    </row>
    <row r="554" spans="1:16" x14ac:dyDescent="0.3">
      <c r="A554" t="s">
        <v>2554</v>
      </c>
      <c r="B554" s="4">
        <v>45916</v>
      </c>
      <c r="C554" t="s">
        <v>417</v>
      </c>
      <c r="D554" t="s">
        <v>1718</v>
      </c>
      <c r="E554" t="str">
        <f>VLOOKUP(D554,Product_Dim!$A$1:$G$101,2,0)</f>
        <v>Vitamin E Body Lotion</v>
      </c>
      <c r="F554" t="s">
        <v>1739</v>
      </c>
      <c r="G554">
        <v>1</v>
      </c>
      <c r="H554">
        <v>126.09</v>
      </c>
      <c r="I554">
        <v>0.05</v>
      </c>
      <c r="J554" t="s">
        <v>1810</v>
      </c>
      <c r="K554" s="17">
        <v>119.7855</v>
      </c>
      <c r="L554">
        <f>VLOOKUP(C554,Customer_Dim!$A$2:$H$501,3,0)</f>
        <v>50</v>
      </c>
      <c r="M554" t="str">
        <f t="shared" si="8"/>
        <v>40–59</v>
      </c>
      <c r="N554" t="str">
        <f>VLOOKUP(C554,Customer_Dim!$A$2:$H$501,4,0)</f>
        <v>Male</v>
      </c>
      <c r="O554" t="str">
        <f>VLOOKUP(C554,Customer_Dim!$A$2:$H$501,6,0)</f>
        <v>North Carolina</v>
      </c>
      <c r="P554">
        <f>VLOOKUP(D554,Product_Dim!$A$1:$G$101,7,0)</f>
        <v>213</v>
      </c>
    </row>
    <row r="555" spans="1:16" x14ac:dyDescent="0.3">
      <c r="A555" t="s">
        <v>2355</v>
      </c>
      <c r="B555" s="4">
        <v>45295</v>
      </c>
      <c r="C555" t="s">
        <v>420</v>
      </c>
      <c r="D555" t="s">
        <v>1554</v>
      </c>
      <c r="E555" t="str">
        <f>VLOOKUP(D555,Product_Dim!$A$1:$G$101,2,0)</f>
        <v>Hair Strengthening Shampoo</v>
      </c>
      <c r="F555" t="s">
        <v>1783</v>
      </c>
      <c r="G555">
        <v>2</v>
      </c>
      <c r="H555">
        <v>562.97</v>
      </c>
      <c r="I555">
        <v>0.2</v>
      </c>
      <c r="J555" t="s">
        <v>1805</v>
      </c>
      <c r="K555" s="17">
        <v>900.75200000000007</v>
      </c>
      <c r="L555">
        <f>VLOOKUP(C555,Customer_Dim!$A$2:$H$501,3,0)</f>
        <v>40</v>
      </c>
      <c r="M555" t="str">
        <f t="shared" si="8"/>
        <v>40–59</v>
      </c>
      <c r="N555" t="str">
        <f>VLOOKUP(C555,Customer_Dim!$A$2:$H$501,4,0)</f>
        <v>Male</v>
      </c>
      <c r="O555" t="str">
        <f>VLOOKUP(C555,Customer_Dim!$A$2:$H$501,6,0)</f>
        <v>Iowa</v>
      </c>
      <c r="P555">
        <f>VLOOKUP(D555,Product_Dim!$A$1:$G$101,7,0)</f>
        <v>460</v>
      </c>
    </row>
    <row r="556" spans="1:16" x14ac:dyDescent="0.3">
      <c r="A556" t="s">
        <v>3165</v>
      </c>
      <c r="B556" s="4">
        <v>45258</v>
      </c>
      <c r="C556" t="s">
        <v>420</v>
      </c>
      <c r="D556" t="s">
        <v>1558</v>
      </c>
      <c r="E556" t="str">
        <f>VLOOKUP(D556,Product_Dim!$A$1:$G$101,2,0)</f>
        <v>Decorative Wall Mirror</v>
      </c>
      <c r="F556" t="s">
        <v>1758</v>
      </c>
      <c r="G556">
        <v>2</v>
      </c>
      <c r="H556">
        <v>629.73</v>
      </c>
      <c r="I556">
        <v>7.0000000000000007E-2</v>
      </c>
      <c r="J556" t="s">
        <v>1807</v>
      </c>
      <c r="K556" s="17">
        <v>1171.2978000000001</v>
      </c>
      <c r="L556">
        <f>VLOOKUP(C556,Customer_Dim!$A$2:$H$501,3,0)</f>
        <v>40</v>
      </c>
      <c r="M556" t="str">
        <f t="shared" si="8"/>
        <v>40–59</v>
      </c>
      <c r="N556" t="str">
        <f>VLOOKUP(C556,Customer_Dim!$A$2:$H$501,4,0)</f>
        <v>Male</v>
      </c>
      <c r="O556" t="str">
        <f>VLOOKUP(C556,Customer_Dim!$A$2:$H$501,6,0)</f>
        <v>Iowa</v>
      </c>
      <c r="P556">
        <f>VLOOKUP(D556,Product_Dim!$A$1:$G$101,7,0)</f>
        <v>439</v>
      </c>
    </row>
    <row r="557" spans="1:16" x14ac:dyDescent="0.3">
      <c r="A557" t="s">
        <v>2470</v>
      </c>
      <c r="B557" s="4">
        <v>45646</v>
      </c>
      <c r="C557" t="s">
        <v>420</v>
      </c>
      <c r="D557" t="s">
        <v>1574</v>
      </c>
      <c r="E557" t="str">
        <f>VLOOKUP(D557,Product_Dim!$A$1:$G$101,2,0)</f>
        <v>Carbon Fiber Tennis Racket</v>
      </c>
      <c r="F557" t="s">
        <v>1758</v>
      </c>
      <c r="G557">
        <v>1</v>
      </c>
      <c r="H557">
        <v>747.03</v>
      </c>
      <c r="I557">
        <v>0.01</v>
      </c>
      <c r="J557" t="s">
        <v>1805</v>
      </c>
      <c r="K557" s="17">
        <v>739.55970000000002</v>
      </c>
      <c r="L557">
        <f>VLOOKUP(C557,Customer_Dim!$A$2:$H$501,3,0)</f>
        <v>40</v>
      </c>
      <c r="M557" t="str">
        <f t="shared" si="8"/>
        <v>40–59</v>
      </c>
      <c r="N557" t="str">
        <f>VLOOKUP(C557,Customer_Dim!$A$2:$H$501,4,0)</f>
        <v>Male</v>
      </c>
      <c r="O557" t="str">
        <f>VLOOKUP(C557,Customer_Dim!$A$2:$H$501,6,0)</f>
        <v>Iowa</v>
      </c>
      <c r="P557">
        <f>VLOOKUP(D557,Product_Dim!$A$1:$G$101,7,0)</f>
        <v>432</v>
      </c>
    </row>
    <row r="558" spans="1:16" x14ac:dyDescent="0.3">
      <c r="A558" t="s">
        <v>3111</v>
      </c>
      <c r="B558" s="4">
        <v>45232</v>
      </c>
      <c r="C558" t="s">
        <v>420</v>
      </c>
      <c r="D558" t="s">
        <v>1684</v>
      </c>
      <c r="E558" t="str">
        <f>VLOOKUP(D558,Product_Dim!$A$1:$G$101,2,0)</f>
        <v>WiFi Mesh Router</v>
      </c>
      <c r="F558" t="s">
        <v>1751</v>
      </c>
      <c r="G558">
        <v>4</v>
      </c>
      <c r="H558">
        <v>665.38</v>
      </c>
      <c r="I558">
        <v>0.18</v>
      </c>
      <c r="J558" t="s">
        <v>1805</v>
      </c>
      <c r="K558" s="17">
        <v>2182.4463999999998</v>
      </c>
      <c r="L558">
        <f>VLOOKUP(C558,Customer_Dim!$A$2:$H$501,3,0)</f>
        <v>40</v>
      </c>
      <c r="M558" t="str">
        <f t="shared" si="8"/>
        <v>40–59</v>
      </c>
      <c r="N558" t="str">
        <f>VLOOKUP(C558,Customer_Dim!$A$2:$H$501,4,0)</f>
        <v>Male</v>
      </c>
      <c r="O558" t="str">
        <f>VLOOKUP(C558,Customer_Dim!$A$2:$H$501,6,0)</f>
        <v>Iowa</v>
      </c>
      <c r="P558">
        <f>VLOOKUP(D558,Product_Dim!$A$1:$G$101,7,0)</f>
        <v>104</v>
      </c>
    </row>
    <row r="559" spans="1:16" x14ac:dyDescent="0.3">
      <c r="A559" t="s">
        <v>3681</v>
      </c>
      <c r="B559" s="4">
        <v>45426</v>
      </c>
      <c r="C559" t="s">
        <v>423</v>
      </c>
      <c r="D559" t="s">
        <v>1531</v>
      </c>
      <c r="E559" t="str">
        <f>VLOOKUP(D559,Product_Dim!$A$1:$G$101,2,0)</f>
        <v>Women's Casual Hoodie</v>
      </c>
      <c r="F559" t="s">
        <v>1748</v>
      </c>
      <c r="G559">
        <v>4</v>
      </c>
      <c r="H559">
        <v>591.9</v>
      </c>
      <c r="I559">
        <v>0.2</v>
      </c>
      <c r="J559" t="s">
        <v>1807</v>
      </c>
      <c r="K559" s="17">
        <v>1894.08</v>
      </c>
      <c r="L559">
        <f>VLOOKUP(C559,Customer_Dim!$A$2:$H$501,3,0)</f>
        <v>26</v>
      </c>
      <c r="M559" t="str">
        <f t="shared" si="8"/>
        <v>20–39</v>
      </c>
      <c r="N559" t="str">
        <f>VLOOKUP(C559,Customer_Dim!$A$2:$H$501,4,0)</f>
        <v>Male</v>
      </c>
      <c r="O559" t="str">
        <f>VLOOKUP(C559,Customer_Dim!$A$2:$H$501,6,0)</f>
        <v>Illinois</v>
      </c>
      <c r="P559">
        <f>VLOOKUP(D559,Product_Dim!$A$1:$G$101,7,0)</f>
        <v>352</v>
      </c>
    </row>
    <row r="560" spans="1:16" x14ac:dyDescent="0.3">
      <c r="A560" t="s">
        <v>2498</v>
      </c>
      <c r="B560" s="4">
        <v>45857</v>
      </c>
      <c r="C560" t="s">
        <v>423</v>
      </c>
      <c r="D560" t="s">
        <v>1574</v>
      </c>
      <c r="E560" t="str">
        <f>VLOOKUP(D560,Product_Dim!$A$1:$G$101,2,0)</f>
        <v>Carbon Fiber Tennis Racket</v>
      </c>
      <c r="F560" t="s">
        <v>1743</v>
      </c>
      <c r="G560">
        <v>2</v>
      </c>
      <c r="H560">
        <v>419.25</v>
      </c>
      <c r="I560">
        <v>0.17</v>
      </c>
      <c r="J560" t="s">
        <v>1807</v>
      </c>
      <c r="K560" s="17">
        <v>695.95499999999993</v>
      </c>
      <c r="L560">
        <f>VLOOKUP(C560,Customer_Dim!$A$2:$H$501,3,0)</f>
        <v>26</v>
      </c>
      <c r="M560" t="str">
        <f t="shared" si="8"/>
        <v>20–39</v>
      </c>
      <c r="N560" t="str">
        <f>VLOOKUP(C560,Customer_Dim!$A$2:$H$501,4,0)</f>
        <v>Male</v>
      </c>
      <c r="O560" t="str">
        <f>VLOOKUP(C560,Customer_Dim!$A$2:$H$501,6,0)</f>
        <v>Illinois</v>
      </c>
      <c r="P560">
        <f>VLOOKUP(D560,Product_Dim!$A$1:$G$101,7,0)</f>
        <v>432</v>
      </c>
    </row>
    <row r="561" spans="1:16" x14ac:dyDescent="0.3">
      <c r="A561" t="s">
        <v>3533</v>
      </c>
      <c r="B561" s="4">
        <v>45745</v>
      </c>
      <c r="C561" t="s">
        <v>423</v>
      </c>
      <c r="D561" t="s">
        <v>1656</v>
      </c>
      <c r="E561" t="str">
        <f>VLOOKUP(D561,Product_Dim!$A$1:$G$101,2,0)</f>
        <v>Organic Sunscreen Lotion</v>
      </c>
      <c r="F561" t="s">
        <v>1755</v>
      </c>
      <c r="G561">
        <v>4</v>
      </c>
      <c r="H561">
        <v>688.86</v>
      </c>
      <c r="I561">
        <v>0.02</v>
      </c>
      <c r="J561" t="s">
        <v>1810</v>
      </c>
      <c r="K561" s="17">
        <v>2700.3312000000001</v>
      </c>
      <c r="L561">
        <f>VLOOKUP(C561,Customer_Dim!$A$2:$H$501,3,0)</f>
        <v>26</v>
      </c>
      <c r="M561" t="str">
        <f t="shared" si="8"/>
        <v>20–39</v>
      </c>
      <c r="N561" t="str">
        <f>VLOOKUP(C561,Customer_Dim!$A$2:$H$501,4,0)</f>
        <v>Male</v>
      </c>
      <c r="O561" t="str">
        <f>VLOOKUP(C561,Customer_Dim!$A$2:$H$501,6,0)</f>
        <v>Illinois</v>
      </c>
      <c r="P561">
        <f>VLOOKUP(D561,Product_Dim!$A$1:$G$101,7,0)</f>
        <v>458</v>
      </c>
    </row>
    <row r="562" spans="1:16" x14ac:dyDescent="0.3">
      <c r="A562" t="s">
        <v>2837</v>
      </c>
      <c r="B562" s="4">
        <v>45424</v>
      </c>
      <c r="C562" t="s">
        <v>423</v>
      </c>
      <c r="D562" t="s">
        <v>1676</v>
      </c>
      <c r="E562" t="str">
        <f>VLOOKUP(D562,Product_Dim!$A$1:$G$101,2,0)</f>
        <v>Shin Guards – Adult</v>
      </c>
      <c r="F562" t="s">
        <v>1734</v>
      </c>
      <c r="G562">
        <v>1</v>
      </c>
      <c r="H562">
        <v>328.51</v>
      </c>
      <c r="I562">
        <v>0.2</v>
      </c>
      <c r="J562" t="s">
        <v>1810</v>
      </c>
      <c r="K562" s="17">
        <v>262.80799999999999</v>
      </c>
      <c r="L562">
        <f>VLOOKUP(C562,Customer_Dim!$A$2:$H$501,3,0)</f>
        <v>26</v>
      </c>
      <c r="M562" t="str">
        <f t="shared" si="8"/>
        <v>20–39</v>
      </c>
      <c r="N562" t="str">
        <f>VLOOKUP(C562,Customer_Dim!$A$2:$H$501,4,0)</f>
        <v>Male</v>
      </c>
      <c r="O562" t="str">
        <f>VLOOKUP(C562,Customer_Dim!$A$2:$H$501,6,0)</f>
        <v>Illinois</v>
      </c>
      <c r="P562">
        <f>VLOOKUP(D562,Product_Dim!$A$1:$G$101,7,0)</f>
        <v>359</v>
      </c>
    </row>
    <row r="563" spans="1:16" x14ac:dyDescent="0.3">
      <c r="A563" t="s">
        <v>2185</v>
      </c>
      <c r="B563" s="4">
        <v>45535</v>
      </c>
      <c r="C563" t="s">
        <v>426</v>
      </c>
      <c r="D563" t="s">
        <v>1542</v>
      </c>
      <c r="E563" t="str">
        <f>VLOOKUP(D563,Product_Dim!$A$1:$G$101,2,0)</f>
        <v>LED Table Lamp</v>
      </c>
      <c r="F563" t="s">
        <v>1792</v>
      </c>
      <c r="G563">
        <v>4</v>
      </c>
      <c r="H563">
        <v>241.32</v>
      </c>
      <c r="I563">
        <v>0.28999999999999998</v>
      </c>
      <c r="J563" t="s">
        <v>1810</v>
      </c>
      <c r="K563" s="17">
        <v>685.34879999999998</v>
      </c>
      <c r="L563">
        <f>VLOOKUP(C563,Customer_Dim!$A$2:$H$501,3,0)</f>
        <v>64</v>
      </c>
      <c r="M563" t="str">
        <f t="shared" si="8"/>
        <v>60+</v>
      </c>
      <c r="N563" t="str">
        <f>VLOOKUP(C563,Customer_Dim!$A$2:$H$501,4,0)</f>
        <v>Female</v>
      </c>
      <c r="O563" t="str">
        <f>VLOOKUP(C563,Customer_Dim!$A$2:$H$501,6,0)</f>
        <v>Maine</v>
      </c>
      <c r="P563">
        <f>VLOOKUP(D563,Product_Dim!$A$1:$G$101,7,0)</f>
        <v>170</v>
      </c>
    </row>
    <row r="564" spans="1:16" x14ac:dyDescent="0.3">
      <c r="A564" t="s">
        <v>2517</v>
      </c>
      <c r="B564" s="4">
        <v>45939</v>
      </c>
      <c r="C564" t="s">
        <v>430</v>
      </c>
      <c r="D564" t="s">
        <v>1592</v>
      </c>
      <c r="E564" t="str">
        <f>VLOOKUP(D564,Product_Dim!$A$1:$G$101,2,0)</f>
        <v>Basketball</v>
      </c>
      <c r="F564" t="s">
        <v>1781</v>
      </c>
      <c r="G564">
        <v>4</v>
      </c>
      <c r="H564">
        <v>471.89</v>
      </c>
      <c r="I564">
        <v>0.12</v>
      </c>
      <c r="J564" t="s">
        <v>1810</v>
      </c>
      <c r="K564" s="17">
        <v>1661.0527999999999</v>
      </c>
      <c r="L564">
        <f>VLOOKUP(C564,Customer_Dim!$A$2:$H$501,3,0)</f>
        <v>62</v>
      </c>
      <c r="M564" t="str">
        <f t="shared" si="8"/>
        <v>60+</v>
      </c>
      <c r="N564" t="str">
        <f>VLOOKUP(C564,Customer_Dim!$A$2:$H$501,4,0)</f>
        <v>Female</v>
      </c>
      <c r="O564" t="str">
        <f>VLOOKUP(C564,Customer_Dim!$A$2:$H$501,6,0)</f>
        <v>Arizona</v>
      </c>
      <c r="P564">
        <f>VLOOKUP(D564,Product_Dim!$A$1:$G$101,7,0)</f>
        <v>281</v>
      </c>
    </row>
    <row r="565" spans="1:16" x14ac:dyDescent="0.3">
      <c r="A565" t="s">
        <v>2118</v>
      </c>
      <c r="B565" s="4">
        <v>45679</v>
      </c>
      <c r="C565" t="s">
        <v>430</v>
      </c>
      <c r="D565" t="s">
        <v>1690</v>
      </c>
      <c r="E565" t="str">
        <f>VLOOKUP(D565,Product_Dim!$A$1:$G$101,2,0)</f>
        <v>Wall-Mounted Spice Rack</v>
      </c>
      <c r="F565" t="s">
        <v>1743</v>
      </c>
      <c r="G565">
        <v>4</v>
      </c>
      <c r="H565">
        <v>741.51</v>
      </c>
      <c r="I565">
        <v>0.09</v>
      </c>
      <c r="J565" t="s">
        <v>1810</v>
      </c>
      <c r="K565" s="17">
        <v>2699.0963999999999</v>
      </c>
      <c r="L565">
        <f>VLOOKUP(C565,Customer_Dim!$A$2:$H$501,3,0)</f>
        <v>62</v>
      </c>
      <c r="M565" t="str">
        <f t="shared" si="8"/>
        <v>60+</v>
      </c>
      <c r="N565" t="str">
        <f>VLOOKUP(C565,Customer_Dim!$A$2:$H$501,4,0)</f>
        <v>Female</v>
      </c>
      <c r="O565" t="str">
        <f>VLOOKUP(C565,Customer_Dim!$A$2:$H$501,6,0)</f>
        <v>Arizona</v>
      </c>
      <c r="P565">
        <f>VLOOKUP(D565,Product_Dim!$A$1:$G$101,7,0)</f>
        <v>58</v>
      </c>
    </row>
    <row r="566" spans="1:16" x14ac:dyDescent="0.3">
      <c r="A566" t="s">
        <v>3648</v>
      </c>
      <c r="B566" s="4">
        <v>45489</v>
      </c>
      <c r="C566" t="s">
        <v>430</v>
      </c>
      <c r="D566" t="s">
        <v>1692</v>
      </c>
      <c r="E566" t="str">
        <f>VLOOKUP(D566,Product_Dim!$A$1:$G$101,2,0)</f>
        <v>Badminton Racket Set</v>
      </c>
      <c r="F566" t="s">
        <v>1776</v>
      </c>
      <c r="G566">
        <v>2</v>
      </c>
      <c r="H566">
        <v>966.71</v>
      </c>
      <c r="I566">
        <v>0.11</v>
      </c>
      <c r="J566" t="s">
        <v>1805</v>
      </c>
      <c r="K566" s="17">
        <v>1720.7438</v>
      </c>
      <c r="L566">
        <f>VLOOKUP(C566,Customer_Dim!$A$2:$H$501,3,0)</f>
        <v>62</v>
      </c>
      <c r="M566" t="str">
        <f t="shared" si="8"/>
        <v>60+</v>
      </c>
      <c r="N566" t="str">
        <f>VLOOKUP(C566,Customer_Dim!$A$2:$H$501,4,0)</f>
        <v>Female</v>
      </c>
      <c r="O566" t="str">
        <f>VLOOKUP(C566,Customer_Dim!$A$2:$H$501,6,0)</f>
        <v>Arizona</v>
      </c>
      <c r="P566">
        <f>VLOOKUP(D566,Product_Dim!$A$1:$G$101,7,0)</f>
        <v>358</v>
      </c>
    </row>
    <row r="567" spans="1:16" x14ac:dyDescent="0.3">
      <c r="A567" t="s">
        <v>1870</v>
      </c>
      <c r="B567" s="4">
        <v>45927</v>
      </c>
      <c r="C567" t="s">
        <v>430</v>
      </c>
      <c r="D567" t="s">
        <v>1708</v>
      </c>
      <c r="E567" t="str">
        <f>VLOOKUP(D567,Product_Dim!$A$1:$G$101,2,0)</f>
        <v>Face Foundation Kit</v>
      </c>
      <c r="F567" t="s">
        <v>1776</v>
      </c>
      <c r="G567">
        <v>2</v>
      </c>
      <c r="H567">
        <v>121.37</v>
      </c>
      <c r="I567">
        <v>0.05</v>
      </c>
      <c r="J567" t="s">
        <v>1805</v>
      </c>
      <c r="K567" s="17">
        <v>230.60300000000001</v>
      </c>
      <c r="L567">
        <f>VLOOKUP(C567,Customer_Dim!$A$2:$H$501,3,0)</f>
        <v>62</v>
      </c>
      <c r="M567" t="str">
        <f t="shared" si="8"/>
        <v>60+</v>
      </c>
      <c r="N567" t="str">
        <f>VLOOKUP(C567,Customer_Dim!$A$2:$H$501,4,0)</f>
        <v>Female</v>
      </c>
      <c r="O567" t="str">
        <f>VLOOKUP(C567,Customer_Dim!$A$2:$H$501,6,0)</f>
        <v>Arizona</v>
      </c>
      <c r="P567">
        <f>VLOOKUP(D567,Product_Dim!$A$1:$G$101,7,0)</f>
        <v>457</v>
      </c>
    </row>
    <row r="568" spans="1:16" x14ac:dyDescent="0.3">
      <c r="A568" t="s">
        <v>2260</v>
      </c>
      <c r="B568" s="4">
        <v>45311</v>
      </c>
      <c r="C568" t="s">
        <v>433</v>
      </c>
      <c r="D568" t="s">
        <v>1640</v>
      </c>
      <c r="E568" t="str">
        <f>VLOOKUP(D568,Product_Dim!$A$1:$G$101,2,0)</f>
        <v>Ceramic Plant Pot</v>
      </c>
      <c r="F568" t="s">
        <v>1734</v>
      </c>
      <c r="G568">
        <v>2</v>
      </c>
      <c r="H568">
        <v>911.14</v>
      </c>
      <c r="I568">
        <v>0.1</v>
      </c>
      <c r="J568" t="s">
        <v>1805</v>
      </c>
      <c r="K568" s="17">
        <v>1640.0519999999999</v>
      </c>
      <c r="L568">
        <f>VLOOKUP(C568,Customer_Dim!$A$2:$H$501,3,0)</f>
        <v>39</v>
      </c>
      <c r="M568" t="str">
        <f t="shared" si="8"/>
        <v>20–39</v>
      </c>
      <c r="N568" t="str">
        <f>VLOOKUP(C568,Customer_Dim!$A$2:$H$501,4,0)</f>
        <v>Male</v>
      </c>
      <c r="O568" t="str">
        <f>VLOOKUP(C568,Customer_Dim!$A$2:$H$501,6,0)</f>
        <v>Vermont</v>
      </c>
      <c r="P568">
        <f>VLOOKUP(D568,Product_Dim!$A$1:$G$101,7,0)</f>
        <v>0</v>
      </c>
    </row>
    <row r="569" spans="1:16" x14ac:dyDescent="0.3">
      <c r="A569" t="s">
        <v>2145</v>
      </c>
      <c r="B569" s="4">
        <v>45465</v>
      </c>
      <c r="C569" t="s">
        <v>436</v>
      </c>
      <c r="D569" t="s">
        <v>1550</v>
      </c>
      <c r="E569" t="str">
        <f>VLOOKUP(D569,Product_Dim!$A$1:$G$101,2,0)</f>
        <v>Ceramic Kitchen Bowl Set</v>
      </c>
      <c r="F569" t="s">
        <v>1783</v>
      </c>
      <c r="G569">
        <v>2</v>
      </c>
      <c r="H569">
        <v>188.25</v>
      </c>
      <c r="I569">
        <v>0.08</v>
      </c>
      <c r="J569" t="s">
        <v>1807</v>
      </c>
      <c r="K569" s="17">
        <v>346.38</v>
      </c>
      <c r="L569">
        <f>VLOOKUP(C569,Customer_Dim!$A$2:$H$501,3,0)</f>
        <v>45</v>
      </c>
      <c r="M569" t="str">
        <f t="shared" si="8"/>
        <v>40–59</v>
      </c>
      <c r="N569" t="str">
        <f>VLOOKUP(C569,Customer_Dim!$A$2:$H$501,4,0)</f>
        <v>Male</v>
      </c>
      <c r="O569" t="str">
        <f>VLOOKUP(C569,Customer_Dim!$A$2:$H$501,6,0)</f>
        <v>Arkansas</v>
      </c>
      <c r="P569">
        <f>VLOOKUP(D569,Product_Dim!$A$1:$G$101,7,0)</f>
        <v>308</v>
      </c>
    </row>
    <row r="570" spans="1:16" x14ac:dyDescent="0.3">
      <c r="A570" t="s">
        <v>1983</v>
      </c>
      <c r="B570" s="4">
        <v>45371</v>
      </c>
      <c r="C570" t="s">
        <v>436</v>
      </c>
      <c r="D570" t="s">
        <v>1580</v>
      </c>
      <c r="E570" t="str">
        <f>VLOOKUP(D570,Product_Dim!$A$1:$G$101,2,0)</f>
        <v>Women's Scarf Set</v>
      </c>
      <c r="F570" t="s">
        <v>1783</v>
      </c>
      <c r="G570">
        <v>1</v>
      </c>
      <c r="H570">
        <v>857.35</v>
      </c>
      <c r="I570">
        <v>0.28000000000000003</v>
      </c>
      <c r="J570" t="s">
        <v>1807</v>
      </c>
      <c r="K570" s="17">
        <v>617.29200000000003</v>
      </c>
      <c r="L570">
        <f>VLOOKUP(C570,Customer_Dim!$A$2:$H$501,3,0)</f>
        <v>45</v>
      </c>
      <c r="M570" t="str">
        <f t="shared" si="8"/>
        <v>40–59</v>
      </c>
      <c r="N570" t="str">
        <f>VLOOKUP(C570,Customer_Dim!$A$2:$H$501,4,0)</f>
        <v>Male</v>
      </c>
      <c r="O570" t="str">
        <f>VLOOKUP(C570,Customer_Dim!$A$2:$H$501,6,0)</f>
        <v>Arkansas</v>
      </c>
      <c r="P570">
        <f>VLOOKUP(D570,Product_Dim!$A$1:$G$101,7,0)</f>
        <v>268</v>
      </c>
    </row>
    <row r="571" spans="1:16" x14ac:dyDescent="0.3">
      <c r="A571" t="s">
        <v>3065</v>
      </c>
      <c r="B571" s="4">
        <v>45488</v>
      </c>
      <c r="C571" t="s">
        <v>436</v>
      </c>
      <c r="D571" t="s">
        <v>1616</v>
      </c>
      <c r="E571" t="str">
        <f>VLOOKUP(D571,Product_Dim!$A$1:$G$101,2,0)</f>
        <v>USB External Hard Drive</v>
      </c>
      <c r="F571" t="s">
        <v>1764</v>
      </c>
      <c r="G571">
        <v>3</v>
      </c>
      <c r="H571">
        <v>518.35</v>
      </c>
      <c r="I571">
        <v>0.21</v>
      </c>
      <c r="J571" t="s">
        <v>1810</v>
      </c>
      <c r="K571" s="17">
        <v>1228.4894999999999</v>
      </c>
      <c r="L571">
        <f>VLOOKUP(C571,Customer_Dim!$A$2:$H$501,3,0)</f>
        <v>45</v>
      </c>
      <c r="M571" t="str">
        <f t="shared" si="8"/>
        <v>40–59</v>
      </c>
      <c r="N571" t="str">
        <f>VLOOKUP(C571,Customer_Dim!$A$2:$H$501,4,0)</f>
        <v>Male</v>
      </c>
      <c r="O571" t="str">
        <f>VLOOKUP(C571,Customer_Dim!$A$2:$H$501,6,0)</f>
        <v>Arkansas</v>
      </c>
      <c r="P571">
        <f>VLOOKUP(D571,Product_Dim!$A$1:$G$101,7,0)</f>
        <v>266</v>
      </c>
    </row>
    <row r="572" spans="1:16" x14ac:dyDescent="0.3">
      <c r="A572" t="s">
        <v>2772</v>
      </c>
      <c r="B572" s="4">
        <v>45730</v>
      </c>
      <c r="C572" t="s">
        <v>436</v>
      </c>
      <c r="D572" t="s">
        <v>1654</v>
      </c>
      <c r="E572" t="str">
        <f>VLOOKUP(D572,Product_Dim!$A$1:$G$101,2,0)</f>
        <v>Laptop Cooling Pad</v>
      </c>
      <c r="F572" t="s">
        <v>1734</v>
      </c>
      <c r="G572">
        <v>4</v>
      </c>
      <c r="H572">
        <v>189.21</v>
      </c>
      <c r="I572">
        <v>0.06</v>
      </c>
      <c r="J572" t="s">
        <v>1810</v>
      </c>
      <c r="K572" s="17">
        <v>711.42959999999994</v>
      </c>
      <c r="L572">
        <f>VLOOKUP(C572,Customer_Dim!$A$2:$H$501,3,0)</f>
        <v>45</v>
      </c>
      <c r="M572" t="str">
        <f t="shared" si="8"/>
        <v>40–59</v>
      </c>
      <c r="N572" t="str">
        <f>VLOOKUP(C572,Customer_Dim!$A$2:$H$501,4,0)</f>
        <v>Male</v>
      </c>
      <c r="O572" t="str">
        <f>VLOOKUP(C572,Customer_Dim!$A$2:$H$501,6,0)</f>
        <v>Arkansas</v>
      </c>
      <c r="P572">
        <f>VLOOKUP(D572,Product_Dim!$A$1:$G$101,7,0)</f>
        <v>222</v>
      </c>
    </row>
    <row r="573" spans="1:16" x14ac:dyDescent="0.3">
      <c r="A573" t="s">
        <v>2483</v>
      </c>
      <c r="B573" s="4">
        <v>45255</v>
      </c>
      <c r="C573" t="s">
        <v>436</v>
      </c>
      <c r="D573" t="s">
        <v>1690</v>
      </c>
      <c r="E573" t="str">
        <f>VLOOKUP(D573,Product_Dim!$A$1:$G$101,2,0)</f>
        <v>Wall-Mounted Spice Rack</v>
      </c>
      <c r="F573" t="s">
        <v>1743</v>
      </c>
      <c r="G573">
        <v>2</v>
      </c>
      <c r="H573">
        <v>111.28</v>
      </c>
      <c r="I573">
        <v>0.14000000000000001</v>
      </c>
      <c r="J573" t="s">
        <v>1805</v>
      </c>
      <c r="K573" s="17">
        <v>191.4016</v>
      </c>
      <c r="L573">
        <f>VLOOKUP(C573,Customer_Dim!$A$2:$H$501,3,0)</f>
        <v>45</v>
      </c>
      <c r="M573" t="str">
        <f t="shared" si="8"/>
        <v>40–59</v>
      </c>
      <c r="N573" t="str">
        <f>VLOOKUP(C573,Customer_Dim!$A$2:$H$501,4,0)</f>
        <v>Male</v>
      </c>
      <c r="O573" t="str">
        <f>VLOOKUP(C573,Customer_Dim!$A$2:$H$501,6,0)</f>
        <v>Arkansas</v>
      </c>
      <c r="P573">
        <f>VLOOKUP(D573,Product_Dim!$A$1:$G$101,7,0)</f>
        <v>58</v>
      </c>
    </row>
    <row r="574" spans="1:16" x14ac:dyDescent="0.3">
      <c r="A574" t="s">
        <v>3804</v>
      </c>
      <c r="B574" s="4">
        <v>45460</v>
      </c>
      <c r="C574" t="s">
        <v>436</v>
      </c>
      <c r="D574" t="s">
        <v>1708</v>
      </c>
      <c r="E574" t="str">
        <f>VLOOKUP(D574,Product_Dim!$A$1:$G$101,2,0)</f>
        <v>Face Foundation Kit</v>
      </c>
      <c r="F574" t="s">
        <v>1771</v>
      </c>
      <c r="G574">
        <v>2</v>
      </c>
      <c r="H574">
        <v>685.31</v>
      </c>
      <c r="I574">
        <v>0.26</v>
      </c>
      <c r="J574" t="s">
        <v>1807</v>
      </c>
      <c r="K574" s="17">
        <v>1014.2588</v>
      </c>
      <c r="L574">
        <f>VLOOKUP(C574,Customer_Dim!$A$2:$H$501,3,0)</f>
        <v>45</v>
      </c>
      <c r="M574" t="str">
        <f t="shared" si="8"/>
        <v>40–59</v>
      </c>
      <c r="N574" t="str">
        <f>VLOOKUP(C574,Customer_Dim!$A$2:$H$501,4,0)</f>
        <v>Male</v>
      </c>
      <c r="O574" t="str">
        <f>VLOOKUP(C574,Customer_Dim!$A$2:$H$501,6,0)</f>
        <v>Arkansas</v>
      </c>
      <c r="P574">
        <f>VLOOKUP(D574,Product_Dim!$A$1:$G$101,7,0)</f>
        <v>457</v>
      </c>
    </row>
    <row r="575" spans="1:16" x14ac:dyDescent="0.3">
      <c r="A575" t="s">
        <v>2321</v>
      </c>
      <c r="B575" s="4">
        <v>45312</v>
      </c>
      <c r="C575" t="s">
        <v>439</v>
      </c>
      <c r="D575" t="s">
        <v>1525</v>
      </c>
      <c r="E575" t="str">
        <f>VLOOKUP(D575,Product_Dim!$A$1:$G$101,2,0)</f>
        <v>Brother Laser Printer</v>
      </c>
      <c r="F575" t="s">
        <v>1761</v>
      </c>
      <c r="G575">
        <v>4</v>
      </c>
      <c r="H575">
        <v>191.65</v>
      </c>
      <c r="I575">
        <v>0.19</v>
      </c>
      <c r="J575" t="s">
        <v>1807</v>
      </c>
      <c r="K575" s="17">
        <v>620.94600000000003</v>
      </c>
      <c r="L575">
        <f>VLOOKUP(C575,Customer_Dim!$A$2:$H$501,3,0)</f>
        <v>43</v>
      </c>
      <c r="M575" t="str">
        <f t="shared" si="8"/>
        <v>40–59</v>
      </c>
      <c r="N575" t="str">
        <f>VLOOKUP(C575,Customer_Dim!$A$2:$H$501,4,0)</f>
        <v>Female</v>
      </c>
      <c r="O575" t="str">
        <f>VLOOKUP(C575,Customer_Dim!$A$2:$H$501,6,0)</f>
        <v>South Dakota</v>
      </c>
      <c r="P575">
        <f>VLOOKUP(D575,Product_Dim!$A$1:$G$101,7,0)</f>
        <v>416</v>
      </c>
    </row>
    <row r="576" spans="1:16" x14ac:dyDescent="0.3">
      <c r="A576" t="s">
        <v>3173</v>
      </c>
      <c r="B576" s="4">
        <v>45397</v>
      </c>
      <c r="C576" t="s">
        <v>439</v>
      </c>
      <c r="D576" t="s">
        <v>1584</v>
      </c>
      <c r="E576" t="str">
        <f>VLOOKUP(D576,Product_Dim!$A$1:$G$101,2,0)</f>
        <v>Decorative Floor Vase</v>
      </c>
      <c r="F576" t="s">
        <v>1786</v>
      </c>
      <c r="G576">
        <v>2</v>
      </c>
      <c r="H576">
        <v>270.66000000000003</v>
      </c>
      <c r="I576">
        <v>0.1</v>
      </c>
      <c r="J576" t="s">
        <v>1810</v>
      </c>
      <c r="K576" s="17">
        <v>487.18799999999999</v>
      </c>
      <c r="L576">
        <f>VLOOKUP(C576,Customer_Dim!$A$2:$H$501,3,0)</f>
        <v>43</v>
      </c>
      <c r="M576" t="str">
        <f t="shared" si="8"/>
        <v>40–59</v>
      </c>
      <c r="N576" t="str">
        <f>VLOOKUP(C576,Customer_Dim!$A$2:$H$501,4,0)</f>
        <v>Female</v>
      </c>
      <c r="O576" t="str">
        <f>VLOOKUP(C576,Customer_Dim!$A$2:$H$501,6,0)</f>
        <v>South Dakota</v>
      </c>
      <c r="P576">
        <f>VLOOKUP(D576,Product_Dim!$A$1:$G$101,7,0)</f>
        <v>378</v>
      </c>
    </row>
    <row r="577" spans="1:16" x14ac:dyDescent="0.3">
      <c r="A577" t="s">
        <v>2836</v>
      </c>
      <c r="B577" s="4">
        <v>45564</v>
      </c>
      <c r="C577" t="s">
        <v>439</v>
      </c>
      <c r="D577" t="s">
        <v>1692</v>
      </c>
      <c r="E577" t="str">
        <f>VLOOKUP(D577,Product_Dim!$A$1:$G$101,2,0)</f>
        <v>Badminton Racket Set</v>
      </c>
      <c r="F577" t="s">
        <v>1758</v>
      </c>
      <c r="G577">
        <v>4</v>
      </c>
      <c r="H577">
        <v>762.43</v>
      </c>
      <c r="I577">
        <v>0.05</v>
      </c>
      <c r="J577" t="s">
        <v>1805</v>
      </c>
      <c r="K577" s="17">
        <v>2897.233999999999</v>
      </c>
      <c r="L577">
        <f>VLOOKUP(C577,Customer_Dim!$A$2:$H$501,3,0)</f>
        <v>43</v>
      </c>
      <c r="M577" t="str">
        <f t="shared" si="8"/>
        <v>40–59</v>
      </c>
      <c r="N577" t="str">
        <f>VLOOKUP(C577,Customer_Dim!$A$2:$H$501,4,0)</f>
        <v>Female</v>
      </c>
      <c r="O577" t="str">
        <f>VLOOKUP(C577,Customer_Dim!$A$2:$H$501,6,0)</f>
        <v>South Dakota</v>
      </c>
      <c r="P577">
        <f>VLOOKUP(D577,Product_Dim!$A$1:$G$101,7,0)</f>
        <v>358</v>
      </c>
    </row>
    <row r="578" spans="1:16" x14ac:dyDescent="0.3">
      <c r="A578" t="s">
        <v>2268</v>
      </c>
      <c r="B578" s="4">
        <v>45270</v>
      </c>
      <c r="C578" t="s">
        <v>439</v>
      </c>
      <c r="D578" t="s">
        <v>1712</v>
      </c>
      <c r="E578" t="str">
        <f>VLOOKUP(D578,Product_Dim!$A$1:$G$101,2,0)</f>
        <v>Women's High Heels</v>
      </c>
      <c r="F578" t="s">
        <v>1774</v>
      </c>
      <c r="G578">
        <v>4</v>
      </c>
      <c r="H578">
        <v>202.46</v>
      </c>
      <c r="I578">
        <v>0.24</v>
      </c>
      <c r="J578" t="s">
        <v>1805</v>
      </c>
      <c r="K578" s="17">
        <v>615.47840000000008</v>
      </c>
      <c r="L578">
        <f>VLOOKUP(C578,Customer_Dim!$A$2:$H$501,3,0)</f>
        <v>43</v>
      </c>
      <c r="M578" t="str">
        <f t="shared" si="8"/>
        <v>40–59</v>
      </c>
      <c r="N578" t="str">
        <f>VLOOKUP(C578,Customer_Dim!$A$2:$H$501,4,0)</f>
        <v>Female</v>
      </c>
      <c r="O578" t="str">
        <f>VLOOKUP(C578,Customer_Dim!$A$2:$H$501,6,0)</f>
        <v>South Dakota</v>
      </c>
      <c r="P578">
        <f>VLOOKUP(D578,Product_Dim!$A$1:$G$101,7,0)</f>
        <v>496</v>
      </c>
    </row>
    <row r="579" spans="1:16" x14ac:dyDescent="0.3">
      <c r="A579" t="s">
        <v>2533</v>
      </c>
      <c r="B579" s="4">
        <v>45640</v>
      </c>
      <c r="C579" t="s">
        <v>442</v>
      </c>
      <c r="D579" t="s">
        <v>1612</v>
      </c>
      <c r="E579" t="str">
        <f>VLOOKUP(D579,Product_Dim!$A$1:$G$101,2,0)</f>
        <v>Yoga Exercise Mat</v>
      </c>
      <c r="F579" t="s">
        <v>1774</v>
      </c>
      <c r="G579">
        <v>3</v>
      </c>
      <c r="H579">
        <v>28.69</v>
      </c>
      <c r="I579">
        <v>0.02</v>
      </c>
      <c r="J579" t="s">
        <v>1805</v>
      </c>
      <c r="K579" s="17">
        <v>84.348600000000005</v>
      </c>
      <c r="L579">
        <f>VLOOKUP(C579,Customer_Dim!$A$2:$H$501,3,0)</f>
        <v>29</v>
      </c>
      <c r="M579" t="str">
        <f t="shared" ref="M579:M642" si="9">IF(L579&lt;20,"Below 20",
IF(L579&lt;40,"20–39",
IF(L579&lt;60,"40–59","60+")))</f>
        <v>20–39</v>
      </c>
      <c r="N579" t="str">
        <f>VLOOKUP(C579,Customer_Dim!$A$2:$H$501,4,0)</f>
        <v>Male</v>
      </c>
      <c r="O579" t="str">
        <f>VLOOKUP(C579,Customer_Dim!$A$2:$H$501,6,0)</f>
        <v>Connecticut</v>
      </c>
      <c r="P579">
        <f>VLOOKUP(D579,Product_Dim!$A$1:$G$101,7,0)</f>
        <v>369</v>
      </c>
    </row>
    <row r="580" spans="1:16" x14ac:dyDescent="0.3">
      <c r="A580" t="s">
        <v>2723</v>
      </c>
      <c r="B580" s="4">
        <v>45621</v>
      </c>
      <c r="C580" t="s">
        <v>442</v>
      </c>
      <c r="D580" t="s">
        <v>1636</v>
      </c>
      <c r="E580" t="str">
        <f>VLOOKUP(D580,Product_Dim!$A$1:$G$101,2,0)</f>
        <v>Men's Track Pants</v>
      </c>
      <c r="F580" t="s">
        <v>1755</v>
      </c>
      <c r="G580">
        <v>3</v>
      </c>
      <c r="H580">
        <v>214.94</v>
      </c>
      <c r="I580">
        <v>0.22</v>
      </c>
      <c r="J580" t="s">
        <v>1810</v>
      </c>
      <c r="K580" s="17">
        <v>502.95960000000002</v>
      </c>
      <c r="L580">
        <f>VLOOKUP(C580,Customer_Dim!$A$2:$H$501,3,0)</f>
        <v>29</v>
      </c>
      <c r="M580" t="str">
        <f t="shared" si="9"/>
        <v>20–39</v>
      </c>
      <c r="N580" t="str">
        <f>VLOOKUP(C580,Customer_Dim!$A$2:$H$501,4,0)</f>
        <v>Male</v>
      </c>
      <c r="O580" t="str">
        <f>VLOOKUP(C580,Customer_Dim!$A$2:$H$501,6,0)</f>
        <v>Connecticut</v>
      </c>
      <c r="P580">
        <f>VLOOKUP(D580,Product_Dim!$A$1:$G$101,7,0)</f>
        <v>125</v>
      </c>
    </row>
    <row r="581" spans="1:16" x14ac:dyDescent="0.3">
      <c r="A581" t="s">
        <v>2650</v>
      </c>
      <c r="B581" s="4">
        <v>45525</v>
      </c>
      <c r="C581" t="s">
        <v>444</v>
      </c>
      <c r="D581" t="s">
        <v>1568</v>
      </c>
      <c r="E581" t="str">
        <f>VLOOKUP(D581,Product_Dim!$A$1:$G$101,2,0)</f>
        <v>Knee Support Brace</v>
      </c>
      <c r="F581" t="s">
        <v>1734</v>
      </c>
      <c r="G581">
        <v>1</v>
      </c>
      <c r="H581">
        <v>346.2</v>
      </c>
      <c r="I581">
        <v>0.28999999999999998</v>
      </c>
      <c r="J581" t="s">
        <v>1805</v>
      </c>
      <c r="K581" s="17">
        <v>245.80199999999999</v>
      </c>
      <c r="L581">
        <f>VLOOKUP(C581,Customer_Dim!$A$2:$H$501,3,0)</f>
        <v>34</v>
      </c>
      <c r="M581" t="str">
        <f t="shared" si="9"/>
        <v>20–39</v>
      </c>
      <c r="N581" t="str">
        <f>VLOOKUP(C581,Customer_Dim!$A$2:$H$501,4,0)</f>
        <v>Female</v>
      </c>
      <c r="O581" t="str">
        <f>VLOOKUP(C581,Customer_Dim!$A$2:$H$501,6,0)</f>
        <v>Alabama</v>
      </c>
      <c r="P581">
        <f>VLOOKUP(D581,Product_Dim!$A$1:$G$101,7,0)</f>
        <v>65</v>
      </c>
    </row>
    <row r="582" spans="1:16" x14ac:dyDescent="0.3">
      <c r="A582" t="s">
        <v>2956</v>
      </c>
      <c r="B582" s="4">
        <v>45824</v>
      </c>
      <c r="C582" t="s">
        <v>444</v>
      </c>
      <c r="D582" t="s">
        <v>1582</v>
      </c>
      <c r="E582" t="str">
        <f>VLOOKUP(D582,Product_Dim!$A$1:$G$101,2,0)</f>
        <v>Wireless Bluetooth Speaker</v>
      </c>
      <c r="F582" t="s">
        <v>1764</v>
      </c>
      <c r="G582">
        <v>3</v>
      </c>
      <c r="H582">
        <v>922.56</v>
      </c>
      <c r="I582">
        <v>0.18</v>
      </c>
      <c r="J582" t="s">
        <v>1807</v>
      </c>
      <c r="K582" s="17">
        <v>2269.4976000000001</v>
      </c>
      <c r="L582">
        <f>VLOOKUP(C582,Customer_Dim!$A$2:$H$501,3,0)</f>
        <v>34</v>
      </c>
      <c r="M582" t="str">
        <f t="shared" si="9"/>
        <v>20–39</v>
      </c>
      <c r="N582" t="str">
        <f>VLOOKUP(C582,Customer_Dim!$A$2:$H$501,4,0)</f>
        <v>Female</v>
      </c>
      <c r="O582" t="str">
        <f>VLOOKUP(C582,Customer_Dim!$A$2:$H$501,6,0)</f>
        <v>Alabama</v>
      </c>
      <c r="P582">
        <f>VLOOKUP(D582,Product_Dim!$A$1:$G$101,7,0)</f>
        <v>213</v>
      </c>
    </row>
    <row r="583" spans="1:16" x14ac:dyDescent="0.3">
      <c r="A583" t="s">
        <v>1933</v>
      </c>
      <c r="B583" s="4">
        <v>45884</v>
      </c>
      <c r="C583" t="s">
        <v>444</v>
      </c>
      <c r="D583" t="s">
        <v>1600</v>
      </c>
      <c r="E583" t="str">
        <f>VLOOKUP(D583,Product_Dim!$A$1:$G$101,2,0)</f>
        <v>Bedroom Table Lamp</v>
      </c>
      <c r="F583" t="s">
        <v>1776</v>
      </c>
      <c r="G583">
        <v>1</v>
      </c>
      <c r="H583">
        <v>996.48</v>
      </c>
      <c r="I583">
        <v>7.0000000000000007E-2</v>
      </c>
      <c r="J583" t="s">
        <v>1810</v>
      </c>
      <c r="K583" s="17">
        <v>926.7263999999999</v>
      </c>
      <c r="L583">
        <f>VLOOKUP(C583,Customer_Dim!$A$2:$H$501,3,0)</f>
        <v>34</v>
      </c>
      <c r="M583" t="str">
        <f t="shared" si="9"/>
        <v>20–39</v>
      </c>
      <c r="N583" t="str">
        <f>VLOOKUP(C583,Customer_Dim!$A$2:$H$501,4,0)</f>
        <v>Female</v>
      </c>
      <c r="O583" t="str">
        <f>VLOOKUP(C583,Customer_Dim!$A$2:$H$501,6,0)</f>
        <v>Alabama</v>
      </c>
      <c r="P583">
        <f>VLOOKUP(D583,Product_Dim!$A$1:$G$101,7,0)</f>
        <v>329</v>
      </c>
    </row>
    <row r="584" spans="1:16" x14ac:dyDescent="0.3">
      <c r="A584" t="s">
        <v>1905</v>
      </c>
      <c r="B584" s="4">
        <v>45580</v>
      </c>
      <c r="C584" t="s">
        <v>444</v>
      </c>
      <c r="D584" t="s">
        <v>1642</v>
      </c>
      <c r="E584" t="str">
        <f>VLOOKUP(D584,Product_Dim!$A$1:$G$101,2,0)</f>
        <v>Premium Blanket Throw</v>
      </c>
      <c r="F584" t="s">
        <v>1761</v>
      </c>
      <c r="G584">
        <v>4</v>
      </c>
      <c r="H584">
        <v>476.28</v>
      </c>
      <c r="I584">
        <v>0.17</v>
      </c>
      <c r="J584" t="s">
        <v>1805</v>
      </c>
      <c r="K584" s="17">
        <v>1581.2496000000001</v>
      </c>
      <c r="L584">
        <f>VLOOKUP(C584,Customer_Dim!$A$2:$H$501,3,0)</f>
        <v>34</v>
      </c>
      <c r="M584" t="str">
        <f t="shared" si="9"/>
        <v>20–39</v>
      </c>
      <c r="N584" t="str">
        <f>VLOOKUP(C584,Customer_Dim!$A$2:$H$501,4,0)</f>
        <v>Female</v>
      </c>
      <c r="O584" t="str">
        <f>VLOOKUP(C584,Customer_Dim!$A$2:$H$501,6,0)</f>
        <v>Alabama</v>
      </c>
      <c r="P584">
        <f>VLOOKUP(D584,Product_Dim!$A$1:$G$101,7,0)</f>
        <v>190</v>
      </c>
    </row>
    <row r="585" spans="1:16" x14ac:dyDescent="0.3">
      <c r="A585" t="s">
        <v>2057</v>
      </c>
      <c r="B585" s="4">
        <v>45513</v>
      </c>
      <c r="C585" t="s">
        <v>444</v>
      </c>
      <c r="D585" t="s">
        <v>1680</v>
      </c>
      <c r="E585" t="str">
        <f>VLOOKUP(D585,Product_Dim!$A$1:$G$101,2,0)</f>
        <v>Women's Ankle Boots</v>
      </c>
      <c r="F585" t="s">
        <v>1768</v>
      </c>
      <c r="G585">
        <v>4</v>
      </c>
      <c r="H585">
        <v>578.39</v>
      </c>
      <c r="I585">
        <v>0.01</v>
      </c>
      <c r="J585" t="s">
        <v>1805</v>
      </c>
      <c r="K585" s="17">
        <v>2290.4243999999999</v>
      </c>
      <c r="L585">
        <f>VLOOKUP(C585,Customer_Dim!$A$2:$H$501,3,0)</f>
        <v>34</v>
      </c>
      <c r="M585" t="str">
        <f t="shared" si="9"/>
        <v>20–39</v>
      </c>
      <c r="N585" t="str">
        <f>VLOOKUP(C585,Customer_Dim!$A$2:$H$501,4,0)</f>
        <v>Female</v>
      </c>
      <c r="O585" t="str">
        <f>VLOOKUP(C585,Customer_Dim!$A$2:$H$501,6,0)</f>
        <v>Alabama</v>
      </c>
      <c r="P585">
        <f>VLOOKUP(D585,Product_Dim!$A$1:$G$101,7,0)</f>
        <v>82</v>
      </c>
    </row>
    <row r="586" spans="1:16" x14ac:dyDescent="0.3">
      <c r="A586" t="s">
        <v>3454</v>
      </c>
      <c r="B586" s="4">
        <v>45669</v>
      </c>
      <c r="C586" t="s">
        <v>447</v>
      </c>
      <c r="D586" t="s">
        <v>1624</v>
      </c>
      <c r="E586" t="str">
        <f>VLOOKUP(D586,Product_Dim!$A$1:$G$101,2,0)</f>
        <v>Makeup Brush Set</v>
      </c>
      <c r="F586" t="s">
        <v>1734</v>
      </c>
      <c r="G586">
        <v>4</v>
      </c>
      <c r="H586">
        <v>92.35</v>
      </c>
      <c r="I586">
        <v>0.15</v>
      </c>
      <c r="J586" t="s">
        <v>1805</v>
      </c>
      <c r="K586" s="17">
        <v>313.99</v>
      </c>
      <c r="L586">
        <f>VLOOKUP(C586,Customer_Dim!$A$2:$H$501,3,0)</f>
        <v>57</v>
      </c>
      <c r="M586" t="str">
        <f t="shared" si="9"/>
        <v>40–59</v>
      </c>
      <c r="N586" t="str">
        <f>VLOOKUP(C586,Customer_Dim!$A$2:$H$501,4,0)</f>
        <v>Female</v>
      </c>
      <c r="O586" t="str">
        <f>VLOOKUP(C586,Customer_Dim!$A$2:$H$501,6,0)</f>
        <v>Ohio</v>
      </c>
      <c r="P586">
        <f>VLOOKUP(D586,Product_Dim!$A$1:$G$101,7,0)</f>
        <v>431</v>
      </c>
    </row>
    <row r="587" spans="1:16" x14ac:dyDescent="0.3">
      <c r="A587" t="s">
        <v>3283</v>
      </c>
      <c r="B587" s="4">
        <v>45567</v>
      </c>
      <c r="C587" t="s">
        <v>450</v>
      </c>
      <c r="D587" t="s">
        <v>1550</v>
      </c>
      <c r="E587" t="str">
        <f>VLOOKUP(D587,Product_Dim!$A$1:$G$101,2,0)</f>
        <v>Ceramic Kitchen Bowl Set</v>
      </c>
      <c r="F587" t="s">
        <v>1776</v>
      </c>
      <c r="G587">
        <v>4</v>
      </c>
      <c r="H587">
        <v>228.98</v>
      </c>
      <c r="I587">
        <v>0.22</v>
      </c>
      <c r="J587" t="s">
        <v>1807</v>
      </c>
      <c r="K587" s="17">
        <v>714.41759999999999</v>
      </c>
      <c r="L587">
        <f>VLOOKUP(C587,Customer_Dim!$A$2:$H$501,3,0)</f>
        <v>62</v>
      </c>
      <c r="M587" t="str">
        <f t="shared" si="9"/>
        <v>60+</v>
      </c>
      <c r="N587" t="str">
        <f>VLOOKUP(C587,Customer_Dim!$A$2:$H$501,4,0)</f>
        <v>Female</v>
      </c>
      <c r="O587" t="str">
        <f>VLOOKUP(C587,Customer_Dim!$A$2:$H$501,6,0)</f>
        <v>Florida</v>
      </c>
      <c r="P587">
        <f>VLOOKUP(D587,Product_Dim!$A$1:$G$101,7,0)</f>
        <v>308</v>
      </c>
    </row>
    <row r="588" spans="1:16" x14ac:dyDescent="0.3">
      <c r="A588" t="s">
        <v>2139</v>
      </c>
      <c r="B588" s="4">
        <v>45815</v>
      </c>
      <c r="C588" t="s">
        <v>450</v>
      </c>
      <c r="D588" t="s">
        <v>1602</v>
      </c>
      <c r="E588" t="str">
        <f>VLOOKUP(D588,Product_Dim!$A$1:$G$101,2,0)</f>
        <v>Women's Summer Dress</v>
      </c>
      <c r="F588" t="s">
        <v>1751</v>
      </c>
      <c r="G588">
        <v>3</v>
      </c>
      <c r="H588">
        <v>399.42</v>
      </c>
      <c r="I588">
        <v>0.02</v>
      </c>
      <c r="J588" t="s">
        <v>1805</v>
      </c>
      <c r="K588" s="17">
        <v>1174.2947999999999</v>
      </c>
      <c r="L588">
        <f>VLOOKUP(C588,Customer_Dim!$A$2:$H$501,3,0)</f>
        <v>62</v>
      </c>
      <c r="M588" t="str">
        <f t="shared" si="9"/>
        <v>60+</v>
      </c>
      <c r="N588" t="str">
        <f>VLOOKUP(C588,Customer_Dim!$A$2:$H$501,4,0)</f>
        <v>Female</v>
      </c>
      <c r="O588" t="str">
        <f>VLOOKUP(C588,Customer_Dim!$A$2:$H$501,6,0)</f>
        <v>Florida</v>
      </c>
      <c r="P588">
        <f>VLOOKUP(D588,Product_Dim!$A$1:$G$101,7,0)</f>
        <v>154</v>
      </c>
    </row>
    <row r="589" spans="1:16" x14ac:dyDescent="0.3">
      <c r="A589" t="s">
        <v>3205</v>
      </c>
      <c r="B589" s="4">
        <v>45601</v>
      </c>
      <c r="C589" t="s">
        <v>450</v>
      </c>
      <c r="D589" t="s">
        <v>1644</v>
      </c>
      <c r="E589" t="str">
        <f>VLOOKUP(D589,Product_Dim!$A$1:$G$101,2,0)</f>
        <v>Foam Roller</v>
      </c>
      <c r="F589" t="s">
        <v>1771</v>
      </c>
      <c r="G589">
        <v>4</v>
      </c>
      <c r="H589">
        <v>559.59</v>
      </c>
      <c r="I589">
        <v>0.19</v>
      </c>
      <c r="J589" t="s">
        <v>1810</v>
      </c>
      <c r="K589" s="17">
        <v>1813.0716</v>
      </c>
      <c r="L589">
        <f>VLOOKUP(C589,Customer_Dim!$A$2:$H$501,3,0)</f>
        <v>62</v>
      </c>
      <c r="M589" t="str">
        <f t="shared" si="9"/>
        <v>60+</v>
      </c>
      <c r="N589" t="str">
        <f>VLOOKUP(C589,Customer_Dim!$A$2:$H$501,4,0)</f>
        <v>Female</v>
      </c>
      <c r="O589" t="str">
        <f>VLOOKUP(C589,Customer_Dim!$A$2:$H$501,6,0)</f>
        <v>Florida</v>
      </c>
      <c r="P589">
        <f>VLOOKUP(D589,Product_Dim!$A$1:$G$101,7,0)</f>
        <v>138</v>
      </c>
    </row>
    <row r="590" spans="1:16" x14ac:dyDescent="0.3">
      <c r="A590" t="s">
        <v>3752</v>
      </c>
      <c r="B590" s="4">
        <v>45797</v>
      </c>
      <c r="C590" t="s">
        <v>450</v>
      </c>
      <c r="D590" t="s">
        <v>1718</v>
      </c>
      <c r="E590" t="str">
        <f>VLOOKUP(D590,Product_Dim!$A$1:$G$101,2,0)</f>
        <v>Vitamin E Body Lotion</v>
      </c>
      <c r="F590" t="s">
        <v>1789</v>
      </c>
      <c r="G590">
        <v>1</v>
      </c>
      <c r="H590">
        <v>355.31</v>
      </c>
      <c r="I590">
        <v>0.27</v>
      </c>
      <c r="J590" t="s">
        <v>1805</v>
      </c>
      <c r="K590" s="17">
        <v>259.37630000000001</v>
      </c>
      <c r="L590">
        <f>VLOOKUP(C590,Customer_Dim!$A$2:$H$501,3,0)</f>
        <v>62</v>
      </c>
      <c r="M590" t="str">
        <f t="shared" si="9"/>
        <v>60+</v>
      </c>
      <c r="N590" t="str">
        <f>VLOOKUP(C590,Customer_Dim!$A$2:$H$501,4,0)</f>
        <v>Female</v>
      </c>
      <c r="O590" t="str">
        <f>VLOOKUP(C590,Customer_Dim!$A$2:$H$501,6,0)</f>
        <v>Florida</v>
      </c>
      <c r="P590">
        <f>VLOOKUP(D590,Product_Dim!$A$1:$G$101,7,0)</f>
        <v>213</v>
      </c>
    </row>
    <row r="591" spans="1:16" x14ac:dyDescent="0.3">
      <c r="A591" t="s">
        <v>2955</v>
      </c>
      <c r="B591" s="4">
        <v>45569</v>
      </c>
      <c r="C591" t="s">
        <v>453</v>
      </c>
      <c r="D591" t="s">
        <v>1560</v>
      </c>
      <c r="E591" t="str">
        <f>VLOOKUP(D591,Product_Dim!$A$1:$G$101,2,0)</f>
        <v>4K Home Projector</v>
      </c>
      <c r="F591" t="s">
        <v>1758</v>
      </c>
      <c r="G591">
        <v>4</v>
      </c>
      <c r="H591">
        <v>101.33</v>
      </c>
      <c r="I591">
        <v>0</v>
      </c>
      <c r="J591" t="s">
        <v>1805</v>
      </c>
      <c r="K591" s="17">
        <v>405.32</v>
      </c>
      <c r="L591">
        <f>VLOOKUP(C591,Customer_Dim!$A$2:$H$501,3,0)</f>
        <v>54</v>
      </c>
      <c r="M591" t="str">
        <f t="shared" si="9"/>
        <v>40–59</v>
      </c>
      <c r="N591" t="str">
        <f>VLOOKUP(C591,Customer_Dim!$A$2:$H$501,4,0)</f>
        <v>Male</v>
      </c>
      <c r="O591" t="str">
        <f>VLOOKUP(C591,Customer_Dim!$A$2:$H$501,6,0)</f>
        <v>Washington</v>
      </c>
      <c r="P591">
        <f>VLOOKUP(D591,Product_Dim!$A$1:$G$101,7,0)</f>
        <v>301</v>
      </c>
    </row>
    <row r="592" spans="1:16" x14ac:dyDescent="0.3">
      <c r="A592" t="s">
        <v>2078</v>
      </c>
      <c r="B592" s="4">
        <v>45750</v>
      </c>
      <c r="C592" t="s">
        <v>453</v>
      </c>
      <c r="D592" t="s">
        <v>1670</v>
      </c>
      <c r="E592" t="str">
        <f>VLOOKUP(D592,Product_Dim!$A$1:$G$101,2,0)</f>
        <v>Kitchen Storage Rack</v>
      </c>
      <c r="F592" t="s">
        <v>1764</v>
      </c>
      <c r="G592">
        <v>2</v>
      </c>
      <c r="H592">
        <v>105.15</v>
      </c>
      <c r="I592">
        <v>0.06</v>
      </c>
      <c r="J592" t="s">
        <v>1805</v>
      </c>
      <c r="K592" s="17">
        <v>197.68199999999999</v>
      </c>
      <c r="L592">
        <f>VLOOKUP(C592,Customer_Dim!$A$2:$H$501,3,0)</f>
        <v>54</v>
      </c>
      <c r="M592" t="str">
        <f t="shared" si="9"/>
        <v>40–59</v>
      </c>
      <c r="N592" t="str">
        <f>VLOOKUP(C592,Customer_Dim!$A$2:$H$501,4,0)</f>
        <v>Male</v>
      </c>
      <c r="O592" t="str">
        <f>VLOOKUP(C592,Customer_Dim!$A$2:$H$501,6,0)</f>
        <v>Washington</v>
      </c>
      <c r="P592">
        <f>VLOOKUP(D592,Product_Dim!$A$1:$G$101,7,0)</f>
        <v>89</v>
      </c>
    </row>
    <row r="593" spans="1:16" x14ac:dyDescent="0.3">
      <c r="A593" t="s">
        <v>2598</v>
      </c>
      <c r="B593" s="4">
        <v>45320</v>
      </c>
      <c r="C593" t="s">
        <v>453</v>
      </c>
      <c r="D593" t="s">
        <v>1544</v>
      </c>
      <c r="E593" t="str">
        <f>VLOOKUP(D593,Product_Dim!$A$1:$G$101,2,0)</f>
        <v>Wireless Bluetooth Earbuds</v>
      </c>
      <c r="F593" t="s">
        <v>1739</v>
      </c>
      <c r="G593">
        <v>2</v>
      </c>
      <c r="H593">
        <v>443.09</v>
      </c>
      <c r="I593">
        <v>0.02</v>
      </c>
      <c r="J593" t="s">
        <v>1807</v>
      </c>
      <c r="K593" s="17">
        <v>868.45639999999992</v>
      </c>
      <c r="L593">
        <f>VLOOKUP(C593,Customer_Dim!$A$2:$H$501,3,0)</f>
        <v>54</v>
      </c>
      <c r="M593" t="str">
        <f t="shared" si="9"/>
        <v>40–59</v>
      </c>
      <c r="N593" t="str">
        <f>VLOOKUP(C593,Customer_Dim!$A$2:$H$501,4,0)</f>
        <v>Male</v>
      </c>
      <c r="O593" t="str">
        <f>VLOOKUP(C593,Customer_Dim!$A$2:$H$501,6,0)</f>
        <v>Washington</v>
      </c>
      <c r="P593">
        <f>VLOOKUP(D593,Product_Dim!$A$1:$G$101,7,0)</f>
        <v>142</v>
      </c>
    </row>
    <row r="594" spans="1:16" x14ac:dyDescent="0.3">
      <c r="A594" t="s">
        <v>2704</v>
      </c>
      <c r="B594" s="4">
        <v>45389</v>
      </c>
      <c r="C594" t="s">
        <v>453</v>
      </c>
      <c r="D594" t="s">
        <v>1696</v>
      </c>
      <c r="E594" t="str">
        <f>VLOOKUP(D594,Product_Dim!$A$1:$G$101,2,0)</f>
        <v>Hydrating Face Cleanser</v>
      </c>
      <c r="F594" t="s">
        <v>1748</v>
      </c>
      <c r="G594">
        <v>1</v>
      </c>
      <c r="H594">
        <v>113.07</v>
      </c>
      <c r="I594">
        <v>0.24</v>
      </c>
      <c r="J594" t="s">
        <v>1805</v>
      </c>
      <c r="K594" s="17">
        <v>85.933199999999999</v>
      </c>
      <c r="L594">
        <f>VLOOKUP(C594,Customer_Dim!$A$2:$H$501,3,0)</f>
        <v>54</v>
      </c>
      <c r="M594" t="str">
        <f t="shared" si="9"/>
        <v>40–59</v>
      </c>
      <c r="N594" t="str">
        <f>VLOOKUP(C594,Customer_Dim!$A$2:$H$501,4,0)</f>
        <v>Male</v>
      </c>
      <c r="O594" t="str">
        <f>VLOOKUP(C594,Customer_Dim!$A$2:$H$501,6,0)</f>
        <v>Washington</v>
      </c>
      <c r="P594">
        <f>VLOOKUP(D594,Product_Dim!$A$1:$G$101,7,0)</f>
        <v>159</v>
      </c>
    </row>
    <row r="595" spans="1:16" x14ac:dyDescent="0.3">
      <c r="A595" t="s">
        <v>3044</v>
      </c>
      <c r="B595" s="4">
        <v>45912</v>
      </c>
      <c r="C595" t="s">
        <v>453</v>
      </c>
      <c r="D595" t="s">
        <v>1710</v>
      </c>
      <c r="E595" t="str">
        <f>VLOOKUP(D595,Product_Dim!$A$1:$G$101,2,0)</f>
        <v>Gaming Mouse Pad XL</v>
      </c>
      <c r="F595" t="s">
        <v>1779</v>
      </c>
      <c r="G595">
        <v>1</v>
      </c>
      <c r="H595">
        <v>822.6</v>
      </c>
      <c r="I595">
        <v>0.28999999999999998</v>
      </c>
      <c r="J595" t="s">
        <v>1807</v>
      </c>
      <c r="K595" s="17">
        <v>584.04599999999994</v>
      </c>
      <c r="L595">
        <f>VLOOKUP(C595,Customer_Dim!$A$2:$H$501,3,0)</f>
        <v>54</v>
      </c>
      <c r="M595" t="str">
        <f t="shared" si="9"/>
        <v>40–59</v>
      </c>
      <c r="N595" t="str">
        <f>VLOOKUP(C595,Customer_Dim!$A$2:$H$501,4,0)</f>
        <v>Male</v>
      </c>
      <c r="O595" t="str">
        <f>VLOOKUP(C595,Customer_Dim!$A$2:$H$501,6,0)</f>
        <v>Washington</v>
      </c>
      <c r="P595">
        <f>VLOOKUP(D595,Product_Dim!$A$1:$G$101,7,0)</f>
        <v>361</v>
      </c>
    </row>
    <row r="596" spans="1:16" x14ac:dyDescent="0.3">
      <c r="A596" t="s">
        <v>3056</v>
      </c>
      <c r="B596" s="4">
        <v>45467</v>
      </c>
      <c r="C596" t="s">
        <v>453</v>
      </c>
      <c r="D596" t="s">
        <v>1718</v>
      </c>
      <c r="E596" t="str">
        <f>VLOOKUP(D596,Product_Dim!$A$1:$G$101,2,0)</f>
        <v>Vitamin E Body Lotion</v>
      </c>
      <c r="F596" t="s">
        <v>1786</v>
      </c>
      <c r="G596">
        <v>3</v>
      </c>
      <c r="H596">
        <v>517.98</v>
      </c>
      <c r="I596">
        <v>0.01</v>
      </c>
      <c r="J596" t="s">
        <v>1807</v>
      </c>
      <c r="K596" s="17">
        <v>1538.4005999999999</v>
      </c>
      <c r="L596">
        <f>VLOOKUP(C596,Customer_Dim!$A$2:$H$501,3,0)</f>
        <v>54</v>
      </c>
      <c r="M596" t="str">
        <f t="shared" si="9"/>
        <v>40–59</v>
      </c>
      <c r="N596" t="str">
        <f>VLOOKUP(C596,Customer_Dim!$A$2:$H$501,4,0)</f>
        <v>Male</v>
      </c>
      <c r="O596" t="str">
        <f>VLOOKUP(C596,Customer_Dim!$A$2:$H$501,6,0)</f>
        <v>Washington</v>
      </c>
      <c r="P596">
        <f>VLOOKUP(D596,Product_Dim!$A$1:$G$101,7,0)</f>
        <v>213</v>
      </c>
    </row>
    <row r="597" spans="1:16" x14ac:dyDescent="0.3">
      <c r="A597" t="s">
        <v>3675</v>
      </c>
      <c r="B597" s="4">
        <v>45722</v>
      </c>
      <c r="C597" t="s">
        <v>456</v>
      </c>
      <c r="D597" t="s">
        <v>1552</v>
      </c>
      <c r="E597" t="str">
        <f>VLOOKUP(D597,Product_Dim!$A$1:$G$101,2,0)</f>
        <v>HD Smart TV Stick</v>
      </c>
      <c r="F597" t="s">
        <v>1789</v>
      </c>
      <c r="G597">
        <v>4</v>
      </c>
      <c r="H597">
        <v>838.7</v>
      </c>
      <c r="I597">
        <v>0.21</v>
      </c>
      <c r="J597" t="s">
        <v>1810</v>
      </c>
      <c r="K597" s="17">
        <v>2650.2919999999999</v>
      </c>
      <c r="L597">
        <f>VLOOKUP(C597,Customer_Dim!$A$2:$H$501,3,0)</f>
        <v>33</v>
      </c>
      <c r="M597" t="str">
        <f t="shared" si="9"/>
        <v>20–39</v>
      </c>
      <c r="N597" t="str">
        <f>VLOOKUP(C597,Customer_Dim!$A$2:$H$501,4,0)</f>
        <v>Female</v>
      </c>
      <c r="O597" t="str">
        <f>VLOOKUP(C597,Customer_Dim!$A$2:$H$501,6,0)</f>
        <v>Michigan</v>
      </c>
      <c r="P597">
        <f>VLOOKUP(D597,Product_Dim!$A$1:$G$101,7,0)</f>
        <v>0</v>
      </c>
    </row>
    <row r="598" spans="1:16" x14ac:dyDescent="0.3">
      <c r="A598" t="s">
        <v>2432</v>
      </c>
      <c r="B598" s="4">
        <v>45517</v>
      </c>
      <c r="C598" t="s">
        <v>456</v>
      </c>
      <c r="D598" t="s">
        <v>1554</v>
      </c>
      <c r="E598" t="str">
        <f>VLOOKUP(D598,Product_Dim!$A$1:$G$101,2,0)</f>
        <v>Hair Strengthening Shampoo</v>
      </c>
      <c r="F598" t="s">
        <v>1758</v>
      </c>
      <c r="G598">
        <v>2</v>
      </c>
      <c r="H598">
        <v>179.64</v>
      </c>
      <c r="I598">
        <v>0.1</v>
      </c>
      <c r="J598" t="s">
        <v>1807</v>
      </c>
      <c r="K598" s="17">
        <v>323.35199999999998</v>
      </c>
      <c r="L598">
        <f>VLOOKUP(C598,Customer_Dim!$A$2:$H$501,3,0)</f>
        <v>33</v>
      </c>
      <c r="M598" t="str">
        <f t="shared" si="9"/>
        <v>20–39</v>
      </c>
      <c r="N598" t="str">
        <f>VLOOKUP(C598,Customer_Dim!$A$2:$H$501,4,0)</f>
        <v>Female</v>
      </c>
      <c r="O598" t="str">
        <f>VLOOKUP(C598,Customer_Dim!$A$2:$H$501,6,0)</f>
        <v>Michigan</v>
      </c>
      <c r="P598">
        <f>VLOOKUP(D598,Product_Dim!$A$1:$G$101,7,0)</f>
        <v>460</v>
      </c>
    </row>
    <row r="599" spans="1:16" x14ac:dyDescent="0.3">
      <c r="A599" t="s">
        <v>3215</v>
      </c>
      <c r="B599" s="4">
        <v>45679</v>
      </c>
      <c r="C599" t="s">
        <v>456</v>
      </c>
      <c r="D599" t="s">
        <v>1556</v>
      </c>
      <c r="E599" t="str">
        <f>VLOOKUP(D599,Product_Dim!$A$1:$G$101,2,0)</f>
        <v>USB-C Fast Charger</v>
      </c>
      <c r="F599" t="s">
        <v>1743</v>
      </c>
      <c r="G599">
        <v>1</v>
      </c>
      <c r="H599">
        <v>908.5</v>
      </c>
      <c r="I599">
        <v>0.2</v>
      </c>
      <c r="J599" t="s">
        <v>1810</v>
      </c>
      <c r="K599" s="17">
        <v>726.80000000000007</v>
      </c>
      <c r="L599">
        <f>VLOOKUP(C599,Customer_Dim!$A$2:$H$501,3,0)</f>
        <v>33</v>
      </c>
      <c r="M599" t="str">
        <f t="shared" si="9"/>
        <v>20–39</v>
      </c>
      <c r="N599" t="str">
        <f>VLOOKUP(C599,Customer_Dim!$A$2:$H$501,4,0)</f>
        <v>Female</v>
      </c>
      <c r="O599" t="str">
        <f>VLOOKUP(C599,Customer_Dim!$A$2:$H$501,6,0)</f>
        <v>Michigan</v>
      </c>
      <c r="P599">
        <f>VLOOKUP(D599,Product_Dim!$A$1:$G$101,7,0)</f>
        <v>453</v>
      </c>
    </row>
    <row r="600" spans="1:16" x14ac:dyDescent="0.3">
      <c r="A600" t="s">
        <v>2045</v>
      </c>
      <c r="B600" s="4">
        <v>45253</v>
      </c>
      <c r="C600" t="s">
        <v>456</v>
      </c>
      <c r="D600" t="s">
        <v>1560</v>
      </c>
      <c r="E600" t="str">
        <f>VLOOKUP(D600,Product_Dim!$A$1:$G$101,2,0)</f>
        <v>4K Home Projector</v>
      </c>
      <c r="F600" t="s">
        <v>1755</v>
      </c>
      <c r="G600">
        <v>1</v>
      </c>
      <c r="H600">
        <v>594.44000000000005</v>
      </c>
      <c r="I600">
        <v>0.21</v>
      </c>
      <c r="J600" t="s">
        <v>1805</v>
      </c>
      <c r="K600" s="17">
        <v>469.60759999999999</v>
      </c>
      <c r="L600">
        <f>VLOOKUP(C600,Customer_Dim!$A$2:$H$501,3,0)</f>
        <v>33</v>
      </c>
      <c r="M600" t="str">
        <f t="shared" si="9"/>
        <v>20–39</v>
      </c>
      <c r="N600" t="str">
        <f>VLOOKUP(C600,Customer_Dim!$A$2:$H$501,4,0)</f>
        <v>Female</v>
      </c>
      <c r="O600" t="str">
        <f>VLOOKUP(C600,Customer_Dim!$A$2:$H$501,6,0)</f>
        <v>Michigan</v>
      </c>
      <c r="P600">
        <f>VLOOKUP(D600,Product_Dim!$A$1:$G$101,7,0)</f>
        <v>301</v>
      </c>
    </row>
    <row r="601" spans="1:16" x14ac:dyDescent="0.3">
      <c r="A601" t="s">
        <v>2004</v>
      </c>
      <c r="B601" s="4">
        <v>45227</v>
      </c>
      <c r="C601" t="s">
        <v>456</v>
      </c>
      <c r="D601" t="s">
        <v>1618</v>
      </c>
      <c r="E601" t="str">
        <f>VLOOKUP(D601,Product_Dim!$A$1:$G$101,2,0)</f>
        <v>Adjustable Jump Rope</v>
      </c>
      <c r="F601" t="s">
        <v>1774</v>
      </c>
      <c r="G601">
        <v>1</v>
      </c>
      <c r="H601">
        <v>541.24</v>
      </c>
      <c r="I601">
        <v>0.03</v>
      </c>
      <c r="J601" t="s">
        <v>1807</v>
      </c>
      <c r="K601" s="17">
        <v>525.00279999999998</v>
      </c>
      <c r="L601">
        <f>VLOOKUP(C601,Customer_Dim!$A$2:$H$501,3,0)</f>
        <v>33</v>
      </c>
      <c r="M601" t="str">
        <f t="shared" si="9"/>
        <v>20–39</v>
      </c>
      <c r="N601" t="str">
        <f>VLOOKUP(C601,Customer_Dim!$A$2:$H$501,4,0)</f>
        <v>Female</v>
      </c>
      <c r="O601" t="str">
        <f>VLOOKUP(C601,Customer_Dim!$A$2:$H$501,6,0)</f>
        <v>Michigan</v>
      </c>
      <c r="P601">
        <f>VLOOKUP(D601,Product_Dim!$A$1:$G$101,7,0)</f>
        <v>316</v>
      </c>
    </row>
    <row r="602" spans="1:16" x14ac:dyDescent="0.3">
      <c r="A602" t="s">
        <v>3781</v>
      </c>
      <c r="B602" s="4">
        <v>45886</v>
      </c>
      <c r="C602" t="s">
        <v>456</v>
      </c>
      <c r="D602" t="s">
        <v>1636</v>
      </c>
      <c r="E602" t="str">
        <f>VLOOKUP(D602,Product_Dim!$A$1:$G$101,2,0)</f>
        <v>Men's Track Pants</v>
      </c>
      <c r="F602" t="s">
        <v>1761</v>
      </c>
      <c r="G602">
        <v>2</v>
      </c>
      <c r="H602">
        <v>842.89</v>
      </c>
      <c r="I602">
        <v>0.25</v>
      </c>
      <c r="J602" t="s">
        <v>1810</v>
      </c>
      <c r="K602" s="17">
        <v>1264.335</v>
      </c>
      <c r="L602">
        <f>VLOOKUP(C602,Customer_Dim!$A$2:$H$501,3,0)</f>
        <v>33</v>
      </c>
      <c r="M602" t="str">
        <f t="shared" si="9"/>
        <v>20–39</v>
      </c>
      <c r="N602" t="str">
        <f>VLOOKUP(C602,Customer_Dim!$A$2:$H$501,4,0)</f>
        <v>Female</v>
      </c>
      <c r="O602" t="str">
        <f>VLOOKUP(C602,Customer_Dim!$A$2:$H$501,6,0)</f>
        <v>Michigan</v>
      </c>
      <c r="P602">
        <f>VLOOKUP(D602,Product_Dim!$A$1:$G$101,7,0)</f>
        <v>125</v>
      </c>
    </row>
    <row r="603" spans="1:16" x14ac:dyDescent="0.3">
      <c r="A603" t="s">
        <v>2666</v>
      </c>
      <c r="B603" s="4">
        <v>45614</v>
      </c>
      <c r="C603" t="s">
        <v>456</v>
      </c>
      <c r="D603" t="s">
        <v>1688</v>
      </c>
      <c r="E603" t="str">
        <f>VLOOKUP(D603,Product_Dim!$A$1:$G$101,2,0)</f>
        <v>Decorative Lamp Shade</v>
      </c>
      <c r="F603" t="s">
        <v>1743</v>
      </c>
      <c r="G603">
        <v>3</v>
      </c>
      <c r="H603">
        <v>448.55</v>
      </c>
      <c r="I603">
        <v>0.05</v>
      </c>
      <c r="J603" t="s">
        <v>1805</v>
      </c>
      <c r="K603" s="17">
        <v>1278.3675000000001</v>
      </c>
      <c r="L603">
        <f>VLOOKUP(C603,Customer_Dim!$A$2:$H$501,3,0)</f>
        <v>33</v>
      </c>
      <c r="M603" t="str">
        <f t="shared" si="9"/>
        <v>20–39</v>
      </c>
      <c r="N603" t="str">
        <f>VLOOKUP(C603,Customer_Dim!$A$2:$H$501,4,0)</f>
        <v>Female</v>
      </c>
      <c r="O603" t="str">
        <f>VLOOKUP(C603,Customer_Dim!$A$2:$H$501,6,0)</f>
        <v>Michigan</v>
      </c>
      <c r="P603">
        <f>VLOOKUP(D603,Product_Dim!$A$1:$G$101,7,0)</f>
        <v>469</v>
      </c>
    </row>
    <row r="604" spans="1:16" x14ac:dyDescent="0.3">
      <c r="A604" t="s">
        <v>2065</v>
      </c>
      <c r="B604" s="4">
        <v>45300</v>
      </c>
      <c r="C604" t="s">
        <v>459</v>
      </c>
      <c r="D604" t="s">
        <v>1600</v>
      </c>
      <c r="E604" t="str">
        <f>VLOOKUP(D604,Product_Dim!$A$1:$G$101,2,0)</f>
        <v>Bedroom Table Lamp</v>
      </c>
      <c r="F604" t="s">
        <v>1789</v>
      </c>
      <c r="G604">
        <v>1</v>
      </c>
      <c r="H604">
        <v>222.94</v>
      </c>
      <c r="I604">
        <v>0.19</v>
      </c>
      <c r="J604" t="s">
        <v>1805</v>
      </c>
      <c r="K604" s="17">
        <v>180.5814</v>
      </c>
      <c r="L604">
        <f>VLOOKUP(C604,Customer_Dim!$A$2:$H$501,3,0)</f>
        <v>29</v>
      </c>
      <c r="M604" t="str">
        <f t="shared" si="9"/>
        <v>20–39</v>
      </c>
      <c r="N604" t="str">
        <f>VLOOKUP(C604,Customer_Dim!$A$2:$H$501,4,0)</f>
        <v>Male</v>
      </c>
      <c r="O604" t="str">
        <f>VLOOKUP(C604,Customer_Dim!$A$2:$H$501,6,0)</f>
        <v>Nebraska</v>
      </c>
      <c r="P604">
        <f>VLOOKUP(D604,Product_Dim!$A$1:$G$101,7,0)</f>
        <v>329</v>
      </c>
    </row>
    <row r="605" spans="1:16" x14ac:dyDescent="0.3">
      <c r="A605" t="s">
        <v>3488</v>
      </c>
      <c r="B605" s="4">
        <v>45268</v>
      </c>
      <c r="C605" t="s">
        <v>459</v>
      </c>
      <c r="D605" t="s">
        <v>1604</v>
      </c>
      <c r="E605" t="str">
        <f>VLOOKUP(D605,Product_Dim!$A$1:$G$101,2,0)</f>
        <v>Men's Casual Sneakers</v>
      </c>
      <c r="F605" t="s">
        <v>1783</v>
      </c>
      <c r="G605">
        <v>3</v>
      </c>
      <c r="H605">
        <v>281.95999999999998</v>
      </c>
      <c r="I605">
        <v>0.01</v>
      </c>
      <c r="J605" t="s">
        <v>1810</v>
      </c>
      <c r="K605" s="17">
        <v>837.42119999999989</v>
      </c>
      <c r="L605">
        <f>VLOOKUP(C605,Customer_Dim!$A$2:$H$501,3,0)</f>
        <v>29</v>
      </c>
      <c r="M605" t="str">
        <f t="shared" si="9"/>
        <v>20–39</v>
      </c>
      <c r="N605" t="str">
        <f>VLOOKUP(C605,Customer_Dim!$A$2:$H$501,4,0)</f>
        <v>Male</v>
      </c>
      <c r="O605" t="str">
        <f>VLOOKUP(C605,Customer_Dim!$A$2:$H$501,6,0)</f>
        <v>Nebraska</v>
      </c>
      <c r="P605">
        <f>VLOOKUP(D605,Product_Dim!$A$1:$G$101,7,0)</f>
        <v>214</v>
      </c>
    </row>
    <row r="606" spans="1:16" x14ac:dyDescent="0.3">
      <c r="A606" t="s">
        <v>2386</v>
      </c>
      <c r="B606" s="4">
        <v>45709</v>
      </c>
      <c r="C606" t="s">
        <v>459</v>
      </c>
      <c r="D606" t="s">
        <v>1608</v>
      </c>
      <c r="E606" t="str">
        <f>VLOOKUP(D606,Product_Dim!$A$1:$G$101,2,0)</f>
        <v>Portable Power Bank</v>
      </c>
      <c r="F606" t="s">
        <v>1761</v>
      </c>
      <c r="G606">
        <v>2</v>
      </c>
      <c r="H606">
        <v>507.66</v>
      </c>
      <c r="I606">
        <v>0</v>
      </c>
      <c r="J606" t="s">
        <v>1810</v>
      </c>
      <c r="K606" s="17">
        <v>1015.32</v>
      </c>
      <c r="L606">
        <f>VLOOKUP(C606,Customer_Dim!$A$2:$H$501,3,0)</f>
        <v>29</v>
      </c>
      <c r="M606" t="str">
        <f t="shared" si="9"/>
        <v>20–39</v>
      </c>
      <c r="N606" t="str">
        <f>VLOOKUP(C606,Customer_Dim!$A$2:$H$501,4,0)</f>
        <v>Male</v>
      </c>
      <c r="O606" t="str">
        <f>VLOOKUP(C606,Customer_Dim!$A$2:$H$501,6,0)</f>
        <v>Nebraska</v>
      </c>
      <c r="P606">
        <f>VLOOKUP(D606,Product_Dim!$A$1:$G$101,7,0)</f>
        <v>301</v>
      </c>
    </row>
    <row r="607" spans="1:16" x14ac:dyDescent="0.3">
      <c r="A607" t="s">
        <v>3625</v>
      </c>
      <c r="B607" s="4">
        <v>45814</v>
      </c>
      <c r="C607" t="s">
        <v>462</v>
      </c>
      <c r="D607" t="s">
        <v>1582</v>
      </c>
      <c r="E607" t="str">
        <f>VLOOKUP(D607,Product_Dim!$A$1:$G$101,2,0)</f>
        <v>Wireless Bluetooth Speaker</v>
      </c>
      <c r="F607" t="s">
        <v>1755</v>
      </c>
      <c r="G607">
        <v>4</v>
      </c>
      <c r="H607">
        <v>282.18</v>
      </c>
      <c r="I607">
        <v>0.13</v>
      </c>
      <c r="J607" t="s">
        <v>1810</v>
      </c>
      <c r="K607" s="17">
        <v>981.9864</v>
      </c>
      <c r="L607">
        <f>VLOOKUP(C607,Customer_Dim!$A$2:$H$501,3,0)</f>
        <v>55</v>
      </c>
      <c r="M607" t="str">
        <f t="shared" si="9"/>
        <v>40–59</v>
      </c>
      <c r="N607" t="str">
        <f>VLOOKUP(C607,Customer_Dim!$A$2:$H$501,4,0)</f>
        <v>Female</v>
      </c>
      <c r="O607" t="str">
        <f>VLOOKUP(C607,Customer_Dim!$A$2:$H$501,6,0)</f>
        <v>Ohio</v>
      </c>
      <c r="P607">
        <f>VLOOKUP(D607,Product_Dim!$A$1:$G$101,7,0)</f>
        <v>213</v>
      </c>
    </row>
    <row r="608" spans="1:16" x14ac:dyDescent="0.3">
      <c r="A608" t="s">
        <v>3767</v>
      </c>
      <c r="B608" s="4">
        <v>45454</v>
      </c>
      <c r="C608" t="s">
        <v>462</v>
      </c>
      <c r="D608" t="s">
        <v>1644</v>
      </c>
      <c r="E608" t="str">
        <f>VLOOKUP(D608,Product_Dim!$A$1:$G$101,2,0)</f>
        <v>Foam Roller</v>
      </c>
      <c r="F608" t="s">
        <v>1795</v>
      </c>
      <c r="G608">
        <v>3</v>
      </c>
      <c r="H608">
        <v>223.64</v>
      </c>
      <c r="I608">
        <v>0.05</v>
      </c>
      <c r="J608" t="s">
        <v>1805</v>
      </c>
      <c r="K608" s="17">
        <v>637.37399999999991</v>
      </c>
      <c r="L608">
        <f>VLOOKUP(C608,Customer_Dim!$A$2:$H$501,3,0)</f>
        <v>55</v>
      </c>
      <c r="M608" t="str">
        <f t="shared" si="9"/>
        <v>40–59</v>
      </c>
      <c r="N608" t="str">
        <f>VLOOKUP(C608,Customer_Dim!$A$2:$H$501,4,0)</f>
        <v>Female</v>
      </c>
      <c r="O608" t="str">
        <f>VLOOKUP(C608,Customer_Dim!$A$2:$H$501,6,0)</f>
        <v>Ohio</v>
      </c>
      <c r="P608">
        <f>VLOOKUP(D608,Product_Dim!$A$1:$G$101,7,0)</f>
        <v>138</v>
      </c>
    </row>
    <row r="609" spans="1:16" x14ac:dyDescent="0.3">
      <c r="A609" t="s">
        <v>3629</v>
      </c>
      <c r="B609" s="4">
        <v>45310</v>
      </c>
      <c r="C609" t="s">
        <v>462</v>
      </c>
      <c r="D609" t="s">
        <v>1544</v>
      </c>
      <c r="E609" t="str">
        <f>VLOOKUP(D609,Product_Dim!$A$1:$G$101,2,0)</f>
        <v>Wireless Bluetooth Earbuds</v>
      </c>
      <c r="F609" t="s">
        <v>1783</v>
      </c>
      <c r="G609">
        <v>1</v>
      </c>
      <c r="H609">
        <v>43.58</v>
      </c>
      <c r="I609">
        <v>0.01</v>
      </c>
      <c r="J609" t="s">
        <v>1810</v>
      </c>
      <c r="K609" s="17">
        <v>43.144199999999998</v>
      </c>
      <c r="L609">
        <f>VLOOKUP(C609,Customer_Dim!$A$2:$H$501,3,0)</f>
        <v>55</v>
      </c>
      <c r="M609" t="str">
        <f t="shared" si="9"/>
        <v>40–59</v>
      </c>
      <c r="N609" t="str">
        <f>VLOOKUP(C609,Customer_Dim!$A$2:$H$501,4,0)</f>
        <v>Female</v>
      </c>
      <c r="O609" t="str">
        <f>VLOOKUP(C609,Customer_Dim!$A$2:$H$501,6,0)</f>
        <v>Ohio</v>
      </c>
      <c r="P609">
        <f>VLOOKUP(D609,Product_Dim!$A$1:$G$101,7,0)</f>
        <v>142</v>
      </c>
    </row>
    <row r="610" spans="1:16" x14ac:dyDescent="0.3">
      <c r="A610" t="s">
        <v>2397</v>
      </c>
      <c r="B610" s="4">
        <v>45702</v>
      </c>
      <c r="C610" t="s">
        <v>465</v>
      </c>
      <c r="D610" t="s">
        <v>1568</v>
      </c>
      <c r="E610" t="str">
        <f>VLOOKUP(D610,Product_Dim!$A$1:$G$101,2,0)</f>
        <v>Knee Support Brace</v>
      </c>
      <c r="F610" t="s">
        <v>1792</v>
      </c>
      <c r="G610">
        <v>4</v>
      </c>
      <c r="H610">
        <v>573.37</v>
      </c>
      <c r="I610">
        <v>0.04</v>
      </c>
      <c r="J610" t="s">
        <v>1810</v>
      </c>
      <c r="K610" s="17">
        <v>2201.7408</v>
      </c>
      <c r="L610">
        <f>VLOOKUP(C610,Customer_Dim!$A$2:$H$501,3,0)</f>
        <v>43</v>
      </c>
      <c r="M610" t="str">
        <f t="shared" si="9"/>
        <v>40–59</v>
      </c>
      <c r="N610" t="str">
        <f>VLOOKUP(C610,Customer_Dim!$A$2:$H$501,4,0)</f>
        <v>Male</v>
      </c>
      <c r="O610" t="str">
        <f>VLOOKUP(C610,Customer_Dim!$A$2:$H$501,6,0)</f>
        <v>Virginia</v>
      </c>
      <c r="P610">
        <f>VLOOKUP(D610,Product_Dim!$A$1:$G$101,7,0)</f>
        <v>65</v>
      </c>
    </row>
    <row r="611" spans="1:16" x14ac:dyDescent="0.3">
      <c r="A611" t="s">
        <v>2728</v>
      </c>
      <c r="B611" s="4">
        <v>45460</v>
      </c>
      <c r="C611" t="s">
        <v>465</v>
      </c>
      <c r="D611" t="s">
        <v>1596</v>
      </c>
      <c r="E611" t="str">
        <f>VLOOKUP(D611,Product_Dim!$A$1:$G$101,2,0)</f>
        <v>Modern Wall Clock</v>
      </c>
      <c r="F611" t="s">
        <v>1795</v>
      </c>
      <c r="G611">
        <v>2</v>
      </c>
      <c r="H611">
        <v>892.06</v>
      </c>
      <c r="I611">
        <v>0.08</v>
      </c>
      <c r="J611" t="s">
        <v>1805</v>
      </c>
      <c r="K611" s="17">
        <v>1641.3904</v>
      </c>
      <c r="L611">
        <f>VLOOKUP(C611,Customer_Dim!$A$2:$H$501,3,0)</f>
        <v>43</v>
      </c>
      <c r="M611" t="str">
        <f t="shared" si="9"/>
        <v>40–59</v>
      </c>
      <c r="N611" t="str">
        <f>VLOOKUP(C611,Customer_Dim!$A$2:$H$501,4,0)</f>
        <v>Male</v>
      </c>
      <c r="O611" t="str">
        <f>VLOOKUP(C611,Customer_Dim!$A$2:$H$501,6,0)</f>
        <v>Virginia</v>
      </c>
      <c r="P611">
        <f>VLOOKUP(D611,Product_Dim!$A$1:$G$101,7,0)</f>
        <v>305</v>
      </c>
    </row>
    <row r="612" spans="1:16" x14ac:dyDescent="0.3">
      <c r="A612" t="s">
        <v>1998</v>
      </c>
      <c r="B612" s="4">
        <v>45459</v>
      </c>
      <c r="C612" t="s">
        <v>465</v>
      </c>
      <c r="D612" t="s">
        <v>1622</v>
      </c>
      <c r="E612" t="str">
        <f>VLOOKUP(D612,Product_Dim!$A$1:$G$101,2,0)</f>
        <v>Men's Winter Jacket</v>
      </c>
      <c r="F612" t="s">
        <v>1792</v>
      </c>
      <c r="G612">
        <v>1</v>
      </c>
      <c r="H612">
        <v>804.9</v>
      </c>
      <c r="I612">
        <v>0.03</v>
      </c>
      <c r="J612" t="s">
        <v>1807</v>
      </c>
      <c r="K612" s="17">
        <v>780.75299999999993</v>
      </c>
      <c r="L612">
        <f>VLOOKUP(C612,Customer_Dim!$A$2:$H$501,3,0)</f>
        <v>43</v>
      </c>
      <c r="M612" t="str">
        <f t="shared" si="9"/>
        <v>40–59</v>
      </c>
      <c r="N612" t="str">
        <f>VLOOKUP(C612,Customer_Dim!$A$2:$H$501,4,0)</f>
        <v>Male</v>
      </c>
      <c r="O612" t="str">
        <f>VLOOKUP(C612,Customer_Dim!$A$2:$H$501,6,0)</f>
        <v>Virginia</v>
      </c>
      <c r="P612">
        <f>VLOOKUP(D612,Product_Dim!$A$1:$G$101,7,0)</f>
        <v>296</v>
      </c>
    </row>
    <row r="613" spans="1:16" x14ac:dyDescent="0.3">
      <c r="A613" t="s">
        <v>2884</v>
      </c>
      <c r="B613" s="4">
        <v>45882</v>
      </c>
      <c r="C613" t="s">
        <v>465</v>
      </c>
      <c r="D613" t="s">
        <v>1672</v>
      </c>
      <c r="E613" t="str">
        <f>VLOOKUP(D613,Product_Dim!$A$1:$G$101,2,0)</f>
        <v>Hair Repair Oil Treatment</v>
      </c>
      <c r="F613" t="s">
        <v>1786</v>
      </c>
      <c r="G613">
        <v>3</v>
      </c>
      <c r="H613">
        <v>575.24</v>
      </c>
      <c r="I613">
        <v>0.12</v>
      </c>
      <c r="J613" t="s">
        <v>1810</v>
      </c>
      <c r="K613" s="17">
        <v>1518.6335999999999</v>
      </c>
      <c r="L613">
        <f>VLOOKUP(C613,Customer_Dim!$A$2:$H$501,3,0)</f>
        <v>43</v>
      </c>
      <c r="M613" t="str">
        <f t="shared" si="9"/>
        <v>40–59</v>
      </c>
      <c r="N613" t="str">
        <f>VLOOKUP(C613,Customer_Dim!$A$2:$H$501,4,0)</f>
        <v>Male</v>
      </c>
      <c r="O613" t="str">
        <f>VLOOKUP(C613,Customer_Dim!$A$2:$H$501,6,0)</f>
        <v>Virginia</v>
      </c>
      <c r="P613">
        <f>VLOOKUP(D613,Product_Dim!$A$1:$G$101,7,0)</f>
        <v>383</v>
      </c>
    </row>
    <row r="614" spans="1:16" x14ac:dyDescent="0.3">
      <c r="A614" t="s">
        <v>2504</v>
      </c>
      <c r="B614" s="4">
        <v>45832</v>
      </c>
      <c r="C614" t="s">
        <v>467</v>
      </c>
      <c r="D614" t="s">
        <v>1560</v>
      </c>
      <c r="E614" t="str">
        <f>VLOOKUP(D614,Product_Dim!$A$1:$G$101,2,0)</f>
        <v>4K Home Projector</v>
      </c>
      <c r="F614" t="s">
        <v>1792</v>
      </c>
      <c r="G614">
        <v>2</v>
      </c>
      <c r="H614">
        <v>669.12</v>
      </c>
      <c r="I614">
        <v>0.22</v>
      </c>
      <c r="J614" t="s">
        <v>1805</v>
      </c>
      <c r="K614" s="17">
        <v>1043.8271999999999</v>
      </c>
      <c r="L614">
        <f>VLOOKUP(C614,Customer_Dim!$A$2:$H$501,3,0)</f>
        <v>32</v>
      </c>
      <c r="M614" t="str">
        <f t="shared" si="9"/>
        <v>20–39</v>
      </c>
      <c r="N614" t="str">
        <f>VLOOKUP(C614,Customer_Dim!$A$2:$H$501,4,0)</f>
        <v>Male</v>
      </c>
      <c r="O614" t="str">
        <f>VLOOKUP(C614,Customer_Dim!$A$2:$H$501,6,0)</f>
        <v>Utah</v>
      </c>
      <c r="P614">
        <f>VLOOKUP(D614,Product_Dim!$A$1:$G$101,7,0)</f>
        <v>301</v>
      </c>
    </row>
    <row r="615" spans="1:16" x14ac:dyDescent="0.3">
      <c r="A615" t="s">
        <v>3113</v>
      </c>
      <c r="B615" s="4">
        <v>45774</v>
      </c>
      <c r="C615" t="s">
        <v>467</v>
      </c>
      <c r="D615" t="s">
        <v>1606</v>
      </c>
      <c r="E615" t="str">
        <f>VLOOKUP(D615,Product_Dim!$A$1:$G$101,2,0)</f>
        <v>Sports Water Hydration Pack</v>
      </c>
      <c r="F615" t="s">
        <v>1783</v>
      </c>
      <c r="G615">
        <v>2</v>
      </c>
      <c r="H615">
        <v>235.39</v>
      </c>
      <c r="I615">
        <v>0.27</v>
      </c>
      <c r="J615" t="s">
        <v>1810</v>
      </c>
      <c r="K615" s="17">
        <v>343.6694</v>
      </c>
      <c r="L615">
        <f>VLOOKUP(C615,Customer_Dim!$A$2:$H$501,3,0)</f>
        <v>32</v>
      </c>
      <c r="M615" t="str">
        <f t="shared" si="9"/>
        <v>20–39</v>
      </c>
      <c r="N615" t="str">
        <f>VLOOKUP(C615,Customer_Dim!$A$2:$H$501,4,0)</f>
        <v>Male</v>
      </c>
      <c r="O615" t="str">
        <f>VLOOKUP(C615,Customer_Dim!$A$2:$H$501,6,0)</f>
        <v>Utah</v>
      </c>
      <c r="P615">
        <f>VLOOKUP(D615,Product_Dim!$A$1:$G$101,7,0)</f>
        <v>394</v>
      </c>
    </row>
    <row r="616" spans="1:16" x14ac:dyDescent="0.3">
      <c r="A616" t="s">
        <v>2923</v>
      </c>
      <c r="B616" s="4">
        <v>45219</v>
      </c>
      <c r="C616" t="s">
        <v>470</v>
      </c>
      <c r="D616" t="s">
        <v>1556</v>
      </c>
      <c r="E616" t="str">
        <f>VLOOKUP(D616,Product_Dim!$A$1:$G$101,2,0)</f>
        <v>USB-C Fast Charger</v>
      </c>
      <c r="F616" t="s">
        <v>1764</v>
      </c>
      <c r="G616">
        <v>3</v>
      </c>
      <c r="H616">
        <v>278.38</v>
      </c>
      <c r="I616">
        <v>0.03</v>
      </c>
      <c r="J616" t="s">
        <v>1805</v>
      </c>
      <c r="K616" s="17">
        <v>810.08579999999995</v>
      </c>
      <c r="L616">
        <f>VLOOKUP(C616,Customer_Dim!$A$2:$H$501,3,0)</f>
        <v>63</v>
      </c>
      <c r="M616" t="str">
        <f t="shared" si="9"/>
        <v>60+</v>
      </c>
      <c r="N616" t="str">
        <f>VLOOKUP(C616,Customer_Dim!$A$2:$H$501,4,0)</f>
        <v>Female</v>
      </c>
      <c r="O616" t="str">
        <f>VLOOKUP(C616,Customer_Dim!$A$2:$H$501,6,0)</f>
        <v>Pennsylvania</v>
      </c>
      <c r="P616">
        <f>VLOOKUP(D616,Product_Dim!$A$1:$G$101,7,0)</f>
        <v>453</v>
      </c>
    </row>
    <row r="617" spans="1:16" x14ac:dyDescent="0.3">
      <c r="A617" t="s">
        <v>2753</v>
      </c>
      <c r="B617" s="4">
        <v>45600</v>
      </c>
      <c r="C617" t="s">
        <v>470</v>
      </c>
      <c r="D617" t="s">
        <v>1600</v>
      </c>
      <c r="E617" t="str">
        <f>VLOOKUP(D617,Product_Dim!$A$1:$G$101,2,0)</f>
        <v>Bedroom Table Lamp</v>
      </c>
      <c r="F617" t="s">
        <v>1739</v>
      </c>
      <c r="G617">
        <v>2</v>
      </c>
      <c r="H617">
        <v>157.18</v>
      </c>
      <c r="I617">
        <v>0.15</v>
      </c>
      <c r="J617" t="s">
        <v>1805</v>
      </c>
      <c r="K617" s="17">
        <v>267.20600000000002</v>
      </c>
      <c r="L617">
        <f>VLOOKUP(C617,Customer_Dim!$A$2:$H$501,3,0)</f>
        <v>63</v>
      </c>
      <c r="M617" t="str">
        <f t="shared" si="9"/>
        <v>60+</v>
      </c>
      <c r="N617" t="str">
        <f>VLOOKUP(C617,Customer_Dim!$A$2:$H$501,4,0)</f>
        <v>Female</v>
      </c>
      <c r="O617" t="str">
        <f>VLOOKUP(C617,Customer_Dim!$A$2:$H$501,6,0)</f>
        <v>Pennsylvania</v>
      </c>
      <c r="P617">
        <f>VLOOKUP(D617,Product_Dim!$A$1:$G$101,7,0)</f>
        <v>329</v>
      </c>
    </row>
    <row r="618" spans="1:16" x14ac:dyDescent="0.3">
      <c r="A618" t="s">
        <v>3785</v>
      </c>
      <c r="B618" s="4">
        <v>45615</v>
      </c>
      <c r="C618" t="s">
        <v>470</v>
      </c>
      <c r="D618" t="s">
        <v>1600</v>
      </c>
      <c r="E618" t="str">
        <f>VLOOKUP(D618,Product_Dim!$A$1:$G$101,2,0)</f>
        <v>Bedroom Table Lamp</v>
      </c>
      <c r="F618" t="s">
        <v>1755</v>
      </c>
      <c r="G618">
        <v>3</v>
      </c>
      <c r="H618">
        <v>585.54999999999995</v>
      </c>
      <c r="I618">
        <v>0.14000000000000001</v>
      </c>
      <c r="J618" t="s">
        <v>1810</v>
      </c>
      <c r="K618" s="17">
        <v>1510.7190000000001</v>
      </c>
      <c r="L618">
        <f>VLOOKUP(C618,Customer_Dim!$A$2:$H$501,3,0)</f>
        <v>63</v>
      </c>
      <c r="M618" t="str">
        <f t="shared" si="9"/>
        <v>60+</v>
      </c>
      <c r="N618" t="str">
        <f>VLOOKUP(C618,Customer_Dim!$A$2:$H$501,4,0)</f>
        <v>Female</v>
      </c>
      <c r="O618" t="str">
        <f>VLOOKUP(C618,Customer_Dim!$A$2:$H$501,6,0)</f>
        <v>Pennsylvania</v>
      </c>
      <c r="P618">
        <f>VLOOKUP(D618,Product_Dim!$A$1:$G$101,7,0)</f>
        <v>329</v>
      </c>
    </row>
    <row r="619" spans="1:16" x14ac:dyDescent="0.3">
      <c r="A619" t="s">
        <v>2823</v>
      </c>
      <c r="B619" s="4">
        <v>45461</v>
      </c>
      <c r="C619" t="s">
        <v>470</v>
      </c>
      <c r="D619" t="s">
        <v>1636</v>
      </c>
      <c r="E619" t="str">
        <f>VLOOKUP(D619,Product_Dim!$A$1:$G$101,2,0)</f>
        <v>Men's Track Pants</v>
      </c>
      <c r="F619" t="s">
        <v>1751</v>
      </c>
      <c r="G619">
        <v>3</v>
      </c>
      <c r="H619">
        <v>155.87</v>
      </c>
      <c r="I619">
        <v>0.03</v>
      </c>
      <c r="J619" t="s">
        <v>1810</v>
      </c>
      <c r="K619" s="17">
        <v>453.58170000000001</v>
      </c>
      <c r="L619">
        <f>VLOOKUP(C619,Customer_Dim!$A$2:$H$501,3,0)</f>
        <v>63</v>
      </c>
      <c r="M619" t="str">
        <f t="shared" si="9"/>
        <v>60+</v>
      </c>
      <c r="N619" t="str">
        <f>VLOOKUP(C619,Customer_Dim!$A$2:$H$501,4,0)</f>
        <v>Female</v>
      </c>
      <c r="O619" t="str">
        <f>VLOOKUP(C619,Customer_Dim!$A$2:$H$501,6,0)</f>
        <v>Pennsylvania</v>
      </c>
      <c r="P619">
        <f>VLOOKUP(D619,Product_Dim!$A$1:$G$101,7,0)</f>
        <v>125</v>
      </c>
    </row>
    <row r="620" spans="1:16" x14ac:dyDescent="0.3">
      <c r="A620" t="s">
        <v>2909</v>
      </c>
      <c r="B620" s="4">
        <v>45842</v>
      </c>
      <c r="C620" t="s">
        <v>473</v>
      </c>
      <c r="D620" t="s">
        <v>1560</v>
      </c>
      <c r="E620" t="str">
        <f>VLOOKUP(D620,Product_Dim!$A$1:$G$101,2,0)</f>
        <v>4K Home Projector</v>
      </c>
      <c r="F620" t="s">
        <v>1748</v>
      </c>
      <c r="G620">
        <v>4</v>
      </c>
      <c r="H620">
        <v>243.92</v>
      </c>
      <c r="I620">
        <v>0.02</v>
      </c>
      <c r="J620" t="s">
        <v>1807</v>
      </c>
      <c r="K620" s="17">
        <v>956.16639999999995</v>
      </c>
      <c r="L620">
        <f>VLOOKUP(C620,Customer_Dim!$A$2:$H$501,3,0)</f>
        <v>30</v>
      </c>
      <c r="M620" t="str">
        <f t="shared" si="9"/>
        <v>20–39</v>
      </c>
      <c r="N620" t="str">
        <f>VLOOKUP(C620,Customer_Dim!$A$2:$H$501,4,0)</f>
        <v>Male</v>
      </c>
      <c r="O620" t="str">
        <f>VLOOKUP(C620,Customer_Dim!$A$2:$H$501,6,0)</f>
        <v>California</v>
      </c>
      <c r="P620">
        <f>VLOOKUP(D620,Product_Dim!$A$1:$G$101,7,0)</f>
        <v>301</v>
      </c>
    </row>
    <row r="621" spans="1:16" x14ac:dyDescent="0.3">
      <c r="A621" t="s">
        <v>2930</v>
      </c>
      <c r="B621" s="4">
        <v>45910</v>
      </c>
      <c r="C621" t="s">
        <v>473</v>
      </c>
      <c r="D621" t="s">
        <v>1564</v>
      </c>
      <c r="E621" t="str">
        <f>VLOOKUP(D621,Product_Dim!$A$1:$G$101,2,0)</f>
        <v>Soccer Training Cone Set</v>
      </c>
      <c r="F621" t="s">
        <v>1781</v>
      </c>
      <c r="G621">
        <v>2</v>
      </c>
      <c r="H621">
        <v>456.38</v>
      </c>
      <c r="I621">
        <v>0.12</v>
      </c>
      <c r="J621" t="s">
        <v>1805</v>
      </c>
      <c r="K621" s="17">
        <v>803.22879999999998</v>
      </c>
      <c r="L621">
        <f>VLOOKUP(C621,Customer_Dim!$A$2:$H$501,3,0)</f>
        <v>30</v>
      </c>
      <c r="M621" t="str">
        <f t="shared" si="9"/>
        <v>20–39</v>
      </c>
      <c r="N621" t="str">
        <f>VLOOKUP(C621,Customer_Dim!$A$2:$H$501,4,0)</f>
        <v>Male</v>
      </c>
      <c r="O621" t="str">
        <f>VLOOKUP(C621,Customer_Dim!$A$2:$H$501,6,0)</f>
        <v>California</v>
      </c>
      <c r="P621">
        <f>VLOOKUP(D621,Product_Dim!$A$1:$G$101,7,0)</f>
        <v>367</v>
      </c>
    </row>
    <row r="622" spans="1:16" x14ac:dyDescent="0.3">
      <c r="A622" t="s">
        <v>2072</v>
      </c>
      <c r="B622" s="4">
        <v>45836</v>
      </c>
      <c r="C622" t="s">
        <v>473</v>
      </c>
      <c r="D622" t="s">
        <v>1572</v>
      </c>
      <c r="E622" t="str">
        <f>VLOOKUP(D622,Product_Dim!$A$1:$G$101,2,0)</f>
        <v>Multi-Purpose Storage Box</v>
      </c>
      <c r="F622" t="s">
        <v>1758</v>
      </c>
      <c r="G622">
        <v>1</v>
      </c>
      <c r="H622">
        <v>518</v>
      </c>
      <c r="I622">
        <v>0.25</v>
      </c>
      <c r="J622" t="s">
        <v>1805</v>
      </c>
      <c r="K622" s="17">
        <v>388.5</v>
      </c>
      <c r="L622">
        <f>VLOOKUP(C622,Customer_Dim!$A$2:$H$501,3,0)</f>
        <v>30</v>
      </c>
      <c r="M622" t="str">
        <f t="shared" si="9"/>
        <v>20–39</v>
      </c>
      <c r="N622" t="str">
        <f>VLOOKUP(C622,Customer_Dim!$A$2:$H$501,4,0)</f>
        <v>Male</v>
      </c>
      <c r="O622" t="str">
        <f>VLOOKUP(C622,Customer_Dim!$A$2:$H$501,6,0)</f>
        <v>California</v>
      </c>
      <c r="P622">
        <f>VLOOKUP(D622,Product_Dim!$A$1:$G$101,7,0)</f>
        <v>76</v>
      </c>
    </row>
    <row r="623" spans="1:16" x14ac:dyDescent="0.3">
      <c r="A623" t="s">
        <v>2198</v>
      </c>
      <c r="B623" s="4">
        <v>45478</v>
      </c>
      <c r="C623" t="s">
        <v>473</v>
      </c>
      <c r="D623" t="s">
        <v>1716</v>
      </c>
      <c r="E623" t="str">
        <f>VLOOKUP(D623,Product_Dim!$A$1:$G$101,2,0)</f>
        <v>USB-C Laptop Charger</v>
      </c>
      <c r="F623" t="s">
        <v>1779</v>
      </c>
      <c r="G623">
        <v>2</v>
      </c>
      <c r="H623">
        <v>153.84</v>
      </c>
      <c r="I623">
        <v>0.27</v>
      </c>
      <c r="J623" t="s">
        <v>1807</v>
      </c>
      <c r="K623" s="17">
        <v>224.60640000000001</v>
      </c>
      <c r="L623">
        <f>VLOOKUP(C623,Customer_Dim!$A$2:$H$501,3,0)</f>
        <v>30</v>
      </c>
      <c r="M623" t="str">
        <f t="shared" si="9"/>
        <v>20–39</v>
      </c>
      <c r="N623" t="str">
        <f>VLOOKUP(C623,Customer_Dim!$A$2:$H$501,4,0)</f>
        <v>Male</v>
      </c>
      <c r="O623" t="str">
        <f>VLOOKUP(C623,Customer_Dim!$A$2:$H$501,6,0)</f>
        <v>California</v>
      </c>
      <c r="P623">
        <f>VLOOKUP(D623,Product_Dim!$A$1:$G$101,7,0)</f>
        <v>485</v>
      </c>
    </row>
    <row r="624" spans="1:16" x14ac:dyDescent="0.3">
      <c r="A624" t="s">
        <v>3194</v>
      </c>
      <c r="B624" s="4">
        <v>45373</v>
      </c>
      <c r="C624" t="s">
        <v>476</v>
      </c>
      <c r="D624" t="s">
        <v>1552</v>
      </c>
      <c r="E624" t="str">
        <f>VLOOKUP(D624,Product_Dim!$A$1:$G$101,2,0)</f>
        <v>HD Smart TV Stick</v>
      </c>
      <c r="F624" t="s">
        <v>1748</v>
      </c>
      <c r="G624">
        <v>3</v>
      </c>
      <c r="H624">
        <v>250.14</v>
      </c>
      <c r="I624">
        <v>0.23</v>
      </c>
      <c r="J624" t="s">
        <v>1807</v>
      </c>
      <c r="K624" s="17">
        <v>577.82339999999999</v>
      </c>
      <c r="L624">
        <f>VLOOKUP(C624,Customer_Dim!$A$2:$H$501,3,0)</f>
        <v>37</v>
      </c>
      <c r="M624" t="str">
        <f t="shared" si="9"/>
        <v>20–39</v>
      </c>
      <c r="N624" t="str">
        <f>VLOOKUP(C624,Customer_Dim!$A$2:$H$501,4,0)</f>
        <v>Male</v>
      </c>
      <c r="O624" t="str">
        <f>VLOOKUP(C624,Customer_Dim!$A$2:$H$501,6,0)</f>
        <v>Montana</v>
      </c>
      <c r="P624">
        <f>VLOOKUP(D624,Product_Dim!$A$1:$G$101,7,0)</f>
        <v>0</v>
      </c>
    </row>
    <row r="625" spans="1:16" x14ac:dyDescent="0.3">
      <c r="A625" t="s">
        <v>3776</v>
      </c>
      <c r="B625" s="4">
        <v>45793</v>
      </c>
      <c r="C625" t="s">
        <v>476</v>
      </c>
      <c r="D625" t="s">
        <v>1606</v>
      </c>
      <c r="E625" t="str">
        <f>VLOOKUP(D625,Product_Dim!$A$1:$G$101,2,0)</f>
        <v>Sports Water Hydration Pack</v>
      </c>
      <c r="F625" t="s">
        <v>1764</v>
      </c>
      <c r="G625">
        <v>1</v>
      </c>
      <c r="H625">
        <v>91.38</v>
      </c>
      <c r="I625">
        <v>0.14000000000000001</v>
      </c>
      <c r="J625" t="s">
        <v>1805</v>
      </c>
      <c r="K625" s="17">
        <v>78.586799999999997</v>
      </c>
      <c r="L625">
        <f>VLOOKUP(C625,Customer_Dim!$A$2:$H$501,3,0)</f>
        <v>37</v>
      </c>
      <c r="M625" t="str">
        <f t="shared" si="9"/>
        <v>20–39</v>
      </c>
      <c r="N625" t="str">
        <f>VLOOKUP(C625,Customer_Dim!$A$2:$H$501,4,0)</f>
        <v>Male</v>
      </c>
      <c r="O625" t="str">
        <f>VLOOKUP(C625,Customer_Dim!$A$2:$H$501,6,0)</f>
        <v>Montana</v>
      </c>
      <c r="P625">
        <f>VLOOKUP(D625,Product_Dim!$A$1:$G$101,7,0)</f>
        <v>394</v>
      </c>
    </row>
    <row r="626" spans="1:16" x14ac:dyDescent="0.3">
      <c r="A626" t="s">
        <v>2036</v>
      </c>
      <c r="B626" s="4">
        <v>45348</v>
      </c>
      <c r="C626" t="s">
        <v>476</v>
      </c>
      <c r="D626" t="s">
        <v>1650</v>
      </c>
      <c r="E626" t="str">
        <f>VLOOKUP(D626,Product_Dim!$A$1:$G$101,2,0)</f>
        <v>Luxury Perfume Spray</v>
      </c>
      <c r="F626" t="s">
        <v>1781</v>
      </c>
      <c r="G626">
        <v>3</v>
      </c>
      <c r="H626">
        <v>769.56</v>
      </c>
      <c r="I626">
        <v>0.08</v>
      </c>
      <c r="J626" t="s">
        <v>1805</v>
      </c>
      <c r="K626" s="17">
        <v>2123.9856</v>
      </c>
      <c r="L626">
        <f>VLOOKUP(C626,Customer_Dim!$A$2:$H$501,3,0)</f>
        <v>37</v>
      </c>
      <c r="M626" t="str">
        <f t="shared" si="9"/>
        <v>20–39</v>
      </c>
      <c r="N626" t="str">
        <f>VLOOKUP(C626,Customer_Dim!$A$2:$H$501,4,0)</f>
        <v>Male</v>
      </c>
      <c r="O626" t="str">
        <f>VLOOKUP(C626,Customer_Dim!$A$2:$H$501,6,0)</f>
        <v>Montana</v>
      </c>
      <c r="P626">
        <f>VLOOKUP(D626,Product_Dim!$A$1:$G$101,7,0)</f>
        <v>444</v>
      </c>
    </row>
    <row r="627" spans="1:16" x14ac:dyDescent="0.3">
      <c r="A627" t="s">
        <v>1858</v>
      </c>
      <c r="B627" s="4">
        <v>45689</v>
      </c>
      <c r="C627" t="s">
        <v>476</v>
      </c>
      <c r="D627" t="s">
        <v>1668</v>
      </c>
      <c r="E627" t="str">
        <f>VLOOKUP(D627,Product_Dim!$A$1:$G$101,2,0)</f>
        <v>Men's Sports Shorts</v>
      </c>
      <c r="F627" t="s">
        <v>1761</v>
      </c>
      <c r="G627">
        <v>3</v>
      </c>
      <c r="H627">
        <v>76.569999999999993</v>
      </c>
      <c r="I627">
        <v>0.26</v>
      </c>
      <c r="J627" t="s">
        <v>1805</v>
      </c>
      <c r="K627" s="17">
        <v>169.9854</v>
      </c>
      <c r="L627">
        <f>VLOOKUP(C627,Customer_Dim!$A$2:$H$501,3,0)</f>
        <v>37</v>
      </c>
      <c r="M627" t="str">
        <f t="shared" si="9"/>
        <v>20–39</v>
      </c>
      <c r="N627" t="str">
        <f>VLOOKUP(C627,Customer_Dim!$A$2:$H$501,4,0)</f>
        <v>Male</v>
      </c>
      <c r="O627" t="str">
        <f>VLOOKUP(C627,Customer_Dim!$A$2:$H$501,6,0)</f>
        <v>Montana</v>
      </c>
      <c r="P627">
        <f>VLOOKUP(D627,Product_Dim!$A$1:$G$101,7,0)</f>
        <v>224</v>
      </c>
    </row>
    <row r="628" spans="1:16" x14ac:dyDescent="0.3">
      <c r="A628" t="s">
        <v>2390</v>
      </c>
      <c r="B628" s="4">
        <v>45810</v>
      </c>
      <c r="C628" t="s">
        <v>476</v>
      </c>
      <c r="D628" t="s">
        <v>1728</v>
      </c>
      <c r="E628" t="str">
        <f>VLOOKUP(D628,Product_Dim!$A$1:$G$101,2,0)</f>
        <v>Stainless Steel Cookware Set</v>
      </c>
      <c r="F628" t="s">
        <v>1771</v>
      </c>
      <c r="G628">
        <v>3</v>
      </c>
      <c r="H628">
        <v>53.83</v>
      </c>
      <c r="I628">
        <v>0.24</v>
      </c>
      <c r="J628" t="s">
        <v>1805</v>
      </c>
      <c r="K628" s="17">
        <v>122.7324</v>
      </c>
      <c r="L628">
        <f>VLOOKUP(C628,Customer_Dim!$A$2:$H$501,3,0)</f>
        <v>37</v>
      </c>
      <c r="M628" t="str">
        <f t="shared" si="9"/>
        <v>20–39</v>
      </c>
      <c r="N628" t="str">
        <f>VLOOKUP(C628,Customer_Dim!$A$2:$H$501,4,0)</f>
        <v>Male</v>
      </c>
      <c r="O628" t="str">
        <f>VLOOKUP(C628,Customer_Dim!$A$2:$H$501,6,0)</f>
        <v>Montana</v>
      </c>
      <c r="P628">
        <f>VLOOKUP(D628,Product_Dim!$A$1:$G$101,7,0)</f>
        <v>146</v>
      </c>
    </row>
    <row r="629" spans="1:16" x14ac:dyDescent="0.3">
      <c r="A629" t="s">
        <v>1896</v>
      </c>
      <c r="B629" s="4">
        <v>45848</v>
      </c>
      <c r="C629" t="s">
        <v>479</v>
      </c>
      <c r="D629" t="s">
        <v>1564</v>
      </c>
      <c r="E629" t="str">
        <f>VLOOKUP(D629,Product_Dim!$A$1:$G$101,2,0)</f>
        <v>Soccer Training Cone Set</v>
      </c>
      <c r="F629" t="s">
        <v>1739</v>
      </c>
      <c r="G629">
        <v>4</v>
      </c>
      <c r="H629">
        <v>187.71</v>
      </c>
      <c r="I629">
        <v>0.06</v>
      </c>
      <c r="J629" t="s">
        <v>1810</v>
      </c>
      <c r="K629" s="17">
        <v>705.78959999999995</v>
      </c>
      <c r="L629">
        <f>VLOOKUP(C629,Customer_Dim!$A$2:$H$501,3,0)</f>
        <v>46</v>
      </c>
      <c r="M629" t="str">
        <f t="shared" si="9"/>
        <v>40–59</v>
      </c>
      <c r="N629" t="str">
        <f>VLOOKUP(C629,Customer_Dim!$A$2:$H$501,4,0)</f>
        <v>Male</v>
      </c>
      <c r="O629" t="str">
        <f>VLOOKUP(C629,Customer_Dim!$A$2:$H$501,6,0)</f>
        <v>Alabama</v>
      </c>
      <c r="P629">
        <f>VLOOKUP(D629,Product_Dim!$A$1:$G$101,7,0)</f>
        <v>367</v>
      </c>
    </row>
    <row r="630" spans="1:16" x14ac:dyDescent="0.3">
      <c r="A630" t="s">
        <v>3400</v>
      </c>
      <c r="B630" s="4">
        <v>45355</v>
      </c>
      <c r="C630" t="s">
        <v>479</v>
      </c>
      <c r="D630" t="s">
        <v>1590</v>
      </c>
      <c r="E630" t="str">
        <f>VLOOKUP(D630,Product_Dim!$A$1:$G$101,2,0)</f>
        <v>Stainless Steel Cutlery Set</v>
      </c>
      <c r="F630" t="s">
        <v>1786</v>
      </c>
      <c r="G630">
        <v>1</v>
      </c>
      <c r="H630">
        <v>101.84</v>
      </c>
      <c r="I630">
        <v>0.17</v>
      </c>
      <c r="J630" t="s">
        <v>1805</v>
      </c>
      <c r="K630" s="17">
        <v>84.527199999999993</v>
      </c>
      <c r="L630">
        <f>VLOOKUP(C630,Customer_Dim!$A$2:$H$501,3,0)</f>
        <v>46</v>
      </c>
      <c r="M630" t="str">
        <f t="shared" si="9"/>
        <v>40–59</v>
      </c>
      <c r="N630" t="str">
        <f>VLOOKUP(C630,Customer_Dim!$A$2:$H$501,4,0)</f>
        <v>Male</v>
      </c>
      <c r="O630" t="str">
        <f>VLOOKUP(C630,Customer_Dim!$A$2:$H$501,6,0)</f>
        <v>Alabama</v>
      </c>
      <c r="P630">
        <f>VLOOKUP(D630,Product_Dim!$A$1:$G$101,7,0)</f>
        <v>57</v>
      </c>
    </row>
    <row r="631" spans="1:16" x14ac:dyDescent="0.3">
      <c r="A631" t="s">
        <v>2448</v>
      </c>
      <c r="B631" s="4">
        <v>45365</v>
      </c>
      <c r="C631" t="s">
        <v>479</v>
      </c>
      <c r="D631" t="s">
        <v>1604</v>
      </c>
      <c r="E631" t="str">
        <f>VLOOKUP(D631,Product_Dim!$A$1:$G$101,2,0)</f>
        <v>Men's Casual Sneakers</v>
      </c>
      <c r="F631" t="s">
        <v>1779</v>
      </c>
      <c r="G631">
        <v>3</v>
      </c>
      <c r="H631">
        <v>338.79</v>
      </c>
      <c r="I631">
        <v>0.01</v>
      </c>
      <c r="J631" t="s">
        <v>1805</v>
      </c>
      <c r="K631" s="17">
        <v>1006.2063000000001</v>
      </c>
      <c r="L631">
        <f>VLOOKUP(C631,Customer_Dim!$A$2:$H$501,3,0)</f>
        <v>46</v>
      </c>
      <c r="M631" t="str">
        <f t="shared" si="9"/>
        <v>40–59</v>
      </c>
      <c r="N631" t="str">
        <f>VLOOKUP(C631,Customer_Dim!$A$2:$H$501,4,0)</f>
        <v>Male</v>
      </c>
      <c r="O631" t="str">
        <f>VLOOKUP(C631,Customer_Dim!$A$2:$H$501,6,0)</f>
        <v>Alabama</v>
      </c>
      <c r="P631">
        <f>VLOOKUP(D631,Product_Dim!$A$1:$G$101,7,0)</f>
        <v>214</v>
      </c>
    </row>
    <row r="632" spans="1:16" x14ac:dyDescent="0.3">
      <c r="A632" t="s">
        <v>3047</v>
      </c>
      <c r="B632" s="4">
        <v>45394</v>
      </c>
      <c r="C632" t="s">
        <v>482</v>
      </c>
      <c r="D632" t="s">
        <v>1584</v>
      </c>
      <c r="E632" t="str">
        <f>VLOOKUP(D632,Product_Dim!$A$1:$G$101,2,0)</f>
        <v>Decorative Floor Vase</v>
      </c>
      <c r="F632" t="s">
        <v>1755</v>
      </c>
      <c r="G632">
        <v>2</v>
      </c>
      <c r="H632">
        <v>437.84</v>
      </c>
      <c r="I632">
        <v>0.24</v>
      </c>
      <c r="J632" t="s">
        <v>1805</v>
      </c>
      <c r="K632" s="17">
        <v>665.51679999999999</v>
      </c>
      <c r="L632">
        <f>VLOOKUP(C632,Customer_Dim!$A$2:$H$501,3,0)</f>
        <v>62</v>
      </c>
      <c r="M632" t="str">
        <f t="shared" si="9"/>
        <v>60+</v>
      </c>
      <c r="N632" t="str">
        <f>VLOOKUP(C632,Customer_Dim!$A$2:$H$501,4,0)</f>
        <v>Female</v>
      </c>
      <c r="O632" t="str">
        <f>VLOOKUP(C632,Customer_Dim!$A$2:$H$501,6,0)</f>
        <v>Nevada</v>
      </c>
      <c r="P632">
        <f>VLOOKUP(D632,Product_Dim!$A$1:$G$101,7,0)</f>
        <v>378</v>
      </c>
    </row>
    <row r="633" spans="1:16" x14ac:dyDescent="0.3">
      <c r="A633" t="s">
        <v>2008</v>
      </c>
      <c r="B633" s="4">
        <v>45742</v>
      </c>
      <c r="C633" t="s">
        <v>482</v>
      </c>
      <c r="D633" t="s">
        <v>1596</v>
      </c>
      <c r="E633" t="str">
        <f>VLOOKUP(D633,Product_Dim!$A$1:$G$101,2,0)</f>
        <v>Modern Wall Clock</v>
      </c>
      <c r="F633" t="s">
        <v>1751</v>
      </c>
      <c r="G633">
        <v>1</v>
      </c>
      <c r="H633">
        <v>885.72</v>
      </c>
      <c r="I633">
        <v>0.15</v>
      </c>
      <c r="J633" t="s">
        <v>1805</v>
      </c>
      <c r="K633" s="17">
        <v>752.86199999999997</v>
      </c>
      <c r="L633">
        <f>VLOOKUP(C633,Customer_Dim!$A$2:$H$501,3,0)</f>
        <v>62</v>
      </c>
      <c r="M633" t="str">
        <f t="shared" si="9"/>
        <v>60+</v>
      </c>
      <c r="N633" t="str">
        <f>VLOOKUP(C633,Customer_Dim!$A$2:$H$501,4,0)</f>
        <v>Female</v>
      </c>
      <c r="O633" t="str">
        <f>VLOOKUP(C633,Customer_Dim!$A$2:$H$501,6,0)</f>
        <v>Nevada</v>
      </c>
      <c r="P633">
        <f>VLOOKUP(D633,Product_Dim!$A$1:$G$101,7,0)</f>
        <v>305</v>
      </c>
    </row>
    <row r="634" spans="1:16" x14ac:dyDescent="0.3">
      <c r="A634" t="s">
        <v>3217</v>
      </c>
      <c r="B634" s="4">
        <v>45760</v>
      </c>
      <c r="C634" t="s">
        <v>482</v>
      </c>
      <c r="D634" t="s">
        <v>1600</v>
      </c>
      <c r="E634" t="str">
        <f>VLOOKUP(D634,Product_Dim!$A$1:$G$101,2,0)</f>
        <v>Bedroom Table Lamp</v>
      </c>
      <c r="F634" t="s">
        <v>1751</v>
      </c>
      <c r="G634">
        <v>2</v>
      </c>
      <c r="H634">
        <v>326.85000000000002</v>
      </c>
      <c r="I634">
        <v>0.17</v>
      </c>
      <c r="J634" t="s">
        <v>1810</v>
      </c>
      <c r="K634" s="17">
        <v>542.57100000000003</v>
      </c>
      <c r="L634">
        <f>VLOOKUP(C634,Customer_Dim!$A$2:$H$501,3,0)</f>
        <v>62</v>
      </c>
      <c r="M634" t="str">
        <f t="shared" si="9"/>
        <v>60+</v>
      </c>
      <c r="N634" t="str">
        <f>VLOOKUP(C634,Customer_Dim!$A$2:$H$501,4,0)</f>
        <v>Female</v>
      </c>
      <c r="O634" t="str">
        <f>VLOOKUP(C634,Customer_Dim!$A$2:$H$501,6,0)</f>
        <v>Nevada</v>
      </c>
      <c r="P634">
        <f>VLOOKUP(D634,Product_Dim!$A$1:$G$101,7,0)</f>
        <v>329</v>
      </c>
    </row>
    <row r="635" spans="1:16" x14ac:dyDescent="0.3">
      <c r="A635" t="s">
        <v>1827</v>
      </c>
      <c r="B635" s="4">
        <v>45843</v>
      </c>
      <c r="C635" t="s">
        <v>482</v>
      </c>
      <c r="D635" t="s">
        <v>1674</v>
      </c>
      <c r="E635" t="str">
        <f>VLOOKUP(D635,Product_Dim!$A$1:$G$101,2,0)</f>
        <v>Professional Jump Rope</v>
      </c>
      <c r="F635" t="s">
        <v>1789</v>
      </c>
      <c r="G635">
        <v>3</v>
      </c>
      <c r="H635">
        <v>986.04</v>
      </c>
      <c r="I635">
        <v>0.27</v>
      </c>
      <c r="J635" t="s">
        <v>1810</v>
      </c>
      <c r="K635" s="17">
        <v>2159.4276</v>
      </c>
      <c r="L635">
        <f>VLOOKUP(C635,Customer_Dim!$A$2:$H$501,3,0)</f>
        <v>62</v>
      </c>
      <c r="M635" t="str">
        <f t="shared" si="9"/>
        <v>60+</v>
      </c>
      <c r="N635" t="str">
        <f>VLOOKUP(C635,Customer_Dim!$A$2:$H$501,4,0)</f>
        <v>Female</v>
      </c>
      <c r="O635" t="str">
        <f>VLOOKUP(C635,Customer_Dim!$A$2:$H$501,6,0)</f>
        <v>Nevada</v>
      </c>
      <c r="P635">
        <f>VLOOKUP(D635,Product_Dim!$A$1:$G$101,7,0)</f>
        <v>300</v>
      </c>
    </row>
    <row r="636" spans="1:16" x14ac:dyDescent="0.3">
      <c r="A636" t="s">
        <v>2423</v>
      </c>
      <c r="B636" s="4">
        <v>45497</v>
      </c>
      <c r="C636" t="s">
        <v>482</v>
      </c>
      <c r="D636" t="s">
        <v>1547</v>
      </c>
      <c r="E636" t="str">
        <f>VLOOKUP(D636,Product_Dim!$A$1:$G$101,2,0)</f>
        <v>Adjustable Dumbbell Set</v>
      </c>
      <c r="F636" t="s">
        <v>1771</v>
      </c>
      <c r="G636">
        <v>4</v>
      </c>
      <c r="H636">
        <v>386.41</v>
      </c>
      <c r="I636">
        <v>0.13</v>
      </c>
      <c r="J636" t="s">
        <v>1810</v>
      </c>
      <c r="K636" s="17">
        <v>1344.7067999999999</v>
      </c>
      <c r="L636">
        <f>VLOOKUP(C636,Customer_Dim!$A$2:$H$501,3,0)</f>
        <v>62</v>
      </c>
      <c r="M636" t="str">
        <f t="shared" si="9"/>
        <v>60+</v>
      </c>
      <c r="N636" t="str">
        <f>VLOOKUP(C636,Customer_Dim!$A$2:$H$501,4,0)</f>
        <v>Female</v>
      </c>
      <c r="O636" t="str">
        <f>VLOOKUP(C636,Customer_Dim!$A$2:$H$501,6,0)</f>
        <v>Nevada</v>
      </c>
      <c r="P636">
        <f>VLOOKUP(D636,Product_Dim!$A$1:$G$101,7,0)</f>
        <v>323</v>
      </c>
    </row>
    <row r="637" spans="1:16" x14ac:dyDescent="0.3">
      <c r="A637" t="s">
        <v>2770</v>
      </c>
      <c r="B637" s="4">
        <v>45710</v>
      </c>
      <c r="C637" t="s">
        <v>485</v>
      </c>
      <c r="D637" t="s">
        <v>1616</v>
      </c>
      <c r="E637" t="str">
        <f>VLOOKUP(D637,Product_Dim!$A$1:$G$101,2,0)</f>
        <v>USB External Hard Drive</v>
      </c>
      <c r="F637" t="s">
        <v>1758</v>
      </c>
      <c r="G637">
        <v>1</v>
      </c>
      <c r="H637">
        <v>824.32</v>
      </c>
      <c r="I637">
        <v>0.18</v>
      </c>
      <c r="J637" t="s">
        <v>1805</v>
      </c>
      <c r="K637" s="17">
        <v>675.94240000000013</v>
      </c>
      <c r="L637">
        <f>VLOOKUP(C637,Customer_Dim!$A$2:$H$501,3,0)</f>
        <v>46</v>
      </c>
      <c r="M637" t="str">
        <f t="shared" si="9"/>
        <v>40–59</v>
      </c>
      <c r="N637" t="str">
        <f>VLOOKUP(C637,Customer_Dim!$A$2:$H$501,4,0)</f>
        <v>Male</v>
      </c>
      <c r="O637" t="str">
        <f>VLOOKUP(C637,Customer_Dim!$A$2:$H$501,6,0)</f>
        <v>Indiana</v>
      </c>
      <c r="P637">
        <f>VLOOKUP(D637,Product_Dim!$A$1:$G$101,7,0)</f>
        <v>266</v>
      </c>
    </row>
    <row r="638" spans="1:16" x14ac:dyDescent="0.3">
      <c r="A638" t="s">
        <v>2711</v>
      </c>
      <c r="B638" s="4">
        <v>45672</v>
      </c>
      <c r="C638" t="s">
        <v>485</v>
      </c>
      <c r="D638" t="s">
        <v>1626</v>
      </c>
      <c r="E638" t="str">
        <f>VLOOKUP(D638,Product_Dim!$A$1:$G$101,2,0)</f>
        <v>Car Dashboard Phone Holder</v>
      </c>
      <c r="F638" t="s">
        <v>1779</v>
      </c>
      <c r="G638">
        <v>3</v>
      </c>
      <c r="H638">
        <v>566.16</v>
      </c>
      <c r="I638">
        <v>0.05</v>
      </c>
      <c r="J638" t="s">
        <v>1807</v>
      </c>
      <c r="K638" s="17">
        <v>1613.556</v>
      </c>
      <c r="L638">
        <f>VLOOKUP(C638,Customer_Dim!$A$2:$H$501,3,0)</f>
        <v>46</v>
      </c>
      <c r="M638" t="str">
        <f t="shared" si="9"/>
        <v>40–59</v>
      </c>
      <c r="N638" t="str">
        <f>VLOOKUP(C638,Customer_Dim!$A$2:$H$501,4,0)</f>
        <v>Male</v>
      </c>
      <c r="O638" t="str">
        <f>VLOOKUP(C638,Customer_Dim!$A$2:$H$501,6,0)</f>
        <v>Indiana</v>
      </c>
      <c r="P638">
        <f>VLOOKUP(D638,Product_Dim!$A$1:$G$101,7,0)</f>
        <v>103</v>
      </c>
    </row>
    <row r="639" spans="1:16" x14ac:dyDescent="0.3">
      <c r="A639" t="s">
        <v>3222</v>
      </c>
      <c r="B639" s="4">
        <v>45755</v>
      </c>
      <c r="C639" t="s">
        <v>485</v>
      </c>
      <c r="D639" t="s">
        <v>1648</v>
      </c>
      <c r="E639" t="str">
        <f>VLOOKUP(D639,Product_Dim!$A$1:$G$101,2,0)</f>
        <v>Men's Hair Styling Gel</v>
      </c>
      <c r="F639" t="s">
        <v>1774</v>
      </c>
      <c r="G639">
        <v>4</v>
      </c>
      <c r="H639">
        <v>511.43</v>
      </c>
      <c r="I639">
        <v>0.18</v>
      </c>
      <c r="J639" t="s">
        <v>1810</v>
      </c>
      <c r="K639" s="17">
        <v>1677.4903999999999</v>
      </c>
      <c r="L639">
        <f>VLOOKUP(C639,Customer_Dim!$A$2:$H$501,3,0)</f>
        <v>46</v>
      </c>
      <c r="M639" t="str">
        <f t="shared" si="9"/>
        <v>40–59</v>
      </c>
      <c r="N639" t="str">
        <f>VLOOKUP(C639,Customer_Dim!$A$2:$H$501,4,0)</f>
        <v>Male</v>
      </c>
      <c r="O639" t="str">
        <f>VLOOKUP(C639,Customer_Dim!$A$2:$H$501,6,0)</f>
        <v>Indiana</v>
      </c>
      <c r="P639">
        <f>VLOOKUP(D639,Product_Dim!$A$1:$G$101,7,0)</f>
        <v>399</v>
      </c>
    </row>
    <row r="640" spans="1:16" x14ac:dyDescent="0.3">
      <c r="A640" t="s">
        <v>2230</v>
      </c>
      <c r="B640" s="4">
        <v>45580</v>
      </c>
      <c r="C640" t="s">
        <v>485</v>
      </c>
      <c r="D640" t="s">
        <v>1668</v>
      </c>
      <c r="E640" t="str">
        <f>VLOOKUP(D640,Product_Dim!$A$1:$G$101,2,0)</f>
        <v>Men's Sports Shorts</v>
      </c>
      <c r="F640" t="s">
        <v>1755</v>
      </c>
      <c r="G640">
        <v>1</v>
      </c>
      <c r="H640">
        <v>815.53</v>
      </c>
      <c r="I640">
        <v>0.3</v>
      </c>
      <c r="J640" t="s">
        <v>1807</v>
      </c>
      <c r="K640" s="17">
        <v>570.87099999999998</v>
      </c>
      <c r="L640">
        <f>VLOOKUP(C640,Customer_Dim!$A$2:$H$501,3,0)</f>
        <v>46</v>
      </c>
      <c r="M640" t="str">
        <f t="shared" si="9"/>
        <v>40–59</v>
      </c>
      <c r="N640" t="str">
        <f>VLOOKUP(C640,Customer_Dim!$A$2:$H$501,4,0)</f>
        <v>Male</v>
      </c>
      <c r="O640" t="str">
        <f>VLOOKUP(C640,Customer_Dim!$A$2:$H$501,6,0)</f>
        <v>Indiana</v>
      </c>
      <c r="P640">
        <f>VLOOKUP(D640,Product_Dim!$A$1:$G$101,7,0)</f>
        <v>224</v>
      </c>
    </row>
    <row r="641" spans="1:16" x14ac:dyDescent="0.3">
      <c r="A641" t="s">
        <v>3134</v>
      </c>
      <c r="B641" s="4">
        <v>45544</v>
      </c>
      <c r="C641" t="s">
        <v>485</v>
      </c>
      <c r="D641" t="s">
        <v>1702</v>
      </c>
      <c r="E641" t="str">
        <f>VLOOKUP(D641,Product_Dim!$A$1:$G$101,2,0)</f>
        <v>Kitchen Cutting Board</v>
      </c>
      <c r="F641" t="s">
        <v>1783</v>
      </c>
      <c r="G641">
        <v>2</v>
      </c>
      <c r="H641">
        <v>384.92</v>
      </c>
      <c r="I641">
        <v>0.09</v>
      </c>
      <c r="J641" t="s">
        <v>1805</v>
      </c>
      <c r="K641" s="17">
        <v>700.5544000000001</v>
      </c>
      <c r="L641">
        <f>VLOOKUP(C641,Customer_Dim!$A$2:$H$501,3,0)</f>
        <v>46</v>
      </c>
      <c r="M641" t="str">
        <f t="shared" si="9"/>
        <v>40–59</v>
      </c>
      <c r="N641" t="str">
        <f>VLOOKUP(C641,Customer_Dim!$A$2:$H$501,4,0)</f>
        <v>Male</v>
      </c>
      <c r="O641" t="str">
        <f>VLOOKUP(C641,Customer_Dim!$A$2:$H$501,6,0)</f>
        <v>Indiana</v>
      </c>
      <c r="P641">
        <f>VLOOKUP(D641,Product_Dim!$A$1:$G$101,7,0)</f>
        <v>82</v>
      </c>
    </row>
    <row r="642" spans="1:16" x14ac:dyDescent="0.3">
      <c r="A642" t="s">
        <v>3614</v>
      </c>
      <c r="B642" s="4">
        <v>45757</v>
      </c>
      <c r="C642" t="s">
        <v>485</v>
      </c>
      <c r="D642" t="s">
        <v>1718</v>
      </c>
      <c r="E642" t="str">
        <f>VLOOKUP(D642,Product_Dim!$A$1:$G$101,2,0)</f>
        <v>Vitamin E Body Lotion</v>
      </c>
      <c r="F642" t="s">
        <v>1771</v>
      </c>
      <c r="G642">
        <v>4</v>
      </c>
      <c r="H642">
        <v>33.630000000000003</v>
      </c>
      <c r="I642">
        <v>0.05</v>
      </c>
      <c r="J642" t="s">
        <v>1805</v>
      </c>
      <c r="K642" s="17">
        <v>127.794</v>
      </c>
      <c r="L642">
        <f>VLOOKUP(C642,Customer_Dim!$A$2:$H$501,3,0)</f>
        <v>46</v>
      </c>
      <c r="M642" t="str">
        <f t="shared" si="9"/>
        <v>40–59</v>
      </c>
      <c r="N642" t="str">
        <f>VLOOKUP(C642,Customer_Dim!$A$2:$H$501,4,0)</f>
        <v>Male</v>
      </c>
      <c r="O642" t="str">
        <f>VLOOKUP(C642,Customer_Dim!$A$2:$H$501,6,0)</f>
        <v>Indiana</v>
      </c>
      <c r="P642">
        <f>VLOOKUP(D642,Product_Dim!$A$1:$G$101,7,0)</f>
        <v>213</v>
      </c>
    </row>
    <row r="643" spans="1:16" x14ac:dyDescent="0.3">
      <c r="A643" t="s">
        <v>2305</v>
      </c>
      <c r="B643" s="4">
        <v>45280</v>
      </c>
      <c r="C643" t="s">
        <v>488</v>
      </c>
      <c r="D643" t="s">
        <v>1580</v>
      </c>
      <c r="E643" t="str">
        <f>VLOOKUP(D643,Product_Dim!$A$1:$G$101,2,0)</f>
        <v>Women's Scarf Set</v>
      </c>
      <c r="F643" t="s">
        <v>1776</v>
      </c>
      <c r="G643">
        <v>2</v>
      </c>
      <c r="H643">
        <v>583.51</v>
      </c>
      <c r="I643">
        <v>0.2</v>
      </c>
      <c r="J643" t="s">
        <v>1810</v>
      </c>
      <c r="K643" s="17">
        <v>933.61599999999999</v>
      </c>
      <c r="L643">
        <f>VLOOKUP(C643,Customer_Dim!$A$2:$H$501,3,0)</f>
        <v>32</v>
      </c>
      <c r="M643" t="str">
        <f t="shared" ref="M643:M706" si="10">IF(L643&lt;20,"Below 20",
IF(L643&lt;40,"20–39",
IF(L643&lt;60,"40–59","60+")))</f>
        <v>20–39</v>
      </c>
      <c r="N643" t="str">
        <f>VLOOKUP(C643,Customer_Dim!$A$2:$H$501,4,0)</f>
        <v>Female</v>
      </c>
      <c r="O643" t="str">
        <f>VLOOKUP(C643,Customer_Dim!$A$2:$H$501,6,0)</f>
        <v>South Carolina</v>
      </c>
      <c r="P643">
        <f>VLOOKUP(D643,Product_Dim!$A$1:$G$101,7,0)</f>
        <v>268</v>
      </c>
    </row>
    <row r="644" spans="1:16" x14ac:dyDescent="0.3">
      <c r="A644" t="s">
        <v>2449</v>
      </c>
      <c r="B644" s="4">
        <v>45711</v>
      </c>
      <c r="C644" t="s">
        <v>488</v>
      </c>
      <c r="D644" t="s">
        <v>1710</v>
      </c>
      <c r="E644" t="str">
        <f>VLOOKUP(D644,Product_Dim!$A$1:$G$101,2,0)</f>
        <v>Gaming Mouse Pad XL</v>
      </c>
      <c r="F644" t="s">
        <v>1739</v>
      </c>
      <c r="G644">
        <v>3</v>
      </c>
      <c r="H644">
        <v>853.32</v>
      </c>
      <c r="I644">
        <v>7.0000000000000007E-2</v>
      </c>
      <c r="J644" t="s">
        <v>1810</v>
      </c>
      <c r="K644" s="17">
        <v>2380.7628</v>
      </c>
      <c r="L644">
        <f>VLOOKUP(C644,Customer_Dim!$A$2:$H$501,3,0)</f>
        <v>32</v>
      </c>
      <c r="M644" t="str">
        <f t="shared" si="10"/>
        <v>20–39</v>
      </c>
      <c r="N644" t="str">
        <f>VLOOKUP(C644,Customer_Dim!$A$2:$H$501,4,0)</f>
        <v>Female</v>
      </c>
      <c r="O644" t="str">
        <f>VLOOKUP(C644,Customer_Dim!$A$2:$H$501,6,0)</f>
        <v>South Carolina</v>
      </c>
      <c r="P644">
        <f>VLOOKUP(D644,Product_Dim!$A$1:$G$101,7,0)</f>
        <v>361</v>
      </c>
    </row>
    <row r="645" spans="1:16" x14ac:dyDescent="0.3">
      <c r="A645" t="s">
        <v>3434</v>
      </c>
      <c r="B645" s="4">
        <v>45885</v>
      </c>
      <c r="C645" t="s">
        <v>491</v>
      </c>
      <c r="D645" t="s">
        <v>1525</v>
      </c>
      <c r="E645" t="str">
        <f>VLOOKUP(D645,Product_Dim!$A$1:$G$101,2,0)</f>
        <v>Brother Laser Printer</v>
      </c>
      <c r="F645" t="s">
        <v>1786</v>
      </c>
      <c r="G645">
        <v>3</v>
      </c>
      <c r="H645">
        <v>60.26</v>
      </c>
      <c r="I645">
        <v>0.04</v>
      </c>
      <c r="J645" t="s">
        <v>1805</v>
      </c>
      <c r="K645" s="17">
        <v>173.5488</v>
      </c>
      <c r="L645">
        <f>VLOOKUP(C645,Customer_Dim!$A$2:$H$501,3,0)</f>
        <v>49</v>
      </c>
      <c r="M645" t="str">
        <f t="shared" si="10"/>
        <v>40–59</v>
      </c>
      <c r="N645" t="str">
        <f>VLOOKUP(C645,Customer_Dim!$A$2:$H$501,4,0)</f>
        <v>Female</v>
      </c>
      <c r="O645" t="str">
        <f>VLOOKUP(C645,Customer_Dim!$A$2:$H$501,6,0)</f>
        <v>Alaska</v>
      </c>
      <c r="P645">
        <f>VLOOKUP(D645,Product_Dim!$A$1:$G$101,7,0)</f>
        <v>416</v>
      </c>
    </row>
    <row r="646" spans="1:16" x14ac:dyDescent="0.3">
      <c r="A646" t="s">
        <v>3395</v>
      </c>
      <c r="B646" s="4">
        <v>45757</v>
      </c>
      <c r="C646" t="s">
        <v>491</v>
      </c>
      <c r="D646" t="s">
        <v>1574</v>
      </c>
      <c r="E646" t="str">
        <f>VLOOKUP(D646,Product_Dim!$A$1:$G$101,2,0)</f>
        <v>Carbon Fiber Tennis Racket</v>
      </c>
      <c r="F646" t="s">
        <v>1764</v>
      </c>
      <c r="G646">
        <v>4</v>
      </c>
      <c r="H646">
        <v>565.37</v>
      </c>
      <c r="I646">
        <v>7.0000000000000007E-2</v>
      </c>
      <c r="J646" t="s">
        <v>1807</v>
      </c>
      <c r="K646" s="17">
        <v>2103.1763999999998</v>
      </c>
      <c r="L646">
        <f>VLOOKUP(C646,Customer_Dim!$A$2:$H$501,3,0)</f>
        <v>49</v>
      </c>
      <c r="M646" t="str">
        <f t="shared" si="10"/>
        <v>40–59</v>
      </c>
      <c r="N646" t="str">
        <f>VLOOKUP(C646,Customer_Dim!$A$2:$H$501,4,0)</f>
        <v>Female</v>
      </c>
      <c r="O646" t="str">
        <f>VLOOKUP(C646,Customer_Dim!$A$2:$H$501,6,0)</f>
        <v>Alaska</v>
      </c>
      <c r="P646">
        <f>VLOOKUP(D646,Product_Dim!$A$1:$G$101,7,0)</f>
        <v>432</v>
      </c>
    </row>
    <row r="647" spans="1:16" x14ac:dyDescent="0.3">
      <c r="A647" t="s">
        <v>3628</v>
      </c>
      <c r="B647" s="4">
        <v>45554</v>
      </c>
      <c r="C647" t="s">
        <v>491</v>
      </c>
      <c r="D647" t="s">
        <v>1604</v>
      </c>
      <c r="E647" t="str">
        <f>VLOOKUP(D647,Product_Dim!$A$1:$G$101,2,0)</f>
        <v>Men's Casual Sneakers</v>
      </c>
      <c r="F647" t="s">
        <v>1764</v>
      </c>
      <c r="G647">
        <v>3</v>
      </c>
      <c r="H647">
        <v>204.17</v>
      </c>
      <c r="I647">
        <v>0.1</v>
      </c>
      <c r="J647" t="s">
        <v>1807</v>
      </c>
      <c r="K647" s="17">
        <v>551.25900000000001</v>
      </c>
      <c r="L647">
        <f>VLOOKUP(C647,Customer_Dim!$A$2:$H$501,3,0)</f>
        <v>49</v>
      </c>
      <c r="M647" t="str">
        <f t="shared" si="10"/>
        <v>40–59</v>
      </c>
      <c r="N647" t="str">
        <f>VLOOKUP(C647,Customer_Dim!$A$2:$H$501,4,0)</f>
        <v>Female</v>
      </c>
      <c r="O647" t="str">
        <f>VLOOKUP(C647,Customer_Dim!$A$2:$H$501,6,0)</f>
        <v>Alaska</v>
      </c>
      <c r="P647">
        <f>VLOOKUP(D647,Product_Dim!$A$1:$G$101,7,0)</f>
        <v>214</v>
      </c>
    </row>
    <row r="648" spans="1:16" x14ac:dyDescent="0.3">
      <c r="A648" t="s">
        <v>2394</v>
      </c>
      <c r="B648" s="4">
        <v>45354</v>
      </c>
      <c r="C648" t="s">
        <v>491</v>
      </c>
      <c r="D648" t="s">
        <v>1634</v>
      </c>
      <c r="E648" t="str">
        <f>VLOOKUP(D648,Product_Dim!$A$1:$G$101,2,0)</f>
        <v>Rugby Ball</v>
      </c>
      <c r="F648" t="s">
        <v>1761</v>
      </c>
      <c r="G648">
        <v>4</v>
      </c>
      <c r="H648">
        <v>915.17</v>
      </c>
      <c r="I648">
        <v>0.19</v>
      </c>
      <c r="J648" t="s">
        <v>1810</v>
      </c>
      <c r="K648" s="17">
        <v>2965.1507999999999</v>
      </c>
      <c r="L648">
        <f>VLOOKUP(C648,Customer_Dim!$A$2:$H$501,3,0)</f>
        <v>49</v>
      </c>
      <c r="M648" t="str">
        <f t="shared" si="10"/>
        <v>40–59</v>
      </c>
      <c r="N648" t="str">
        <f>VLOOKUP(C648,Customer_Dim!$A$2:$H$501,4,0)</f>
        <v>Female</v>
      </c>
      <c r="O648" t="str">
        <f>VLOOKUP(C648,Customer_Dim!$A$2:$H$501,6,0)</f>
        <v>Alaska</v>
      </c>
      <c r="P648">
        <f>VLOOKUP(D648,Product_Dim!$A$1:$G$101,7,0)</f>
        <v>82</v>
      </c>
    </row>
    <row r="649" spans="1:16" x14ac:dyDescent="0.3">
      <c r="A649" t="s">
        <v>3618</v>
      </c>
      <c r="B649" s="4">
        <v>45534</v>
      </c>
      <c r="C649" t="s">
        <v>491</v>
      </c>
      <c r="D649" t="s">
        <v>1636</v>
      </c>
      <c r="E649" t="str">
        <f>VLOOKUP(D649,Product_Dim!$A$1:$G$101,2,0)</f>
        <v>Men's Track Pants</v>
      </c>
      <c r="F649" t="s">
        <v>1739</v>
      </c>
      <c r="G649">
        <v>3</v>
      </c>
      <c r="H649">
        <v>841.47</v>
      </c>
      <c r="I649">
        <v>0.15</v>
      </c>
      <c r="J649" t="s">
        <v>1810</v>
      </c>
      <c r="K649" s="17">
        <v>2145.7485000000001</v>
      </c>
      <c r="L649">
        <f>VLOOKUP(C649,Customer_Dim!$A$2:$H$501,3,0)</f>
        <v>49</v>
      </c>
      <c r="M649" t="str">
        <f t="shared" si="10"/>
        <v>40–59</v>
      </c>
      <c r="N649" t="str">
        <f>VLOOKUP(C649,Customer_Dim!$A$2:$H$501,4,0)</f>
        <v>Female</v>
      </c>
      <c r="O649" t="str">
        <f>VLOOKUP(C649,Customer_Dim!$A$2:$H$501,6,0)</f>
        <v>Alaska</v>
      </c>
      <c r="P649">
        <f>VLOOKUP(D649,Product_Dim!$A$1:$G$101,7,0)</f>
        <v>125</v>
      </c>
    </row>
    <row r="650" spans="1:16" x14ac:dyDescent="0.3">
      <c r="A650" t="s">
        <v>3507</v>
      </c>
      <c r="B650" s="4">
        <v>45333</v>
      </c>
      <c r="C650" t="s">
        <v>491</v>
      </c>
      <c r="D650" t="s">
        <v>1716</v>
      </c>
      <c r="E650" t="str">
        <f>VLOOKUP(D650,Product_Dim!$A$1:$G$101,2,0)</f>
        <v>USB-C Laptop Charger</v>
      </c>
      <c r="F650" t="s">
        <v>1751</v>
      </c>
      <c r="G650">
        <v>3</v>
      </c>
      <c r="H650">
        <v>706.6</v>
      </c>
      <c r="I650">
        <v>0.17</v>
      </c>
      <c r="J650" t="s">
        <v>1807</v>
      </c>
      <c r="K650" s="17">
        <v>1759.434</v>
      </c>
      <c r="L650">
        <f>VLOOKUP(C650,Customer_Dim!$A$2:$H$501,3,0)</f>
        <v>49</v>
      </c>
      <c r="M650" t="str">
        <f t="shared" si="10"/>
        <v>40–59</v>
      </c>
      <c r="N650" t="str">
        <f>VLOOKUP(C650,Customer_Dim!$A$2:$H$501,4,0)</f>
        <v>Female</v>
      </c>
      <c r="O650" t="str">
        <f>VLOOKUP(C650,Customer_Dim!$A$2:$H$501,6,0)</f>
        <v>Alaska</v>
      </c>
      <c r="P650">
        <f>VLOOKUP(D650,Product_Dim!$A$1:$G$101,7,0)</f>
        <v>485</v>
      </c>
    </row>
    <row r="651" spans="1:16" x14ac:dyDescent="0.3">
      <c r="A651" t="s">
        <v>3107</v>
      </c>
      <c r="B651" s="4">
        <v>45478</v>
      </c>
      <c r="C651" t="s">
        <v>491</v>
      </c>
      <c r="D651" t="s">
        <v>1722</v>
      </c>
      <c r="E651" t="str">
        <f>VLOOKUP(D651,Product_Dim!$A$1:$G$101,2,0)</f>
        <v>Women's Formal Blazer</v>
      </c>
      <c r="F651" t="s">
        <v>1786</v>
      </c>
      <c r="G651">
        <v>1</v>
      </c>
      <c r="H651">
        <v>893.14</v>
      </c>
      <c r="I651">
        <v>0.09</v>
      </c>
      <c r="J651" t="s">
        <v>1805</v>
      </c>
      <c r="K651" s="17">
        <v>812.75739999999996</v>
      </c>
      <c r="L651">
        <f>VLOOKUP(C651,Customer_Dim!$A$2:$H$501,3,0)</f>
        <v>49</v>
      </c>
      <c r="M651" t="str">
        <f t="shared" si="10"/>
        <v>40–59</v>
      </c>
      <c r="N651" t="str">
        <f>VLOOKUP(C651,Customer_Dim!$A$2:$H$501,4,0)</f>
        <v>Female</v>
      </c>
      <c r="O651" t="str">
        <f>VLOOKUP(C651,Customer_Dim!$A$2:$H$501,6,0)</f>
        <v>Alaska</v>
      </c>
      <c r="P651">
        <f>VLOOKUP(D651,Product_Dim!$A$1:$G$101,7,0)</f>
        <v>143</v>
      </c>
    </row>
    <row r="652" spans="1:16" x14ac:dyDescent="0.3">
      <c r="A652" t="s">
        <v>1835</v>
      </c>
      <c r="B652" s="4">
        <v>45923</v>
      </c>
      <c r="C652" t="s">
        <v>494</v>
      </c>
      <c r="D652" t="s">
        <v>1556</v>
      </c>
      <c r="E652" t="str">
        <f>VLOOKUP(D652,Product_Dim!$A$1:$G$101,2,0)</f>
        <v>USB-C Fast Charger</v>
      </c>
      <c r="F652" t="s">
        <v>1743</v>
      </c>
      <c r="G652">
        <v>2</v>
      </c>
      <c r="H652">
        <v>74.209999999999994</v>
      </c>
      <c r="I652">
        <v>0.11</v>
      </c>
      <c r="J652" t="s">
        <v>1807</v>
      </c>
      <c r="K652" s="17">
        <v>132.09379999999999</v>
      </c>
      <c r="L652">
        <f>VLOOKUP(C652,Customer_Dim!$A$2:$H$501,3,0)</f>
        <v>42</v>
      </c>
      <c r="M652" t="str">
        <f t="shared" si="10"/>
        <v>40–59</v>
      </c>
      <c r="N652" t="str">
        <f>VLOOKUP(C652,Customer_Dim!$A$2:$H$501,4,0)</f>
        <v>Female</v>
      </c>
      <c r="O652" t="str">
        <f>VLOOKUP(C652,Customer_Dim!$A$2:$H$501,6,0)</f>
        <v>Wisconsin</v>
      </c>
      <c r="P652">
        <f>VLOOKUP(D652,Product_Dim!$A$1:$G$101,7,0)</f>
        <v>453</v>
      </c>
    </row>
    <row r="653" spans="1:16" x14ac:dyDescent="0.3">
      <c r="A653" t="s">
        <v>2241</v>
      </c>
      <c r="B653" s="4">
        <v>45266</v>
      </c>
      <c r="C653" t="s">
        <v>494</v>
      </c>
      <c r="D653" t="s">
        <v>1537</v>
      </c>
      <c r="E653" t="str">
        <f>VLOOKUP(D653,Product_Dim!$A$1:$G$101,2,0)</f>
        <v>Men's Leather Belt</v>
      </c>
      <c r="F653" t="s">
        <v>1755</v>
      </c>
      <c r="G653">
        <v>3</v>
      </c>
      <c r="H653">
        <v>589.83000000000004</v>
      </c>
      <c r="I653">
        <v>0.26</v>
      </c>
      <c r="J653" t="s">
        <v>1805</v>
      </c>
      <c r="K653" s="17">
        <v>1309.4226000000001</v>
      </c>
      <c r="L653">
        <f>VLOOKUP(C653,Customer_Dim!$A$2:$H$501,3,0)</f>
        <v>42</v>
      </c>
      <c r="M653" t="str">
        <f t="shared" si="10"/>
        <v>40–59</v>
      </c>
      <c r="N653" t="str">
        <f>VLOOKUP(C653,Customer_Dim!$A$2:$H$501,4,0)</f>
        <v>Female</v>
      </c>
      <c r="O653" t="str">
        <f>VLOOKUP(C653,Customer_Dim!$A$2:$H$501,6,0)</f>
        <v>Wisconsin</v>
      </c>
      <c r="P653">
        <f>VLOOKUP(D653,Product_Dim!$A$1:$G$101,7,0)</f>
        <v>59</v>
      </c>
    </row>
    <row r="654" spans="1:16" x14ac:dyDescent="0.3">
      <c r="A654" t="s">
        <v>2039</v>
      </c>
      <c r="B654" s="4">
        <v>45409</v>
      </c>
      <c r="C654" t="s">
        <v>494</v>
      </c>
      <c r="D654" t="s">
        <v>1646</v>
      </c>
      <c r="E654" t="str">
        <f>VLOOKUP(D654,Product_Dim!$A$1:$G$101,2,0)</f>
        <v>Womens Cotton Scarf</v>
      </c>
      <c r="F654" t="s">
        <v>1771</v>
      </c>
      <c r="G654">
        <v>4</v>
      </c>
      <c r="H654">
        <v>794.97</v>
      </c>
      <c r="I654">
        <v>0.24</v>
      </c>
      <c r="J654" t="s">
        <v>1807</v>
      </c>
      <c r="K654" s="17">
        <v>2416.7087999999999</v>
      </c>
      <c r="L654">
        <f>VLOOKUP(C654,Customer_Dim!$A$2:$H$501,3,0)</f>
        <v>42</v>
      </c>
      <c r="M654" t="str">
        <f t="shared" si="10"/>
        <v>40–59</v>
      </c>
      <c r="N654" t="str">
        <f>VLOOKUP(C654,Customer_Dim!$A$2:$H$501,4,0)</f>
        <v>Female</v>
      </c>
      <c r="O654" t="str">
        <f>VLOOKUP(C654,Customer_Dim!$A$2:$H$501,6,0)</f>
        <v>Wisconsin</v>
      </c>
      <c r="P654">
        <f>VLOOKUP(D654,Product_Dim!$A$1:$G$101,7,0)</f>
        <v>485</v>
      </c>
    </row>
    <row r="655" spans="1:16" x14ac:dyDescent="0.3">
      <c r="A655" t="s">
        <v>3674</v>
      </c>
      <c r="B655" s="4">
        <v>45602</v>
      </c>
      <c r="C655" t="s">
        <v>494</v>
      </c>
      <c r="D655" t="s">
        <v>1658</v>
      </c>
      <c r="E655" t="str">
        <f>VLOOKUP(D655,Product_Dim!$A$1:$G$101,2,0)</f>
        <v>Matte Lipstick Set</v>
      </c>
      <c r="F655" t="s">
        <v>1743</v>
      </c>
      <c r="G655">
        <v>4</v>
      </c>
      <c r="H655">
        <v>838.99</v>
      </c>
      <c r="I655">
        <v>0.16</v>
      </c>
      <c r="J655" t="s">
        <v>1805</v>
      </c>
      <c r="K655" s="17">
        <v>2819.0064000000002</v>
      </c>
      <c r="L655">
        <f>VLOOKUP(C655,Customer_Dim!$A$2:$H$501,3,0)</f>
        <v>42</v>
      </c>
      <c r="M655" t="str">
        <f t="shared" si="10"/>
        <v>40–59</v>
      </c>
      <c r="N655" t="str">
        <f>VLOOKUP(C655,Customer_Dim!$A$2:$H$501,4,0)</f>
        <v>Female</v>
      </c>
      <c r="O655" t="str">
        <f>VLOOKUP(C655,Customer_Dim!$A$2:$H$501,6,0)</f>
        <v>Wisconsin</v>
      </c>
      <c r="P655">
        <f>VLOOKUP(D655,Product_Dim!$A$1:$G$101,7,0)</f>
        <v>118</v>
      </c>
    </row>
    <row r="656" spans="1:16" x14ac:dyDescent="0.3">
      <c r="A656" t="s">
        <v>1859</v>
      </c>
      <c r="B656" s="4">
        <v>45894</v>
      </c>
      <c r="C656" t="s">
        <v>494</v>
      </c>
      <c r="D656" t="s">
        <v>1708</v>
      </c>
      <c r="E656" t="str">
        <f>VLOOKUP(D656,Product_Dim!$A$1:$G$101,2,0)</f>
        <v>Face Foundation Kit</v>
      </c>
      <c r="F656" t="s">
        <v>1758</v>
      </c>
      <c r="G656">
        <v>3</v>
      </c>
      <c r="J656" t="s">
        <v>1805</v>
      </c>
      <c r="K656" s="17">
        <v>486.06330000000003</v>
      </c>
      <c r="L656">
        <f>VLOOKUP(C656,Customer_Dim!$A$2:$H$501,3,0)</f>
        <v>42</v>
      </c>
      <c r="M656" t="str">
        <f t="shared" si="10"/>
        <v>40–59</v>
      </c>
      <c r="N656" t="str">
        <f>VLOOKUP(C656,Customer_Dim!$A$2:$H$501,4,0)</f>
        <v>Female</v>
      </c>
      <c r="O656" t="str">
        <f>VLOOKUP(C656,Customer_Dim!$A$2:$H$501,6,0)</f>
        <v>Wisconsin</v>
      </c>
      <c r="P656">
        <f>VLOOKUP(D656,Product_Dim!$A$1:$G$101,7,0)</f>
        <v>457</v>
      </c>
    </row>
    <row r="657" spans="1:16" x14ac:dyDescent="0.3">
      <c r="A657" t="s">
        <v>3650</v>
      </c>
      <c r="B657" s="4">
        <v>45379</v>
      </c>
      <c r="C657" t="s">
        <v>497</v>
      </c>
      <c r="D657" t="s">
        <v>1525</v>
      </c>
      <c r="E657" t="str">
        <f>VLOOKUP(D657,Product_Dim!$A$1:$G$101,2,0)</f>
        <v>Brother Laser Printer</v>
      </c>
      <c r="F657" t="s">
        <v>1748</v>
      </c>
      <c r="G657">
        <v>1</v>
      </c>
      <c r="H657">
        <v>140.24</v>
      </c>
      <c r="I657">
        <v>0.27</v>
      </c>
      <c r="J657" t="s">
        <v>1805</v>
      </c>
      <c r="K657" s="17">
        <v>102.37520000000001</v>
      </c>
      <c r="L657">
        <f>VLOOKUP(C657,Customer_Dim!$A$2:$H$501,3,0)</f>
        <v>33</v>
      </c>
      <c r="M657" t="str">
        <f t="shared" si="10"/>
        <v>20–39</v>
      </c>
      <c r="N657" t="str">
        <f>VLOOKUP(C657,Customer_Dim!$A$2:$H$501,4,0)</f>
        <v>Male</v>
      </c>
      <c r="O657" t="str">
        <f>VLOOKUP(C657,Customer_Dim!$A$2:$H$501,6,0)</f>
        <v>Florida</v>
      </c>
      <c r="P657">
        <f>VLOOKUP(D657,Product_Dim!$A$1:$G$101,7,0)</f>
        <v>416</v>
      </c>
    </row>
    <row r="658" spans="1:16" x14ac:dyDescent="0.3">
      <c r="A658" t="s">
        <v>2458</v>
      </c>
      <c r="B658" s="4">
        <v>45721</v>
      </c>
      <c r="C658" t="s">
        <v>497</v>
      </c>
      <c r="D658" t="s">
        <v>1672</v>
      </c>
      <c r="E658" t="str">
        <f>VLOOKUP(D658,Product_Dim!$A$1:$G$101,2,0)</f>
        <v>Hair Repair Oil Treatment</v>
      </c>
      <c r="F658" t="s">
        <v>1739</v>
      </c>
      <c r="G658">
        <v>1</v>
      </c>
      <c r="H658">
        <v>888.05</v>
      </c>
      <c r="I658">
        <v>0.2</v>
      </c>
      <c r="J658" t="s">
        <v>1807</v>
      </c>
      <c r="K658" s="17">
        <v>710.44</v>
      </c>
      <c r="L658">
        <f>VLOOKUP(C658,Customer_Dim!$A$2:$H$501,3,0)</f>
        <v>33</v>
      </c>
      <c r="M658" t="str">
        <f t="shared" si="10"/>
        <v>20–39</v>
      </c>
      <c r="N658" t="str">
        <f>VLOOKUP(C658,Customer_Dim!$A$2:$H$501,4,0)</f>
        <v>Male</v>
      </c>
      <c r="O658" t="str">
        <f>VLOOKUP(C658,Customer_Dim!$A$2:$H$501,6,0)</f>
        <v>Florida</v>
      </c>
      <c r="P658">
        <f>VLOOKUP(D658,Product_Dim!$A$1:$G$101,7,0)</f>
        <v>383</v>
      </c>
    </row>
    <row r="659" spans="1:16" x14ac:dyDescent="0.3">
      <c r="A659" t="s">
        <v>2450</v>
      </c>
      <c r="B659" s="4">
        <v>45586</v>
      </c>
      <c r="C659" t="s">
        <v>497</v>
      </c>
      <c r="D659" t="s">
        <v>1682</v>
      </c>
      <c r="E659" t="str">
        <f>VLOOKUP(D659,Product_Dim!$A$1:$G$101,2,0)</f>
        <v>Wireless Mouse</v>
      </c>
      <c r="F659" t="s">
        <v>1758</v>
      </c>
      <c r="G659">
        <v>3</v>
      </c>
      <c r="H659">
        <v>89.78</v>
      </c>
      <c r="I659">
        <v>0.2</v>
      </c>
      <c r="J659" t="s">
        <v>1810</v>
      </c>
      <c r="K659" s="17">
        <v>215.47200000000001</v>
      </c>
      <c r="L659">
        <f>VLOOKUP(C659,Customer_Dim!$A$2:$H$501,3,0)</f>
        <v>33</v>
      </c>
      <c r="M659" t="str">
        <f t="shared" si="10"/>
        <v>20–39</v>
      </c>
      <c r="N659" t="str">
        <f>VLOOKUP(C659,Customer_Dim!$A$2:$H$501,4,0)</f>
        <v>Male</v>
      </c>
      <c r="O659" t="str">
        <f>VLOOKUP(C659,Customer_Dim!$A$2:$H$501,6,0)</f>
        <v>Florida</v>
      </c>
      <c r="P659">
        <f>VLOOKUP(D659,Product_Dim!$A$1:$G$101,7,0)</f>
        <v>320</v>
      </c>
    </row>
    <row r="660" spans="1:16" x14ac:dyDescent="0.3">
      <c r="A660" t="s">
        <v>2372</v>
      </c>
      <c r="B660" s="4">
        <v>45843</v>
      </c>
      <c r="C660" t="s">
        <v>497</v>
      </c>
      <c r="D660" t="s">
        <v>1710</v>
      </c>
      <c r="E660" t="str">
        <f>VLOOKUP(D660,Product_Dim!$A$1:$G$101,2,0)</f>
        <v>Gaming Mouse Pad XL</v>
      </c>
      <c r="F660" t="s">
        <v>1776</v>
      </c>
      <c r="G660">
        <v>1</v>
      </c>
      <c r="H660">
        <v>780.16</v>
      </c>
      <c r="I660">
        <v>0.02</v>
      </c>
      <c r="J660" t="s">
        <v>1810</v>
      </c>
      <c r="K660" s="17">
        <v>764.55679999999995</v>
      </c>
      <c r="L660">
        <f>VLOOKUP(C660,Customer_Dim!$A$2:$H$501,3,0)</f>
        <v>33</v>
      </c>
      <c r="M660" t="str">
        <f t="shared" si="10"/>
        <v>20–39</v>
      </c>
      <c r="N660" t="str">
        <f>VLOOKUP(C660,Customer_Dim!$A$2:$H$501,4,0)</f>
        <v>Male</v>
      </c>
      <c r="O660" t="str">
        <f>VLOOKUP(C660,Customer_Dim!$A$2:$H$501,6,0)</f>
        <v>Florida</v>
      </c>
      <c r="P660">
        <f>VLOOKUP(D660,Product_Dim!$A$1:$G$101,7,0)</f>
        <v>361</v>
      </c>
    </row>
    <row r="661" spans="1:16" x14ac:dyDescent="0.3">
      <c r="A661" t="s">
        <v>2148</v>
      </c>
      <c r="B661" s="4">
        <v>45727</v>
      </c>
      <c r="C661" t="s">
        <v>500</v>
      </c>
      <c r="D661" t="s">
        <v>1552</v>
      </c>
      <c r="E661" t="str">
        <f>VLOOKUP(D661,Product_Dim!$A$1:$G$101,2,0)</f>
        <v>HD Smart TV Stick</v>
      </c>
      <c r="F661" t="s">
        <v>1783</v>
      </c>
      <c r="G661">
        <v>3</v>
      </c>
      <c r="H661">
        <v>121.64</v>
      </c>
      <c r="I661">
        <v>7.0000000000000007E-2</v>
      </c>
      <c r="J661" t="s">
        <v>1807</v>
      </c>
      <c r="K661" s="17">
        <v>339.37560000000002</v>
      </c>
      <c r="L661">
        <f>VLOOKUP(C661,Customer_Dim!$A$2:$H$501,3,0)</f>
        <v>24</v>
      </c>
      <c r="M661" t="str">
        <f t="shared" si="10"/>
        <v>20–39</v>
      </c>
      <c r="N661" t="str">
        <f>VLOOKUP(C661,Customer_Dim!$A$2:$H$501,4,0)</f>
        <v>Male</v>
      </c>
      <c r="O661" t="str">
        <f>VLOOKUP(C661,Customer_Dim!$A$2:$H$501,6,0)</f>
        <v>Mississippi</v>
      </c>
      <c r="P661">
        <f>VLOOKUP(D661,Product_Dim!$A$1:$G$101,7,0)</f>
        <v>0</v>
      </c>
    </row>
    <row r="662" spans="1:16" x14ac:dyDescent="0.3">
      <c r="A662" t="s">
        <v>2512</v>
      </c>
      <c r="B662" s="4">
        <v>45803</v>
      </c>
      <c r="C662" t="s">
        <v>503</v>
      </c>
      <c r="D662" t="s">
        <v>1578</v>
      </c>
      <c r="E662" t="str">
        <f>VLOOKUP(D662,Product_Dim!$A$1:$G$101,2,0)</f>
        <v>Foldable Camping Chair</v>
      </c>
      <c r="F662" t="s">
        <v>1792</v>
      </c>
      <c r="G662">
        <v>4</v>
      </c>
      <c r="H662">
        <v>757.9</v>
      </c>
      <c r="I662">
        <v>0.22</v>
      </c>
      <c r="J662" t="s">
        <v>1807</v>
      </c>
      <c r="K662" s="17">
        <v>2364.6480000000001</v>
      </c>
      <c r="L662">
        <f>VLOOKUP(C662,Customer_Dim!$A$2:$H$501,3,0)</f>
        <v>25</v>
      </c>
      <c r="M662" t="str">
        <f t="shared" si="10"/>
        <v>20–39</v>
      </c>
      <c r="N662" t="str">
        <f>VLOOKUP(C662,Customer_Dim!$A$2:$H$501,4,0)</f>
        <v>Female</v>
      </c>
      <c r="O662" t="str">
        <f>VLOOKUP(C662,Customer_Dim!$A$2:$H$501,6,0)</f>
        <v>Oregon</v>
      </c>
      <c r="P662">
        <f>VLOOKUP(D662,Product_Dim!$A$1:$G$101,7,0)</f>
        <v>340</v>
      </c>
    </row>
    <row r="663" spans="1:16" x14ac:dyDescent="0.3">
      <c r="A663" t="s">
        <v>2877</v>
      </c>
      <c r="B663" s="4">
        <v>45576</v>
      </c>
      <c r="C663" t="s">
        <v>503</v>
      </c>
      <c r="D663" t="s">
        <v>1630</v>
      </c>
      <c r="E663" t="str">
        <f>VLOOKUP(D663,Product_Dim!$A$1:$G$101,2,0)</f>
        <v>Boxing Hand Wraps</v>
      </c>
      <c r="F663" t="s">
        <v>1743</v>
      </c>
      <c r="G663">
        <v>4</v>
      </c>
      <c r="H663">
        <v>694.61</v>
      </c>
      <c r="I663">
        <v>0.18</v>
      </c>
      <c r="J663" t="s">
        <v>1810</v>
      </c>
      <c r="K663" s="17">
        <v>2278.3208</v>
      </c>
      <c r="L663">
        <f>VLOOKUP(C663,Customer_Dim!$A$2:$H$501,3,0)</f>
        <v>25</v>
      </c>
      <c r="M663" t="str">
        <f t="shared" si="10"/>
        <v>20–39</v>
      </c>
      <c r="N663" t="str">
        <f>VLOOKUP(C663,Customer_Dim!$A$2:$H$501,4,0)</f>
        <v>Female</v>
      </c>
      <c r="O663" t="str">
        <f>VLOOKUP(C663,Customer_Dim!$A$2:$H$501,6,0)</f>
        <v>Oregon</v>
      </c>
      <c r="P663">
        <f>VLOOKUP(D663,Product_Dim!$A$1:$G$101,7,0)</f>
        <v>260</v>
      </c>
    </row>
    <row r="664" spans="1:16" x14ac:dyDescent="0.3">
      <c r="A664" t="s">
        <v>2919</v>
      </c>
      <c r="B664" s="4">
        <v>45316</v>
      </c>
      <c r="C664" t="s">
        <v>503</v>
      </c>
      <c r="D664" t="s">
        <v>1676</v>
      </c>
      <c r="E664" t="str">
        <f>VLOOKUP(D664,Product_Dim!$A$1:$G$101,2,0)</f>
        <v>Shin Guards – Adult</v>
      </c>
      <c r="F664" t="s">
        <v>1755</v>
      </c>
      <c r="G664">
        <v>2</v>
      </c>
      <c r="H664">
        <v>644</v>
      </c>
      <c r="I664">
        <v>0.04</v>
      </c>
      <c r="J664" t="s">
        <v>1807</v>
      </c>
      <c r="K664" s="17">
        <v>1236.48</v>
      </c>
      <c r="L664">
        <f>VLOOKUP(C664,Customer_Dim!$A$2:$H$501,3,0)</f>
        <v>25</v>
      </c>
      <c r="M664" t="str">
        <f t="shared" si="10"/>
        <v>20–39</v>
      </c>
      <c r="N664" t="str">
        <f>VLOOKUP(C664,Customer_Dim!$A$2:$H$501,4,0)</f>
        <v>Female</v>
      </c>
      <c r="O664" t="str">
        <f>VLOOKUP(C664,Customer_Dim!$A$2:$H$501,6,0)</f>
        <v>Oregon</v>
      </c>
      <c r="P664">
        <f>VLOOKUP(D664,Product_Dim!$A$1:$G$101,7,0)</f>
        <v>359</v>
      </c>
    </row>
    <row r="665" spans="1:16" x14ac:dyDescent="0.3">
      <c r="A665" t="s">
        <v>3471</v>
      </c>
      <c r="B665" s="4">
        <v>45798</v>
      </c>
      <c r="C665" t="s">
        <v>506</v>
      </c>
      <c r="D665" t="s">
        <v>1608</v>
      </c>
      <c r="E665" t="str">
        <f>VLOOKUP(D665,Product_Dim!$A$1:$G$101,2,0)</f>
        <v>Portable Power Bank</v>
      </c>
      <c r="F665" t="s">
        <v>1781</v>
      </c>
      <c r="G665">
        <v>3</v>
      </c>
      <c r="H665">
        <v>343.97</v>
      </c>
      <c r="I665">
        <v>0.04</v>
      </c>
      <c r="J665" t="s">
        <v>1810</v>
      </c>
      <c r="K665" s="17">
        <v>990.6336</v>
      </c>
      <c r="L665">
        <f>VLOOKUP(C665,Customer_Dim!$A$2:$H$501,3,0)</f>
        <v>41</v>
      </c>
      <c r="M665" t="str">
        <f t="shared" si="10"/>
        <v>40–59</v>
      </c>
      <c r="N665" t="str">
        <f>VLOOKUP(C665,Customer_Dim!$A$2:$H$501,4,0)</f>
        <v>Female</v>
      </c>
      <c r="O665" t="str">
        <f>VLOOKUP(C665,Customer_Dim!$A$2:$H$501,6,0)</f>
        <v>Missouri</v>
      </c>
      <c r="P665">
        <f>VLOOKUP(D665,Product_Dim!$A$1:$G$101,7,0)</f>
        <v>301</v>
      </c>
    </row>
    <row r="666" spans="1:16" x14ac:dyDescent="0.3">
      <c r="A666" t="s">
        <v>3227</v>
      </c>
      <c r="B666" s="4">
        <v>45875</v>
      </c>
      <c r="C666" t="s">
        <v>506</v>
      </c>
      <c r="D666" t="s">
        <v>1636</v>
      </c>
      <c r="E666" t="str">
        <f>VLOOKUP(D666,Product_Dim!$A$1:$G$101,2,0)</f>
        <v>Men's Track Pants</v>
      </c>
      <c r="F666" t="s">
        <v>1795</v>
      </c>
      <c r="G666">
        <v>2</v>
      </c>
      <c r="H666">
        <v>664.5</v>
      </c>
      <c r="I666">
        <v>0.23</v>
      </c>
      <c r="J666" t="s">
        <v>1805</v>
      </c>
      <c r="K666" s="17">
        <v>1023.33</v>
      </c>
      <c r="L666">
        <f>VLOOKUP(C666,Customer_Dim!$A$2:$H$501,3,0)</f>
        <v>41</v>
      </c>
      <c r="M666" t="str">
        <f t="shared" si="10"/>
        <v>40–59</v>
      </c>
      <c r="N666" t="str">
        <f>VLOOKUP(C666,Customer_Dim!$A$2:$H$501,4,0)</f>
        <v>Female</v>
      </c>
      <c r="O666" t="str">
        <f>VLOOKUP(C666,Customer_Dim!$A$2:$H$501,6,0)</f>
        <v>Missouri</v>
      </c>
      <c r="P666">
        <f>VLOOKUP(D666,Product_Dim!$A$1:$G$101,7,0)</f>
        <v>125</v>
      </c>
    </row>
    <row r="667" spans="1:16" x14ac:dyDescent="0.3">
      <c r="A667" t="s">
        <v>1814</v>
      </c>
      <c r="B667" s="4">
        <v>45248</v>
      </c>
      <c r="C667" t="s">
        <v>506</v>
      </c>
      <c r="D667" t="s">
        <v>1670</v>
      </c>
      <c r="E667" t="str">
        <f>VLOOKUP(D667,Product_Dim!$A$1:$G$101,2,0)</f>
        <v>Kitchen Storage Rack</v>
      </c>
      <c r="F667" t="s">
        <v>1764</v>
      </c>
      <c r="G667">
        <v>4</v>
      </c>
      <c r="H667">
        <v>342.39</v>
      </c>
      <c r="I667">
        <v>0.23</v>
      </c>
      <c r="J667" t="s">
        <v>1807</v>
      </c>
      <c r="K667" s="17">
        <v>1054.5612000000001</v>
      </c>
      <c r="L667">
        <f>VLOOKUP(C667,Customer_Dim!$A$2:$H$501,3,0)</f>
        <v>41</v>
      </c>
      <c r="M667" t="str">
        <f t="shared" si="10"/>
        <v>40–59</v>
      </c>
      <c r="N667" t="str">
        <f>VLOOKUP(C667,Customer_Dim!$A$2:$H$501,4,0)</f>
        <v>Female</v>
      </c>
      <c r="O667" t="str">
        <f>VLOOKUP(C667,Customer_Dim!$A$2:$H$501,6,0)</f>
        <v>Missouri</v>
      </c>
      <c r="P667">
        <f>VLOOKUP(D667,Product_Dim!$A$1:$G$101,7,0)</f>
        <v>89</v>
      </c>
    </row>
    <row r="668" spans="1:16" x14ac:dyDescent="0.3">
      <c r="A668" t="s">
        <v>1921</v>
      </c>
      <c r="B668" s="4">
        <v>45482</v>
      </c>
      <c r="C668" t="s">
        <v>506</v>
      </c>
      <c r="D668" t="s">
        <v>1712</v>
      </c>
      <c r="E668" t="str">
        <f>VLOOKUP(D668,Product_Dim!$A$1:$G$101,2,0)</f>
        <v>Women's High Heels</v>
      </c>
      <c r="F668" t="s">
        <v>1751</v>
      </c>
      <c r="G668">
        <v>2</v>
      </c>
      <c r="H668">
        <v>731.01</v>
      </c>
      <c r="I668">
        <v>0.05</v>
      </c>
      <c r="J668" t="s">
        <v>1807</v>
      </c>
      <c r="K668" s="17">
        <v>1388.9190000000001</v>
      </c>
      <c r="L668">
        <f>VLOOKUP(C668,Customer_Dim!$A$2:$H$501,3,0)</f>
        <v>41</v>
      </c>
      <c r="M668" t="str">
        <f t="shared" si="10"/>
        <v>40–59</v>
      </c>
      <c r="N668" t="str">
        <f>VLOOKUP(C668,Customer_Dim!$A$2:$H$501,4,0)</f>
        <v>Female</v>
      </c>
      <c r="O668" t="str">
        <f>VLOOKUP(C668,Customer_Dim!$A$2:$H$501,6,0)</f>
        <v>Missouri</v>
      </c>
      <c r="P668">
        <f>VLOOKUP(D668,Product_Dim!$A$1:$G$101,7,0)</f>
        <v>496</v>
      </c>
    </row>
    <row r="669" spans="1:16" x14ac:dyDescent="0.3">
      <c r="A669" t="s">
        <v>3074</v>
      </c>
      <c r="B669" s="4">
        <v>45878</v>
      </c>
      <c r="C669" t="s">
        <v>506</v>
      </c>
      <c r="D669" t="s">
        <v>1724</v>
      </c>
      <c r="E669" t="str">
        <f>VLOOKUP(D669,Product_Dim!$A$1:$G$101,2,0)</f>
        <v>Cricket Bat</v>
      </c>
      <c r="F669" t="s">
        <v>1776</v>
      </c>
      <c r="G669">
        <v>4</v>
      </c>
      <c r="H669">
        <v>792.1</v>
      </c>
      <c r="I669">
        <v>0.19</v>
      </c>
      <c r="J669" t="s">
        <v>1810</v>
      </c>
      <c r="K669" s="17">
        <v>2566.404</v>
      </c>
      <c r="L669">
        <f>VLOOKUP(C669,Customer_Dim!$A$2:$H$501,3,0)</f>
        <v>41</v>
      </c>
      <c r="M669" t="str">
        <f t="shared" si="10"/>
        <v>40–59</v>
      </c>
      <c r="N669" t="str">
        <f>VLOOKUP(C669,Customer_Dim!$A$2:$H$501,4,0)</f>
        <v>Female</v>
      </c>
      <c r="O669" t="str">
        <f>VLOOKUP(C669,Customer_Dim!$A$2:$H$501,6,0)</f>
        <v>Missouri</v>
      </c>
      <c r="P669">
        <f>VLOOKUP(D669,Product_Dim!$A$1:$G$101,7,0)</f>
        <v>471</v>
      </c>
    </row>
    <row r="670" spans="1:16" x14ac:dyDescent="0.3">
      <c r="A670" t="s">
        <v>3587</v>
      </c>
      <c r="B670" s="4">
        <v>45758</v>
      </c>
      <c r="C670" t="s">
        <v>509</v>
      </c>
      <c r="D670" t="s">
        <v>1535</v>
      </c>
      <c r="E670" t="str">
        <f>VLOOKUP(D670,Product_Dim!$A$1:$G$101,2,0)</f>
        <v>Women's Yoga Pants</v>
      </c>
      <c r="F670" t="s">
        <v>1792</v>
      </c>
      <c r="G670">
        <v>4</v>
      </c>
      <c r="H670">
        <v>299.45999999999998</v>
      </c>
      <c r="I670">
        <v>0.18</v>
      </c>
      <c r="J670" t="s">
        <v>1810</v>
      </c>
      <c r="K670" s="17">
        <v>982.22879999999998</v>
      </c>
      <c r="L670">
        <f>VLOOKUP(C670,Customer_Dim!$A$2:$H$501,3,0)</f>
        <v>31</v>
      </c>
      <c r="M670" t="str">
        <f t="shared" si="10"/>
        <v>20–39</v>
      </c>
      <c r="N670" t="str">
        <f>VLOOKUP(C670,Customer_Dim!$A$2:$H$501,4,0)</f>
        <v>Male</v>
      </c>
      <c r="O670" t="str">
        <f>VLOOKUP(C670,Customer_Dim!$A$2:$H$501,6,0)</f>
        <v>North Dakota</v>
      </c>
      <c r="P670">
        <f>VLOOKUP(D670,Product_Dim!$A$1:$G$101,7,0)</f>
        <v>487</v>
      </c>
    </row>
    <row r="671" spans="1:16" x14ac:dyDescent="0.3">
      <c r="A671" t="s">
        <v>3590</v>
      </c>
      <c r="B671" s="4">
        <v>45718</v>
      </c>
      <c r="C671" t="s">
        <v>509</v>
      </c>
      <c r="D671" t="s">
        <v>1640</v>
      </c>
      <c r="E671" t="str">
        <f>VLOOKUP(D671,Product_Dim!$A$1:$G$101,2,0)</f>
        <v>Ceramic Plant Pot</v>
      </c>
      <c r="F671" t="s">
        <v>1786</v>
      </c>
      <c r="G671">
        <v>4</v>
      </c>
      <c r="H671">
        <v>613.16999999999996</v>
      </c>
      <c r="I671">
        <v>0.26</v>
      </c>
      <c r="J671" t="s">
        <v>1805</v>
      </c>
      <c r="K671" s="17">
        <v>1814.9831999999999</v>
      </c>
      <c r="L671">
        <f>VLOOKUP(C671,Customer_Dim!$A$2:$H$501,3,0)</f>
        <v>31</v>
      </c>
      <c r="M671" t="str">
        <f t="shared" si="10"/>
        <v>20–39</v>
      </c>
      <c r="N671" t="str">
        <f>VLOOKUP(C671,Customer_Dim!$A$2:$H$501,4,0)</f>
        <v>Male</v>
      </c>
      <c r="O671" t="str">
        <f>VLOOKUP(C671,Customer_Dim!$A$2:$H$501,6,0)</f>
        <v>North Dakota</v>
      </c>
      <c r="P671">
        <f>VLOOKUP(D671,Product_Dim!$A$1:$G$101,7,0)</f>
        <v>0</v>
      </c>
    </row>
    <row r="672" spans="1:16" x14ac:dyDescent="0.3">
      <c r="A672" t="s">
        <v>2023</v>
      </c>
      <c r="B672" s="4">
        <v>45854</v>
      </c>
      <c r="C672" t="s">
        <v>509</v>
      </c>
      <c r="D672" t="s">
        <v>1674</v>
      </c>
      <c r="E672" t="str">
        <f>VLOOKUP(D672,Product_Dim!$A$1:$G$101,2,0)</f>
        <v>Professional Jump Rope</v>
      </c>
      <c r="F672" t="s">
        <v>1764</v>
      </c>
      <c r="G672">
        <v>3</v>
      </c>
      <c r="H672">
        <v>141.6</v>
      </c>
      <c r="I672">
        <v>0.08</v>
      </c>
      <c r="J672" t="s">
        <v>1810</v>
      </c>
      <c r="K672" s="17">
        <v>390.81599999999997</v>
      </c>
      <c r="L672">
        <f>VLOOKUP(C672,Customer_Dim!$A$2:$H$501,3,0)</f>
        <v>31</v>
      </c>
      <c r="M672" t="str">
        <f t="shared" si="10"/>
        <v>20–39</v>
      </c>
      <c r="N672" t="str">
        <f>VLOOKUP(C672,Customer_Dim!$A$2:$H$501,4,0)</f>
        <v>Male</v>
      </c>
      <c r="O672" t="str">
        <f>VLOOKUP(C672,Customer_Dim!$A$2:$H$501,6,0)</f>
        <v>North Dakota</v>
      </c>
      <c r="P672">
        <f>VLOOKUP(D672,Product_Dim!$A$1:$G$101,7,0)</f>
        <v>300</v>
      </c>
    </row>
    <row r="673" spans="1:16" x14ac:dyDescent="0.3">
      <c r="A673" t="s">
        <v>2199</v>
      </c>
      <c r="B673" s="4">
        <v>45789</v>
      </c>
      <c r="C673" t="s">
        <v>509</v>
      </c>
      <c r="D673" t="s">
        <v>1686</v>
      </c>
      <c r="E673" t="str">
        <f>VLOOKUP(D673,Product_Dim!$A$1:$G$101,2,0)</f>
        <v>Essential Oil Diffuser</v>
      </c>
      <c r="F673" t="s">
        <v>1758</v>
      </c>
      <c r="G673">
        <v>3</v>
      </c>
      <c r="H673">
        <v>362.11</v>
      </c>
      <c r="I673">
        <v>0.23</v>
      </c>
      <c r="J673" t="s">
        <v>1810</v>
      </c>
      <c r="K673" s="17">
        <v>836.47409999999991</v>
      </c>
      <c r="L673">
        <f>VLOOKUP(C673,Customer_Dim!$A$2:$H$501,3,0)</f>
        <v>31</v>
      </c>
      <c r="M673" t="str">
        <f t="shared" si="10"/>
        <v>20–39</v>
      </c>
      <c r="N673" t="str">
        <f>VLOOKUP(C673,Customer_Dim!$A$2:$H$501,4,0)</f>
        <v>Male</v>
      </c>
      <c r="O673" t="str">
        <f>VLOOKUP(C673,Customer_Dim!$A$2:$H$501,6,0)</f>
        <v>North Dakota</v>
      </c>
      <c r="P673">
        <f>VLOOKUP(D673,Product_Dim!$A$1:$G$101,7,0)</f>
        <v>400</v>
      </c>
    </row>
    <row r="674" spans="1:16" x14ac:dyDescent="0.3">
      <c r="A674" t="s">
        <v>2688</v>
      </c>
      <c r="B674" s="4">
        <v>45660</v>
      </c>
      <c r="C674" t="s">
        <v>509</v>
      </c>
      <c r="D674" t="s">
        <v>1714</v>
      </c>
      <c r="E674" t="str">
        <f>VLOOKUP(D674,Product_Dim!$A$1:$G$101,2,0)</f>
        <v>Microwave Oven</v>
      </c>
      <c r="F674" t="s">
        <v>1739</v>
      </c>
      <c r="G674">
        <v>3</v>
      </c>
      <c r="H674">
        <v>476.37</v>
      </c>
      <c r="I674">
        <v>0.21</v>
      </c>
      <c r="J674" t="s">
        <v>1810</v>
      </c>
      <c r="K674" s="17">
        <v>1128.9969000000001</v>
      </c>
      <c r="L674">
        <f>VLOOKUP(C674,Customer_Dim!$A$2:$H$501,3,0)</f>
        <v>31</v>
      </c>
      <c r="M674" t="str">
        <f t="shared" si="10"/>
        <v>20–39</v>
      </c>
      <c r="N674" t="str">
        <f>VLOOKUP(C674,Customer_Dim!$A$2:$H$501,4,0)</f>
        <v>Male</v>
      </c>
      <c r="O674" t="str">
        <f>VLOOKUP(C674,Customer_Dim!$A$2:$H$501,6,0)</f>
        <v>North Dakota</v>
      </c>
      <c r="P674">
        <f>VLOOKUP(D674,Product_Dim!$A$1:$G$101,7,0)</f>
        <v>191</v>
      </c>
    </row>
    <row r="675" spans="1:16" x14ac:dyDescent="0.3">
      <c r="A675" t="s">
        <v>2773</v>
      </c>
      <c r="B675" s="4">
        <v>45629</v>
      </c>
      <c r="C675" t="s">
        <v>512</v>
      </c>
      <c r="D675" t="s">
        <v>1654</v>
      </c>
      <c r="E675" t="str">
        <f>VLOOKUP(D675,Product_Dim!$A$1:$G$101,2,0)</f>
        <v>Laptop Cooling Pad</v>
      </c>
      <c r="F675" t="s">
        <v>1781</v>
      </c>
      <c r="G675">
        <v>2</v>
      </c>
      <c r="H675">
        <v>233.33</v>
      </c>
      <c r="I675">
        <v>0.05</v>
      </c>
      <c r="J675" t="s">
        <v>1805</v>
      </c>
      <c r="K675" s="17">
        <v>443.327</v>
      </c>
      <c r="L675">
        <f>VLOOKUP(C675,Customer_Dim!$A$2:$H$501,3,0)</f>
        <v>35</v>
      </c>
      <c r="M675" t="str">
        <f t="shared" si="10"/>
        <v>20–39</v>
      </c>
      <c r="N675" t="str">
        <f>VLOOKUP(C675,Customer_Dim!$A$2:$H$501,4,0)</f>
        <v>Female</v>
      </c>
      <c r="O675" t="str">
        <f>VLOOKUP(C675,Customer_Dim!$A$2:$H$501,6,0)</f>
        <v>Vermont</v>
      </c>
      <c r="P675">
        <f>VLOOKUP(D675,Product_Dim!$A$1:$G$101,7,0)</f>
        <v>222</v>
      </c>
    </row>
    <row r="676" spans="1:16" x14ac:dyDescent="0.3">
      <c r="A676" t="s">
        <v>2758</v>
      </c>
      <c r="B676" s="4">
        <v>45699</v>
      </c>
      <c r="C676" t="s">
        <v>512</v>
      </c>
      <c r="D676" t="s">
        <v>1656</v>
      </c>
      <c r="E676" t="str">
        <f>VLOOKUP(D676,Product_Dim!$A$1:$G$101,2,0)</f>
        <v>Organic Sunscreen Lotion</v>
      </c>
      <c r="F676" t="s">
        <v>1795</v>
      </c>
      <c r="G676">
        <v>4</v>
      </c>
      <c r="H676">
        <v>286.27999999999997</v>
      </c>
      <c r="I676">
        <v>0.28000000000000003</v>
      </c>
      <c r="J676" t="s">
        <v>1807</v>
      </c>
      <c r="K676" s="17">
        <v>824.48639999999989</v>
      </c>
      <c r="L676">
        <f>VLOOKUP(C676,Customer_Dim!$A$2:$H$501,3,0)</f>
        <v>35</v>
      </c>
      <c r="M676" t="str">
        <f t="shared" si="10"/>
        <v>20–39</v>
      </c>
      <c r="N676" t="str">
        <f>VLOOKUP(C676,Customer_Dim!$A$2:$H$501,4,0)</f>
        <v>Female</v>
      </c>
      <c r="O676" t="str">
        <f>VLOOKUP(C676,Customer_Dim!$A$2:$H$501,6,0)</f>
        <v>Vermont</v>
      </c>
      <c r="P676">
        <f>VLOOKUP(D676,Product_Dim!$A$1:$G$101,7,0)</f>
        <v>458</v>
      </c>
    </row>
    <row r="677" spans="1:16" x14ac:dyDescent="0.3">
      <c r="A677" t="s">
        <v>3170</v>
      </c>
      <c r="B677" s="4">
        <v>45244</v>
      </c>
      <c r="C677" t="s">
        <v>512</v>
      </c>
      <c r="D677" t="s">
        <v>1662</v>
      </c>
      <c r="E677" t="str">
        <f>VLOOKUP(D677,Product_Dim!$A$1:$G$101,2,0)</f>
        <v>Women's Hair Dryer Brush</v>
      </c>
      <c r="F677" t="s">
        <v>1734</v>
      </c>
      <c r="G677">
        <v>1</v>
      </c>
      <c r="H677">
        <v>570.52</v>
      </c>
      <c r="I677">
        <v>0</v>
      </c>
      <c r="J677" t="s">
        <v>1807</v>
      </c>
      <c r="K677" s="17">
        <v>570.52</v>
      </c>
      <c r="L677">
        <f>VLOOKUP(C677,Customer_Dim!$A$2:$H$501,3,0)</f>
        <v>35</v>
      </c>
      <c r="M677" t="str">
        <f t="shared" si="10"/>
        <v>20–39</v>
      </c>
      <c r="N677" t="str">
        <f>VLOOKUP(C677,Customer_Dim!$A$2:$H$501,4,0)</f>
        <v>Female</v>
      </c>
      <c r="O677" t="str">
        <f>VLOOKUP(C677,Customer_Dim!$A$2:$H$501,6,0)</f>
        <v>Vermont</v>
      </c>
      <c r="P677">
        <f>VLOOKUP(D677,Product_Dim!$A$1:$G$101,7,0)</f>
        <v>177</v>
      </c>
    </row>
    <row r="678" spans="1:16" x14ac:dyDescent="0.3">
      <c r="A678" t="s">
        <v>3780</v>
      </c>
      <c r="B678" s="4">
        <v>45256</v>
      </c>
      <c r="C678" t="s">
        <v>515</v>
      </c>
      <c r="D678" t="s">
        <v>1558</v>
      </c>
      <c r="E678" t="str">
        <f>VLOOKUP(D678,Product_Dim!$A$1:$G$101,2,0)</f>
        <v>Decorative Wall Mirror</v>
      </c>
      <c r="F678" t="s">
        <v>1776</v>
      </c>
      <c r="G678">
        <v>1</v>
      </c>
      <c r="H678">
        <v>68.209999999999994</v>
      </c>
      <c r="I678">
        <v>0.05</v>
      </c>
      <c r="J678" t="s">
        <v>1807</v>
      </c>
      <c r="K678" s="17">
        <v>64.799499999999995</v>
      </c>
      <c r="L678">
        <f>VLOOKUP(C678,Customer_Dim!$A$2:$H$501,3,0)</f>
        <v>60</v>
      </c>
      <c r="M678" t="str">
        <f t="shared" si="10"/>
        <v>60+</v>
      </c>
      <c r="N678" t="str">
        <f>VLOOKUP(C678,Customer_Dim!$A$2:$H$501,4,0)</f>
        <v>Female</v>
      </c>
      <c r="O678" t="str">
        <f>VLOOKUP(C678,Customer_Dim!$A$2:$H$501,6,0)</f>
        <v>Iowa</v>
      </c>
      <c r="P678">
        <f>VLOOKUP(D678,Product_Dim!$A$1:$G$101,7,0)</f>
        <v>439</v>
      </c>
    </row>
    <row r="679" spans="1:16" x14ac:dyDescent="0.3">
      <c r="A679" t="s">
        <v>3068</v>
      </c>
      <c r="B679" s="4">
        <v>45889</v>
      </c>
      <c r="C679" t="s">
        <v>515</v>
      </c>
      <c r="D679" t="s">
        <v>1650</v>
      </c>
      <c r="E679" t="str">
        <f>VLOOKUP(D679,Product_Dim!$A$1:$G$101,2,0)</f>
        <v>Luxury Perfume Spray</v>
      </c>
      <c r="F679" t="s">
        <v>1771</v>
      </c>
      <c r="G679">
        <v>3</v>
      </c>
      <c r="H679">
        <v>118.25</v>
      </c>
      <c r="I679">
        <v>0.26</v>
      </c>
      <c r="J679" t="s">
        <v>1807</v>
      </c>
      <c r="K679" s="17">
        <v>262.51499999999999</v>
      </c>
      <c r="L679">
        <f>VLOOKUP(C679,Customer_Dim!$A$2:$H$501,3,0)</f>
        <v>60</v>
      </c>
      <c r="M679" t="str">
        <f t="shared" si="10"/>
        <v>60+</v>
      </c>
      <c r="N679" t="str">
        <f>VLOOKUP(C679,Customer_Dim!$A$2:$H$501,4,0)</f>
        <v>Female</v>
      </c>
      <c r="O679" t="str">
        <f>VLOOKUP(C679,Customer_Dim!$A$2:$H$501,6,0)</f>
        <v>Iowa</v>
      </c>
      <c r="P679">
        <f>VLOOKUP(D679,Product_Dim!$A$1:$G$101,7,0)</f>
        <v>444</v>
      </c>
    </row>
    <row r="680" spans="1:16" x14ac:dyDescent="0.3">
      <c r="A680" t="s">
        <v>2846</v>
      </c>
      <c r="B680" s="4">
        <v>45520</v>
      </c>
      <c r="C680" t="s">
        <v>515</v>
      </c>
      <c r="D680" t="s">
        <v>1674</v>
      </c>
      <c r="E680" t="str">
        <f>VLOOKUP(D680,Product_Dim!$A$1:$G$101,2,0)</f>
        <v>Professional Jump Rope</v>
      </c>
      <c r="F680" t="s">
        <v>1781</v>
      </c>
      <c r="G680">
        <v>3</v>
      </c>
      <c r="H680">
        <v>336.09</v>
      </c>
      <c r="I680">
        <v>0.01</v>
      </c>
      <c r="J680" t="s">
        <v>1807</v>
      </c>
      <c r="K680" s="17">
        <v>998.18729999999994</v>
      </c>
      <c r="L680">
        <f>VLOOKUP(C680,Customer_Dim!$A$2:$H$501,3,0)</f>
        <v>60</v>
      </c>
      <c r="M680" t="str">
        <f t="shared" si="10"/>
        <v>60+</v>
      </c>
      <c r="N680" t="str">
        <f>VLOOKUP(C680,Customer_Dim!$A$2:$H$501,4,0)</f>
        <v>Female</v>
      </c>
      <c r="O680" t="str">
        <f>VLOOKUP(C680,Customer_Dim!$A$2:$H$501,6,0)</f>
        <v>Iowa</v>
      </c>
      <c r="P680">
        <f>VLOOKUP(D680,Product_Dim!$A$1:$G$101,7,0)</f>
        <v>300</v>
      </c>
    </row>
    <row r="681" spans="1:16" x14ac:dyDescent="0.3">
      <c r="A681" t="s">
        <v>3339</v>
      </c>
      <c r="B681" s="4">
        <v>45928</v>
      </c>
      <c r="C681" t="s">
        <v>515</v>
      </c>
      <c r="D681" t="s">
        <v>1700</v>
      </c>
      <c r="E681" t="str">
        <f>VLOOKUP(D681,Product_Dim!$A$1:$G$101,2,0)</f>
        <v>Women's Beanie Hat</v>
      </c>
      <c r="F681" t="s">
        <v>1786</v>
      </c>
      <c r="G681">
        <v>3</v>
      </c>
      <c r="H681">
        <v>615.30999999999995</v>
      </c>
      <c r="I681">
        <v>0.14000000000000001</v>
      </c>
      <c r="J681" t="s">
        <v>1807</v>
      </c>
      <c r="K681" s="17">
        <v>1587.4998000000001</v>
      </c>
      <c r="L681">
        <f>VLOOKUP(C681,Customer_Dim!$A$2:$H$501,3,0)</f>
        <v>60</v>
      </c>
      <c r="M681" t="str">
        <f t="shared" si="10"/>
        <v>60+</v>
      </c>
      <c r="N681" t="str">
        <f>VLOOKUP(C681,Customer_Dim!$A$2:$H$501,4,0)</f>
        <v>Female</v>
      </c>
      <c r="O681" t="str">
        <f>VLOOKUP(C681,Customer_Dim!$A$2:$H$501,6,0)</f>
        <v>Iowa</v>
      </c>
      <c r="P681">
        <f>VLOOKUP(D681,Product_Dim!$A$1:$G$101,7,0)</f>
        <v>210</v>
      </c>
    </row>
    <row r="682" spans="1:16" x14ac:dyDescent="0.3">
      <c r="A682" t="s">
        <v>3249</v>
      </c>
      <c r="B682" s="4">
        <v>45893</v>
      </c>
      <c r="C682" t="s">
        <v>518</v>
      </c>
      <c r="D682" t="s">
        <v>1582</v>
      </c>
      <c r="E682" t="str">
        <f>VLOOKUP(D682,Product_Dim!$A$1:$G$101,2,0)</f>
        <v>Wireless Bluetooth Speaker</v>
      </c>
      <c r="F682" t="s">
        <v>1768</v>
      </c>
      <c r="G682">
        <v>4</v>
      </c>
      <c r="H682">
        <v>896.91</v>
      </c>
      <c r="I682">
        <v>0.1</v>
      </c>
      <c r="J682" t="s">
        <v>1805</v>
      </c>
      <c r="K682" s="17">
        <v>3228.8760000000002</v>
      </c>
      <c r="L682">
        <f>VLOOKUP(C682,Customer_Dim!$A$2:$H$501,3,0)</f>
        <v>46</v>
      </c>
      <c r="M682" t="str">
        <f t="shared" si="10"/>
        <v>40–59</v>
      </c>
      <c r="N682" t="str">
        <f>VLOOKUP(C682,Customer_Dim!$A$2:$H$501,4,0)</f>
        <v>Male</v>
      </c>
      <c r="O682" t="str">
        <f>VLOOKUP(C682,Customer_Dim!$A$2:$H$501,6,0)</f>
        <v>North Dakota</v>
      </c>
      <c r="P682">
        <f>VLOOKUP(D682,Product_Dim!$A$1:$G$101,7,0)</f>
        <v>213</v>
      </c>
    </row>
    <row r="683" spans="1:16" x14ac:dyDescent="0.3">
      <c r="A683" t="s">
        <v>2299</v>
      </c>
      <c r="B683" s="4">
        <v>45632</v>
      </c>
      <c r="C683" t="s">
        <v>518</v>
      </c>
      <c r="D683" t="s">
        <v>1628</v>
      </c>
      <c r="E683" t="str">
        <f>VLOOKUP(D683,Product_Dim!$A$1:$G$101,2,0)</f>
        <v>Men's Roll-On Perfume</v>
      </c>
      <c r="F683" t="s">
        <v>1761</v>
      </c>
      <c r="G683">
        <v>2</v>
      </c>
      <c r="H683">
        <v>955.66</v>
      </c>
      <c r="I683">
        <v>0.28999999999999998</v>
      </c>
      <c r="J683" t="s">
        <v>1810</v>
      </c>
      <c r="K683" s="17">
        <v>1357.0372</v>
      </c>
      <c r="L683">
        <f>VLOOKUP(C683,Customer_Dim!$A$2:$H$501,3,0)</f>
        <v>46</v>
      </c>
      <c r="M683" t="str">
        <f t="shared" si="10"/>
        <v>40–59</v>
      </c>
      <c r="N683" t="str">
        <f>VLOOKUP(C683,Customer_Dim!$A$2:$H$501,4,0)</f>
        <v>Male</v>
      </c>
      <c r="O683" t="str">
        <f>VLOOKUP(C683,Customer_Dim!$A$2:$H$501,6,0)</f>
        <v>North Dakota</v>
      </c>
      <c r="P683">
        <f>VLOOKUP(D683,Product_Dim!$A$1:$G$101,7,0)</f>
        <v>267</v>
      </c>
    </row>
    <row r="684" spans="1:16" x14ac:dyDescent="0.3">
      <c r="A684" t="s">
        <v>3213</v>
      </c>
      <c r="B684" s="4">
        <v>45290</v>
      </c>
      <c r="C684" t="s">
        <v>518</v>
      </c>
      <c r="D684" t="s">
        <v>1638</v>
      </c>
      <c r="E684" t="str">
        <f>VLOOKUP(D684,Product_Dim!$A$1:$G$101,2,0)</f>
        <v>Sports Stopwatch Pro</v>
      </c>
      <c r="F684" t="s">
        <v>1758</v>
      </c>
      <c r="G684">
        <v>3</v>
      </c>
      <c r="H684">
        <v>676.77</v>
      </c>
      <c r="I684">
        <v>0.17</v>
      </c>
      <c r="J684" t="s">
        <v>1807</v>
      </c>
      <c r="K684" s="17">
        <v>1685.1573000000001</v>
      </c>
      <c r="L684">
        <f>VLOOKUP(C684,Customer_Dim!$A$2:$H$501,3,0)</f>
        <v>46</v>
      </c>
      <c r="M684" t="str">
        <f t="shared" si="10"/>
        <v>40–59</v>
      </c>
      <c r="N684" t="str">
        <f>VLOOKUP(C684,Customer_Dim!$A$2:$H$501,4,0)</f>
        <v>Male</v>
      </c>
      <c r="O684" t="str">
        <f>VLOOKUP(C684,Customer_Dim!$A$2:$H$501,6,0)</f>
        <v>North Dakota</v>
      </c>
      <c r="P684">
        <f>VLOOKUP(D684,Product_Dim!$A$1:$G$101,7,0)</f>
        <v>185</v>
      </c>
    </row>
    <row r="685" spans="1:16" x14ac:dyDescent="0.3">
      <c r="A685" t="s">
        <v>3567</v>
      </c>
      <c r="B685" s="4">
        <v>45402</v>
      </c>
      <c r="C685" t="s">
        <v>518</v>
      </c>
      <c r="D685" t="s">
        <v>1654</v>
      </c>
      <c r="E685" t="str">
        <f>VLOOKUP(D685,Product_Dim!$A$1:$G$101,2,0)</f>
        <v>Laptop Cooling Pad</v>
      </c>
      <c r="F685" t="s">
        <v>1783</v>
      </c>
      <c r="G685">
        <v>3</v>
      </c>
      <c r="H685">
        <v>252.63</v>
      </c>
      <c r="I685">
        <v>0.28000000000000003</v>
      </c>
      <c r="J685" t="s">
        <v>1805</v>
      </c>
      <c r="K685" s="17">
        <v>545.68079999999998</v>
      </c>
      <c r="L685">
        <f>VLOOKUP(C685,Customer_Dim!$A$2:$H$501,3,0)</f>
        <v>46</v>
      </c>
      <c r="M685" t="str">
        <f t="shared" si="10"/>
        <v>40–59</v>
      </c>
      <c r="N685" t="str">
        <f>VLOOKUP(C685,Customer_Dim!$A$2:$H$501,4,0)</f>
        <v>Male</v>
      </c>
      <c r="O685" t="str">
        <f>VLOOKUP(C685,Customer_Dim!$A$2:$H$501,6,0)</f>
        <v>North Dakota</v>
      </c>
      <c r="P685">
        <f>VLOOKUP(D685,Product_Dim!$A$1:$G$101,7,0)</f>
        <v>222</v>
      </c>
    </row>
    <row r="686" spans="1:16" x14ac:dyDescent="0.3">
      <c r="A686" t="s">
        <v>3634</v>
      </c>
      <c r="B686" s="4">
        <v>45673</v>
      </c>
      <c r="C686" t="s">
        <v>518</v>
      </c>
      <c r="D686" t="s">
        <v>1658</v>
      </c>
      <c r="E686" t="str">
        <f>VLOOKUP(D686,Product_Dim!$A$1:$G$101,2,0)</f>
        <v>Matte Lipstick Set</v>
      </c>
      <c r="F686" t="s">
        <v>1734</v>
      </c>
      <c r="G686">
        <v>3</v>
      </c>
      <c r="H686">
        <v>713.95</v>
      </c>
      <c r="I686">
        <v>0</v>
      </c>
      <c r="J686" t="s">
        <v>1805</v>
      </c>
      <c r="K686" s="17">
        <v>2141.85</v>
      </c>
      <c r="L686">
        <f>VLOOKUP(C686,Customer_Dim!$A$2:$H$501,3,0)</f>
        <v>46</v>
      </c>
      <c r="M686" t="str">
        <f t="shared" si="10"/>
        <v>40–59</v>
      </c>
      <c r="N686" t="str">
        <f>VLOOKUP(C686,Customer_Dim!$A$2:$H$501,4,0)</f>
        <v>Male</v>
      </c>
      <c r="O686" t="str">
        <f>VLOOKUP(C686,Customer_Dim!$A$2:$H$501,6,0)</f>
        <v>North Dakota</v>
      </c>
      <c r="P686">
        <f>VLOOKUP(D686,Product_Dim!$A$1:$G$101,7,0)</f>
        <v>118</v>
      </c>
    </row>
    <row r="687" spans="1:16" x14ac:dyDescent="0.3">
      <c r="A687" t="s">
        <v>2536</v>
      </c>
      <c r="B687" s="4">
        <v>45263</v>
      </c>
      <c r="C687" t="s">
        <v>518</v>
      </c>
      <c r="D687" t="s">
        <v>1696</v>
      </c>
      <c r="E687" t="str">
        <f>VLOOKUP(D687,Product_Dim!$A$1:$G$101,2,0)</f>
        <v>Hydrating Face Cleanser</v>
      </c>
      <c r="F687" t="s">
        <v>1792</v>
      </c>
      <c r="G687">
        <v>2</v>
      </c>
      <c r="H687">
        <v>354.26</v>
      </c>
      <c r="I687">
        <v>0.01</v>
      </c>
      <c r="J687" t="s">
        <v>1810</v>
      </c>
      <c r="K687" s="17">
        <v>701.4348</v>
      </c>
      <c r="L687">
        <f>VLOOKUP(C687,Customer_Dim!$A$2:$H$501,3,0)</f>
        <v>46</v>
      </c>
      <c r="M687" t="str">
        <f t="shared" si="10"/>
        <v>40–59</v>
      </c>
      <c r="N687" t="str">
        <f>VLOOKUP(C687,Customer_Dim!$A$2:$H$501,4,0)</f>
        <v>Male</v>
      </c>
      <c r="O687" t="str">
        <f>VLOOKUP(C687,Customer_Dim!$A$2:$H$501,6,0)</f>
        <v>North Dakota</v>
      </c>
      <c r="P687">
        <f>VLOOKUP(D687,Product_Dim!$A$1:$G$101,7,0)</f>
        <v>159</v>
      </c>
    </row>
    <row r="688" spans="1:16" x14ac:dyDescent="0.3">
      <c r="A688" t="s">
        <v>3746</v>
      </c>
      <c r="B688" s="4">
        <v>45382</v>
      </c>
      <c r="C688" t="s">
        <v>518</v>
      </c>
      <c r="D688" t="s">
        <v>1722</v>
      </c>
      <c r="E688" t="str">
        <f>VLOOKUP(D688,Product_Dim!$A$1:$G$101,2,0)</f>
        <v>Women's Formal Blazer</v>
      </c>
      <c r="F688" t="s">
        <v>1779</v>
      </c>
      <c r="G688">
        <v>2</v>
      </c>
      <c r="H688">
        <v>629.86</v>
      </c>
      <c r="I688">
        <v>0.15</v>
      </c>
      <c r="J688" t="s">
        <v>1807</v>
      </c>
      <c r="K688" s="17">
        <v>1070.7619999999999</v>
      </c>
      <c r="L688">
        <f>VLOOKUP(C688,Customer_Dim!$A$2:$H$501,3,0)</f>
        <v>46</v>
      </c>
      <c r="M688" t="str">
        <f t="shared" si="10"/>
        <v>40–59</v>
      </c>
      <c r="N688" t="str">
        <f>VLOOKUP(C688,Customer_Dim!$A$2:$H$501,4,0)</f>
        <v>Male</v>
      </c>
      <c r="O688" t="str">
        <f>VLOOKUP(C688,Customer_Dim!$A$2:$H$501,6,0)</f>
        <v>North Dakota</v>
      </c>
      <c r="P688">
        <f>VLOOKUP(D688,Product_Dim!$A$1:$G$101,7,0)</f>
        <v>143</v>
      </c>
    </row>
    <row r="689" spans="1:16" x14ac:dyDescent="0.3">
      <c r="A689" t="s">
        <v>3210</v>
      </c>
      <c r="B689" s="4">
        <v>45638</v>
      </c>
      <c r="C689" t="s">
        <v>521</v>
      </c>
      <c r="D689" t="s">
        <v>1638</v>
      </c>
      <c r="E689" t="str">
        <f>VLOOKUP(D689,Product_Dim!$A$1:$G$101,2,0)</f>
        <v>Sports Stopwatch Pro</v>
      </c>
      <c r="F689" t="s">
        <v>1755</v>
      </c>
      <c r="G689">
        <v>2</v>
      </c>
      <c r="H689">
        <v>628.83000000000004</v>
      </c>
      <c r="I689">
        <v>7.0000000000000007E-2</v>
      </c>
      <c r="J689" t="s">
        <v>1807</v>
      </c>
      <c r="K689" s="17">
        <v>1169.6238000000001</v>
      </c>
      <c r="L689">
        <f>VLOOKUP(C689,Customer_Dim!$A$2:$H$501,3,0)</f>
        <v>59</v>
      </c>
      <c r="M689" t="str">
        <f t="shared" si="10"/>
        <v>40–59</v>
      </c>
      <c r="N689" t="str">
        <f>VLOOKUP(C689,Customer_Dim!$A$2:$H$501,4,0)</f>
        <v>Male</v>
      </c>
      <c r="O689" t="str">
        <f>VLOOKUP(C689,Customer_Dim!$A$2:$H$501,6,0)</f>
        <v>North Dakota</v>
      </c>
      <c r="P689">
        <f>VLOOKUP(D689,Product_Dim!$A$1:$G$101,7,0)</f>
        <v>185</v>
      </c>
    </row>
    <row r="690" spans="1:16" x14ac:dyDescent="0.3">
      <c r="A690" t="s">
        <v>2356</v>
      </c>
      <c r="B690" s="4">
        <v>45260</v>
      </c>
      <c r="C690" t="s">
        <v>521</v>
      </c>
      <c r="D690" t="s">
        <v>1640</v>
      </c>
      <c r="E690" t="str">
        <f>VLOOKUP(D690,Product_Dim!$A$1:$G$101,2,0)</f>
        <v>Ceramic Plant Pot</v>
      </c>
      <c r="F690" t="s">
        <v>1761</v>
      </c>
      <c r="G690">
        <v>1</v>
      </c>
      <c r="H690">
        <v>522.85</v>
      </c>
      <c r="I690">
        <v>0.12</v>
      </c>
      <c r="J690" t="s">
        <v>1807</v>
      </c>
      <c r="K690" s="17">
        <v>460.108</v>
      </c>
      <c r="L690">
        <f>VLOOKUP(C690,Customer_Dim!$A$2:$H$501,3,0)</f>
        <v>59</v>
      </c>
      <c r="M690" t="str">
        <f t="shared" si="10"/>
        <v>40–59</v>
      </c>
      <c r="N690" t="str">
        <f>VLOOKUP(C690,Customer_Dim!$A$2:$H$501,4,0)</f>
        <v>Male</v>
      </c>
      <c r="O690" t="str">
        <f>VLOOKUP(C690,Customer_Dim!$A$2:$H$501,6,0)</f>
        <v>North Dakota</v>
      </c>
      <c r="P690">
        <f>VLOOKUP(D690,Product_Dim!$A$1:$G$101,7,0)</f>
        <v>0</v>
      </c>
    </row>
    <row r="691" spans="1:16" x14ac:dyDescent="0.3">
      <c r="A691" t="s">
        <v>1926</v>
      </c>
      <c r="B691" s="4">
        <v>45503</v>
      </c>
      <c r="C691" t="s">
        <v>524</v>
      </c>
      <c r="D691" t="s">
        <v>1568</v>
      </c>
      <c r="E691" t="str">
        <f>VLOOKUP(D691,Product_Dim!$A$1:$G$101,2,0)</f>
        <v>Knee Support Brace</v>
      </c>
      <c r="F691" t="s">
        <v>1764</v>
      </c>
      <c r="G691">
        <v>2</v>
      </c>
      <c r="H691">
        <v>151.51</v>
      </c>
      <c r="I691">
        <v>0.28999999999999998</v>
      </c>
      <c r="J691" t="s">
        <v>1810</v>
      </c>
      <c r="K691" s="17">
        <v>215.14420000000001</v>
      </c>
      <c r="L691">
        <f>VLOOKUP(C691,Customer_Dim!$A$2:$H$501,3,0)</f>
        <v>43</v>
      </c>
      <c r="M691" t="str">
        <f t="shared" si="10"/>
        <v>40–59</v>
      </c>
      <c r="N691" t="str">
        <f>VLOOKUP(C691,Customer_Dim!$A$2:$H$501,4,0)</f>
        <v>Male</v>
      </c>
      <c r="O691" t="str">
        <f>VLOOKUP(C691,Customer_Dim!$A$2:$H$501,6,0)</f>
        <v>Vermont</v>
      </c>
      <c r="P691">
        <f>VLOOKUP(D691,Product_Dim!$A$1:$G$101,7,0)</f>
        <v>65</v>
      </c>
    </row>
    <row r="692" spans="1:16" x14ac:dyDescent="0.3">
      <c r="A692" t="s">
        <v>2736</v>
      </c>
      <c r="B692" s="4">
        <v>45706</v>
      </c>
      <c r="C692" t="s">
        <v>527</v>
      </c>
      <c r="D692" t="s">
        <v>1574</v>
      </c>
      <c r="E692" t="str">
        <f>VLOOKUP(D692,Product_Dim!$A$1:$G$101,2,0)</f>
        <v>Carbon Fiber Tennis Racket</v>
      </c>
      <c r="F692" t="s">
        <v>1734</v>
      </c>
      <c r="G692">
        <v>1</v>
      </c>
      <c r="H692">
        <v>588.92999999999995</v>
      </c>
      <c r="I692">
        <v>0.03</v>
      </c>
      <c r="J692" t="s">
        <v>1810</v>
      </c>
      <c r="K692" s="17">
        <v>571.26209999999992</v>
      </c>
      <c r="L692">
        <f>VLOOKUP(C692,Customer_Dim!$A$2:$H$501,3,0)</f>
        <v>46</v>
      </c>
      <c r="M692" t="str">
        <f t="shared" si="10"/>
        <v>40–59</v>
      </c>
      <c r="N692" t="str">
        <f>VLOOKUP(C692,Customer_Dim!$A$2:$H$501,4,0)</f>
        <v>Female</v>
      </c>
      <c r="O692" t="str">
        <f>VLOOKUP(C692,Customer_Dim!$A$2:$H$501,6,0)</f>
        <v>New Jersey</v>
      </c>
      <c r="P692">
        <f>VLOOKUP(D692,Product_Dim!$A$1:$G$101,7,0)</f>
        <v>432</v>
      </c>
    </row>
    <row r="693" spans="1:16" x14ac:dyDescent="0.3">
      <c r="A693" t="s">
        <v>2514</v>
      </c>
      <c r="B693" s="4">
        <v>45267</v>
      </c>
      <c r="C693" t="s">
        <v>527</v>
      </c>
      <c r="D693" t="s">
        <v>1606</v>
      </c>
      <c r="E693" t="str">
        <f>VLOOKUP(D693,Product_Dim!$A$1:$G$101,2,0)</f>
        <v>Sports Water Hydration Pack</v>
      </c>
      <c r="F693" t="s">
        <v>1761</v>
      </c>
      <c r="G693">
        <v>3</v>
      </c>
      <c r="H693">
        <v>179.7</v>
      </c>
      <c r="I693">
        <v>0.17</v>
      </c>
      <c r="J693" t="s">
        <v>1810</v>
      </c>
      <c r="K693" s="17">
        <v>447.45299999999992</v>
      </c>
      <c r="L693">
        <f>VLOOKUP(C693,Customer_Dim!$A$2:$H$501,3,0)</f>
        <v>46</v>
      </c>
      <c r="M693" t="str">
        <f t="shared" si="10"/>
        <v>40–59</v>
      </c>
      <c r="N693" t="str">
        <f>VLOOKUP(C693,Customer_Dim!$A$2:$H$501,4,0)</f>
        <v>Female</v>
      </c>
      <c r="O693" t="str">
        <f>VLOOKUP(C693,Customer_Dim!$A$2:$H$501,6,0)</f>
        <v>New Jersey</v>
      </c>
      <c r="P693">
        <f>VLOOKUP(D693,Product_Dim!$A$1:$G$101,7,0)</f>
        <v>394</v>
      </c>
    </row>
    <row r="694" spans="1:16" x14ac:dyDescent="0.3">
      <c r="A694" t="s">
        <v>2250</v>
      </c>
      <c r="B694" s="4">
        <v>45626</v>
      </c>
      <c r="C694" t="s">
        <v>527</v>
      </c>
      <c r="D694" t="s">
        <v>1610</v>
      </c>
      <c r="E694" t="str">
        <f>VLOOKUP(D694,Product_Dim!$A$1:$G$101,2,0)</f>
        <v>Noise-Canceling Headphones</v>
      </c>
      <c r="F694" t="s">
        <v>1751</v>
      </c>
      <c r="G694">
        <v>4</v>
      </c>
      <c r="H694">
        <v>753.49</v>
      </c>
      <c r="I694">
        <v>0.26</v>
      </c>
      <c r="J694" t="s">
        <v>1810</v>
      </c>
      <c r="K694" s="17">
        <v>2230.3303999999998</v>
      </c>
      <c r="L694">
        <f>VLOOKUP(C694,Customer_Dim!$A$2:$H$501,3,0)</f>
        <v>46</v>
      </c>
      <c r="M694" t="str">
        <f t="shared" si="10"/>
        <v>40–59</v>
      </c>
      <c r="N694" t="str">
        <f>VLOOKUP(C694,Customer_Dim!$A$2:$H$501,4,0)</f>
        <v>Female</v>
      </c>
      <c r="O694" t="str">
        <f>VLOOKUP(C694,Customer_Dim!$A$2:$H$501,6,0)</f>
        <v>New Jersey</v>
      </c>
      <c r="P694">
        <f>VLOOKUP(D694,Product_Dim!$A$1:$G$101,7,0)</f>
        <v>378</v>
      </c>
    </row>
    <row r="695" spans="1:16" x14ac:dyDescent="0.3">
      <c r="A695" t="s">
        <v>2844</v>
      </c>
      <c r="B695" s="4">
        <v>45779</v>
      </c>
      <c r="C695" t="s">
        <v>527</v>
      </c>
      <c r="D695" t="s">
        <v>1616</v>
      </c>
      <c r="E695" t="str">
        <f>VLOOKUP(D695,Product_Dim!$A$1:$G$101,2,0)</f>
        <v>USB External Hard Drive</v>
      </c>
      <c r="F695" t="s">
        <v>1768</v>
      </c>
      <c r="G695">
        <v>2</v>
      </c>
      <c r="H695">
        <v>257.77999999999997</v>
      </c>
      <c r="I695">
        <v>0.05</v>
      </c>
      <c r="J695" t="s">
        <v>1805</v>
      </c>
      <c r="K695" s="17">
        <v>489.78199999999993</v>
      </c>
      <c r="L695">
        <f>VLOOKUP(C695,Customer_Dim!$A$2:$H$501,3,0)</f>
        <v>46</v>
      </c>
      <c r="M695" t="str">
        <f t="shared" si="10"/>
        <v>40–59</v>
      </c>
      <c r="N695" t="str">
        <f>VLOOKUP(C695,Customer_Dim!$A$2:$H$501,4,0)</f>
        <v>Female</v>
      </c>
      <c r="O695" t="str">
        <f>VLOOKUP(C695,Customer_Dim!$A$2:$H$501,6,0)</f>
        <v>New Jersey</v>
      </c>
      <c r="P695">
        <f>VLOOKUP(D695,Product_Dim!$A$1:$G$101,7,0)</f>
        <v>266</v>
      </c>
    </row>
    <row r="696" spans="1:16" x14ac:dyDescent="0.3">
      <c r="A696" t="s">
        <v>2245</v>
      </c>
      <c r="B696" s="4">
        <v>45811</v>
      </c>
      <c r="C696" t="s">
        <v>527</v>
      </c>
      <c r="D696" t="s">
        <v>1668</v>
      </c>
      <c r="E696" t="str">
        <f>VLOOKUP(D696,Product_Dim!$A$1:$G$101,2,0)</f>
        <v>Men's Sports Shorts</v>
      </c>
      <c r="F696" t="s">
        <v>1781</v>
      </c>
      <c r="G696">
        <v>2</v>
      </c>
      <c r="H696">
        <v>527.05999999999995</v>
      </c>
      <c r="I696">
        <v>0.17</v>
      </c>
      <c r="J696" t="s">
        <v>1807</v>
      </c>
      <c r="K696" s="17">
        <v>874.91959999999983</v>
      </c>
      <c r="L696">
        <f>VLOOKUP(C696,Customer_Dim!$A$2:$H$501,3,0)</f>
        <v>46</v>
      </c>
      <c r="M696" t="str">
        <f t="shared" si="10"/>
        <v>40–59</v>
      </c>
      <c r="N696" t="str">
        <f>VLOOKUP(C696,Customer_Dim!$A$2:$H$501,4,0)</f>
        <v>Female</v>
      </c>
      <c r="O696" t="str">
        <f>VLOOKUP(C696,Customer_Dim!$A$2:$H$501,6,0)</f>
        <v>New Jersey</v>
      </c>
      <c r="P696">
        <f>VLOOKUP(D696,Product_Dim!$A$1:$G$101,7,0)</f>
        <v>224</v>
      </c>
    </row>
    <row r="697" spans="1:16" x14ac:dyDescent="0.3">
      <c r="A697" t="s">
        <v>3030</v>
      </c>
      <c r="B697" s="4">
        <v>45416</v>
      </c>
      <c r="C697" t="s">
        <v>530</v>
      </c>
      <c r="D697" t="s">
        <v>1550</v>
      </c>
      <c r="E697" t="str">
        <f>VLOOKUP(D697,Product_Dim!$A$1:$G$101,2,0)</f>
        <v>Ceramic Kitchen Bowl Set</v>
      </c>
      <c r="F697" t="s">
        <v>1761</v>
      </c>
      <c r="G697">
        <v>1</v>
      </c>
      <c r="H697">
        <v>457.33</v>
      </c>
      <c r="I697">
        <v>0.27</v>
      </c>
      <c r="J697" t="s">
        <v>1805</v>
      </c>
      <c r="K697" s="17">
        <v>333.85090000000002</v>
      </c>
      <c r="L697">
        <f>VLOOKUP(C697,Customer_Dim!$A$2:$H$501,3,0)</f>
        <v>41</v>
      </c>
      <c r="M697" t="str">
        <f t="shared" si="10"/>
        <v>40–59</v>
      </c>
      <c r="N697" t="str">
        <f>VLOOKUP(C697,Customer_Dim!$A$2:$H$501,4,0)</f>
        <v>Female</v>
      </c>
      <c r="O697" t="str">
        <f>VLOOKUP(C697,Customer_Dim!$A$2:$H$501,6,0)</f>
        <v>North Carolina</v>
      </c>
      <c r="P697">
        <f>VLOOKUP(D697,Product_Dim!$A$1:$G$101,7,0)</f>
        <v>308</v>
      </c>
    </row>
    <row r="698" spans="1:16" x14ac:dyDescent="0.3">
      <c r="A698" t="s">
        <v>3460</v>
      </c>
      <c r="B698" s="4">
        <v>45466</v>
      </c>
      <c r="C698" t="s">
        <v>530</v>
      </c>
      <c r="D698" t="s">
        <v>1574</v>
      </c>
      <c r="E698" t="str">
        <f>VLOOKUP(D698,Product_Dim!$A$1:$G$101,2,0)</f>
        <v>Carbon Fiber Tennis Racket</v>
      </c>
      <c r="F698" t="s">
        <v>1781</v>
      </c>
      <c r="G698">
        <v>2</v>
      </c>
      <c r="H698">
        <v>833.62</v>
      </c>
      <c r="I698">
        <v>0.18</v>
      </c>
      <c r="J698" t="s">
        <v>1805</v>
      </c>
      <c r="K698" s="17">
        <v>1367.1368</v>
      </c>
      <c r="L698">
        <f>VLOOKUP(C698,Customer_Dim!$A$2:$H$501,3,0)</f>
        <v>41</v>
      </c>
      <c r="M698" t="str">
        <f t="shared" si="10"/>
        <v>40–59</v>
      </c>
      <c r="N698" t="str">
        <f>VLOOKUP(C698,Customer_Dim!$A$2:$H$501,4,0)</f>
        <v>Female</v>
      </c>
      <c r="O698" t="str">
        <f>VLOOKUP(C698,Customer_Dim!$A$2:$H$501,6,0)</f>
        <v>North Carolina</v>
      </c>
      <c r="P698">
        <f>VLOOKUP(D698,Product_Dim!$A$1:$G$101,7,0)</f>
        <v>432</v>
      </c>
    </row>
    <row r="699" spans="1:16" x14ac:dyDescent="0.3">
      <c r="A699" t="s">
        <v>2322</v>
      </c>
      <c r="B699" s="4">
        <v>45286</v>
      </c>
      <c r="C699" t="s">
        <v>530</v>
      </c>
      <c r="D699" t="s">
        <v>1624</v>
      </c>
      <c r="E699" t="str">
        <f>VLOOKUP(D699,Product_Dim!$A$1:$G$101,2,0)</f>
        <v>Makeup Brush Set</v>
      </c>
      <c r="F699" t="s">
        <v>1748</v>
      </c>
      <c r="G699">
        <v>1</v>
      </c>
      <c r="H699">
        <v>169.69</v>
      </c>
      <c r="I699">
        <v>0.22</v>
      </c>
      <c r="J699" t="s">
        <v>1805</v>
      </c>
      <c r="K699" s="17">
        <v>132.35820000000001</v>
      </c>
      <c r="L699">
        <f>VLOOKUP(C699,Customer_Dim!$A$2:$H$501,3,0)</f>
        <v>41</v>
      </c>
      <c r="M699" t="str">
        <f t="shared" si="10"/>
        <v>40–59</v>
      </c>
      <c r="N699" t="str">
        <f>VLOOKUP(C699,Customer_Dim!$A$2:$H$501,4,0)</f>
        <v>Female</v>
      </c>
      <c r="O699" t="str">
        <f>VLOOKUP(C699,Customer_Dim!$A$2:$H$501,6,0)</f>
        <v>North Carolina</v>
      </c>
      <c r="P699">
        <f>VLOOKUP(D699,Product_Dim!$A$1:$G$101,7,0)</f>
        <v>431</v>
      </c>
    </row>
    <row r="700" spans="1:16" x14ac:dyDescent="0.3">
      <c r="A700" t="s">
        <v>3317</v>
      </c>
      <c r="B700" s="4">
        <v>45821</v>
      </c>
      <c r="C700" t="s">
        <v>530</v>
      </c>
      <c r="D700" t="s">
        <v>1646</v>
      </c>
      <c r="E700" t="str">
        <f>VLOOKUP(D700,Product_Dim!$A$1:$G$101,2,0)</f>
        <v>Womens Cotton Scarf</v>
      </c>
      <c r="F700" t="s">
        <v>1789</v>
      </c>
      <c r="G700">
        <v>3</v>
      </c>
      <c r="H700">
        <v>622.98</v>
      </c>
      <c r="I700">
        <v>0.28000000000000003</v>
      </c>
      <c r="J700" t="s">
        <v>1807</v>
      </c>
      <c r="K700" s="17">
        <v>1345.6368</v>
      </c>
      <c r="L700">
        <f>VLOOKUP(C700,Customer_Dim!$A$2:$H$501,3,0)</f>
        <v>41</v>
      </c>
      <c r="M700" t="str">
        <f t="shared" si="10"/>
        <v>40–59</v>
      </c>
      <c r="N700" t="str">
        <f>VLOOKUP(C700,Customer_Dim!$A$2:$H$501,4,0)</f>
        <v>Female</v>
      </c>
      <c r="O700" t="str">
        <f>VLOOKUP(C700,Customer_Dim!$A$2:$H$501,6,0)</f>
        <v>North Carolina</v>
      </c>
      <c r="P700">
        <f>VLOOKUP(D700,Product_Dim!$A$1:$G$101,7,0)</f>
        <v>485</v>
      </c>
    </row>
    <row r="701" spans="1:16" x14ac:dyDescent="0.3">
      <c r="A701" t="s">
        <v>2686</v>
      </c>
      <c r="B701" s="4">
        <v>45281</v>
      </c>
      <c r="C701" t="s">
        <v>530</v>
      </c>
      <c r="D701" t="s">
        <v>1700</v>
      </c>
      <c r="E701" t="str">
        <f>VLOOKUP(D701,Product_Dim!$A$1:$G$101,2,0)</f>
        <v>Women's Beanie Hat</v>
      </c>
      <c r="F701" t="s">
        <v>1779</v>
      </c>
      <c r="G701">
        <v>2</v>
      </c>
      <c r="H701">
        <v>652.29999999999995</v>
      </c>
      <c r="I701">
        <v>0.16</v>
      </c>
      <c r="J701" t="s">
        <v>1810</v>
      </c>
      <c r="K701" s="17">
        <v>1095.864</v>
      </c>
      <c r="L701">
        <f>VLOOKUP(C701,Customer_Dim!$A$2:$H$501,3,0)</f>
        <v>41</v>
      </c>
      <c r="M701" t="str">
        <f t="shared" si="10"/>
        <v>40–59</v>
      </c>
      <c r="N701" t="str">
        <f>VLOOKUP(C701,Customer_Dim!$A$2:$H$501,4,0)</f>
        <v>Female</v>
      </c>
      <c r="O701" t="str">
        <f>VLOOKUP(C701,Customer_Dim!$A$2:$H$501,6,0)</f>
        <v>North Carolina</v>
      </c>
      <c r="P701">
        <f>VLOOKUP(D701,Product_Dim!$A$1:$G$101,7,0)</f>
        <v>210</v>
      </c>
    </row>
    <row r="702" spans="1:16" x14ac:dyDescent="0.3">
      <c r="A702" t="s">
        <v>3803</v>
      </c>
      <c r="B702" s="4">
        <v>45773</v>
      </c>
      <c r="C702" t="s">
        <v>533</v>
      </c>
      <c r="D702" t="s">
        <v>1600</v>
      </c>
      <c r="E702" t="str">
        <f>VLOOKUP(D702,Product_Dim!$A$1:$G$101,2,0)</f>
        <v>Bedroom Table Lamp</v>
      </c>
      <c r="F702" t="s">
        <v>1764</v>
      </c>
      <c r="G702">
        <v>3</v>
      </c>
      <c r="H702">
        <v>875.99</v>
      </c>
      <c r="I702">
        <v>0.09</v>
      </c>
      <c r="J702" t="s">
        <v>1807</v>
      </c>
      <c r="K702" s="17">
        <v>2391.4526999999998</v>
      </c>
      <c r="L702">
        <f>VLOOKUP(C702,Customer_Dim!$A$2:$H$501,3,0)</f>
        <v>18</v>
      </c>
      <c r="M702" t="str">
        <f t="shared" si="10"/>
        <v>Below 20</v>
      </c>
      <c r="N702" t="str">
        <f>VLOOKUP(C702,Customer_Dim!$A$2:$H$501,4,0)</f>
        <v>Female</v>
      </c>
      <c r="O702" t="str">
        <f>VLOOKUP(C702,Customer_Dim!$A$2:$H$501,6,0)</f>
        <v>Arizona</v>
      </c>
      <c r="P702">
        <f>VLOOKUP(D702,Product_Dim!$A$1:$G$101,7,0)</f>
        <v>329</v>
      </c>
    </row>
    <row r="703" spans="1:16" x14ac:dyDescent="0.3">
      <c r="A703" t="s">
        <v>3024</v>
      </c>
      <c r="B703" s="4">
        <v>45322</v>
      </c>
      <c r="C703" t="s">
        <v>533</v>
      </c>
      <c r="D703" t="s">
        <v>1604</v>
      </c>
      <c r="E703" t="str">
        <f>VLOOKUP(D703,Product_Dim!$A$1:$G$101,2,0)</f>
        <v>Men's Casual Sneakers</v>
      </c>
      <c r="F703" t="s">
        <v>1771</v>
      </c>
      <c r="G703">
        <v>3</v>
      </c>
      <c r="H703">
        <v>145.25</v>
      </c>
      <c r="I703">
        <v>0.24</v>
      </c>
      <c r="J703" t="s">
        <v>1807</v>
      </c>
      <c r="K703" s="17">
        <v>331.17</v>
      </c>
      <c r="L703">
        <f>VLOOKUP(C703,Customer_Dim!$A$2:$H$501,3,0)</f>
        <v>18</v>
      </c>
      <c r="M703" t="str">
        <f t="shared" si="10"/>
        <v>Below 20</v>
      </c>
      <c r="N703" t="str">
        <f>VLOOKUP(C703,Customer_Dim!$A$2:$H$501,4,0)</f>
        <v>Female</v>
      </c>
      <c r="O703" t="str">
        <f>VLOOKUP(C703,Customer_Dim!$A$2:$H$501,6,0)</f>
        <v>Arizona</v>
      </c>
      <c r="P703">
        <f>VLOOKUP(D703,Product_Dim!$A$1:$G$101,7,0)</f>
        <v>214</v>
      </c>
    </row>
    <row r="704" spans="1:16" x14ac:dyDescent="0.3">
      <c r="A704" t="s">
        <v>3735</v>
      </c>
      <c r="B704" s="4">
        <v>45257</v>
      </c>
      <c r="C704" t="s">
        <v>533</v>
      </c>
      <c r="D704" t="s">
        <v>1620</v>
      </c>
      <c r="E704" t="str">
        <f>VLOOKUP(D704,Product_Dim!$A$1:$G$101,2,0)</f>
        <v>High-Grip Football</v>
      </c>
      <c r="F704" t="s">
        <v>1755</v>
      </c>
      <c r="G704">
        <v>2</v>
      </c>
      <c r="H704">
        <v>336.97</v>
      </c>
      <c r="I704">
        <v>0.14000000000000001</v>
      </c>
      <c r="J704" t="s">
        <v>1807</v>
      </c>
      <c r="K704" s="17">
        <v>579.58840000000009</v>
      </c>
      <c r="L704">
        <f>VLOOKUP(C704,Customer_Dim!$A$2:$H$501,3,0)</f>
        <v>18</v>
      </c>
      <c r="M704" t="str">
        <f t="shared" si="10"/>
        <v>Below 20</v>
      </c>
      <c r="N704" t="str">
        <f>VLOOKUP(C704,Customer_Dim!$A$2:$H$501,4,0)</f>
        <v>Female</v>
      </c>
      <c r="O704" t="str">
        <f>VLOOKUP(C704,Customer_Dim!$A$2:$H$501,6,0)</f>
        <v>Arizona</v>
      </c>
      <c r="P704">
        <f>VLOOKUP(D704,Product_Dim!$A$1:$G$101,7,0)</f>
        <v>114</v>
      </c>
    </row>
    <row r="705" spans="1:16" x14ac:dyDescent="0.3">
      <c r="A705" t="s">
        <v>3748</v>
      </c>
      <c r="B705" s="4">
        <v>45590</v>
      </c>
      <c r="C705" t="s">
        <v>533</v>
      </c>
      <c r="D705" t="s">
        <v>1644</v>
      </c>
      <c r="E705" t="str">
        <f>VLOOKUP(D705,Product_Dim!$A$1:$G$101,2,0)</f>
        <v>Foam Roller</v>
      </c>
      <c r="F705" t="s">
        <v>1743</v>
      </c>
      <c r="G705">
        <v>3</v>
      </c>
      <c r="H705">
        <v>878.62</v>
      </c>
      <c r="I705">
        <v>0.05</v>
      </c>
      <c r="J705" t="s">
        <v>1807</v>
      </c>
      <c r="K705" s="17">
        <v>2504.067</v>
      </c>
      <c r="L705">
        <f>VLOOKUP(C705,Customer_Dim!$A$2:$H$501,3,0)</f>
        <v>18</v>
      </c>
      <c r="M705" t="str">
        <f t="shared" si="10"/>
        <v>Below 20</v>
      </c>
      <c r="N705" t="str">
        <f>VLOOKUP(C705,Customer_Dim!$A$2:$H$501,4,0)</f>
        <v>Female</v>
      </c>
      <c r="O705" t="str">
        <f>VLOOKUP(C705,Customer_Dim!$A$2:$H$501,6,0)</f>
        <v>Arizona</v>
      </c>
      <c r="P705">
        <f>VLOOKUP(D705,Product_Dim!$A$1:$G$101,7,0)</f>
        <v>138</v>
      </c>
    </row>
    <row r="706" spans="1:16" x14ac:dyDescent="0.3">
      <c r="A706" t="s">
        <v>3763</v>
      </c>
      <c r="B706" s="4">
        <v>45687</v>
      </c>
      <c r="C706" t="s">
        <v>533</v>
      </c>
      <c r="D706" t="s">
        <v>1684</v>
      </c>
      <c r="E706" t="str">
        <f>VLOOKUP(D706,Product_Dim!$A$1:$G$101,2,0)</f>
        <v>WiFi Mesh Router</v>
      </c>
      <c r="F706" t="s">
        <v>1758</v>
      </c>
      <c r="G706">
        <v>3</v>
      </c>
      <c r="H706">
        <v>998.58</v>
      </c>
      <c r="I706">
        <v>0.02</v>
      </c>
      <c r="J706" t="s">
        <v>1805</v>
      </c>
      <c r="K706" s="17">
        <v>2935.8252000000002</v>
      </c>
      <c r="L706">
        <f>VLOOKUP(C706,Customer_Dim!$A$2:$H$501,3,0)</f>
        <v>18</v>
      </c>
      <c r="M706" t="str">
        <f t="shared" si="10"/>
        <v>Below 20</v>
      </c>
      <c r="N706" t="str">
        <f>VLOOKUP(C706,Customer_Dim!$A$2:$H$501,4,0)</f>
        <v>Female</v>
      </c>
      <c r="O706" t="str">
        <f>VLOOKUP(C706,Customer_Dim!$A$2:$H$501,6,0)</f>
        <v>Arizona</v>
      </c>
      <c r="P706">
        <f>VLOOKUP(D706,Product_Dim!$A$1:$G$101,7,0)</f>
        <v>104</v>
      </c>
    </row>
    <row r="707" spans="1:16" x14ac:dyDescent="0.3">
      <c r="A707" t="s">
        <v>2900</v>
      </c>
      <c r="B707" s="4">
        <v>45575</v>
      </c>
      <c r="C707" t="s">
        <v>533</v>
      </c>
      <c r="D707" t="s">
        <v>1686</v>
      </c>
      <c r="E707" t="str">
        <f>VLOOKUP(D707,Product_Dim!$A$1:$G$101,2,0)</f>
        <v>Essential Oil Diffuser</v>
      </c>
      <c r="F707" t="s">
        <v>1748</v>
      </c>
      <c r="G707">
        <v>2</v>
      </c>
      <c r="H707">
        <v>845.27</v>
      </c>
      <c r="I707">
        <v>0.18</v>
      </c>
      <c r="J707" t="s">
        <v>1807</v>
      </c>
      <c r="K707" s="17">
        <v>1386.2428</v>
      </c>
      <c r="L707">
        <f>VLOOKUP(C707,Customer_Dim!$A$2:$H$501,3,0)</f>
        <v>18</v>
      </c>
      <c r="M707" t="str">
        <f t="shared" ref="M707:M770" si="11">IF(L707&lt;20,"Below 20",
IF(L707&lt;40,"20–39",
IF(L707&lt;60,"40–59","60+")))</f>
        <v>Below 20</v>
      </c>
      <c r="N707" t="str">
        <f>VLOOKUP(C707,Customer_Dim!$A$2:$H$501,4,0)</f>
        <v>Female</v>
      </c>
      <c r="O707" t="str">
        <f>VLOOKUP(C707,Customer_Dim!$A$2:$H$501,6,0)</f>
        <v>Arizona</v>
      </c>
      <c r="P707">
        <f>VLOOKUP(D707,Product_Dim!$A$1:$G$101,7,0)</f>
        <v>400</v>
      </c>
    </row>
    <row r="708" spans="1:16" x14ac:dyDescent="0.3">
      <c r="A708" t="s">
        <v>2180</v>
      </c>
      <c r="B708" s="4">
        <v>45688</v>
      </c>
      <c r="C708" t="s">
        <v>533</v>
      </c>
      <c r="D708" t="s">
        <v>1724</v>
      </c>
      <c r="E708" t="str">
        <f>VLOOKUP(D708,Product_Dim!$A$1:$G$101,2,0)</f>
        <v>Cricket Bat</v>
      </c>
      <c r="F708" t="s">
        <v>1795</v>
      </c>
      <c r="G708">
        <v>2</v>
      </c>
      <c r="H708">
        <v>739.95</v>
      </c>
      <c r="I708">
        <v>0.1</v>
      </c>
      <c r="J708" t="s">
        <v>1810</v>
      </c>
      <c r="K708" s="17">
        <v>1331.91</v>
      </c>
      <c r="L708">
        <f>VLOOKUP(C708,Customer_Dim!$A$2:$H$501,3,0)</f>
        <v>18</v>
      </c>
      <c r="M708" t="str">
        <f t="shared" si="11"/>
        <v>Below 20</v>
      </c>
      <c r="N708" t="str">
        <f>VLOOKUP(C708,Customer_Dim!$A$2:$H$501,4,0)</f>
        <v>Female</v>
      </c>
      <c r="O708" t="str">
        <f>VLOOKUP(C708,Customer_Dim!$A$2:$H$501,6,0)</f>
        <v>Arizona</v>
      </c>
      <c r="P708">
        <f>VLOOKUP(D708,Product_Dim!$A$1:$G$101,7,0)</f>
        <v>471</v>
      </c>
    </row>
    <row r="709" spans="1:16" x14ac:dyDescent="0.3">
      <c r="A709" t="s">
        <v>2938</v>
      </c>
      <c r="B709" s="4">
        <v>45764</v>
      </c>
      <c r="C709" t="s">
        <v>536</v>
      </c>
      <c r="D709" t="s">
        <v>1636</v>
      </c>
      <c r="E709" t="str">
        <f>VLOOKUP(D709,Product_Dim!$A$1:$G$101,2,0)</f>
        <v>Men's Track Pants</v>
      </c>
      <c r="F709" t="s">
        <v>1774</v>
      </c>
      <c r="G709">
        <v>3</v>
      </c>
      <c r="H709">
        <v>269.83999999999997</v>
      </c>
      <c r="I709">
        <v>0.05</v>
      </c>
      <c r="J709" t="s">
        <v>1807</v>
      </c>
      <c r="K709" s="17">
        <v>769.04399999999998</v>
      </c>
      <c r="L709">
        <f>VLOOKUP(C709,Customer_Dim!$A$2:$H$501,3,0)</f>
        <v>37</v>
      </c>
      <c r="M709" t="str">
        <f t="shared" si="11"/>
        <v>20–39</v>
      </c>
      <c r="N709" t="str">
        <f>VLOOKUP(C709,Customer_Dim!$A$2:$H$501,4,0)</f>
        <v>Male</v>
      </c>
      <c r="O709" t="str">
        <f>VLOOKUP(C709,Customer_Dim!$A$2:$H$501,6,0)</f>
        <v>Tennessee</v>
      </c>
      <c r="P709">
        <f>VLOOKUP(D709,Product_Dim!$A$1:$G$101,7,0)</f>
        <v>125</v>
      </c>
    </row>
    <row r="710" spans="1:16" x14ac:dyDescent="0.3">
      <c r="A710" t="s">
        <v>2000</v>
      </c>
      <c r="B710" s="4">
        <v>45763</v>
      </c>
      <c r="C710" t="s">
        <v>536</v>
      </c>
      <c r="D710" t="s">
        <v>1542</v>
      </c>
      <c r="E710" t="str">
        <f>VLOOKUP(D710,Product_Dim!$A$1:$G$101,2,0)</f>
        <v>LED Table Lamp</v>
      </c>
      <c r="F710" t="s">
        <v>1751</v>
      </c>
      <c r="G710">
        <v>1</v>
      </c>
      <c r="H710">
        <v>271.76</v>
      </c>
      <c r="I710">
        <v>0.03</v>
      </c>
      <c r="J710" t="s">
        <v>1805</v>
      </c>
      <c r="K710" s="17">
        <v>263.60719999999998</v>
      </c>
      <c r="L710">
        <f>VLOOKUP(C710,Customer_Dim!$A$2:$H$501,3,0)</f>
        <v>37</v>
      </c>
      <c r="M710" t="str">
        <f t="shared" si="11"/>
        <v>20–39</v>
      </c>
      <c r="N710" t="str">
        <f>VLOOKUP(C710,Customer_Dim!$A$2:$H$501,4,0)</f>
        <v>Male</v>
      </c>
      <c r="O710" t="str">
        <f>VLOOKUP(C710,Customer_Dim!$A$2:$H$501,6,0)</f>
        <v>Tennessee</v>
      </c>
      <c r="P710">
        <f>VLOOKUP(D710,Product_Dim!$A$1:$G$101,7,0)</f>
        <v>170</v>
      </c>
    </row>
    <row r="711" spans="1:16" x14ac:dyDescent="0.3">
      <c r="A711" t="s">
        <v>1872</v>
      </c>
      <c r="B711" s="4">
        <v>45290</v>
      </c>
      <c r="C711" t="s">
        <v>536</v>
      </c>
      <c r="D711" t="s">
        <v>1728</v>
      </c>
      <c r="E711" t="str">
        <f>VLOOKUP(D711,Product_Dim!$A$1:$G$101,2,0)</f>
        <v>Stainless Steel Cookware Set</v>
      </c>
      <c r="F711" t="s">
        <v>1789</v>
      </c>
      <c r="G711">
        <v>2</v>
      </c>
      <c r="H711">
        <v>856.57</v>
      </c>
      <c r="I711">
        <v>0.24</v>
      </c>
      <c r="J711" t="s">
        <v>1805</v>
      </c>
      <c r="K711" s="17">
        <v>1301.9864</v>
      </c>
      <c r="L711">
        <f>VLOOKUP(C711,Customer_Dim!$A$2:$H$501,3,0)</f>
        <v>37</v>
      </c>
      <c r="M711" t="str">
        <f t="shared" si="11"/>
        <v>20–39</v>
      </c>
      <c r="N711" t="str">
        <f>VLOOKUP(C711,Customer_Dim!$A$2:$H$501,4,0)</f>
        <v>Male</v>
      </c>
      <c r="O711" t="str">
        <f>VLOOKUP(C711,Customer_Dim!$A$2:$H$501,6,0)</f>
        <v>Tennessee</v>
      </c>
      <c r="P711">
        <f>VLOOKUP(D711,Product_Dim!$A$1:$G$101,7,0)</f>
        <v>146</v>
      </c>
    </row>
    <row r="712" spans="1:16" x14ac:dyDescent="0.3">
      <c r="A712" t="s">
        <v>2308</v>
      </c>
      <c r="B712" s="4">
        <v>45617</v>
      </c>
      <c r="C712" t="s">
        <v>539</v>
      </c>
      <c r="D712" t="s">
        <v>1550</v>
      </c>
      <c r="E712" t="str">
        <f>VLOOKUP(D712,Product_Dim!$A$1:$G$101,2,0)</f>
        <v>Ceramic Kitchen Bowl Set</v>
      </c>
      <c r="F712" t="s">
        <v>1755</v>
      </c>
      <c r="G712">
        <v>4</v>
      </c>
      <c r="H712">
        <v>168.55</v>
      </c>
      <c r="I712">
        <v>0.15</v>
      </c>
      <c r="J712" t="s">
        <v>1807</v>
      </c>
      <c r="K712" s="17">
        <v>573.07000000000005</v>
      </c>
      <c r="L712">
        <f>VLOOKUP(C712,Customer_Dim!$A$2:$H$501,3,0)</f>
        <v>21</v>
      </c>
      <c r="M712" t="str">
        <f t="shared" si="11"/>
        <v>20–39</v>
      </c>
      <c r="N712" t="str">
        <f>VLOOKUP(C712,Customer_Dim!$A$2:$H$501,4,0)</f>
        <v>Male</v>
      </c>
      <c r="O712" t="str">
        <f>VLOOKUP(C712,Customer_Dim!$A$2:$H$501,6,0)</f>
        <v>Illinois</v>
      </c>
      <c r="P712">
        <f>VLOOKUP(D712,Product_Dim!$A$1:$G$101,7,0)</f>
        <v>308</v>
      </c>
    </row>
    <row r="713" spans="1:16" x14ac:dyDescent="0.3">
      <c r="A713" t="s">
        <v>2497</v>
      </c>
      <c r="B713" s="4">
        <v>45301</v>
      </c>
      <c r="C713" t="s">
        <v>539</v>
      </c>
      <c r="D713" t="s">
        <v>1656</v>
      </c>
      <c r="E713" t="str">
        <f>VLOOKUP(D713,Product_Dim!$A$1:$G$101,2,0)</f>
        <v>Organic Sunscreen Lotion</v>
      </c>
      <c r="F713" t="s">
        <v>1748</v>
      </c>
      <c r="G713">
        <v>3</v>
      </c>
      <c r="H713">
        <v>142.83000000000001</v>
      </c>
      <c r="I713">
        <v>0.01</v>
      </c>
      <c r="J713" t="s">
        <v>1805</v>
      </c>
      <c r="K713" s="17">
        <v>424.20510000000002</v>
      </c>
      <c r="L713">
        <f>VLOOKUP(C713,Customer_Dim!$A$2:$H$501,3,0)</f>
        <v>21</v>
      </c>
      <c r="M713" t="str">
        <f t="shared" si="11"/>
        <v>20–39</v>
      </c>
      <c r="N713" t="str">
        <f>VLOOKUP(C713,Customer_Dim!$A$2:$H$501,4,0)</f>
        <v>Male</v>
      </c>
      <c r="O713" t="str">
        <f>VLOOKUP(C713,Customer_Dim!$A$2:$H$501,6,0)</f>
        <v>Illinois</v>
      </c>
      <c r="P713">
        <f>VLOOKUP(D713,Product_Dim!$A$1:$G$101,7,0)</f>
        <v>458</v>
      </c>
    </row>
    <row r="714" spans="1:16" x14ac:dyDescent="0.3">
      <c r="A714" t="s">
        <v>3219</v>
      </c>
      <c r="B714" s="4">
        <v>45413</v>
      </c>
      <c r="C714" t="s">
        <v>539</v>
      </c>
      <c r="D714" t="s">
        <v>1696</v>
      </c>
      <c r="E714" t="str">
        <f>VLOOKUP(D714,Product_Dim!$A$1:$G$101,2,0)</f>
        <v>Hydrating Face Cleanser</v>
      </c>
      <c r="F714" t="s">
        <v>1758</v>
      </c>
      <c r="G714">
        <v>1</v>
      </c>
      <c r="H714">
        <v>254.47</v>
      </c>
      <c r="I714">
        <v>0.1</v>
      </c>
      <c r="J714" t="s">
        <v>1805</v>
      </c>
      <c r="K714" s="17">
        <v>229.023</v>
      </c>
      <c r="L714">
        <f>VLOOKUP(C714,Customer_Dim!$A$2:$H$501,3,0)</f>
        <v>21</v>
      </c>
      <c r="M714" t="str">
        <f t="shared" si="11"/>
        <v>20–39</v>
      </c>
      <c r="N714" t="str">
        <f>VLOOKUP(C714,Customer_Dim!$A$2:$H$501,4,0)</f>
        <v>Male</v>
      </c>
      <c r="O714" t="str">
        <f>VLOOKUP(C714,Customer_Dim!$A$2:$H$501,6,0)</f>
        <v>Illinois</v>
      </c>
      <c r="P714">
        <f>VLOOKUP(D714,Product_Dim!$A$1:$G$101,7,0)</f>
        <v>159</v>
      </c>
    </row>
    <row r="715" spans="1:16" x14ac:dyDescent="0.3">
      <c r="A715" t="s">
        <v>2312</v>
      </c>
      <c r="B715" s="4">
        <v>45306</v>
      </c>
      <c r="C715" t="s">
        <v>539</v>
      </c>
      <c r="D715" t="s">
        <v>1720</v>
      </c>
      <c r="E715" t="str">
        <f>VLOOKUP(D715,Product_Dim!$A$1:$G$101,2,0)</f>
        <v>Sports Stopwatch Basic</v>
      </c>
      <c r="F715" t="s">
        <v>1739</v>
      </c>
      <c r="G715">
        <v>1</v>
      </c>
      <c r="H715">
        <v>301.60000000000002</v>
      </c>
      <c r="I715">
        <v>0.27</v>
      </c>
      <c r="J715" t="s">
        <v>1805</v>
      </c>
      <c r="K715" s="17">
        <v>220.16800000000001</v>
      </c>
      <c r="L715">
        <f>VLOOKUP(C715,Customer_Dim!$A$2:$H$501,3,0)</f>
        <v>21</v>
      </c>
      <c r="M715" t="str">
        <f t="shared" si="11"/>
        <v>20–39</v>
      </c>
      <c r="N715" t="str">
        <f>VLOOKUP(C715,Customer_Dim!$A$2:$H$501,4,0)</f>
        <v>Male</v>
      </c>
      <c r="O715" t="str">
        <f>VLOOKUP(C715,Customer_Dim!$A$2:$H$501,6,0)</f>
        <v>Illinois</v>
      </c>
      <c r="P715">
        <f>VLOOKUP(D715,Product_Dim!$A$1:$G$101,7,0)</f>
        <v>75</v>
      </c>
    </row>
    <row r="716" spans="1:16" x14ac:dyDescent="0.3">
      <c r="A716" t="s">
        <v>2270</v>
      </c>
      <c r="B716" s="4">
        <v>45252</v>
      </c>
      <c r="C716" t="s">
        <v>539</v>
      </c>
      <c r="D716" t="s">
        <v>1724</v>
      </c>
      <c r="E716" t="str">
        <f>VLOOKUP(D716,Product_Dim!$A$1:$G$101,2,0)</f>
        <v>Cricket Bat</v>
      </c>
      <c r="F716" t="s">
        <v>1755</v>
      </c>
      <c r="G716">
        <v>2</v>
      </c>
      <c r="H716">
        <v>261.48</v>
      </c>
      <c r="I716">
        <v>0.17</v>
      </c>
      <c r="J716" t="s">
        <v>1805</v>
      </c>
      <c r="K716" s="17">
        <v>434.05680000000001</v>
      </c>
      <c r="L716">
        <f>VLOOKUP(C716,Customer_Dim!$A$2:$H$501,3,0)</f>
        <v>21</v>
      </c>
      <c r="M716" t="str">
        <f t="shared" si="11"/>
        <v>20–39</v>
      </c>
      <c r="N716" t="str">
        <f>VLOOKUP(C716,Customer_Dim!$A$2:$H$501,4,0)</f>
        <v>Male</v>
      </c>
      <c r="O716" t="str">
        <f>VLOOKUP(C716,Customer_Dim!$A$2:$H$501,6,0)</f>
        <v>Illinois</v>
      </c>
      <c r="P716">
        <f>VLOOKUP(D716,Product_Dim!$A$1:$G$101,7,0)</f>
        <v>471</v>
      </c>
    </row>
    <row r="717" spans="1:16" x14ac:dyDescent="0.3">
      <c r="A717" t="s">
        <v>2876</v>
      </c>
      <c r="B717" s="4">
        <v>45481</v>
      </c>
      <c r="C717" t="s">
        <v>539</v>
      </c>
      <c r="D717" t="s">
        <v>1726</v>
      </c>
      <c r="E717" t="str">
        <f>VLOOKUP(D717,Product_Dim!$A$1:$G$101,2,0)</f>
        <v>Portable Bluetooth Speaker</v>
      </c>
      <c r="F717" t="s">
        <v>1751</v>
      </c>
      <c r="G717">
        <v>3</v>
      </c>
      <c r="H717">
        <v>904.19</v>
      </c>
      <c r="I717">
        <v>0.09</v>
      </c>
      <c r="J717" t="s">
        <v>1805</v>
      </c>
      <c r="K717" s="17">
        <v>2468.4387000000002</v>
      </c>
      <c r="L717">
        <f>VLOOKUP(C717,Customer_Dim!$A$2:$H$501,3,0)</f>
        <v>21</v>
      </c>
      <c r="M717" t="str">
        <f t="shared" si="11"/>
        <v>20–39</v>
      </c>
      <c r="N717" t="str">
        <f>VLOOKUP(C717,Customer_Dim!$A$2:$H$501,4,0)</f>
        <v>Male</v>
      </c>
      <c r="O717" t="str">
        <f>VLOOKUP(C717,Customer_Dim!$A$2:$H$501,6,0)</f>
        <v>Illinois</v>
      </c>
      <c r="P717">
        <f>VLOOKUP(D717,Product_Dim!$A$1:$G$101,7,0)</f>
        <v>73</v>
      </c>
    </row>
    <row r="718" spans="1:16" x14ac:dyDescent="0.3">
      <c r="A718" t="s">
        <v>3437</v>
      </c>
      <c r="B718" s="4">
        <v>45511</v>
      </c>
      <c r="C718" t="s">
        <v>539</v>
      </c>
      <c r="D718" t="s">
        <v>1726</v>
      </c>
      <c r="E718" t="str">
        <f>VLOOKUP(D718,Product_Dim!$A$1:$G$101,2,0)</f>
        <v>Portable Bluetooth Speaker</v>
      </c>
      <c r="F718" t="s">
        <v>1771</v>
      </c>
      <c r="G718">
        <v>2</v>
      </c>
      <c r="H718">
        <v>443.15</v>
      </c>
      <c r="I718">
        <v>0.27</v>
      </c>
      <c r="J718" t="s">
        <v>1807</v>
      </c>
      <c r="K718" s="17">
        <v>646.99899999999991</v>
      </c>
      <c r="L718">
        <f>VLOOKUP(C718,Customer_Dim!$A$2:$H$501,3,0)</f>
        <v>21</v>
      </c>
      <c r="M718" t="str">
        <f t="shared" si="11"/>
        <v>20–39</v>
      </c>
      <c r="N718" t="str">
        <f>VLOOKUP(C718,Customer_Dim!$A$2:$H$501,4,0)</f>
        <v>Male</v>
      </c>
      <c r="O718" t="str">
        <f>VLOOKUP(C718,Customer_Dim!$A$2:$H$501,6,0)</f>
        <v>Illinois</v>
      </c>
      <c r="P718">
        <f>VLOOKUP(D718,Product_Dim!$A$1:$G$101,7,0)</f>
        <v>73</v>
      </c>
    </row>
    <row r="719" spans="1:16" x14ac:dyDescent="0.3">
      <c r="A719" t="s">
        <v>2253</v>
      </c>
      <c r="B719" s="4">
        <v>45551</v>
      </c>
      <c r="C719" t="s">
        <v>542</v>
      </c>
      <c r="D719" t="s">
        <v>1588</v>
      </c>
      <c r="E719" t="str">
        <f>VLOOKUP(D719,Product_Dim!$A$1:$G$101,2,0)</f>
        <v>Fabric Sofa Throw Blanket</v>
      </c>
      <c r="F719" t="s">
        <v>1751</v>
      </c>
      <c r="G719">
        <v>2</v>
      </c>
      <c r="H719">
        <v>527.51</v>
      </c>
      <c r="I719">
        <v>0.18</v>
      </c>
      <c r="J719" t="s">
        <v>1807</v>
      </c>
      <c r="K719" s="17">
        <v>865.1164</v>
      </c>
      <c r="L719">
        <f>VLOOKUP(C719,Customer_Dim!$A$2:$H$501,3,0)</f>
        <v>39</v>
      </c>
      <c r="M719" t="str">
        <f t="shared" si="11"/>
        <v>20–39</v>
      </c>
      <c r="N719" t="str">
        <f>VLOOKUP(C719,Customer_Dim!$A$2:$H$501,4,0)</f>
        <v>Female</v>
      </c>
      <c r="O719" t="str">
        <f>VLOOKUP(C719,Customer_Dim!$A$2:$H$501,6,0)</f>
        <v>Georgia</v>
      </c>
      <c r="P719">
        <f>VLOOKUP(D719,Product_Dim!$A$1:$G$101,7,0)</f>
        <v>276</v>
      </c>
    </row>
    <row r="720" spans="1:16" x14ac:dyDescent="0.3">
      <c r="A720" t="s">
        <v>2601</v>
      </c>
      <c r="B720" s="4">
        <v>45745</v>
      </c>
      <c r="C720" t="s">
        <v>542</v>
      </c>
      <c r="D720" t="s">
        <v>1614</v>
      </c>
      <c r="E720" t="str">
        <f>VLOOKUP(D720,Product_Dim!$A$1:$G$101,2,0)</f>
        <v>Smart Home WiFi Camera</v>
      </c>
      <c r="F720" t="s">
        <v>1734</v>
      </c>
      <c r="G720">
        <v>3</v>
      </c>
      <c r="H720">
        <v>846.19</v>
      </c>
      <c r="I720">
        <v>0.09</v>
      </c>
      <c r="J720" t="s">
        <v>1810</v>
      </c>
      <c r="K720" s="17">
        <v>2310.0987</v>
      </c>
      <c r="L720">
        <f>VLOOKUP(C720,Customer_Dim!$A$2:$H$501,3,0)</f>
        <v>39</v>
      </c>
      <c r="M720" t="str">
        <f t="shared" si="11"/>
        <v>20–39</v>
      </c>
      <c r="N720" t="str">
        <f>VLOOKUP(C720,Customer_Dim!$A$2:$H$501,4,0)</f>
        <v>Female</v>
      </c>
      <c r="O720" t="str">
        <f>VLOOKUP(C720,Customer_Dim!$A$2:$H$501,6,0)</f>
        <v>Georgia</v>
      </c>
      <c r="P720">
        <f>VLOOKUP(D720,Product_Dim!$A$1:$G$101,7,0)</f>
        <v>389</v>
      </c>
    </row>
    <row r="721" spans="1:16" x14ac:dyDescent="0.3">
      <c r="A721" t="s">
        <v>1939</v>
      </c>
      <c r="B721" s="4">
        <v>45662</v>
      </c>
      <c r="C721" t="s">
        <v>542</v>
      </c>
      <c r="D721" t="s">
        <v>1626</v>
      </c>
      <c r="E721" t="str">
        <f>VLOOKUP(D721,Product_Dim!$A$1:$G$101,2,0)</f>
        <v>Car Dashboard Phone Holder</v>
      </c>
      <c r="F721" t="s">
        <v>1776</v>
      </c>
      <c r="G721">
        <v>4</v>
      </c>
      <c r="H721">
        <v>950.04</v>
      </c>
      <c r="I721">
        <v>0.13</v>
      </c>
      <c r="J721" t="s">
        <v>1807</v>
      </c>
      <c r="K721" s="17">
        <v>3306.1392000000001</v>
      </c>
      <c r="L721">
        <f>VLOOKUP(C721,Customer_Dim!$A$2:$H$501,3,0)</f>
        <v>39</v>
      </c>
      <c r="M721" t="str">
        <f t="shared" si="11"/>
        <v>20–39</v>
      </c>
      <c r="N721" t="str">
        <f>VLOOKUP(C721,Customer_Dim!$A$2:$H$501,4,0)</f>
        <v>Female</v>
      </c>
      <c r="O721" t="str">
        <f>VLOOKUP(C721,Customer_Dim!$A$2:$H$501,6,0)</f>
        <v>Georgia</v>
      </c>
      <c r="P721">
        <f>VLOOKUP(D721,Product_Dim!$A$1:$G$101,7,0)</f>
        <v>103</v>
      </c>
    </row>
    <row r="722" spans="1:16" x14ac:dyDescent="0.3">
      <c r="A722" t="s">
        <v>3315</v>
      </c>
      <c r="B722" s="4">
        <v>45905</v>
      </c>
      <c r="C722" t="s">
        <v>542</v>
      </c>
      <c r="D722" t="s">
        <v>1626</v>
      </c>
      <c r="E722" t="str">
        <f>VLOOKUP(D722,Product_Dim!$A$1:$G$101,2,0)</f>
        <v>Car Dashboard Phone Holder</v>
      </c>
      <c r="F722" t="s">
        <v>1781</v>
      </c>
      <c r="G722">
        <v>1</v>
      </c>
      <c r="H722">
        <v>994.63</v>
      </c>
      <c r="I722">
        <v>0.28000000000000003</v>
      </c>
      <c r="J722" t="s">
        <v>1805</v>
      </c>
      <c r="K722" s="17">
        <v>716.1336</v>
      </c>
      <c r="L722">
        <f>VLOOKUP(C722,Customer_Dim!$A$2:$H$501,3,0)</f>
        <v>39</v>
      </c>
      <c r="M722" t="str">
        <f t="shared" si="11"/>
        <v>20–39</v>
      </c>
      <c r="N722" t="str">
        <f>VLOOKUP(C722,Customer_Dim!$A$2:$H$501,4,0)</f>
        <v>Female</v>
      </c>
      <c r="O722" t="str">
        <f>VLOOKUP(C722,Customer_Dim!$A$2:$H$501,6,0)</f>
        <v>Georgia</v>
      </c>
      <c r="P722">
        <f>VLOOKUP(D722,Product_Dim!$A$1:$G$101,7,0)</f>
        <v>103</v>
      </c>
    </row>
    <row r="723" spans="1:16" x14ac:dyDescent="0.3">
      <c r="A723" t="s">
        <v>2941</v>
      </c>
      <c r="B723" s="4">
        <v>45443</v>
      </c>
      <c r="C723" t="s">
        <v>542</v>
      </c>
      <c r="D723" t="s">
        <v>1632</v>
      </c>
      <c r="E723" t="str">
        <f>VLOOKUP(D723,Product_Dim!$A$1:$G$101,2,0)</f>
        <v>HDMI Cable – 2m</v>
      </c>
      <c r="F723" t="s">
        <v>1792</v>
      </c>
      <c r="G723">
        <v>2</v>
      </c>
      <c r="H723">
        <v>86.72</v>
      </c>
      <c r="I723">
        <v>0.28000000000000003</v>
      </c>
      <c r="J723" t="s">
        <v>1810</v>
      </c>
      <c r="K723" s="17">
        <v>124.8768</v>
      </c>
      <c r="L723">
        <f>VLOOKUP(C723,Customer_Dim!$A$2:$H$501,3,0)</f>
        <v>39</v>
      </c>
      <c r="M723" t="str">
        <f t="shared" si="11"/>
        <v>20–39</v>
      </c>
      <c r="N723" t="str">
        <f>VLOOKUP(C723,Customer_Dim!$A$2:$H$501,4,0)</f>
        <v>Female</v>
      </c>
      <c r="O723" t="str">
        <f>VLOOKUP(C723,Customer_Dim!$A$2:$H$501,6,0)</f>
        <v>Georgia</v>
      </c>
      <c r="P723">
        <f>VLOOKUP(D723,Product_Dim!$A$1:$G$101,7,0)</f>
        <v>246</v>
      </c>
    </row>
    <row r="724" spans="1:16" x14ac:dyDescent="0.3">
      <c r="A724" t="s">
        <v>3155</v>
      </c>
      <c r="B724" s="4">
        <v>45927</v>
      </c>
      <c r="C724" t="s">
        <v>542</v>
      </c>
      <c r="D724" t="s">
        <v>1638</v>
      </c>
      <c r="E724" t="str">
        <f>VLOOKUP(D724,Product_Dim!$A$1:$G$101,2,0)</f>
        <v>Sports Stopwatch Pro</v>
      </c>
      <c r="F724" t="s">
        <v>1786</v>
      </c>
      <c r="G724">
        <v>3</v>
      </c>
      <c r="H724">
        <v>183.44</v>
      </c>
      <c r="I724">
        <v>0.28000000000000003</v>
      </c>
      <c r="J724" t="s">
        <v>1810</v>
      </c>
      <c r="K724" s="17">
        <v>396.23039999999992</v>
      </c>
      <c r="L724">
        <f>VLOOKUP(C724,Customer_Dim!$A$2:$H$501,3,0)</f>
        <v>39</v>
      </c>
      <c r="M724" t="str">
        <f t="shared" si="11"/>
        <v>20–39</v>
      </c>
      <c r="N724" t="str">
        <f>VLOOKUP(C724,Customer_Dim!$A$2:$H$501,4,0)</f>
        <v>Female</v>
      </c>
      <c r="O724" t="str">
        <f>VLOOKUP(C724,Customer_Dim!$A$2:$H$501,6,0)</f>
        <v>Georgia</v>
      </c>
      <c r="P724">
        <f>VLOOKUP(D724,Product_Dim!$A$1:$G$101,7,0)</f>
        <v>185</v>
      </c>
    </row>
    <row r="725" spans="1:16" x14ac:dyDescent="0.3">
      <c r="A725" t="s">
        <v>2332</v>
      </c>
      <c r="B725" s="4">
        <v>45569</v>
      </c>
      <c r="C725" t="s">
        <v>542</v>
      </c>
      <c r="D725" t="s">
        <v>1678</v>
      </c>
      <c r="E725" t="str">
        <f>VLOOKUP(D725,Product_Dim!$A$1:$G$101,2,0)</f>
        <v>Bluetooth Car Audio System</v>
      </c>
      <c r="F725" t="s">
        <v>1771</v>
      </c>
      <c r="G725">
        <v>2</v>
      </c>
      <c r="H725">
        <v>407.46</v>
      </c>
      <c r="I725">
        <v>0.21</v>
      </c>
      <c r="J725" t="s">
        <v>1805</v>
      </c>
      <c r="K725" s="17">
        <v>643.78679999999997</v>
      </c>
      <c r="L725">
        <f>VLOOKUP(C725,Customer_Dim!$A$2:$H$501,3,0)</f>
        <v>39</v>
      </c>
      <c r="M725" t="str">
        <f t="shared" si="11"/>
        <v>20–39</v>
      </c>
      <c r="N725" t="str">
        <f>VLOOKUP(C725,Customer_Dim!$A$2:$H$501,4,0)</f>
        <v>Female</v>
      </c>
      <c r="O725" t="str">
        <f>VLOOKUP(C725,Customer_Dim!$A$2:$H$501,6,0)</f>
        <v>Georgia</v>
      </c>
      <c r="P725">
        <f>VLOOKUP(D725,Product_Dim!$A$1:$G$101,7,0)</f>
        <v>159</v>
      </c>
    </row>
    <row r="726" spans="1:16" x14ac:dyDescent="0.3">
      <c r="A726" t="s">
        <v>2164</v>
      </c>
      <c r="B726" s="4">
        <v>45564</v>
      </c>
      <c r="C726" t="s">
        <v>545</v>
      </c>
      <c r="D726" t="s">
        <v>1584</v>
      </c>
      <c r="E726" t="str">
        <f>VLOOKUP(D726,Product_Dim!$A$1:$G$101,2,0)</f>
        <v>Decorative Floor Vase</v>
      </c>
      <c r="F726" t="s">
        <v>1734</v>
      </c>
      <c r="G726">
        <v>3</v>
      </c>
      <c r="H726">
        <v>158.72</v>
      </c>
      <c r="I726">
        <v>0.13</v>
      </c>
      <c r="J726" t="s">
        <v>1805</v>
      </c>
      <c r="K726" s="17">
        <v>414.25920000000002</v>
      </c>
      <c r="L726">
        <f>VLOOKUP(C726,Customer_Dim!$A$2:$H$501,3,0)</f>
        <v>47</v>
      </c>
      <c r="M726" t="str">
        <f t="shared" si="11"/>
        <v>40–59</v>
      </c>
      <c r="N726" t="str">
        <f>VLOOKUP(C726,Customer_Dim!$A$2:$H$501,4,0)</f>
        <v>Female</v>
      </c>
      <c r="O726" t="str">
        <f>VLOOKUP(C726,Customer_Dim!$A$2:$H$501,6,0)</f>
        <v>Illinois</v>
      </c>
      <c r="P726">
        <f>VLOOKUP(D726,Product_Dim!$A$1:$G$101,7,0)</f>
        <v>378</v>
      </c>
    </row>
    <row r="727" spans="1:16" x14ac:dyDescent="0.3">
      <c r="A727" t="s">
        <v>2789</v>
      </c>
      <c r="B727" s="4">
        <v>45228</v>
      </c>
      <c r="C727" t="s">
        <v>545</v>
      </c>
      <c r="D727" t="s">
        <v>1592</v>
      </c>
      <c r="E727" t="str">
        <f>VLOOKUP(D727,Product_Dim!$A$1:$G$101,2,0)</f>
        <v>Basketball</v>
      </c>
      <c r="F727" t="s">
        <v>1764</v>
      </c>
      <c r="G727">
        <v>4</v>
      </c>
      <c r="H727">
        <v>538.73</v>
      </c>
      <c r="I727">
        <v>0.03</v>
      </c>
      <c r="J727" t="s">
        <v>1805</v>
      </c>
      <c r="K727" s="17">
        <v>2090.2723999999998</v>
      </c>
      <c r="L727">
        <f>VLOOKUP(C727,Customer_Dim!$A$2:$H$501,3,0)</f>
        <v>47</v>
      </c>
      <c r="M727" t="str">
        <f t="shared" si="11"/>
        <v>40–59</v>
      </c>
      <c r="N727" t="str">
        <f>VLOOKUP(C727,Customer_Dim!$A$2:$H$501,4,0)</f>
        <v>Female</v>
      </c>
      <c r="O727" t="str">
        <f>VLOOKUP(C727,Customer_Dim!$A$2:$H$501,6,0)</f>
        <v>Illinois</v>
      </c>
      <c r="P727">
        <f>VLOOKUP(D727,Product_Dim!$A$1:$G$101,7,0)</f>
        <v>281</v>
      </c>
    </row>
    <row r="728" spans="1:16" x14ac:dyDescent="0.3">
      <c r="A728" t="s">
        <v>3021</v>
      </c>
      <c r="B728" s="4">
        <v>45783</v>
      </c>
      <c r="C728" t="s">
        <v>545</v>
      </c>
      <c r="D728" t="s">
        <v>1644</v>
      </c>
      <c r="E728" t="str">
        <f>VLOOKUP(D728,Product_Dim!$A$1:$G$101,2,0)</f>
        <v>Foam Roller</v>
      </c>
      <c r="F728" t="s">
        <v>1768</v>
      </c>
      <c r="G728">
        <v>4</v>
      </c>
      <c r="H728">
        <v>64.06</v>
      </c>
      <c r="I728">
        <v>0.26</v>
      </c>
      <c r="J728" t="s">
        <v>1805</v>
      </c>
      <c r="K728" s="17">
        <v>189.61760000000001</v>
      </c>
      <c r="L728">
        <f>VLOOKUP(C728,Customer_Dim!$A$2:$H$501,3,0)</f>
        <v>47</v>
      </c>
      <c r="M728" t="str">
        <f t="shared" si="11"/>
        <v>40–59</v>
      </c>
      <c r="N728" t="str">
        <f>VLOOKUP(C728,Customer_Dim!$A$2:$H$501,4,0)</f>
        <v>Female</v>
      </c>
      <c r="O728" t="str">
        <f>VLOOKUP(C728,Customer_Dim!$A$2:$H$501,6,0)</f>
        <v>Illinois</v>
      </c>
      <c r="P728">
        <f>VLOOKUP(D728,Product_Dim!$A$1:$G$101,7,0)</f>
        <v>138</v>
      </c>
    </row>
    <row r="729" spans="1:16" x14ac:dyDescent="0.3">
      <c r="A729" t="s">
        <v>3223</v>
      </c>
      <c r="B729" s="4">
        <v>45473</v>
      </c>
      <c r="C729" t="s">
        <v>545</v>
      </c>
      <c r="D729" t="s">
        <v>1656</v>
      </c>
      <c r="E729" t="str">
        <f>VLOOKUP(D729,Product_Dim!$A$1:$G$101,2,0)</f>
        <v>Organic Sunscreen Lotion</v>
      </c>
      <c r="F729" t="s">
        <v>1789</v>
      </c>
      <c r="G729">
        <v>4</v>
      </c>
      <c r="H729">
        <v>194.67</v>
      </c>
      <c r="I729">
        <v>0.23</v>
      </c>
      <c r="J729" t="s">
        <v>1807</v>
      </c>
      <c r="K729" s="17">
        <v>599.58359999999993</v>
      </c>
      <c r="L729">
        <f>VLOOKUP(C729,Customer_Dim!$A$2:$H$501,3,0)</f>
        <v>47</v>
      </c>
      <c r="M729" t="str">
        <f t="shared" si="11"/>
        <v>40–59</v>
      </c>
      <c r="N729" t="str">
        <f>VLOOKUP(C729,Customer_Dim!$A$2:$H$501,4,0)</f>
        <v>Female</v>
      </c>
      <c r="O729" t="str">
        <f>VLOOKUP(C729,Customer_Dim!$A$2:$H$501,6,0)</f>
        <v>Illinois</v>
      </c>
      <c r="P729">
        <f>VLOOKUP(D729,Product_Dim!$A$1:$G$101,7,0)</f>
        <v>458</v>
      </c>
    </row>
    <row r="730" spans="1:16" x14ac:dyDescent="0.3">
      <c r="A730" t="s">
        <v>2568</v>
      </c>
      <c r="B730" s="4">
        <v>45371</v>
      </c>
      <c r="C730" t="s">
        <v>545</v>
      </c>
      <c r="D730" t="s">
        <v>1686</v>
      </c>
      <c r="E730" t="str">
        <f>VLOOKUP(D730,Product_Dim!$A$1:$G$101,2,0)</f>
        <v>Essential Oil Diffuser</v>
      </c>
      <c r="F730" t="s">
        <v>1739</v>
      </c>
      <c r="G730">
        <v>3</v>
      </c>
      <c r="H730">
        <v>468.25</v>
      </c>
      <c r="I730">
        <v>7.0000000000000007E-2</v>
      </c>
      <c r="J730" t="s">
        <v>1807</v>
      </c>
      <c r="K730" s="17">
        <v>1306.4175</v>
      </c>
      <c r="L730">
        <f>VLOOKUP(C730,Customer_Dim!$A$2:$H$501,3,0)</f>
        <v>47</v>
      </c>
      <c r="M730" t="str">
        <f t="shared" si="11"/>
        <v>40–59</v>
      </c>
      <c r="N730" t="str">
        <f>VLOOKUP(C730,Customer_Dim!$A$2:$H$501,4,0)</f>
        <v>Female</v>
      </c>
      <c r="O730" t="str">
        <f>VLOOKUP(C730,Customer_Dim!$A$2:$H$501,6,0)</f>
        <v>Illinois</v>
      </c>
      <c r="P730">
        <f>VLOOKUP(D730,Product_Dim!$A$1:$G$101,7,0)</f>
        <v>400</v>
      </c>
    </row>
    <row r="731" spans="1:16" x14ac:dyDescent="0.3">
      <c r="A731" t="s">
        <v>2351</v>
      </c>
      <c r="B731" s="4">
        <v>45842</v>
      </c>
      <c r="C731" t="s">
        <v>548</v>
      </c>
      <c r="D731" t="s">
        <v>1648</v>
      </c>
      <c r="E731" t="str">
        <f>VLOOKUP(D731,Product_Dim!$A$1:$G$101,2,0)</f>
        <v>Men's Hair Styling Gel</v>
      </c>
      <c r="F731" t="s">
        <v>1792</v>
      </c>
      <c r="G731">
        <v>3</v>
      </c>
      <c r="H731">
        <v>178.22</v>
      </c>
      <c r="I731">
        <v>0.15</v>
      </c>
      <c r="J731" t="s">
        <v>1810</v>
      </c>
      <c r="K731" s="17">
        <v>454.46100000000001</v>
      </c>
      <c r="L731">
        <f>VLOOKUP(C731,Customer_Dim!$A$2:$H$501,3,0)</f>
        <v>25</v>
      </c>
      <c r="M731" t="str">
        <f t="shared" si="11"/>
        <v>20–39</v>
      </c>
      <c r="N731" t="str">
        <f>VLOOKUP(C731,Customer_Dim!$A$2:$H$501,4,0)</f>
        <v>Female</v>
      </c>
      <c r="O731" t="str">
        <f>VLOOKUP(C731,Customer_Dim!$A$2:$H$501,6,0)</f>
        <v>Michigan</v>
      </c>
      <c r="P731">
        <f>VLOOKUP(D731,Product_Dim!$A$1:$G$101,7,0)</f>
        <v>399</v>
      </c>
    </row>
    <row r="732" spans="1:16" x14ac:dyDescent="0.3">
      <c r="A732" t="s">
        <v>2282</v>
      </c>
      <c r="B732" s="4">
        <v>45797</v>
      </c>
      <c r="C732" t="s">
        <v>548</v>
      </c>
      <c r="D732" t="s">
        <v>1692</v>
      </c>
      <c r="E732" t="str">
        <f>VLOOKUP(D732,Product_Dim!$A$1:$G$101,2,0)</f>
        <v>Badminton Racket Set</v>
      </c>
      <c r="F732" t="s">
        <v>1771</v>
      </c>
      <c r="G732">
        <v>2</v>
      </c>
      <c r="H732">
        <v>145.26</v>
      </c>
      <c r="I732">
        <v>0.19</v>
      </c>
      <c r="J732" t="s">
        <v>1807</v>
      </c>
      <c r="K732" s="17">
        <v>235.3212</v>
      </c>
      <c r="L732">
        <f>VLOOKUP(C732,Customer_Dim!$A$2:$H$501,3,0)</f>
        <v>25</v>
      </c>
      <c r="M732" t="str">
        <f t="shared" si="11"/>
        <v>20–39</v>
      </c>
      <c r="N732" t="str">
        <f>VLOOKUP(C732,Customer_Dim!$A$2:$H$501,4,0)</f>
        <v>Female</v>
      </c>
      <c r="O732" t="str">
        <f>VLOOKUP(C732,Customer_Dim!$A$2:$H$501,6,0)</f>
        <v>Michigan</v>
      </c>
      <c r="P732">
        <f>VLOOKUP(D732,Product_Dim!$A$1:$G$101,7,0)</f>
        <v>358</v>
      </c>
    </row>
    <row r="733" spans="1:16" x14ac:dyDescent="0.3">
      <c r="A733" t="s">
        <v>3710</v>
      </c>
      <c r="B733" s="4">
        <v>45644</v>
      </c>
      <c r="C733" t="s">
        <v>551</v>
      </c>
      <c r="D733" t="s">
        <v>1533</v>
      </c>
      <c r="E733" t="str">
        <f>VLOOKUP(D733,Product_Dim!$A$1:$G$101,2,0)</f>
        <v>Men's Running Jacket</v>
      </c>
      <c r="F733" t="s">
        <v>1734</v>
      </c>
      <c r="G733">
        <v>3</v>
      </c>
      <c r="H733">
        <v>476.1</v>
      </c>
      <c r="I733">
        <v>0.05</v>
      </c>
      <c r="J733" t="s">
        <v>1810</v>
      </c>
      <c r="K733" s="17">
        <v>1356.885</v>
      </c>
      <c r="L733">
        <f>VLOOKUP(C733,Customer_Dim!$A$2:$H$501,3,0)</f>
        <v>36</v>
      </c>
      <c r="M733" t="str">
        <f t="shared" si="11"/>
        <v>20–39</v>
      </c>
      <c r="N733" t="str">
        <f>VLOOKUP(C733,Customer_Dim!$A$2:$H$501,4,0)</f>
        <v>Female</v>
      </c>
      <c r="O733" t="str">
        <f>VLOOKUP(C733,Customer_Dim!$A$2:$H$501,6,0)</f>
        <v>Tennessee</v>
      </c>
      <c r="P733">
        <f>VLOOKUP(D733,Product_Dim!$A$1:$G$101,7,0)</f>
        <v>452</v>
      </c>
    </row>
    <row r="734" spans="1:16" x14ac:dyDescent="0.3">
      <c r="A734" t="s">
        <v>2311</v>
      </c>
      <c r="B734" s="4">
        <v>45943</v>
      </c>
      <c r="C734" t="s">
        <v>551</v>
      </c>
      <c r="D734" t="s">
        <v>1624</v>
      </c>
      <c r="E734" t="str">
        <f>VLOOKUP(D734,Product_Dim!$A$1:$G$101,2,0)</f>
        <v>Makeup Brush Set</v>
      </c>
      <c r="F734" t="s">
        <v>1743</v>
      </c>
      <c r="G734">
        <v>3</v>
      </c>
      <c r="H734">
        <v>843.44</v>
      </c>
      <c r="I734">
        <v>0.22</v>
      </c>
      <c r="J734" t="s">
        <v>1805</v>
      </c>
      <c r="K734" s="17">
        <v>1973.6496</v>
      </c>
      <c r="L734">
        <f>VLOOKUP(C734,Customer_Dim!$A$2:$H$501,3,0)</f>
        <v>36</v>
      </c>
      <c r="M734" t="str">
        <f t="shared" si="11"/>
        <v>20–39</v>
      </c>
      <c r="N734" t="str">
        <f>VLOOKUP(C734,Customer_Dim!$A$2:$H$501,4,0)</f>
        <v>Female</v>
      </c>
      <c r="O734" t="str">
        <f>VLOOKUP(C734,Customer_Dim!$A$2:$H$501,6,0)</f>
        <v>Tennessee</v>
      </c>
      <c r="P734">
        <f>VLOOKUP(D734,Product_Dim!$A$1:$G$101,7,0)</f>
        <v>431</v>
      </c>
    </row>
    <row r="735" spans="1:16" x14ac:dyDescent="0.3">
      <c r="A735" t="s">
        <v>2204</v>
      </c>
      <c r="B735" s="4">
        <v>45929</v>
      </c>
      <c r="C735" t="s">
        <v>554</v>
      </c>
      <c r="D735" t="s">
        <v>1572</v>
      </c>
      <c r="E735" t="str">
        <f>VLOOKUP(D735,Product_Dim!$A$1:$G$101,2,0)</f>
        <v>Multi-Purpose Storage Box</v>
      </c>
      <c r="F735" t="s">
        <v>1779</v>
      </c>
      <c r="G735">
        <v>3</v>
      </c>
      <c r="H735">
        <v>977.47</v>
      </c>
      <c r="I735">
        <v>0.05</v>
      </c>
      <c r="J735" t="s">
        <v>1805</v>
      </c>
      <c r="K735" s="17">
        <v>2785.7894999999999</v>
      </c>
      <c r="L735">
        <f>VLOOKUP(C735,Customer_Dim!$A$2:$H$501,3,0)</f>
        <v>36</v>
      </c>
      <c r="M735" t="str">
        <f t="shared" si="11"/>
        <v>20–39</v>
      </c>
      <c r="N735" t="str">
        <f>VLOOKUP(C735,Customer_Dim!$A$2:$H$501,4,0)</f>
        <v>Female</v>
      </c>
      <c r="O735" t="str">
        <f>VLOOKUP(C735,Customer_Dim!$A$2:$H$501,6,0)</f>
        <v>Florida</v>
      </c>
      <c r="P735">
        <f>VLOOKUP(D735,Product_Dim!$A$1:$G$101,7,0)</f>
        <v>76</v>
      </c>
    </row>
    <row r="736" spans="1:16" x14ac:dyDescent="0.3">
      <c r="A736" t="s">
        <v>2317</v>
      </c>
      <c r="B736" s="4">
        <v>45580</v>
      </c>
      <c r="C736" t="s">
        <v>554</v>
      </c>
      <c r="D736" t="s">
        <v>1586</v>
      </c>
      <c r="E736" t="str">
        <f>VLOOKUP(D736,Product_Dim!$A$1:$G$101,2,0)</f>
        <v>Sports Stopwatch Timer</v>
      </c>
      <c r="F736" t="s">
        <v>1771</v>
      </c>
      <c r="G736">
        <v>3</v>
      </c>
      <c r="H736">
        <v>125.68</v>
      </c>
      <c r="I736">
        <v>0.26</v>
      </c>
      <c r="J736" t="s">
        <v>1810</v>
      </c>
      <c r="K736" s="17">
        <v>279.00959999999998</v>
      </c>
      <c r="L736">
        <f>VLOOKUP(C736,Customer_Dim!$A$2:$H$501,3,0)</f>
        <v>36</v>
      </c>
      <c r="M736" t="str">
        <f t="shared" si="11"/>
        <v>20–39</v>
      </c>
      <c r="N736" t="str">
        <f>VLOOKUP(C736,Customer_Dim!$A$2:$H$501,4,0)</f>
        <v>Female</v>
      </c>
      <c r="O736" t="str">
        <f>VLOOKUP(C736,Customer_Dim!$A$2:$H$501,6,0)</f>
        <v>Florida</v>
      </c>
      <c r="P736">
        <f>VLOOKUP(D736,Product_Dim!$A$1:$G$101,7,0)</f>
        <v>137</v>
      </c>
    </row>
    <row r="737" spans="1:16" x14ac:dyDescent="0.3">
      <c r="A737" t="s">
        <v>3126</v>
      </c>
      <c r="B737" s="4">
        <v>45883</v>
      </c>
      <c r="C737" t="s">
        <v>554</v>
      </c>
      <c r="D737" t="s">
        <v>1608</v>
      </c>
      <c r="E737" t="str">
        <f>VLOOKUP(D737,Product_Dim!$A$1:$G$101,2,0)</f>
        <v>Portable Power Bank</v>
      </c>
      <c r="F737" t="s">
        <v>1764</v>
      </c>
      <c r="G737">
        <v>4</v>
      </c>
      <c r="H737">
        <v>708.19</v>
      </c>
      <c r="I737">
        <v>0.1</v>
      </c>
      <c r="J737" t="s">
        <v>1807</v>
      </c>
      <c r="K737" s="17">
        <v>2549.4839999999999</v>
      </c>
      <c r="L737">
        <f>VLOOKUP(C737,Customer_Dim!$A$2:$H$501,3,0)</f>
        <v>36</v>
      </c>
      <c r="M737" t="str">
        <f t="shared" si="11"/>
        <v>20–39</v>
      </c>
      <c r="N737" t="str">
        <f>VLOOKUP(C737,Customer_Dim!$A$2:$H$501,4,0)</f>
        <v>Female</v>
      </c>
      <c r="O737" t="str">
        <f>VLOOKUP(C737,Customer_Dim!$A$2:$H$501,6,0)</f>
        <v>Florida</v>
      </c>
      <c r="P737">
        <f>VLOOKUP(D737,Product_Dim!$A$1:$G$101,7,0)</f>
        <v>301</v>
      </c>
    </row>
    <row r="738" spans="1:16" x14ac:dyDescent="0.3">
      <c r="A738" t="s">
        <v>3584</v>
      </c>
      <c r="B738" s="4">
        <v>45831</v>
      </c>
      <c r="C738" t="s">
        <v>554</v>
      </c>
      <c r="D738" t="s">
        <v>1614</v>
      </c>
      <c r="E738" t="str">
        <f>VLOOKUP(D738,Product_Dim!$A$1:$G$101,2,0)</f>
        <v>Smart Home WiFi Camera</v>
      </c>
      <c r="F738" t="s">
        <v>1776</v>
      </c>
      <c r="G738">
        <v>3</v>
      </c>
      <c r="H738">
        <v>605.83000000000004</v>
      </c>
      <c r="I738">
        <v>0.28000000000000003</v>
      </c>
      <c r="J738" t="s">
        <v>1810</v>
      </c>
      <c r="K738" s="17">
        <v>1308.5927999999999</v>
      </c>
      <c r="L738">
        <f>VLOOKUP(C738,Customer_Dim!$A$2:$H$501,3,0)</f>
        <v>36</v>
      </c>
      <c r="M738" t="str">
        <f t="shared" si="11"/>
        <v>20–39</v>
      </c>
      <c r="N738" t="str">
        <f>VLOOKUP(C738,Customer_Dim!$A$2:$H$501,4,0)</f>
        <v>Female</v>
      </c>
      <c r="O738" t="str">
        <f>VLOOKUP(C738,Customer_Dim!$A$2:$H$501,6,0)</f>
        <v>Florida</v>
      </c>
      <c r="P738">
        <f>VLOOKUP(D738,Product_Dim!$A$1:$G$101,7,0)</f>
        <v>389</v>
      </c>
    </row>
    <row r="739" spans="1:16" x14ac:dyDescent="0.3">
      <c r="A739" t="s">
        <v>2986</v>
      </c>
      <c r="B739" s="4">
        <v>45569</v>
      </c>
      <c r="C739" t="s">
        <v>554</v>
      </c>
      <c r="D739" t="s">
        <v>1620</v>
      </c>
      <c r="E739" t="str">
        <f>VLOOKUP(D739,Product_Dim!$A$1:$G$101,2,0)</f>
        <v>High-Grip Football</v>
      </c>
      <c r="F739" t="s">
        <v>1739</v>
      </c>
      <c r="G739">
        <v>3</v>
      </c>
      <c r="H739">
        <v>876.01</v>
      </c>
      <c r="I739">
        <v>0.2</v>
      </c>
      <c r="J739" t="s">
        <v>1805</v>
      </c>
      <c r="K739" s="17">
        <v>2102.424</v>
      </c>
      <c r="L739">
        <f>VLOOKUP(C739,Customer_Dim!$A$2:$H$501,3,0)</f>
        <v>36</v>
      </c>
      <c r="M739" t="str">
        <f t="shared" si="11"/>
        <v>20–39</v>
      </c>
      <c r="N739" t="str">
        <f>VLOOKUP(C739,Customer_Dim!$A$2:$H$501,4,0)</f>
        <v>Female</v>
      </c>
      <c r="O739" t="str">
        <f>VLOOKUP(C739,Customer_Dim!$A$2:$H$501,6,0)</f>
        <v>Florida</v>
      </c>
      <c r="P739">
        <f>VLOOKUP(D739,Product_Dim!$A$1:$G$101,7,0)</f>
        <v>114</v>
      </c>
    </row>
    <row r="740" spans="1:16" x14ac:dyDescent="0.3">
      <c r="A740" t="s">
        <v>2913</v>
      </c>
      <c r="B740" s="4">
        <v>45661</v>
      </c>
      <c r="C740" t="s">
        <v>554</v>
      </c>
      <c r="D740" t="s">
        <v>1630</v>
      </c>
      <c r="E740" t="str">
        <f>VLOOKUP(D740,Product_Dim!$A$1:$G$101,2,0)</f>
        <v>Boxing Hand Wraps</v>
      </c>
      <c r="F740" t="s">
        <v>1739</v>
      </c>
      <c r="G740">
        <v>3</v>
      </c>
      <c r="H740">
        <v>326.2</v>
      </c>
      <c r="I740">
        <v>0.22</v>
      </c>
      <c r="J740" t="s">
        <v>1810</v>
      </c>
      <c r="K740" s="17">
        <v>763.30799999999999</v>
      </c>
      <c r="L740">
        <f>VLOOKUP(C740,Customer_Dim!$A$2:$H$501,3,0)</f>
        <v>36</v>
      </c>
      <c r="M740" t="str">
        <f t="shared" si="11"/>
        <v>20–39</v>
      </c>
      <c r="N740" t="str">
        <f>VLOOKUP(C740,Customer_Dim!$A$2:$H$501,4,0)</f>
        <v>Female</v>
      </c>
      <c r="O740" t="str">
        <f>VLOOKUP(C740,Customer_Dim!$A$2:$H$501,6,0)</f>
        <v>Florida</v>
      </c>
      <c r="P740">
        <f>VLOOKUP(D740,Product_Dim!$A$1:$G$101,7,0)</f>
        <v>260</v>
      </c>
    </row>
    <row r="741" spans="1:16" x14ac:dyDescent="0.3">
      <c r="A741" t="s">
        <v>1878</v>
      </c>
      <c r="B741" s="4">
        <v>45889</v>
      </c>
      <c r="C741" t="s">
        <v>554</v>
      </c>
      <c r="D741" t="s">
        <v>1674</v>
      </c>
      <c r="E741" t="str">
        <f>VLOOKUP(D741,Product_Dim!$A$1:$G$101,2,0)</f>
        <v>Professional Jump Rope</v>
      </c>
      <c r="F741" t="s">
        <v>1739</v>
      </c>
      <c r="G741">
        <v>2</v>
      </c>
      <c r="H741">
        <v>668.3</v>
      </c>
      <c r="I741">
        <v>7.0000000000000007E-2</v>
      </c>
      <c r="J741" t="s">
        <v>1805</v>
      </c>
      <c r="K741" s="17">
        <v>1243.038</v>
      </c>
      <c r="L741">
        <f>VLOOKUP(C741,Customer_Dim!$A$2:$H$501,3,0)</f>
        <v>36</v>
      </c>
      <c r="M741" t="str">
        <f t="shared" si="11"/>
        <v>20–39</v>
      </c>
      <c r="N741" t="str">
        <f>VLOOKUP(C741,Customer_Dim!$A$2:$H$501,4,0)</f>
        <v>Female</v>
      </c>
      <c r="O741" t="str">
        <f>VLOOKUP(C741,Customer_Dim!$A$2:$H$501,6,0)</f>
        <v>Florida</v>
      </c>
      <c r="P741">
        <f>VLOOKUP(D741,Product_Dim!$A$1:$G$101,7,0)</f>
        <v>300</v>
      </c>
    </row>
    <row r="742" spans="1:16" x14ac:dyDescent="0.3">
      <c r="A742" t="s">
        <v>3097</v>
      </c>
      <c r="B742" s="4">
        <v>45376</v>
      </c>
      <c r="C742" t="s">
        <v>554</v>
      </c>
      <c r="D742" t="s">
        <v>1712</v>
      </c>
      <c r="E742" t="str">
        <f>VLOOKUP(D742,Product_Dim!$A$1:$G$101,2,0)</f>
        <v>Women's High Heels</v>
      </c>
      <c r="F742" t="s">
        <v>1781</v>
      </c>
      <c r="G742">
        <v>3</v>
      </c>
      <c r="H742">
        <v>690.27</v>
      </c>
      <c r="I742">
        <v>7.0000000000000007E-2</v>
      </c>
      <c r="J742" t="s">
        <v>1807</v>
      </c>
      <c r="K742" s="17">
        <v>1925.8533</v>
      </c>
      <c r="L742">
        <f>VLOOKUP(C742,Customer_Dim!$A$2:$H$501,3,0)</f>
        <v>36</v>
      </c>
      <c r="M742" t="str">
        <f t="shared" si="11"/>
        <v>20–39</v>
      </c>
      <c r="N742" t="str">
        <f>VLOOKUP(C742,Customer_Dim!$A$2:$H$501,4,0)</f>
        <v>Female</v>
      </c>
      <c r="O742" t="str">
        <f>VLOOKUP(C742,Customer_Dim!$A$2:$H$501,6,0)</f>
        <v>Florida</v>
      </c>
      <c r="P742">
        <f>VLOOKUP(D742,Product_Dim!$A$1:$G$101,7,0)</f>
        <v>496</v>
      </c>
    </row>
    <row r="743" spans="1:16" x14ac:dyDescent="0.3">
      <c r="A743" t="s">
        <v>2582</v>
      </c>
      <c r="B743" s="4">
        <v>45821</v>
      </c>
      <c r="C743" t="s">
        <v>554</v>
      </c>
      <c r="D743" t="s">
        <v>1718</v>
      </c>
      <c r="E743" t="str">
        <f>VLOOKUP(D743,Product_Dim!$A$1:$G$101,2,0)</f>
        <v>Vitamin E Body Lotion</v>
      </c>
      <c r="F743" t="s">
        <v>1781</v>
      </c>
      <c r="G743">
        <v>1</v>
      </c>
      <c r="H743">
        <v>269.94</v>
      </c>
      <c r="I743">
        <v>7.0000000000000007E-2</v>
      </c>
      <c r="J743" t="s">
        <v>1810</v>
      </c>
      <c r="K743" s="17">
        <v>251.04419999999999</v>
      </c>
      <c r="L743">
        <f>VLOOKUP(C743,Customer_Dim!$A$2:$H$501,3,0)</f>
        <v>36</v>
      </c>
      <c r="M743" t="str">
        <f t="shared" si="11"/>
        <v>20–39</v>
      </c>
      <c r="N743" t="str">
        <f>VLOOKUP(C743,Customer_Dim!$A$2:$H$501,4,0)</f>
        <v>Female</v>
      </c>
      <c r="O743" t="str">
        <f>VLOOKUP(C743,Customer_Dim!$A$2:$H$501,6,0)</f>
        <v>Florida</v>
      </c>
      <c r="P743">
        <f>VLOOKUP(D743,Product_Dim!$A$1:$G$101,7,0)</f>
        <v>213</v>
      </c>
    </row>
    <row r="744" spans="1:16" x14ac:dyDescent="0.3">
      <c r="A744" t="s">
        <v>2043</v>
      </c>
      <c r="B744" s="4">
        <v>45809</v>
      </c>
      <c r="C744" t="s">
        <v>557</v>
      </c>
      <c r="D744" t="s">
        <v>1564</v>
      </c>
      <c r="E744" t="str">
        <f>VLOOKUP(D744,Product_Dim!$A$1:$G$101,2,0)</f>
        <v>Soccer Training Cone Set</v>
      </c>
      <c r="F744" t="s">
        <v>1734</v>
      </c>
      <c r="G744">
        <v>4</v>
      </c>
      <c r="H744">
        <v>469.68</v>
      </c>
      <c r="I744">
        <v>0.19</v>
      </c>
      <c r="J744" t="s">
        <v>1805</v>
      </c>
      <c r="K744" s="17">
        <v>1521.7632000000001</v>
      </c>
      <c r="L744">
        <f>VLOOKUP(C744,Customer_Dim!$A$2:$H$501,3,0)</f>
        <v>64</v>
      </c>
      <c r="M744" t="str">
        <f t="shared" si="11"/>
        <v>60+</v>
      </c>
      <c r="N744" t="str">
        <f>VLOOKUP(C744,Customer_Dim!$A$2:$H$501,4,0)</f>
        <v>Male</v>
      </c>
      <c r="O744" t="str">
        <f>VLOOKUP(C744,Customer_Dim!$A$2:$H$501,6,0)</f>
        <v>New Hampshire</v>
      </c>
      <c r="P744">
        <f>VLOOKUP(D744,Product_Dim!$A$1:$G$101,7,0)</f>
        <v>367</v>
      </c>
    </row>
    <row r="745" spans="1:16" x14ac:dyDescent="0.3">
      <c r="A745" t="s">
        <v>2454</v>
      </c>
      <c r="B745" s="4">
        <v>45592</v>
      </c>
      <c r="C745" t="s">
        <v>557</v>
      </c>
      <c r="D745" t="s">
        <v>1568</v>
      </c>
      <c r="E745" t="str">
        <f>VLOOKUP(D745,Product_Dim!$A$1:$G$101,2,0)</f>
        <v>Knee Support Brace</v>
      </c>
      <c r="F745" t="s">
        <v>1739</v>
      </c>
      <c r="G745">
        <v>3</v>
      </c>
      <c r="H745">
        <v>79.95</v>
      </c>
      <c r="I745">
        <v>0.2</v>
      </c>
      <c r="J745" t="s">
        <v>1810</v>
      </c>
      <c r="K745" s="17">
        <v>191.88</v>
      </c>
      <c r="L745">
        <f>VLOOKUP(C745,Customer_Dim!$A$2:$H$501,3,0)</f>
        <v>64</v>
      </c>
      <c r="M745" t="str">
        <f t="shared" si="11"/>
        <v>60+</v>
      </c>
      <c r="N745" t="str">
        <f>VLOOKUP(C745,Customer_Dim!$A$2:$H$501,4,0)</f>
        <v>Male</v>
      </c>
      <c r="O745" t="str">
        <f>VLOOKUP(C745,Customer_Dim!$A$2:$H$501,6,0)</f>
        <v>New Hampshire</v>
      </c>
      <c r="P745">
        <f>VLOOKUP(D745,Product_Dim!$A$1:$G$101,7,0)</f>
        <v>65</v>
      </c>
    </row>
    <row r="746" spans="1:16" x14ac:dyDescent="0.3">
      <c r="A746" t="s">
        <v>2444</v>
      </c>
      <c r="B746" s="4">
        <v>45572</v>
      </c>
      <c r="C746" t="s">
        <v>560</v>
      </c>
      <c r="D746" t="s">
        <v>1576</v>
      </c>
      <c r="E746" t="str">
        <f>VLOOKUP(D746,Product_Dim!$A$1:$G$101,2,0)</f>
        <v>Men's Formal Shirt</v>
      </c>
      <c r="F746" t="s">
        <v>1783</v>
      </c>
      <c r="G746">
        <v>1</v>
      </c>
      <c r="H746">
        <v>563.32000000000005</v>
      </c>
      <c r="I746">
        <v>0.01</v>
      </c>
      <c r="J746" t="s">
        <v>1807</v>
      </c>
      <c r="K746" s="17">
        <v>557.68680000000006</v>
      </c>
      <c r="L746">
        <f>VLOOKUP(C746,Customer_Dim!$A$2:$H$501,3,0)</f>
        <v>18</v>
      </c>
      <c r="M746" t="str">
        <f t="shared" si="11"/>
        <v>Below 20</v>
      </c>
      <c r="N746" t="str">
        <f>VLOOKUP(C746,Customer_Dim!$A$2:$H$501,4,0)</f>
        <v>Male</v>
      </c>
      <c r="O746" t="str">
        <f>VLOOKUP(C746,Customer_Dim!$A$2:$H$501,6,0)</f>
        <v>Missouri</v>
      </c>
      <c r="P746">
        <f>VLOOKUP(D746,Product_Dim!$A$1:$G$101,7,0)</f>
        <v>360</v>
      </c>
    </row>
    <row r="747" spans="1:16" x14ac:dyDescent="0.3">
      <c r="A747" t="s">
        <v>3270</v>
      </c>
      <c r="B747" s="4">
        <v>45890</v>
      </c>
      <c r="C747" t="s">
        <v>560</v>
      </c>
      <c r="D747" t="s">
        <v>1582</v>
      </c>
      <c r="E747" t="str">
        <f>VLOOKUP(D747,Product_Dim!$A$1:$G$101,2,0)</f>
        <v>Wireless Bluetooth Speaker</v>
      </c>
      <c r="F747" t="s">
        <v>1743</v>
      </c>
      <c r="G747">
        <v>2</v>
      </c>
      <c r="H747">
        <v>182.89</v>
      </c>
      <c r="I747">
        <v>0.11</v>
      </c>
      <c r="J747" t="s">
        <v>1805</v>
      </c>
      <c r="K747" s="17">
        <v>325.54419999999999</v>
      </c>
      <c r="L747">
        <f>VLOOKUP(C747,Customer_Dim!$A$2:$H$501,3,0)</f>
        <v>18</v>
      </c>
      <c r="M747" t="str">
        <f t="shared" si="11"/>
        <v>Below 20</v>
      </c>
      <c r="N747" t="str">
        <f>VLOOKUP(C747,Customer_Dim!$A$2:$H$501,4,0)</f>
        <v>Male</v>
      </c>
      <c r="O747" t="str">
        <f>VLOOKUP(C747,Customer_Dim!$A$2:$H$501,6,0)</f>
        <v>Missouri</v>
      </c>
      <c r="P747">
        <f>VLOOKUP(D747,Product_Dim!$A$1:$G$101,7,0)</f>
        <v>213</v>
      </c>
    </row>
    <row r="748" spans="1:16" x14ac:dyDescent="0.3">
      <c r="A748" t="s">
        <v>3405</v>
      </c>
      <c r="B748" s="4">
        <v>45887</v>
      </c>
      <c r="C748" t="s">
        <v>560</v>
      </c>
      <c r="D748" t="s">
        <v>1606</v>
      </c>
      <c r="E748" t="str">
        <f>VLOOKUP(D748,Product_Dim!$A$1:$G$101,2,0)</f>
        <v>Sports Water Hydration Pack</v>
      </c>
      <c r="F748" t="s">
        <v>1789</v>
      </c>
      <c r="G748">
        <v>3</v>
      </c>
      <c r="H748">
        <v>453.19</v>
      </c>
      <c r="I748">
        <v>0.08</v>
      </c>
      <c r="J748" t="s">
        <v>1810</v>
      </c>
      <c r="K748" s="17">
        <v>1250.8044</v>
      </c>
      <c r="L748">
        <f>VLOOKUP(C748,Customer_Dim!$A$2:$H$501,3,0)</f>
        <v>18</v>
      </c>
      <c r="M748" t="str">
        <f t="shared" si="11"/>
        <v>Below 20</v>
      </c>
      <c r="N748" t="str">
        <f>VLOOKUP(C748,Customer_Dim!$A$2:$H$501,4,0)</f>
        <v>Male</v>
      </c>
      <c r="O748" t="str">
        <f>VLOOKUP(C748,Customer_Dim!$A$2:$H$501,6,0)</f>
        <v>Missouri</v>
      </c>
      <c r="P748">
        <f>VLOOKUP(D748,Product_Dim!$A$1:$G$101,7,0)</f>
        <v>394</v>
      </c>
    </row>
    <row r="749" spans="1:16" x14ac:dyDescent="0.3">
      <c r="A749" t="s">
        <v>2007</v>
      </c>
      <c r="B749" s="4">
        <v>45725</v>
      </c>
      <c r="C749" t="s">
        <v>560</v>
      </c>
      <c r="D749" t="s">
        <v>1696</v>
      </c>
      <c r="E749" t="str">
        <f>VLOOKUP(D749,Product_Dim!$A$1:$G$101,2,0)</f>
        <v>Hydrating Face Cleanser</v>
      </c>
      <c r="F749" t="s">
        <v>1758</v>
      </c>
      <c r="G749">
        <v>3</v>
      </c>
      <c r="H749">
        <v>748.56</v>
      </c>
      <c r="I749">
        <v>0.26</v>
      </c>
      <c r="J749" t="s">
        <v>1807</v>
      </c>
      <c r="K749" s="17">
        <v>1661.8032000000001</v>
      </c>
      <c r="L749">
        <f>VLOOKUP(C749,Customer_Dim!$A$2:$H$501,3,0)</f>
        <v>18</v>
      </c>
      <c r="M749" t="str">
        <f t="shared" si="11"/>
        <v>Below 20</v>
      </c>
      <c r="N749" t="str">
        <f>VLOOKUP(C749,Customer_Dim!$A$2:$H$501,4,0)</f>
        <v>Male</v>
      </c>
      <c r="O749" t="str">
        <f>VLOOKUP(C749,Customer_Dim!$A$2:$H$501,6,0)</f>
        <v>Missouri</v>
      </c>
      <c r="P749">
        <f>VLOOKUP(D749,Product_Dim!$A$1:$G$101,7,0)</f>
        <v>159</v>
      </c>
    </row>
    <row r="750" spans="1:16" x14ac:dyDescent="0.3">
      <c r="A750" t="s">
        <v>3348</v>
      </c>
      <c r="B750" s="4">
        <v>45573</v>
      </c>
      <c r="C750" t="s">
        <v>562</v>
      </c>
      <c r="D750" t="s">
        <v>1610</v>
      </c>
      <c r="E750" t="str">
        <f>VLOOKUP(D750,Product_Dim!$A$1:$G$101,2,0)</f>
        <v>Noise-Canceling Headphones</v>
      </c>
      <c r="F750" t="s">
        <v>1758</v>
      </c>
      <c r="G750">
        <v>1</v>
      </c>
      <c r="H750">
        <v>312.81</v>
      </c>
      <c r="I750">
        <v>0.14000000000000001</v>
      </c>
      <c r="J750" t="s">
        <v>1807</v>
      </c>
      <c r="K750" s="17">
        <v>269.01659999999998</v>
      </c>
      <c r="L750">
        <f>VLOOKUP(C750,Customer_Dim!$A$2:$H$501,3,0)</f>
        <v>44</v>
      </c>
      <c r="M750" t="str">
        <f t="shared" si="11"/>
        <v>40–59</v>
      </c>
      <c r="N750" t="str">
        <f>VLOOKUP(C750,Customer_Dim!$A$2:$H$501,4,0)</f>
        <v>Female</v>
      </c>
      <c r="O750" t="str">
        <f>VLOOKUP(C750,Customer_Dim!$A$2:$H$501,6,0)</f>
        <v>Indiana</v>
      </c>
      <c r="P750">
        <f>VLOOKUP(D750,Product_Dim!$A$1:$G$101,7,0)</f>
        <v>378</v>
      </c>
    </row>
    <row r="751" spans="1:16" x14ac:dyDescent="0.3">
      <c r="A751" t="s">
        <v>3469</v>
      </c>
      <c r="B751" s="4">
        <v>45341</v>
      </c>
      <c r="C751" t="s">
        <v>562</v>
      </c>
      <c r="D751" t="s">
        <v>1628</v>
      </c>
      <c r="E751" t="str">
        <f>VLOOKUP(D751,Product_Dim!$A$1:$G$101,2,0)</f>
        <v>Men's Roll-On Perfume</v>
      </c>
      <c r="F751" t="s">
        <v>1789</v>
      </c>
      <c r="G751">
        <v>2</v>
      </c>
      <c r="H751">
        <v>869.43</v>
      </c>
      <c r="I751">
        <v>0.24</v>
      </c>
      <c r="J751" t="s">
        <v>1810</v>
      </c>
      <c r="K751" s="17">
        <v>1321.5336</v>
      </c>
      <c r="L751">
        <f>VLOOKUP(C751,Customer_Dim!$A$2:$H$501,3,0)</f>
        <v>44</v>
      </c>
      <c r="M751" t="str">
        <f t="shared" si="11"/>
        <v>40–59</v>
      </c>
      <c r="N751" t="str">
        <f>VLOOKUP(C751,Customer_Dim!$A$2:$H$501,4,0)</f>
        <v>Female</v>
      </c>
      <c r="O751" t="str">
        <f>VLOOKUP(C751,Customer_Dim!$A$2:$H$501,6,0)</f>
        <v>Indiana</v>
      </c>
      <c r="P751">
        <f>VLOOKUP(D751,Product_Dim!$A$1:$G$101,7,0)</f>
        <v>267</v>
      </c>
    </row>
    <row r="752" spans="1:16" x14ac:dyDescent="0.3">
      <c r="A752" t="s">
        <v>3700</v>
      </c>
      <c r="B752" s="4">
        <v>45493</v>
      </c>
      <c r="C752" t="s">
        <v>562</v>
      </c>
      <c r="D752" t="s">
        <v>1674</v>
      </c>
      <c r="E752" t="str">
        <f>VLOOKUP(D752,Product_Dim!$A$1:$G$101,2,0)</f>
        <v>Professional Jump Rope</v>
      </c>
      <c r="F752" t="s">
        <v>1789</v>
      </c>
      <c r="G752">
        <v>1</v>
      </c>
      <c r="H752">
        <v>389.12</v>
      </c>
      <c r="I752">
        <v>0.18</v>
      </c>
      <c r="J752" t="s">
        <v>1807</v>
      </c>
      <c r="K752" s="17">
        <v>319.07839999999999</v>
      </c>
      <c r="L752">
        <f>VLOOKUP(C752,Customer_Dim!$A$2:$H$501,3,0)</f>
        <v>44</v>
      </c>
      <c r="M752" t="str">
        <f t="shared" si="11"/>
        <v>40–59</v>
      </c>
      <c r="N752" t="str">
        <f>VLOOKUP(C752,Customer_Dim!$A$2:$H$501,4,0)</f>
        <v>Female</v>
      </c>
      <c r="O752" t="str">
        <f>VLOOKUP(C752,Customer_Dim!$A$2:$H$501,6,0)</f>
        <v>Indiana</v>
      </c>
      <c r="P752">
        <f>VLOOKUP(D752,Product_Dim!$A$1:$G$101,7,0)</f>
        <v>300</v>
      </c>
    </row>
    <row r="753" spans="1:16" x14ac:dyDescent="0.3">
      <c r="A753" t="s">
        <v>2849</v>
      </c>
      <c r="B753" s="4">
        <v>45906</v>
      </c>
      <c r="C753" t="s">
        <v>562</v>
      </c>
      <c r="D753" t="s">
        <v>1680</v>
      </c>
      <c r="E753" t="str">
        <f>VLOOKUP(D753,Product_Dim!$A$1:$G$101,2,0)</f>
        <v>Women's Ankle Boots</v>
      </c>
      <c r="F753" t="s">
        <v>1771</v>
      </c>
      <c r="G753">
        <v>4</v>
      </c>
      <c r="H753">
        <v>552.38</v>
      </c>
      <c r="I753">
        <v>0.1</v>
      </c>
      <c r="J753" t="s">
        <v>1807</v>
      </c>
      <c r="K753" s="17">
        <v>1988.568</v>
      </c>
      <c r="L753">
        <f>VLOOKUP(C753,Customer_Dim!$A$2:$H$501,3,0)</f>
        <v>44</v>
      </c>
      <c r="M753" t="str">
        <f t="shared" si="11"/>
        <v>40–59</v>
      </c>
      <c r="N753" t="str">
        <f>VLOOKUP(C753,Customer_Dim!$A$2:$H$501,4,0)</f>
        <v>Female</v>
      </c>
      <c r="O753" t="str">
        <f>VLOOKUP(C753,Customer_Dim!$A$2:$H$501,6,0)</f>
        <v>Indiana</v>
      </c>
      <c r="P753">
        <f>VLOOKUP(D753,Product_Dim!$A$1:$G$101,7,0)</f>
        <v>82</v>
      </c>
    </row>
    <row r="754" spans="1:16" x14ac:dyDescent="0.3">
      <c r="A754" t="s">
        <v>2339</v>
      </c>
      <c r="B754" s="4">
        <v>45447</v>
      </c>
      <c r="C754" t="s">
        <v>562</v>
      </c>
      <c r="D754" t="s">
        <v>1702</v>
      </c>
      <c r="E754" t="str">
        <f>VLOOKUP(D754,Product_Dim!$A$1:$G$101,2,0)</f>
        <v>Kitchen Cutting Board</v>
      </c>
      <c r="F754" t="s">
        <v>1779</v>
      </c>
      <c r="G754">
        <v>4</v>
      </c>
      <c r="H754">
        <v>817.92</v>
      </c>
      <c r="I754">
        <v>0.21</v>
      </c>
      <c r="J754" t="s">
        <v>1805</v>
      </c>
      <c r="K754" s="17">
        <v>2584.6271999999999</v>
      </c>
      <c r="L754">
        <f>VLOOKUP(C754,Customer_Dim!$A$2:$H$501,3,0)</f>
        <v>44</v>
      </c>
      <c r="M754" t="str">
        <f t="shared" si="11"/>
        <v>40–59</v>
      </c>
      <c r="N754" t="str">
        <f>VLOOKUP(C754,Customer_Dim!$A$2:$H$501,4,0)</f>
        <v>Female</v>
      </c>
      <c r="O754" t="str">
        <f>VLOOKUP(C754,Customer_Dim!$A$2:$H$501,6,0)</f>
        <v>Indiana</v>
      </c>
      <c r="P754">
        <f>VLOOKUP(D754,Product_Dim!$A$1:$G$101,7,0)</f>
        <v>82</v>
      </c>
    </row>
    <row r="755" spans="1:16" x14ac:dyDescent="0.3">
      <c r="A755" t="s">
        <v>2614</v>
      </c>
      <c r="B755" s="4">
        <v>45734</v>
      </c>
      <c r="C755" t="s">
        <v>562</v>
      </c>
      <c r="D755" t="s">
        <v>1706</v>
      </c>
      <c r="E755" t="str">
        <f>VLOOKUP(D755,Product_Dim!$A$1:$G$101,2,0)</f>
        <v>Sports Wrist Sweatbands</v>
      </c>
      <c r="F755" t="s">
        <v>1783</v>
      </c>
      <c r="G755">
        <v>2</v>
      </c>
      <c r="H755">
        <v>315.27</v>
      </c>
      <c r="I755">
        <v>0.23</v>
      </c>
      <c r="J755" t="s">
        <v>1805</v>
      </c>
      <c r="K755" s="17">
        <v>485.51580000000001</v>
      </c>
      <c r="L755">
        <f>VLOOKUP(C755,Customer_Dim!$A$2:$H$501,3,0)</f>
        <v>44</v>
      </c>
      <c r="M755" t="str">
        <f t="shared" si="11"/>
        <v>40–59</v>
      </c>
      <c r="N755" t="str">
        <f>VLOOKUP(C755,Customer_Dim!$A$2:$H$501,4,0)</f>
        <v>Female</v>
      </c>
      <c r="O755" t="str">
        <f>VLOOKUP(C755,Customer_Dim!$A$2:$H$501,6,0)</f>
        <v>Indiana</v>
      </c>
      <c r="P755">
        <f>VLOOKUP(D755,Product_Dim!$A$1:$G$101,7,0)</f>
        <v>232</v>
      </c>
    </row>
    <row r="756" spans="1:16" x14ac:dyDescent="0.3">
      <c r="A756" t="s">
        <v>1947</v>
      </c>
      <c r="B756" s="4">
        <v>45255</v>
      </c>
      <c r="C756" t="s">
        <v>562</v>
      </c>
      <c r="D756" t="s">
        <v>1710</v>
      </c>
      <c r="E756" t="str">
        <f>VLOOKUP(D756,Product_Dim!$A$1:$G$101,2,0)</f>
        <v>Gaming Mouse Pad XL</v>
      </c>
      <c r="F756" t="s">
        <v>1755</v>
      </c>
      <c r="G756">
        <v>2</v>
      </c>
      <c r="H756">
        <v>478.85</v>
      </c>
      <c r="I756">
        <v>0.01</v>
      </c>
      <c r="J756" t="s">
        <v>1810</v>
      </c>
      <c r="K756" s="17">
        <v>948.12300000000005</v>
      </c>
      <c r="L756">
        <f>VLOOKUP(C756,Customer_Dim!$A$2:$H$501,3,0)</f>
        <v>44</v>
      </c>
      <c r="M756" t="str">
        <f t="shared" si="11"/>
        <v>40–59</v>
      </c>
      <c r="N756" t="str">
        <f>VLOOKUP(C756,Customer_Dim!$A$2:$H$501,4,0)</f>
        <v>Female</v>
      </c>
      <c r="O756" t="str">
        <f>VLOOKUP(C756,Customer_Dim!$A$2:$H$501,6,0)</f>
        <v>Indiana</v>
      </c>
      <c r="P756">
        <f>VLOOKUP(D756,Product_Dim!$A$1:$G$101,7,0)</f>
        <v>361</v>
      </c>
    </row>
    <row r="757" spans="1:16" x14ac:dyDescent="0.3">
      <c r="A757" t="s">
        <v>3326</v>
      </c>
      <c r="B757" s="4">
        <v>45664</v>
      </c>
      <c r="C757" t="s">
        <v>562</v>
      </c>
      <c r="D757" t="s">
        <v>1718</v>
      </c>
      <c r="E757" t="str">
        <f>VLOOKUP(D757,Product_Dim!$A$1:$G$101,2,0)</f>
        <v>Vitamin E Body Lotion</v>
      </c>
      <c r="F757" t="s">
        <v>1758</v>
      </c>
      <c r="G757">
        <v>2</v>
      </c>
      <c r="H757">
        <v>859.74</v>
      </c>
      <c r="I757">
        <v>0.25</v>
      </c>
      <c r="J757" t="s">
        <v>1810</v>
      </c>
      <c r="K757" s="17">
        <v>1289.6099999999999</v>
      </c>
      <c r="L757">
        <f>VLOOKUP(C757,Customer_Dim!$A$2:$H$501,3,0)</f>
        <v>44</v>
      </c>
      <c r="M757" t="str">
        <f t="shared" si="11"/>
        <v>40–59</v>
      </c>
      <c r="N757" t="str">
        <f>VLOOKUP(C757,Customer_Dim!$A$2:$H$501,4,0)</f>
        <v>Female</v>
      </c>
      <c r="O757" t="str">
        <f>VLOOKUP(C757,Customer_Dim!$A$2:$H$501,6,0)</f>
        <v>Indiana</v>
      </c>
      <c r="P757">
        <f>VLOOKUP(D757,Product_Dim!$A$1:$G$101,7,0)</f>
        <v>213</v>
      </c>
    </row>
    <row r="758" spans="1:16" x14ac:dyDescent="0.3">
      <c r="A758" t="s">
        <v>3183</v>
      </c>
      <c r="B758" s="4">
        <v>45803</v>
      </c>
      <c r="C758" t="s">
        <v>565</v>
      </c>
      <c r="D758" t="s">
        <v>1552</v>
      </c>
      <c r="E758" t="str">
        <f>VLOOKUP(D758,Product_Dim!$A$1:$G$101,2,0)</f>
        <v>HD Smart TV Stick</v>
      </c>
      <c r="F758" t="s">
        <v>1758</v>
      </c>
      <c r="G758">
        <v>1</v>
      </c>
      <c r="H758">
        <v>56.59</v>
      </c>
      <c r="I758">
        <v>0.15</v>
      </c>
      <c r="J758" t="s">
        <v>1807</v>
      </c>
      <c r="K758" s="17">
        <v>48.101500000000001</v>
      </c>
      <c r="L758">
        <f>VLOOKUP(C758,Customer_Dim!$A$2:$H$501,3,0)</f>
        <v>41</v>
      </c>
      <c r="M758" t="str">
        <f t="shared" si="11"/>
        <v>40–59</v>
      </c>
      <c r="N758" t="str">
        <f>VLOOKUP(C758,Customer_Dim!$A$2:$H$501,4,0)</f>
        <v>Female</v>
      </c>
      <c r="O758" t="str">
        <f>VLOOKUP(C758,Customer_Dim!$A$2:$H$501,6,0)</f>
        <v>West Virginia</v>
      </c>
      <c r="P758">
        <f>VLOOKUP(D758,Product_Dim!$A$1:$G$101,7,0)</f>
        <v>0</v>
      </c>
    </row>
    <row r="759" spans="1:16" x14ac:dyDescent="0.3">
      <c r="A759" t="s">
        <v>3626</v>
      </c>
      <c r="B759" s="4">
        <v>45323</v>
      </c>
      <c r="C759" t="s">
        <v>565</v>
      </c>
      <c r="D759" t="s">
        <v>1572</v>
      </c>
      <c r="E759" t="str">
        <f>VLOOKUP(D759,Product_Dim!$A$1:$G$101,2,0)</f>
        <v>Multi-Purpose Storage Box</v>
      </c>
      <c r="F759" t="s">
        <v>1739</v>
      </c>
      <c r="G759">
        <v>1</v>
      </c>
      <c r="H759">
        <v>486.39</v>
      </c>
      <c r="I759">
        <v>0.09</v>
      </c>
      <c r="J759" t="s">
        <v>1810</v>
      </c>
      <c r="K759" s="17">
        <v>442.61489999999998</v>
      </c>
      <c r="L759">
        <f>VLOOKUP(C759,Customer_Dim!$A$2:$H$501,3,0)</f>
        <v>41</v>
      </c>
      <c r="M759" t="str">
        <f t="shared" si="11"/>
        <v>40–59</v>
      </c>
      <c r="N759" t="str">
        <f>VLOOKUP(C759,Customer_Dim!$A$2:$H$501,4,0)</f>
        <v>Female</v>
      </c>
      <c r="O759" t="str">
        <f>VLOOKUP(C759,Customer_Dim!$A$2:$H$501,6,0)</f>
        <v>West Virginia</v>
      </c>
      <c r="P759">
        <f>VLOOKUP(D759,Product_Dim!$A$1:$G$101,7,0)</f>
        <v>76</v>
      </c>
    </row>
    <row r="760" spans="1:16" x14ac:dyDescent="0.3">
      <c r="A760" t="s">
        <v>2550</v>
      </c>
      <c r="B760" s="4">
        <v>45384</v>
      </c>
      <c r="C760" t="s">
        <v>565</v>
      </c>
      <c r="D760" t="s">
        <v>1688</v>
      </c>
      <c r="E760" t="str">
        <f>VLOOKUP(D760,Product_Dim!$A$1:$G$101,2,0)</f>
        <v>Decorative Lamp Shade</v>
      </c>
      <c r="F760" t="s">
        <v>1748</v>
      </c>
      <c r="G760">
        <v>3</v>
      </c>
      <c r="H760">
        <v>339.41</v>
      </c>
      <c r="I760">
        <v>0.26</v>
      </c>
      <c r="J760" t="s">
        <v>1805</v>
      </c>
      <c r="K760" s="17">
        <v>753.49019999999996</v>
      </c>
      <c r="L760">
        <f>VLOOKUP(C760,Customer_Dim!$A$2:$H$501,3,0)</f>
        <v>41</v>
      </c>
      <c r="M760" t="str">
        <f t="shared" si="11"/>
        <v>40–59</v>
      </c>
      <c r="N760" t="str">
        <f>VLOOKUP(C760,Customer_Dim!$A$2:$H$501,4,0)</f>
        <v>Female</v>
      </c>
      <c r="O760" t="str">
        <f>VLOOKUP(C760,Customer_Dim!$A$2:$H$501,6,0)</f>
        <v>West Virginia</v>
      </c>
      <c r="P760">
        <f>VLOOKUP(D760,Product_Dim!$A$1:$G$101,7,0)</f>
        <v>469</v>
      </c>
    </row>
    <row r="761" spans="1:16" x14ac:dyDescent="0.3">
      <c r="A761" t="s">
        <v>3596</v>
      </c>
      <c r="B761" s="4">
        <v>45579</v>
      </c>
      <c r="C761" t="s">
        <v>565</v>
      </c>
      <c r="D761" t="s">
        <v>1706</v>
      </c>
      <c r="E761" t="str">
        <f>VLOOKUP(D761,Product_Dim!$A$1:$G$101,2,0)</f>
        <v>Sports Wrist Sweatbands</v>
      </c>
      <c r="F761" t="s">
        <v>1748</v>
      </c>
      <c r="G761">
        <v>2</v>
      </c>
      <c r="H761">
        <v>403.91</v>
      </c>
      <c r="I761">
        <v>7.0000000000000007E-2</v>
      </c>
      <c r="J761" t="s">
        <v>1805</v>
      </c>
      <c r="K761" s="17">
        <v>751.27260000000001</v>
      </c>
      <c r="L761">
        <f>VLOOKUP(C761,Customer_Dim!$A$2:$H$501,3,0)</f>
        <v>41</v>
      </c>
      <c r="M761" t="str">
        <f t="shared" si="11"/>
        <v>40–59</v>
      </c>
      <c r="N761" t="str">
        <f>VLOOKUP(C761,Customer_Dim!$A$2:$H$501,4,0)</f>
        <v>Female</v>
      </c>
      <c r="O761" t="str">
        <f>VLOOKUP(C761,Customer_Dim!$A$2:$H$501,6,0)</f>
        <v>West Virginia</v>
      </c>
      <c r="P761">
        <f>VLOOKUP(D761,Product_Dim!$A$1:$G$101,7,0)</f>
        <v>232</v>
      </c>
    </row>
    <row r="762" spans="1:16" x14ac:dyDescent="0.3">
      <c r="A762" t="s">
        <v>3561</v>
      </c>
      <c r="B762" s="4">
        <v>45797</v>
      </c>
      <c r="C762" t="s">
        <v>568</v>
      </c>
      <c r="D762" t="s">
        <v>1552</v>
      </c>
      <c r="E762" t="str">
        <f>VLOOKUP(D762,Product_Dim!$A$1:$G$101,2,0)</f>
        <v>HD Smart TV Stick</v>
      </c>
      <c r="F762" t="s">
        <v>1776</v>
      </c>
      <c r="G762">
        <v>1</v>
      </c>
      <c r="H762">
        <v>470.18</v>
      </c>
      <c r="I762">
        <v>0.19</v>
      </c>
      <c r="J762" t="s">
        <v>1807</v>
      </c>
      <c r="K762" s="17">
        <v>380.84580000000011</v>
      </c>
      <c r="L762">
        <f>VLOOKUP(C762,Customer_Dim!$A$2:$H$501,3,0)</f>
        <v>41</v>
      </c>
      <c r="M762" t="str">
        <f t="shared" si="11"/>
        <v>40–59</v>
      </c>
      <c r="N762" t="str">
        <f>VLOOKUP(C762,Customer_Dim!$A$2:$H$501,4,0)</f>
        <v>Female</v>
      </c>
      <c r="O762" t="str">
        <f>VLOOKUP(C762,Customer_Dim!$A$2:$H$501,6,0)</f>
        <v>Iowa</v>
      </c>
      <c r="P762">
        <f>VLOOKUP(D762,Product_Dim!$A$1:$G$101,7,0)</f>
        <v>0</v>
      </c>
    </row>
    <row r="763" spans="1:16" x14ac:dyDescent="0.3">
      <c r="A763" t="s">
        <v>3447</v>
      </c>
      <c r="B763" s="4">
        <v>45496</v>
      </c>
      <c r="C763" t="s">
        <v>568</v>
      </c>
      <c r="D763" t="s">
        <v>1558</v>
      </c>
      <c r="E763" t="str">
        <f>VLOOKUP(D763,Product_Dim!$A$1:$G$101,2,0)</f>
        <v>Decorative Wall Mirror</v>
      </c>
      <c r="F763" t="s">
        <v>1761</v>
      </c>
      <c r="G763">
        <v>2</v>
      </c>
      <c r="H763">
        <v>44.65</v>
      </c>
      <c r="I763">
        <v>0.03</v>
      </c>
      <c r="J763" t="s">
        <v>1807</v>
      </c>
      <c r="K763" s="17">
        <v>86.620999999999995</v>
      </c>
      <c r="L763">
        <f>VLOOKUP(C763,Customer_Dim!$A$2:$H$501,3,0)</f>
        <v>41</v>
      </c>
      <c r="M763" t="str">
        <f t="shared" si="11"/>
        <v>40–59</v>
      </c>
      <c r="N763" t="str">
        <f>VLOOKUP(C763,Customer_Dim!$A$2:$H$501,4,0)</f>
        <v>Female</v>
      </c>
      <c r="O763" t="str">
        <f>VLOOKUP(C763,Customer_Dim!$A$2:$H$501,6,0)</f>
        <v>Iowa</v>
      </c>
      <c r="P763">
        <f>VLOOKUP(D763,Product_Dim!$A$1:$G$101,7,0)</f>
        <v>439</v>
      </c>
    </row>
    <row r="764" spans="1:16" x14ac:dyDescent="0.3">
      <c r="A764" t="s">
        <v>2402</v>
      </c>
      <c r="B764" s="4">
        <v>45891</v>
      </c>
      <c r="C764" t="s">
        <v>568</v>
      </c>
      <c r="D764" t="s">
        <v>1570</v>
      </c>
      <c r="E764" t="str">
        <f>VLOOKUP(D764,Product_Dim!$A$1:$G$101,2,0)</f>
        <v>Outdoor Sports Water Bottle</v>
      </c>
      <c r="F764" t="s">
        <v>1761</v>
      </c>
      <c r="G764">
        <v>4</v>
      </c>
      <c r="H764">
        <v>894.93</v>
      </c>
      <c r="I764">
        <v>0.05</v>
      </c>
      <c r="J764" t="s">
        <v>1810</v>
      </c>
      <c r="K764" s="17">
        <v>3400.733999999999</v>
      </c>
      <c r="L764">
        <f>VLOOKUP(C764,Customer_Dim!$A$2:$H$501,3,0)</f>
        <v>41</v>
      </c>
      <c r="M764" t="str">
        <f t="shared" si="11"/>
        <v>40–59</v>
      </c>
      <c r="N764" t="str">
        <f>VLOOKUP(C764,Customer_Dim!$A$2:$H$501,4,0)</f>
        <v>Female</v>
      </c>
      <c r="O764" t="str">
        <f>VLOOKUP(C764,Customer_Dim!$A$2:$H$501,6,0)</f>
        <v>Iowa</v>
      </c>
      <c r="P764">
        <f>VLOOKUP(D764,Product_Dim!$A$1:$G$101,7,0)</f>
        <v>0</v>
      </c>
    </row>
    <row r="765" spans="1:16" x14ac:dyDescent="0.3">
      <c r="A765" t="s">
        <v>3243</v>
      </c>
      <c r="B765" s="4">
        <v>45830</v>
      </c>
      <c r="C765" t="s">
        <v>570</v>
      </c>
      <c r="D765" t="s">
        <v>1702</v>
      </c>
      <c r="E765" t="str">
        <f>VLOOKUP(D765,Product_Dim!$A$1:$G$101,2,0)</f>
        <v>Kitchen Cutting Board</v>
      </c>
      <c r="F765" t="s">
        <v>1771</v>
      </c>
      <c r="G765">
        <v>2</v>
      </c>
      <c r="H765">
        <v>611.25</v>
      </c>
      <c r="I765">
        <v>0.22</v>
      </c>
      <c r="J765" t="s">
        <v>1805</v>
      </c>
      <c r="K765" s="17">
        <v>953.55000000000007</v>
      </c>
      <c r="L765">
        <f>VLOOKUP(C765,Customer_Dim!$A$2:$H$501,3,0)</f>
        <v>26</v>
      </c>
      <c r="M765" t="str">
        <f t="shared" si="11"/>
        <v>20–39</v>
      </c>
      <c r="N765" t="str">
        <f>VLOOKUP(C765,Customer_Dim!$A$2:$H$501,4,0)</f>
        <v>Female</v>
      </c>
      <c r="O765" t="str">
        <f>VLOOKUP(C765,Customer_Dim!$A$2:$H$501,6,0)</f>
        <v>Vermont</v>
      </c>
      <c r="P765">
        <f>VLOOKUP(D765,Product_Dim!$A$1:$G$101,7,0)</f>
        <v>82</v>
      </c>
    </row>
    <row r="766" spans="1:16" x14ac:dyDescent="0.3">
      <c r="A766" t="s">
        <v>2233</v>
      </c>
      <c r="B766" s="4">
        <v>45462</v>
      </c>
      <c r="C766" t="s">
        <v>573</v>
      </c>
      <c r="D766" t="s">
        <v>1525</v>
      </c>
      <c r="E766" t="str">
        <f>VLOOKUP(D766,Product_Dim!$A$1:$G$101,2,0)</f>
        <v>Brother Laser Printer</v>
      </c>
      <c r="F766" t="s">
        <v>1786</v>
      </c>
      <c r="G766">
        <v>4</v>
      </c>
      <c r="H766">
        <v>897.93</v>
      </c>
      <c r="I766">
        <v>0.05</v>
      </c>
      <c r="J766" t="s">
        <v>1810</v>
      </c>
      <c r="K766" s="17">
        <v>3412.134</v>
      </c>
      <c r="L766">
        <f>VLOOKUP(C766,Customer_Dim!$A$2:$H$501,3,0)</f>
        <v>56</v>
      </c>
      <c r="M766" t="str">
        <f t="shared" si="11"/>
        <v>40–59</v>
      </c>
      <c r="N766" t="str">
        <f>VLOOKUP(C766,Customer_Dim!$A$2:$H$501,4,0)</f>
        <v>Male</v>
      </c>
      <c r="O766" t="str">
        <f>VLOOKUP(C766,Customer_Dim!$A$2:$H$501,6,0)</f>
        <v>Hawaii</v>
      </c>
      <c r="P766">
        <f>VLOOKUP(D766,Product_Dim!$A$1:$G$101,7,0)</f>
        <v>416</v>
      </c>
    </row>
    <row r="767" spans="1:16" x14ac:dyDescent="0.3">
      <c r="A767" t="s">
        <v>1978</v>
      </c>
      <c r="B767" s="4">
        <v>45795</v>
      </c>
      <c r="C767" t="s">
        <v>573</v>
      </c>
      <c r="D767" t="s">
        <v>1628</v>
      </c>
      <c r="E767" t="str">
        <f>VLOOKUP(D767,Product_Dim!$A$1:$G$101,2,0)</f>
        <v>Men's Roll-On Perfume</v>
      </c>
      <c r="F767" t="s">
        <v>1774</v>
      </c>
      <c r="G767">
        <v>1</v>
      </c>
      <c r="H767">
        <v>325.08</v>
      </c>
      <c r="I767">
        <v>0.26</v>
      </c>
      <c r="J767" t="s">
        <v>1807</v>
      </c>
      <c r="K767" s="17">
        <v>240.5592</v>
      </c>
      <c r="L767">
        <f>VLOOKUP(C767,Customer_Dim!$A$2:$H$501,3,0)</f>
        <v>56</v>
      </c>
      <c r="M767" t="str">
        <f t="shared" si="11"/>
        <v>40–59</v>
      </c>
      <c r="N767" t="str">
        <f>VLOOKUP(C767,Customer_Dim!$A$2:$H$501,4,0)</f>
        <v>Male</v>
      </c>
      <c r="O767" t="str">
        <f>VLOOKUP(C767,Customer_Dim!$A$2:$H$501,6,0)</f>
        <v>Hawaii</v>
      </c>
      <c r="P767">
        <f>VLOOKUP(D767,Product_Dim!$A$1:$G$101,7,0)</f>
        <v>267</v>
      </c>
    </row>
    <row r="768" spans="1:16" x14ac:dyDescent="0.3">
      <c r="A768" t="s">
        <v>3275</v>
      </c>
      <c r="B768" s="4">
        <v>45272</v>
      </c>
      <c r="C768" t="s">
        <v>573</v>
      </c>
      <c r="D768" t="s">
        <v>1539</v>
      </c>
      <c r="E768" t="str">
        <f>VLOOKUP(D768,Product_Dim!$A$1:$G$101,2,0)</f>
        <v>Herbal Face Moisturizer</v>
      </c>
      <c r="F768" t="s">
        <v>1748</v>
      </c>
      <c r="G768">
        <v>2</v>
      </c>
      <c r="H768">
        <v>42.51</v>
      </c>
      <c r="I768">
        <v>0.04</v>
      </c>
      <c r="J768" t="s">
        <v>1810</v>
      </c>
      <c r="K768" s="17">
        <v>81.619199999999992</v>
      </c>
      <c r="L768">
        <f>VLOOKUP(C768,Customer_Dim!$A$2:$H$501,3,0)</f>
        <v>56</v>
      </c>
      <c r="M768" t="str">
        <f t="shared" si="11"/>
        <v>40–59</v>
      </c>
      <c r="N768" t="str">
        <f>VLOOKUP(C768,Customer_Dim!$A$2:$H$501,4,0)</f>
        <v>Male</v>
      </c>
      <c r="O768" t="str">
        <f>VLOOKUP(C768,Customer_Dim!$A$2:$H$501,6,0)</f>
        <v>Hawaii</v>
      </c>
      <c r="P768">
        <f>VLOOKUP(D768,Product_Dim!$A$1:$G$101,7,0)</f>
        <v>350</v>
      </c>
    </row>
    <row r="769" spans="1:16" x14ac:dyDescent="0.3">
      <c r="A769" t="s">
        <v>2323</v>
      </c>
      <c r="B769" s="4">
        <v>45372</v>
      </c>
      <c r="C769" t="s">
        <v>573</v>
      </c>
      <c r="D769" t="s">
        <v>1654</v>
      </c>
      <c r="E769" t="str">
        <f>VLOOKUP(D769,Product_Dim!$A$1:$G$101,2,0)</f>
        <v>Laptop Cooling Pad</v>
      </c>
      <c r="F769" t="s">
        <v>1781</v>
      </c>
      <c r="G769">
        <v>1</v>
      </c>
      <c r="H769">
        <v>145.43</v>
      </c>
      <c r="I769">
        <v>0.08</v>
      </c>
      <c r="J769" t="s">
        <v>1805</v>
      </c>
      <c r="K769" s="17">
        <v>133.79560000000001</v>
      </c>
      <c r="L769">
        <f>VLOOKUP(C769,Customer_Dim!$A$2:$H$501,3,0)</f>
        <v>56</v>
      </c>
      <c r="M769" t="str">
        <f t="shared" si="11"/>
        <v>40–59</v>
      </c>
      <c r="N769" t="str">
        <f>VLOOKUP(C769,Customer_Dim!$A$2:$H$501,4,0)</f>
        <v>Male</v>
      </c>
      <c r="O769" t="str">
        <f>VLOOKUP(C769,Customer_Dim!$A$2:$H$501,6,0)</f>
        <v>Hawaii</v>
      </c>
      <c r="P769">
        <f>VLOOKUP(D769,Product_Dim!$A$1:$G$101,7,0)</f>
        <v>222</v>
      </c>
    </row>
    <row r="770" spans="1:16" x14ac:dyDescent="0.3">
      <c r="A770" t="s">
        <v>3211</v>
      </c>
      <c r="B770" s="4">
        <v>45277</v>
      </c>
      <c r="C770" t="s">
        <v>573</v>
      </c>
      <c r="D770" t="s">
        <v>1692</v>
      </c>
      <c r="E770" t="str">
        <f>VLOOKUP(D770,Product_Dim!$A$1:$G$101,2,0)</f>
        <v>Badminton Racket Set</v>
      </c>
      <c r="F770" t="s">
        <v>1768</v>
      </c>
      <c r="G770">
        <v>3</v>
      </c>
      <c r="H770">
        <v>113.87</v>
      </c>
      <c r="I770">
        <v>0.21</v>
      </c>
      <c r="J770" t="s">
        <v>1810</v>
      </c>
      <c r="K770" s="17">
        <v>269.87189999999998</v>
      </c>
      <c r="L770">
        <f>VLOOKUP(C770,Customer_Dim!$A$2:$H$501,3,0)</f>
        <v>56</v>
      </c>
      <c r="M770" t="str">
        <f t="shared" si="11"/>
        <v>40–59</v>
      </c>
      <c r="N770" t="str">
        <f>VLOOKUP(C770,Customer_Dim!$A$2:$H$501,4,0)</f>
        <v>Male</v>
      </c>
      <c r="O770" t="str">
        <f>VLOOKUP(C770,Customer_Dim!$A$2:$H$501,6,0)</f>
        <v>Hawaii</v>
      </c>
      <c r="P770">
        <f>VLOOKUP(D770,Product_Dim!$A$1:$G$101,7,0)</f>
        <v>358</v>
      </c>
    </row>
    <row r="771" spans="1:16" x14ac:dyDescent="0.3">
      <c r="A771" t="s">
        <v>1887</v>
      </c>
      <c r="B771" s="4">
        <v>45885</v>
      </c>
      <c r="C771" t="s">
        <v>576</v>
      </c>
      <c r="D771" t="s">
        <v>1634</v>
      </c>
      <c r="E771" t="str">
        <f>VLOOKUP(D771,Product_Dim!$A$1:$G$101,2,0)</f>
        <v>Rugby Ball</v>
      </c>
      <c r="F771" t="s">
        <v>1764</v>
      </c>
      <c r="G771">
        <v>1</v>
      </c>
      <c r="H771">
        <v>442.27</v>
      </c>
      <c r="I771">
        <v>0.06</v>
      </c>
      <c r="J771" t="s">
        <v>1810</v>
      </c>
      <c r="K771" s="17">
        <v>415.73379999999997</v>
      </c>
      <c r="L771">
        <f>VLOOKUP(C771,Customer_Dim!$A$2:$H$501,3,0)</f>
        <v>48</v>
      </c>
      <c r="M771" t="str">
        <f t="shared" ref="M771:M834" si="12">IF(L771&lt;20,"Below 20",
IF(L771&lt;40,"20–39",
IF(L771&lt;60,"40–59","60+")))</f>
        <v>40–59</v>
      </c>
      <c r="N771" t="str">
        <f>VLOOKUP(C771,Customer_Dim!$A$2:$H$501,4,0)</f>
        <v>Male</v>
      </c>
      <c r="O771" t="str">
        <f>VLOOKUP(C771,Customer_Dim!$A$2:$H$501,6,0)</f>
        <v>Vermont</v>
      </c>
      <c r="P771">
        <f>VLOOKUP(D771,Product_Dim!$A$1:$G$101,7,0)</f>
        <v>82</v>
      </c>
    </row>
    <row r="772" spans="1:16" x14ac:dyDescent="0.3">
      <c r="A772" t="s">
        <v>3064</v>
      </c>
      <c r="B772" s="4">
        <v>45367</v>
      </c>
      <c r="C772" t="s">
        <v>576</v>
      </c>
      <c r="D772" t="s">
        <v>1670</v>
      </c>
      <c r="E772" t="str">
        <f>VLOOKUP(D772,Product_Dim!$A$1:$G$101,2,0)</f>
        <v>Kitchen Storage Rack</v>
      </c>
      <c r="F772" t="s">
        <v>1751</v>
      </c>
      <c r="G772">
        <v>4</v>
      </c>
      <c r="H772">
        <v>662.43</v>
      </c>
      <c r="I772">
        <v>0.24</v>
      </c>
      <c r="J772" t="s">
        <v>1807</v>
      </c>
      <c r="K772" s="17">
        <v>2013.7872</v>
      </c>
      <c r="L772">
        <f>VLOOKUP(C772,Customer_Dim!$A$2:$H$501,3,0)</f>
        <v>48</v>
      </c>
      <c r="M772" t="str">
        <f t="shared" si="12"/>
        <v>40–59</v>
      </c>
      <c r="N772" t="str">
        <f>VLOOKUP(C772,Customer_Dim!$A$2:$H$501,4,0)</f>
        <v>Male</v>
      </c>
      <c r="O772" t="str">
        <f>VLOOKUP(C772,Customer_Dim!$A$2:$H$501,6,0)</f>
        <v>Vermont</v>
      </c>
      <c r="P772">
        <f>VLOOKUP(D772,Product_Dim!$A$1:$G$101,7,0)</f>
        <v>89</v>
      </c>
    </row>
    <row r="773" spans="1:16" x14ac:dyDescent="0.3">
      <c r="A773" t="s">
        <v>3712</v>
      </c>
      <c r="B773" s="4">
        <v>45760</v>
      </c>
      <c r="C773" t="s">
        <v>576</v>
      </c>
      <c r="D773" t="s">
        <v>1680</v>
      </c>
      <c r="E773" t="str">
        <f>VLOOKUP(D773,Product_Dim!$A$1:$G$101,2,0)</f>
        <v>Women's Ankle Boots</v>
      </c>
      <c r="F773" t="s">
        <v>1776</v>
      </c>
      <c r="G773">
        <v>1</v>
      </c>
      <c r="H773">
        <v>979.49</v>
      </c>
      <c r="I773">
        <v>0.19</v>
      </c>
      <c r="J773" t="s">
        <v>1810</v>
      </c>
      <c r="K773" s="17">
        <v>793.38690000000008</v>
      </c>
      <c r="L773">
        <f>VLOOKUP(C773,Customer_Dim!$A$2:$H$501,3,0)</f>
        <v>48</v>
      </c>
      <c r="M773" t="str">
        <f t="shared" si="12"/>
        <v>40–59</v>
      </c>
      <c r="N773" t="str">
        <f>VLOOKUP(C773,Customer_Dim!$A$2:$H$501,4,0)</f>
        <v>Male</v>
      </c>
      <c r="O773" t="str">
        <f>VLOOKUP(C773,Customer_Dim!$A$2:$H$501,6,0)</f>
        <v>Vermont</v>
      </c>
      <c r="P773">
        <f>VLOOKUP(D773,Product_Dim!$A$1:$G$101,7,0)</f>
        <v>82</v>
      </c>
    </row>
    <row r="774" spans="1:16" x14ac:dyDescent="0.3">
      <c r="A774" t="s">
        <v>2575</v>
      </c>
      <c r="B774" s="4">
        <v>45486</v>
      </c>
      <c r="C774" t="s">
        <v>576</v>
      </c>
      <c r="D774" t="s">
        <v>1696</v>
      </c>
      <c r="E774" t="str">
        <f>VLOOKUP(D774,Product_Dim!$A$1:$G$101,2,0)</f>
        <v>Hydrating Face Cleanser</v>
      </c>
      <c r="F774" t="s">
        <v>1734</v>
      </c>
      <c r="G774">
        <v>1</v>
      </c>
      <c r="H774">
        <v>303.79000000000002</v>
      </c>
      <c r="I774">
        <v>0.24</v>
      </c>
      <c r="J774" t="s">
        <v>1807</v>
      </c>
      <c r="K774" s="17">
        <v>230.88040000000001</v>
      </c>
      <c r="L774">
        <f>VLOOKUP(C774,Customer_Dim!$A$2:$H$501,3,0)</f>
        <v>48</v>
      </c>
      <c r="M774" t="str">
        <f t="shared" si="12"/>
        <v>40–59</v>
      </c>
      <c r="N774" t="str">
        <f>VLOOKUP(C774,Customer_Dim!$A$2:$H$501,4,0)</f>
        <v>Male</v>
      </c>
      <c r="O774" t="str">
        <f>VLOOKUP(C774,Customer_Dim!$A$2:$H$501,6,0)</f>
        <v>Vermont</v>
      </c>
      <c r="P774">
        <f>VLOOKUP(D774,Product_Dim!$A$1:$G$101,7,0)</f>
        <v>159</v>
      </c>
    </row>
    <row r="775" spans="1:16" x14ac:dyDescent="0.3">
      <c r="A775" t="s">
        <v>2434</v>
      </c>
      <c r="B775" s="4">
        <v>45547</v>
      </c>
      <c r="C775" t="s">
        <v>576</v>
      </c>
      <c r="D775" t="s">
        <v>1712</v>
      </c>
      <c r="E775" t="str">
        <f>VLOOKUP(D775,Product_Dim!$A$1:$G$101,2,0)</f>
        <v>Women's High Heels</v>
      </c>
      <c r="F775" t="s">
        <v>1786</v>
      </c>
      <c r="G775">
        <v>4</v>
      </c>
      <c r="H775">
        <v>969.55</v>
      </c>
      <c r="I775">
        <v>0.09</v>
      </c>
      <c r="J775" t="s">
        <v>1810</v>
      </c>
      <c r="K775" s="17">
        <v>3529.1619999999998</v>
      </c>
      <c r="L775">
        <f>VLOOKUP(C775,Customer_Dim!$A$2:$H$501,3,0)</f>
        <v>48</v>
      </c>
      <c r="M775" t="str">
        <f t="shared" si="12"/>
        <v>40–59</v>
      </c>
      <c r="N775" t="str">
        <f>VLOOKUP(C775,Customer_Dim!$A$2:$H$501,4,0)</f>
        <v>Male</v>
      </c>
      <c r="O775" t="str">
        <f>VLOOKUP(C775,Customer_Dim!$A$2:$H$501,6,0)</f>
        <v>Vermont</v>
      </c>
      <c r="P775">
        <f>VLOOKUP(D775,Product_Dim!$A$1:$G$101,7,0)</f>
        <v>496</v>
      </c>
    </row>
    <row r="776" spans="1:16" x14ac:dyDescent="0.3">
      <c r="A776" t="s">
        <v>3096</v>
      </c>
      <c r="B776" s="4">
        <v>45537</v>
      </c>
      <c r="C776" t="s">
        <v>579</v>
      </c>
      <c r="D776" t="s">
        <v>1602</v>
      </c>
      <c r="E776" t="str">
        <f>VLOOKUP(D776,Product_Dim!$A$1:$G$101,2,0)</f>
        <v>Women's Summer Dress</v>
      </c>
      <c r="F776" t="s">
        <v>1768</v>
      </c>
      <c r="G776">
        <v>2</v>
      </c>
      <c r="H776">
        <v>117.34</v>
      </c>
      <c r="I776">
        <v>0.09</v>
      </c>
      <c r="J776" t="s">
        <v>1807</v>
      </c>
      <c r="K776" s="17">
        <v>213.55879999999999</v>
      </c>
      <c r="L776">
        <f>VLOOKUP(C776,Customer_Dim!$A$2:$H$501,3,0)</f>
        <v>55</v>
      </c>
      <c r="M776" t="str">
        <f t="shared" si="12"/>
        <v>40–59</v>
      </c>
      <c r="N776" t="str">
        <f>VLOOKUP(C776,Customer_Dim!$A$2:$H$501,4,0)</f>
        <v>Male</v>
      </c>
      <c r="O776" t="str">
        <f>VLOOKUP(C776,Customer_Dim!$A$2:$H$501,6,0)</f>
        <v>Kentucky</v>
      </c>
      <c r="P776">
        <f>VLOOKUP(D776,Product_Dim!$A$1:$G$101,7,0)</f>
        <v>154</v>
      </c>
    </row>
    <row r="777" spans="1:16" x14ac:dyDescent="0.3">
      <c r="A777" t="s">
        <v>2594</v>
      </c>
      <c r="B777" s="4">
        <v>45793</v>
      </c>
      <c r="C777" t="s">
        <v>579</v>
      </c>
      <c r="D777" t="s">
        <v>1604</v>
      </c>
      <c r="E777" t="str">
        <f>VLOOKUP(D777,Product_Dim!$A$1:$G$101,2,0)</f>
        <v>Men's Casual Sneakers</v>
      </c>
      <c r="F777" t="s">
        <v>1795</v>
      </c>
      <c r="G777">
        <v>4</v>
      </c>
      <c r="H777">
        <v>122.87</v>
      </c>
      <c r="I777">
        <v>0.13</v>
      </c>
      <c r="J777" t="s">
        <v>1805</v>
      </c>
      <c r="K777" s="17">
        <v>427.58760000000001</v>
      </c>
      <c r="L777">
        <f>VLOOKUP(C777,Customer_Dim!$A$2:$H$501,3,0)</f>
        <v>55</v>
      </c>
      <c r="M777" t="str">
        <f t="shared" si="12"/>
        <v>40–59</v>
      </c>
      <c r="N777" t="str">
        <f>VLOOKUP(C777,Customer_Dim!$A$2:$H$501,4,0)</f>
        <v>Male</v>
      </c>
      <c r="O777" t="str">
        <f>VLOOKUP(C777,Customer_Dim!$A$2:$H$501,6,0)</f>
        <v>Kentucky</v>
      </c>
      <c r="P777">
        <f>VLOOKUP(D777,Product_Dim!$A$1:$G$101,7,0)</f>
        <v>214</v>
      </c>
    </row>
    <row r="778" spans="1:16" x14ac:dyDescent="0.3">
      <c r="A778" t="s">
        <v>2561</v>
      </c>
      <c r="B778" s="4">
        <v>45546</v>
      </c>
      <c r="C778" t="s">
        <v>579</v>
      </c>
      <c r="D778" t="s">
        <v>1614</v>
      </c>
      <c r="E778" t="str">
        <f>VLOOKUP(D778,Product_Dim!$A$1:$G$101,2,0)</f>
        <v>Smart Home WiFi Camera</v>
      </c>
      <c r="F778" t="s">
        <v>1781</v>
      </c>
      <c r="G778">
        <v>2</v>
      </c>
      <c r="H778">
        <v>567.95000000000005</v>
      </c>
      <c r="I778">
        <v>0.12</v>
      </c>
      <c r="J778" t="s">
        <v>1807</v>
      </c>
      <c r="K778" s="17">
        <v>999.5920000000001</v>
      </c>
      <c r="L778">
        <f>VLOOKUP(C778,Customer_Dim!$A$2:$H$501,3,0)</f>
        <v>55</v>
      </c>
      <c r="M778" t="str">
        <f t="shared" si="12"/>
        <v>40–59</v>
      </c>
      <c r="N778" t="str">
        <f>VLOOKUP(C778,Customer_Dim!$A$2:$H$501,4,0)</f>
        <v>Male</v>
      </c>
      <c r="O778" t="str">
        <f>VLOOKUP(C778,Customer_Dim!$A$2:$H$501,6,0)</f>
        <v>Kentucky</v>
      </c>
      <c r="P778">
        <f>VLOOKUP(D778,Product_Dim!$A$1:$G$101,7,0)</f>
        <v>389</v>
      </c>
    </row>
    <row r="779" spans="1:16" x14ac:dyDescent="0.3">
      <c r="A779" t="s">
        <v>2484</v>
      </c>
      <c r="B779" s="4">
        <v>45842</v>
      </c>
      <c r="C779" t="s">
        <v>579</v>
      </c>
      <c r="D779" t="s">
        <v>1648</v>
      </c>
      <c r="E779" t="str">
        <f>VLOOKUP(D779,Product_Dim!$A$1:$G$101,2,0)</f>
        <v>Men's Hair Styling Gel</v>
      </c>
      <c r="F779" t="s">
        <v>1781</v>
      </c>
      <c r="G779">
        <v>2</v>
      </c>
      <c r="H779">
        <v>37.21</v>
      </c>
      <c r="I779">
        <v>0.19</v>
      </c>
      <c r="J779" t="s">
        <v>1805</v>
      </c>
      <c r="K779" s="17">
        <v>60.280200000000008</v>
      </c>
      <c r="L779">
        <f>VLOOKUP(C779,Customer_Dim!$A$2:$H$501,3,0)</f>
        <v>55</v>
      </c>
      <c r="M779" t="str">
        <f t="shared" si="12"/>
        <v>40–59</v>
      </c>
      <c r="N779" t="str">
        <f>VLOOKUP(C779,Customer_Dim!$A$2:$H$501,4,0)</f>
        <v>Male</v>
      </c>
      <c r="O779" t="str">
        <f>VLOOKUP(C779,Customer_Dim!$A$2:$H$501,6,0)</f>
        <v>Kentucky</v>
      </c>
      <c r="P779">
        <f>VLOOKUP(D779,Product_Dim!$A$1:$G$101,7,0)</f>
        <v>399</v>
      </c>
    </row>
    <row r="780" spans="1:16" x14ac:dyDescent="0.3">
      <c r="A780" t="s">
        <v>2528</v>
      </c>
      <c r="B780" s="4">
        <v>45384</v>
      </c>
      <c r="C780" t="s">
        <v>579</v>
      </c>
      <c r="D780" t="s">
        <v>1696</v>
      </c>
      <c r="E780" t="str">
        <f>VLOOKUP(D780,Product_Dim!$A$1:$G$101,2,0)</f>
        <v>Hydrating Face Cleanser</v>
      </c>
      <c r="F780" t="s">
        <v>1783</v>
      </c>
      <c r="G780">
        <v>3</v>
      </c>
      <c r="H780">
        <v>71.23</v>
      </c>
      <c r="I780">
        <v>0.03</v>
      </c>
      <c r="J780" t="s">
        <v>1805</v>
      </c>
      <c r="K780" s="17">
        <v>207.27930000000001</v>
      </c>
      <c r="L780">
        <f>VLOOKUP(C780,Customer_Dim!$A$2:$H$501,3,0)</f>
        <v>55</v>
      </c>
      <c r="M780" t="str">
        <f t="shared" si="12"/>
        <v>40–59</v>
      </c>
      <c r="N780" t="str">
        <f>VLOOKUP(C780,Customer_Dim!$A$2:$H$501,4,0)</f>
        <v>Male</v>
      </c>
      <c r="O780" t="str">
        <f>VLOOKUP(C780,Customer_Dim!$A$2:$H$501,6,0)</f>
        <v>Kentucky</v>
      </c>
      <c r="P780">
        <f>VLOOKUP(D780,Product_Dim!$A$1:$G$101,7,0)</f>
        <v>159</v>
      </c>
    </row>
    <row r="781" spans="1:16" x14ac:dyDescent="0.3">
      <c r="A781" t="s">
        <v>2338</v>
      </c>
      <c r="B781" s="4">
        <v>45895</v>
      </c>
      <c r="C781" t="s">
        <v>583</v>
      </c>
      <c r="D781" t="s">
        <v>1614</v>
      </c>
      <c r="E781" t="str">
        <f>VLOOKUP(D781,Product_Dim!$A$1:$G$101,2,0)</f>
        <v>Smart Home WiFi Camera</v>
      </c>
      <c r="F781" t="s">
        <v>1764</v>
      </c>
      <c r="G781">
        <v>4</v>
      </c>
      <c r="H781">
        <v>727.49</v>
      </c>
      <c r="I781">
        <v>0.11</v>
      </c>
      <c r="J781" t="s">
        <v>1805</v>
      </c>
      <c r="K781" s="17">
        <v>2589.8643999999999</v>
      </c>
      <c r="L781">
        <f>VLOOKUP(C781,Customer_Dim!$A$2:$H$501,3,0)</f>
        <v>33</v>
      </c>
      <c r="M781" t="str">
        <f t="shared" si="12"/>
        <v>20–39</v>
      </c>
      <c r="N781" t="str">
        <f>VLOOKUP(C781,Customer_Dim!$A$2:$H$501,4,0)</f>
        <v>Female</v>
      </c>
      <c r="O781" t="str">
        <f>VLOOKUP(C781,Customer_Dim!$A$2:$H$501,6,0)</f>
        <v>South Carolina</v>
      </c>
      <c r="P781">
        <f>VLOOKUP(D781,Product_Dim!$A$1:$G$101,7,0)</f>
        <v>389</v>
      </c>
    </row>
    <row r="782" spans="1:16" x14ac:dyDescent="0.3">
      <c r="A782" t="s">
        <v>3632</v>
      </c>
      <c r="B782" s="4">
        <v>45549</v>
      </c>
      <c r="C782" t="s">
        <v>583</v>
      </c>
      <c r="D782" t="s">
        <v>1664</v>
      </c>
      <c r="E782" t="str">
        <f>VLOOKUP(D782,Product_Dim!$A$1:$G$101,2,0)</f>
        <v>Smart LED Light Strip</v>
      </c>
      <c r="F782" t="s">
        <v>1795</v>
      </c>
      <c r="G782">
        <v>2</v>
      </c>
      <c r="H782">
        <v>661.53</v>
      </c>
      <c r="I782">
        <v>0.2</v>
      </c>
      <c r="J782" t="s">
        <v>1807</v>
      </c>
      <c r="K782" s="17">
        <v>1058.4480000000001</v>
      </c>
      <c r="L782">
        <f>VLOOKUP(C782,Customer_Dim!$A$2:$H$501,3,0)</f>
        <v>33</v>
      </c>
      <c r="M782" t="str">
        <f t="shared" si="12"/>
        <v>20–39</v>
      </c>
      <c r="N782" t="str">
        <f>VLOOKUP(C782,Customer_Dim!$A$2:$H$501,4,0)</f>
        <v>Female</v>
      </c>
      <c r="O782" t="str">
        <f>VLOOKUP(C782,Customer_Dim!$A$2:$H$501,6,0)</f>
        <v>South Carolina</v>
      </c>
      <c r="P782">
        <f>VLOOKUP(D782,Product_Dim!$A$1:$G$101,7,0)</f>
        <v>476</v>
      </c>
    </row>
    <row r="783" spans="1:16" x14ac:dyDescent="0.3">
      <c r="A783" t="s">
        <v>1945</v>
      </c>
      <c r="B783" s="4">
        <v>45589</v>
      </c>
      <c r="C783" t="s">
        <v>583</v>
      </c>
      <c r="D783" t="s">
        <v>1724</v>
      </c>
      <c r="E783" t="str">
        <f>VLOOKUP(D783,Product_Dim!$A$1:$G$101,2,0)</f>
        <v>Cricket Bat</v>
      </c>
      <c r="F783" t="s">
        <v>1771</v>
      </c>
      <c r="G783">
        <v>3</v>
      </c>
      <c r="H783">
        <v>237.68</v>
      </c>
      <c r="I783">
        <v>0.1</v>
      </c>
      <c r="J783" t="s">
        <v>1810</v>
      </c>
      <c r="K783" s="17">
        <v>641.73599999999999</v>
      </c>
      <c r="L783">
        <f>VLOOKUP(C783,Customer_Dim!$A$2:$H$501,3,0)</f>
        <v>33</v>
      </c>
      <c r="M783" t="str">
        <f t="shared" si="12"/>
        <v>20–39</v>
      </c>
      <c r="N783" t="str">
        <f>VLOOKUP(C783,Customer_Dim!$A$2:$H$501,4,0)</f>
        <v>Female</v>
      </c>
      <c r="O783" t="str">
        <f>VLOOKUP(C783,Customer_Dim!$A$2:$H$501,6,0)</f>
        <v>South Carolina</v>
      </c>
      <c r="P783">
        <f>VLOOKUP(D783,Product_Dim!$A$1:$G$101,7,0)</f>
        <v>471</v>
      </c>
    </row>
    <row r="784" spans="1:16" x14ac:dyDescent="0.3">
      <c r="A784" t="s">
        <v>3593</v>
      </c>
      <c r="B784" s="4">
        <v>45359</v>
      </c>
      <c r="C784" t="s">
        <v>586</v>
      </c>
      <c r="D784" t="s">
        <v>1578</v>
      </c>
      <c r="E784" t="str">
        <f>VLOOKUP(D784,Product_Dim!$A$1:$G$101,2,0)</f>
        <v>Foldable Camping Chair</v>
      </c>
      <c r="F784" t="s">
        <v>1776</v>
      </c>
      <c r="G784">
        <v>2</v>
      </c>
      <c r="H784">
        <v>722.06</v>
      </c>
      <c r="I784">
        <v>7.0000000000000007E-2</v>
      </c>
      <c r="J784" t="s">
        <v>1805</v>
      </c>
      <c r="K784" s="17">
        <v>1343.0316</v>
      </c>
      <c r="L784">
        <f>VLOOKUP(C784,Customer_Dim!$A$2:$H$501,3,0)</f>
        <v>43</v>
      </c>
      <c r="M784" t="str">
        <f t="shared" si="12"/>
        <v>40–59</v>
      </c>
      <c r="N784" t="str">
        <f>VLOOKUP(C784,Customer_Dim!$A$2:$H$501,4,0)</f>
        <v>Female</v>
      </c>
      <c r="O784" t="str">
        <f>VLOOKUP(C784,Customer_Dim!$A$2:$H$501,6,0)</f>
        <v>Utah</v>
      </c>
      <c r="P784">
        <f>VLOOKUP(D784,Product_Dim!$A$1:$G$101,7,0)</f>
        <v>340</v>
      </c>
    </row>
    <row r="785" spans="1:16" x14ac:dyDescent="0.3">
      <c r="A785" t="s">
        <v>3171</v>
      </c>
      <c r="B785" s="4">
        <v>45322</v>
      </c>
      <c r="C785" t="s">
        <v>586</v>
      </c>
      <c r="D785" t="s">
        <v>1584</v>
      </c>
      <c r="E785" t="str">
        <f>VLOOKUP(D785,Product_Dim!$A$1:$G$101,2,0)</f>
        <v>Decorative Floor Vase</v>
      </c>
      <c r="F785" t="s">
        <v>1786</v>
      </c>
      <c r="G785">
        <v>4</v>
      </c>
      <c r="H785">
        <v>310.79000000000002</v>
      </c>
      <c r="I785">
        <v>0.22</v>
      </c>
      <c r="J785" t="s">
        <v>1810</v>
      </c>
      <c r="K785" s="17">
        <v>969.66480000000013</v>
      </c>
      <c r="L785">
        <f>VLOOKUP(C785,Customer_Dim!$A$2:$H$501,3,0)</f>
        <v>43</v>
      </c>
      <c r="M785" t="str">
        <f t="shared" si="12"/>
        <v>40–59</v>
      </c>
      <c r="N785" t="str">
        <f>VLOOKUP(C785,Customer_Dim!$A$2:$H$501,4,0)</f>
        <v>Female</v>
      </c>
      <c r="O785" t="str">
        <f>VLOOKUP(C785,Customer_Dim!$A$2:$H$501,6,0)</f>
        <v>Utah</v>
      </c>
      <c r="P785">
        <f>VLOOKUP(D785,Product_Dim!$A$1:$G$101,7,0)</f>
        <v>378</v>
      </c>
    </row>
    <row r="786" spans="1:16" x14ac:dyDescent="0.3">
      <c r="A786" t="s">
        <v>2947</v>
      </c>
      <c r="B786" s="4">
        <v>45861</v>
      </c>
      <c r="C786" t="s">
        <v>586</v>
      </c>
      <c r="D786" t="s">
        <v>1598</v>
      </c>
      <c r="E786" t="str">
        <f>VLOOKUP(D786,Product_Dim!$A$1:$G$101,2,0)</f>
        <v>Gaming Mechanical Keyboard</v>
      </c>
      <c r="F786" t="s">
        <v>1783</v>
      </c>
      <c r="G786">
        <v>2</v>
      </c>
      <c r="H786">
        <v>696.61</v>
      </c>
      <c r="I786">
        <v>0.17</v>
      </c>
      <c r="J786" t="s">
        <v>1807</v>
      </c>
      <c r="K786" s="17">
        <v>1156.3725999999999</v>
      </c>
      <c r="L786">
        <f>VLOOKUP(C786,Customer_Dim!$A$2:$H$501,3,0)</f>
        <v>43</v>
      </c>
      <c r="M786" t="str">
        <f t="shared" si="12"/>
        <v>40–59</v>
      </c>
      <c r="N786" t="str">
        <f>VLOOKUP(C786,Customer_Dim!$A$2:$H$501,4,0)</f>
        <v>Female</v>
      </c>
      <c r="O786" t="str">
        <f>VLOOKUP(C786,Customer_Dim!$A$2:$H$501,6,0)</f>
        <v>Utah</v>
      </c>
      <c r="P786">
        <f>VLOOKUP(D786,Product_Dim!$A$1:$G$101,7,0)</f>
        <v>86</v>
      </c>
    </row>
    <row r="787" spans="1:16" x14ac:dyDescent="0.3">
      <c r="A787" t="s">
        <v>3263</v>
      </c>
      <c r="B787" s="4">
        <v>45900</v>
      </c>
      <c r="C787" t="s">
        <v>586</v>
      </c>
      <c r="D787" t="s">
        <v>1664</v>
      </c>
      <c r="E787" t="str">
        <f>VLOOKUP(D787,Product_Dim!$A$1:$G$101,2,0)</f>
        <v>Smart LED Light Strip</v>
      </c>
      <c r="F787" t="s">
        <v>1792</v>
      </c>
      <c r="G787">
        <v>2</v>
      </c>
      <c r="H787">
        <v>947.56</v>
      </c>
      <c r="I787">
        <v>0.02</v>
      </c>
      <c r="J787" t="s">
        <v>1810</v>
      </c>
      <c r="K787" s="17">
        <v>1857.2175999999999</v>
      </c>
      <c r="L787">
        <f>VLOOKUP(C787,Customer_Dim!$A$2:$H$501,3,0)</f>
        <v>43</v>
      </c>
      <c r="M787" t="str">
        <f t="shared" si="12"/>
        <v>40–59</v>
      </c>
      <c r="N787" t="str">
        <f>VLOOKUP(C787,Customer_Dim!$A$2:$H$501,4,0)</f>
        <v>Female</v>
      </c>
      <c r="O787" t="str">
        <f>VLOOKUP(C787,Customer_Dim!$A$2:$H$501,6,0)</f>
        <v>Utah</v>
      </c>
      <c r="P787">
        <f>VLOOKUP(D787,Product_Dim!$A$1:$G$101,7,0)</f>
        <v>476</v>
      </c>
    </row>
    <row r="788" spans="1:16" x14ac:dyDescent="0.3">
      <c r="A788" t="s">
        <v>2640</v>
      </c>
      <c r="B788" s="4">
        <v>45236</v>
      </c>
      <c r="C788" t="s">
        <v>589</v>
      </c>
      <c r="D788" t="s">
        <v>1572</v>
      </c>
      <c r="E788" t="str">
        <f>VLOOKUP(D788,Product_Dim!$A$1:$G$101,2,0)</f>
        <v>Multi-Purpose Storage Box</v>
      </c>
      <c r="F788" t="s">
        <v>1781</v>
      </c>
      <c r="G788">
        <v>1</v>
      </c>
      <c r="H788">
        <v>977.97</v>
      </c>
      <c r="I788">
        <v>0.06</v>
      </c>
      <c r="J788" t="s">
        <v>1810</v>
      </c>
      <c r="K788" s="17">
        <v>919.29179999999997</v>
      </c>
      <c r="L788">
        <f>VLOOKUP(C788,Customer_Dim!$A$2:$H$501,3,0)</f>
        <v>38</v>
      </c>
      <c r="M788" t="str">
        <f t="shared" si="12"/>
        <v>20–39</v>
      </c>
      <c r="N788" t="str">
        <f>VLOOKUP(C788,Customer_Dim!$A$2:$H$501,4,0)</f>
        <v>Male</v>
      </c>
      <c r="O788" t="str">
        <f>VLOOKUP(C788,Customer_Dim!$A$2:$H$501,6,0)</f>
        <v>Maine</v>
      </c>
      <c r="P788">
        <f>VLOOKUP(D788,Product_Dim!$A$1:$G$101,7,0)</f>
        <v>76</v>
      </c>
    </row>
    <row r="789" spans="1:16" x14ac:dyDescent="0.3">
      <c r="A789" t="s">
        <v>2467</v>
      </c>
      <c r="B789" s="4">
        <v>45914</v>
      </c>
      <c r="C789" t="s">
        <v>589</v>
      </c>
      <c r="D789" t="s">
        <v>1710</v>
      </c>
      <c r="E789" t="str">
        <f>VLOOKUP(D789,Product_Dim!$A$1:$G$101,2,0)</f>
        <v>Gaming Mouse Pad XL</v>
      </c>
      <c r="F789" t="s">
        <v>1792</v>
      </c>
      <c r="G789">
        <v>3</v>
      </c>
      <c r="H789">
        <v>107.44</v>
      </c>
      <c r="I789">
        <v>0.27</v>
      </c>
      <c r="J789" t="s">
        <v>1807</v>
      </c>
      <c r="K789" s="17">
        <v>235.2936</v>
      </c>
      <c r="L789">
        <f>VLOOKUP(C789,Customer_Dim!$A$2:$H$501,3,0)</f>
        <v>38</v>
      </c>
      <c r="M789" t="str">
        <f t="shared" si="12"/>
        <v>20–39</v>
      </c>
      <c r="N789" t="str">
        <f>VLOOKUP(C789,Customer_Dim!$A$2:$H$501,4,0)</f>
        <v>Male</v>
      </c>
      <c r="O789" t="str">
        <f>VLOOKUP(C789,Customer_Dim!$A$2:$H$501,6,0)</f>
        <v>Maine</v>
      </c>
      <c r="P789">
        <f>VLOOKUP(D789,Product_Dim!$A$1:$G$101,7,0)</f>
        <v>361</v>
      </c>
    </row>
    <row r="790" spans="1:16" x14ac:dyDescent="0.3">
      <c r="A790" t="s">
        <v>2718</v>
      </c>
      <c r="B790" s="4">
        <v>45630</v>
      </c>
      <c r="C790" t="s">
        <v>592</v>
      </c>
      <c r="D790" t="s">
        <v>1604</v>
      </c>
      <c r="E790" t="str">
        <f>VLOOKUP(D790,Product_Dim!$A$1:$G$101,2,0)</f>
        <v>Men's Casual Sneakers</v>
      </c>
      <c r="F790" t="s">
        <v>1764</v>
      </c>
      <c r="G790">
        <v>4</v>
      </c>
      <c r="H790">
        <v>923.14</v>
      </c>
      <c r="I790">
        <v>0.15</v>
      </c>
      <c r="J790" t="s">
        <v>1805</v>
      </c>
      <c r="K790" s="17">
        <v>3138.6759999999999</v>
      </c>
      <c r="L790">
        <f>VLOOKUP(C790,Customer_Dim!$A$2:$H$501,3,0)</f>
        <v>60</v>
      </c>
      <c r="M790" t="str">
        <f t="shared" si="12"/>
        <v>60+</v>
      </c>
      <c r="N790" t="str">
        <f>VLOOKUP(C790,Customer_Dim!$A$2:$H$501,4,0)</f>
        <v>Male</v>
      </c>
      <c r="O790" t="str">
        <f>VLOOKUP(C790,Customer_Dim!$A$2:$H$501,6,0)</f>
        <v>New York</v>
      </c>
      <c r="P790">
        <f>VLOOKUP(D790,Product_Dim!$A$1:$G$101,7,0)</f>
        <v>214</v>
      </c>
    </row>
    <row r="791" spans="1:16" x14ac:dyDescent="0.3">
      <c r="A791" t="s">
        <v>2234</v>
      </c>
      <c r="B791" s="4">
        <v>45646</v>
      </c>
      <c r="C791" t="s">
        <v>592</v>
      </c>
      <c r="D791" t="s">
        <v>1656</v>
      </c>
      <c r="E791" t="str">
        <f>VLOOKUP(D791,Product_Dim!$A$1:$G$101,2,0)</f>
        <v>Organic Sunscreen Lotion</v>
      </c>
      <c r="F791" t="s">
        <v>1734</v>
      </c>
      <c r="G791">
        <v>4</v>
      </c>
      <c r="H791">
        <v>925.95</v>
      </c>
      <c r="I791">
        <v>0.16</v>
      </c>
      <c r="J791" t="s">
        <v>1810</v>
      </c>
      <c r="K791" s="17">
        <v>3111.192</v>
      </c>
      <c r="L791">
        <f>VLOOKUP(C791,Customer_Dim!$A$2:$H$501,3,0)</f>
        <v>60</v>
      </c>
      <c r="M791" t="str">
        <f t="shared" si="12"/>
        <v>60+</v>
      </c>
      <c r="N791" t="str">
        <f>VLOOKUP(C791,Customer_Dim!$A$2:$H$501,4,0)</f>
        <v>Male</v>
      </c>
      <c r="O791" t="str">
        <f>VLOOKUP(C791,Customer_Dim!$A$2:$H$501,6,0)</f>
        <v>New York</v>
      </c>
      <c r="P791">
        <f>VLOOKUP(D791,Product_Dim!$A$1:$G$101,7,0)</f>
        <v>458</v>
      </c>
    </row>
    <row r="792" spans="1:16" x14ac:dyDescent="0.3">
      <c r="A792" t="s">
        <v>3409</v>
      </c>
      <c r="B792" s="4">
        <v>45313</v>
      </c>
      <c r="C792" t="s">
        <v>592</v>
      </c>
      <c r="D792" t="s">
        <v>1664</v>
      </c>
      <c r="E792" t="str">
        <f>VLOOKUP(D792,Product_Dim!$A$1:$G$101,2,0)</f>
        <v>Smart LED Light Strip</v>
      </c>
      <c r="F792" t="s">
        <v>1734</v>
      </c>
      <c r="G792">
        <v>1</v>
      </c>
      <c r="H792">
        <v>305.70999999999998</v>
      </c>
      <c r="I792">
        <v>0.26</v>
      </c>
      <c r="J792" t="s">
        <v>1810</v>
      </c>
      <c r="K792" s="17">
        <v>226.22540000000001</v>
      </c>
      <c r="L792">
        <f>VLOOKUP(C792,Customer_Dim!$A$2:$H$501,3,0)</f>
        <v>60</v>
      </c>
      <c r="M792" t="str">
        <f t="shared" si="12"/>
        <v>60+</v>
      </c>
      <c r="N792" t="str">
        <f>VLOOKUP(C792,Customer_Dim!$A$2:$H$501,4,0)</f>
        <v>Male</v>
      </c>
      <c r="O792" t="str">
        <f>VLOOKUP(C792,Customer_Dim!$A$2:$H$501,6,0)</f>
        <v>New York</v>
      </c>
      <c r="P792">
        <f>VLOOKUP(D792,Product_Dim!$A$1:$G$101,7,0)</f>
        <v>476</v>
      </c>
    </row>
    <row r="793" spans="1:16" x14ac:dyDescent="0.3">
      <c r="A793" t="s">
        <v>2731</v>
      </c>
      <c r="B793" s="4">
        <v>45471</v>
      </c>
      <c r="C793" t="s">
        <v>592</v>
      </c>
      <c r="D793" t="s">
        <v>1692</v>
      </c>
      <c r="E793" t="str">
        <f>VLOOKUP(D793,Product_Dim!$A$1:$G$101,2,0)</f>
        <v>Badminton Racket Set</v>
      </c>
      <c r="F793" t="s">
        <v>1761</v>
      </c>
      <c r="G793">
        <v>1</v>
      </c>
      <c r="H793">
        <v>26.37</v>
      </c>
      <c r="I793">
        <v>0.3</v>
      </c>
      <c r="J793" t="s">
        <v>1810</v>
      </c>
      <c r="K793" s="17">
        <v>18.459</v>
      </c>
      <c r="L793">
        <f>VLOOKUP(C793,Customer_Dim!$A$2:$H$501,3,0)</f>
        <v>60</v>
      </c>
      <c r="M793" t="str">
        <f t="shared" si="12"/>
        <v>60+</v>
      </c>
      <c r="N793" t="str">
        <f>VLOOKUP(C793,Customer_Dim!$A$2:$H$501,4,0)</f>
        <v>Male</v>
      </c>
      <c r="O793" t="str">
        <f>VLOOKUP(C793,Customer_Dim!$A$2:$H$501,6,0)</f>
        <v>New York</v>
      </c>
      <c r="P793">
        <f>VLOOKUP(D793,Product_Dim!$A$1:$G$101,7,0)</f>
        <v>358</v>
      </c>
    </row>
    <row r="794" spans="1:16" x14ac:dyDescent="0.3">
      <c r="A794" t="s">
        <v>3087</v>
      </c>
      <c r="B794" s="4">
        <v>45328</v>
      </c>
      <c r="C794" t="s">
        <v>592</v>
      </c>
      <c r="D794" t="s">
        <v>1708</v>
      </c>
      <c r="E794" t="str">
        <f>VLOOKUP(D794,Product_Dim!$A$1:$G$101,2,0)</f>
        <v>Face Foundation Kit</v>
      </c>
      <c r="F794" t="s">
        <v>1734</v>
      </c>
      <c r="G794">
        <v>2</v>
      </c>
      <c r="H794">
        <v>121.67</v>
      </c>
      <c r="I794">
        <v>0.08</v>
      </c>
      <c r="J794" t="s">
        <v>1810</v>
      </c>
      <c r="K794" s="17">
        <v>223.87280000000001</v>
      </c>
      <c r="L794">
        <f>VLOOKUP(C794,Customer_Dim!$A$2:$H$501,3,0)</f>
        <v>60</v>
      </c>
      <c r="M794" t="str">
        <f t="shared" si="12"/>
        <v>60+</v>
      </c>
      <c r="N794" t="str">
        <f>VLOOKUP(C794,Customer_Dim!$A$2:$H$501,4,0)</f>
        <v>Male</v>
      </c>
      <c r="O794" t="str">
        <f>VLOOKUP(C794,Customer_Dim!$A$2:$H$501,6,0)</f>
        <v>New York</v>
      </c>
      <c r="P794">
        <f>VLOOKUP(D794,Product_Dim!$A$1:$G$101,7,0)</f>
        <v>457</v>
      </c>
    </row>
    <row r="795" spans="1:16" x14ac:dyDescent="0.3">
      <c r="A795" t="s">
        <v>3433</v>
      </c>
      <c r="B795" s="4">
        <v>45382</v>
      </c>
      <c r="C795" t="s">
        <v>595</v>
      </c>
      <c r="D795" t="s">
        <v>1528</v>
      </c>
      <c r="E795" t="str">
        <f>VLOOKUP(D795,Product_Dim!$A$1:$G$101,2,0)</f>
        <v>Men's Graphic T-Shirt</v>
      </c>
      <c r="F795" t="s">
        <v>1783</v>
      </c>
      <c r="G795">
        <v>2</v>
      </c>
      <c r="H795">
        <v>462.93</v>
      </c>
      <c r="I795">
        <v>0.17</v>
      </c>
      <c r="J795" t="s">
        <v>1807</v>
      </c>
      <c r="K795" s="17">
        <v>768.46379999999999</v>
      </c>
      <c r="L795">
        <f>VLOOKUP(C795,Customer_Dim!$A$2:$H$501,3,0)</f>
        <v>23</v>
      </c>
      <c r="M795" t="str">
        <f t="shared" si="12"/>
        <v>20–39</v>
      </c>
      <c r="N795" t="str">
        <f>VLOOKUP(C795,Customer_Dim!$A$2:$H$501,4,0)</f>
        <v>Female</v>
      </c>
      <c r="O795" t="str">
        <f>VLOOKUP(C795,Customer_Dim!$A$2:$H$501,6,0)</f>
        <v>Oklahoma</v>
      </c>
      <c r="P795">
        <f>VLOOKUP(D795,Product_Dim!$A$1:$G$101,7,0)</f>
        <v>181</v>
      </c>
    </row>
    <row r="796" spans="1:16" x14ac:dyDescent="0.3">
      <c r="A796" t="s">
        <v>2368</v>
      </c>
      <c r="B796" s="4">
        <v>45459</v>
      </c>
      <c r="C796" t="s">
        <v>595</v>
      </c>
      <c r="D796" t="s">
        <v>1552</v>
      </c>
      <c r="E796" t="str">
        <f>VLOOKUP(D796,Product_Dim!$A$1:$G$101,2,0)</f>
        <v>HD Smart TV Stick</v>
      </c>
      <c r="F796" t="s">
        <v>1789</v>
      </c>
      <c r="G796">
        <v>2</v>
      </c>
      <c r="H796">
        <v>813.01</v>
      </c>
      <c r="I796">
        <v>0.06</v>
      </c>
      <c r="J796" t="s">
        <v>1807</v>
      </c>
      <c r="K796" s="17">
        <v>1528.4588000000001</v>
      </c>
      <c r="L796">
        <f>VLOOKUP(C796,Customer_Dim!$A$2:$H$501,3,0)</f>
        <v>23</v>
      </c>
      <c r="M796" t="str">
        <f t="shared" si="12"/>
        <v>20–39</v>
      </c>
      <c r="N796" t="str">
        <f>VLOOKUP(C796,Customer_Dim!$A$2:$H$501,4,0)</f>
        <v>Female</v>
      </c>
      <c r="O796" t="str">
        <f>VLOOKUP(C796,Customer_Dim!$A$2:$H$501,6,0)</f>
        <v>Oklahoma</v>
      </c>
      <c r="P796">
        <f>VLOOKUP(D796,Product_Dim!$A$1:$G$101,7,0)</f>
        <v>0</v>
      </c>
    </row>
    <row r="797" spans="1:16" x14ac:dyDescent="0.3">
      <c r="A797" t="s">
        <v>1910</v>
      </c>
      <c r="B797" s="4">
        <v>45907</v>
      </c>
      <c r="C797" t="s">
        <v>595</v>
      </c>
      <c r="D797" t="s">
        <v>1598</v>
      </c>
      <c r="E797" t="str">
        <f>VLOOKUP(D797,Product_Dim!$A$1:$G$101,2,0)</f>
        <v>Gaming Mechanical Keyboard</v>
      </c>
      <c r="F797" t="s">
        <v>1751</v>
      </c>
      <c r="G797">
        <v>4</v>
      </c>
      <c r="H797">
        <v>925.19</v>
      </c>
      <c r="I797">
        <v>0.19</v>
      </c>
      <c r="J797" t="s">
        <v>1807</v>
      </c>
      <c r="K797" s="17">
        <v>2997.615600000001</v>
      </c>
      <c r="L797">
        <f>VLOOKUP(C797,Customer_Dim!$A$2:$H$501,3,0)</f>
        <v>23</v>
      </c>
      <c r="M797" t="str">
        <f t="shared" si="12"/>
        <v>20–39</v>
      </c>
      <c r="N797" t="str">
        <f>VLOOKUP(C797,Customer_Dim!$A$2:$H$501,4,0)</f>
        <v>Female</v>
      </c>
      <c r="O797" t="str">
        <f>VLOOKUP(C797,Customer_Dim!$A$2:$H$501,6,0)</f>
        <v>Oklahoma</v>
      </c>
      <c r="P797">
        <f>VLOOKUP(D797,Product_Dim!$A$1:$G$101,7,0)</f>
        <v>86</v>
      </c>
    </row>
    <row r="798" spans="1:16" x14ac:dyDescent="0.3">
      <c r="A798" t="s">
        <v>2095</v>
      </c>
      <c r="B798" s="4">
        <v>45386</v>
      </c>
      <c r="C798" t="s">
        <v>595</v>
      </c>
      <c r="D798" t="s">
        <v>1644</v>
      </c>
      <c r="E798" t="str">
        <f>VLOOKUP(D798,Product_Dim!$A$1:$G$101,2,0)</f>
        <v>Foam Roller</v>
      </c>
      <c r="F798" t="s">
        <v>1764</v>
      </c>
      <c r="G798">
        <v>3</v>
      </c>
      <c r="H798">
        <v>545.1</v>
      </c>
      <c r="I798">
        <v>0.08</v>
      </c>
      <c r="J798" t="s">
        <v>1810</v>
      </c>
      <c r="K798" s="17">
        <v>1504.4760000000001</v>
      </c>
      <c r="L798">
        <f>VLOOKUP(C798,Customer_Dim!$A$2:$H$501,3,0)</f>
        <v>23</v>
      </c>
      <c r="M798" t="str">
        <f t="shared" si="12"/>
        <v>20–39</v>
      </c>
      <c r="N798" t="str">
        <f>VLOOKUP(C798,Customer_Dim!$A$2:$H$501,4,0)</f>
        <v>Female</v>
      </c>
      <c r="O798" t="str">
        <f>VLOOKUP(C798,Customer_Dim!$A$2:$H$501,6,0)</f>
        <v>Oklahoma</v>
      </c>
      <c r="P798">
        <f>VLOOKUP(D798,Product_Dim!$A$1:$G$101,7,0)</f>
        <v>138</v>
      </c>
    </row>
    <row r="799" spans="1:16" x14ac:dyDescent="0.3">
      <c r="A799" t="s">
        <v>2288</v>
      </c>
      <c r="B799" s="4">
        <v>45745</v>
      </c>
      <c r="C799" t="s">
        <v>598</v>
      </c>
      <c r="D799" t="s">
        <v>1586</v>
      </c>
      <c r="E799" t="str">
        <f>VLOOKUP(D799,Product_Dim!$A$1:$G$101,2,0)</f>
        <v>Sports Stopwatch Timer</v>
      </c>
      <c r="F799" t="s">
        <v>1739</v>
      </c>
      <c r="G799">
        <v>3</v>
      </c>
      <c r="H799">
        <v>205.34</v>
      </c>
      <c r="I799">
        <v>0.25</v>
      </c>
      <c r="J799" t="s">
        <v>1805</v>
      </c>
      <c r="K799" s="17">
        <v>462.01499999999999</v>
      </c>
      <c r="L799">
        <f>VLOOKUP(C799,Customer_Dim!$A$2:$H$501,3,0)</f>
        <v>18</v>
      </c>
      <c r="M799" t="str">
        <f t="shared" si="12"/>
        <v>Below 20</v>
      </c>
      <c r="N799" t="str">
        <f>VLOOKUP(C799,Customer_Dim!$A$2:$H$501,4,0)</f>
        <v>Male</v>
      </c>
      <c r="O799" t="str">
        <f>VLOOKUP(C799,Customer_Dim!$A$2:$H$501,6,0)</f>
        <v>New York</v>
      </c>
      <c r="P799">
        <f>VLOOKUP(D799,Product_Dim!$A$1:$G$101,7,0)</f>
        <v>137</v>
      </c>
    </row>
    <row r="800" spans="1:16" x14ac:dyDescent="0.3">
      <c r="A800" t="s">
        <v>1895</v>
      </c>
      <c r="B800" s="4">
        <v>45588</v>
      </c>
      <c r="C800" t="s">
        <v>598</v>
      </c>
      <c r="D800" t="s">
        <v>1606</v>
      </c>
      <c r="E800" t="str">
        <f>VLOOKUP(D800,Product_Dim!$A$1:$G$101,2,0)</f>
        <v>Sports Water Hydration Pack</v>
      </c>
      <c r="F800" t="s">
        <v>1734</v>
      </c>
      <c r="G800">
        <v>2</v>
      </c>
      <c r="H800">
        <v>217.83</v>
      </c>
      <c r="I800">
        <v>0.14000000000000001</v>
      </c>
      <c r="J800" t="s">
        <v>1807</v>
      </c>
      <c r="K800" s="17">
        <v>374.66759999999999</v>
      </c>
      <c r="L800">
        <f>VLOOKUP(C800,Customer_Dim!$A$2:$H$501,3,0)</f>
        <v>18</v>
      </c>
      <c r="M800" t="str">
        <f t="shared" si="12"/>
        <v>Below 20</v>
      </c>
      <c r="N800" t="str">
        <f>VLOOKUP(C800,Customer_Dim!$A$2:$H$501,4,0)</f>
        <v>Male</v>
      </c>
      <c r="O800" t="str">
        <f>VLOOKUP(C800,Customer_Dim!$A$2:$H$501,6,0)</f>
        <v>New York</v>
      </c>
      <c r="P800">
        <f>VLOOKUP(D800,Product_Dim!$A$1:$G$101,7,0)</f>
        <v>394</v>
      </c>
    </row>
    <row r="801" spans="1:16" x14ac:dyDescent="0.3">
      <c r="A801" t="s">
        <v>3333</v>
      </c>
      <c r="B801" s="4">
        <v>45672</v>
      </c>
      <c r="C801" t="s">
        <v>598</v>
      </c>
      <c r="D801" t="s">
        <v>1610</v>
      </c>
      <c r="E801" t="str">
        <f>VLOOKUP(D801,Product_Dim!$A$1:$G$101,2,0)</f>
        <v>Noise-Canceling Headphones</v>
      </c>
      <c r="F801" t="s">
        <v>1792</v>
      </c>
      <c r="G801">
        <v>1</v>
      </c>
      <c r="H801">
        <v>470.34</v>
      </c>
      <c r="I801">
        <v>0.18</v>
      </c>
      <c r="J801" t="s">
        <v>1810</v>
      </c>
      <c r="K801" s="17">
        <v>385.67880000000002</v>
      </c>
      <c r="L801">
        <f>VLOOKUP(C801,Customer_Dim!$A$2:$H$501,3,0)</f>
        <v>18</v>
      </c>
      <c r="M801" t="str">
        <f t="shared" si="12"/>
        <v>Below 20</v>
      </c>
      <c r="N801" t="str">
        <f>VLOOKUP(C801,Customer_Dim!$A$2:$H$501,4,0)</f>
        <v>Male</v>
      </c>
      <c r="O801" t="str">
        <f>VLOOKUP(C801,Customer_Dim!$A$2:$H$501,6,0)</f>
        <v>New York</v>
      </c>
      <c r="P801">
        <f>VLOOKUP(D801,Product_Dim!$A$1:$G$101,7,0)</f>
        <v>378</v>
      </c>
    </row>
    <row r="802" spans="1:16" x14ac:dyDescent="0.3">
      <c r="A802" t="s">
        <v>2236</v>
      </c>
      <c r="B802" s="4">
        <v>45731</v>
      </c>
      <c r="C802" t="s">
        <v>598</v>
      </c>
      <c r="D802" t="s">
        <v>1542</v>
      </c>
      <c r="E802" t="str">
        <f>VLOOKUP(D802,Product_Dim!$A$1:$G$101,2,0)</f>
        <v>LED Table Lamp</v>
      </c>
      <c r="F802" t="s">
        <v>1751</v>
      </c>
      <c r="G802">
        <v>4</v>
      </c>
      <c r="H802">
        <v>149.83000000000001</v>
      </c>
      <c r="I802">
        <v>0.02</v>
      </c>
      <c r="J802" t="s">
        <v>1805</v>
      </c>
      <c r="K802" s="17">
        <v>587.33360000000005</v>
      </c>
      <c r="L802">
        <f>VLOOKUP(C802,Customer_Dim!$A$2:$H$501,3,0)</f>
        <v>18</v>
      </c>
      <c r="M802" t="str">
        <f t="shared" si="12"/>
        <v>Below 20</v>
      </c>
      <c r="N802" t="str">
        <f>VLOOKUP(C802,Customer_Dim!$A$2:$H$501,4,0)</f>
        <v>Male</v>
      </c>
      <c r="O802" t="str">
        <f>VLOOKUP(C802,Customer_Dim!$A$2:$H$501,6,0)</f>
        <v>New York</v>
      </c>
      <c r="P802">
        <f>VLOOKUP(D802,Product_Dim!$A$1:$G$101,7,0)</f>
        <v>170</v>
      </c>
    </row>
    <row r="803" spans="1:16" x14ac:dyDescent="0.3">
      <c r="A803" t="s">
        <v>2015</v>
      </c>
      <c r="B803" s="4">
        <v>45411</v>
      </c>
      <c r="C803" t="s">
        <v>601</v>
      </c>
      <c r="D803" t="s">
        <v>1598</v>
      </c>
      <c r="E803" t="str">
        <f>VLOOKUP(D803,Product_Dim!$A$1:$G$101,2,0)</f>
        <v>Gaming Mechanical Keyboard</v>
      </c>
      <c r="F803" t="s">
        <v>1789</v>
      </c>
      <c r="G803">
        <v>4</v>
      </c>
      <c r="H803">
        <v>931.26</v>
      </c>
      <c r="I803">
        <v>0.04</v>
      </c>
      <c r="J803" t="s">
        <v>1805</v>
      </c>
      <c r="K803" s="17">
        <v>3576.0383999999999</v>
      </c>
      <c r="L803">
        <f>VLOOKUP(C803,Customer_Dim!$A$2:$H$501,3,0)</f>
        <v>46</v>
      </c>
      <c r="M803" t="str">
        <f t="shared" si="12"/>
        <v>40–59</v>
      </c>
      <c r="N803" t="str">
        <f>VLOOKUP(C803,Customer_Dim!$A$2:$H$501,4,0)</f>
        <v>Female</v>
      </c>
      <c r="O803" t="str">
        <f>VLOOKUP(C803,Customer_Dim!$A$2:$H$501,6,0)</f>
        <v>North Dakota</v>
      </c>
      <c r="P803">
        <f>VLOOKUP(D803,Product_Dim!$A$1:$G$101,7,0)</f>
        <v>86</v>
      </c>
    </row>
    <row r="804" spans="1:16" x14ac:dyDescent="0.3">
      <c r="A804" t="s">
        <v>2708</v>
      </c>
      <c r="B804" s="4">
        <v>45784</v>
      </c>
      <c r="C804" t="s">
        <v>601</v>
      </c>
      <c r="D804" t="s">
        <v>1622</v>
      </c>
      <c r="E804" t="str">
        <f>VLOOKUP(D804,Product_Dim!$A$1:$G$101,2,0)</f>
        <v>Men's Winter Jacket</v>
      </c>
      <c r="F804" t="s">
        <v>1743</v>
      </c>
      <c r="G804">
        <v>2</v>
      </c>
      <c r="H804">
        <v>71.48</v>
      </c>
      <c r="I804">
        <v>0.14000000000000001</v>
      </c>
      <c r="J804" t="s">
        <v>1810</v>
      </c>
      <c r="K804" s="17">
        <v>122.9456</v>
      </c>
      <c r="L804">
        <f>VLOOKUP(C804,Customer_Dim!$A$2:$H$501,3,0)</f>
        <v>46</v>
      </c>
      <c r="M804" t="str">
        <f t="shared" si="12"/>
        <v>40–59</v>
      </c>
      <c r="N804" t="str">
        <f>VLOOKUP(C804,Customer_Dim!$A$2:$H$501,4,0)</f>
        <v>Female</v>
      </c>
      <c r="O804" t="str">
        <f>VLOOKUP(C804,Customer_Dim!$A$2:$H$501,6,0)</f>
        <v>North Dakota</v>
      </c>
      <c r="P804">
        <f>VLOOKUP(D804,Product_Dim!$A$1:$G$101,7,0)</f>
        <v>296</v>
      </c>
    </row>
    <row r="805" spans="1:16" x14ac:dyDescent="0.3">
      <c r="A805" t="s">
        <v>2220</v>
      </c>
      <c r="B805" s="4">
        <v>45863</v>
      </c>
      <c r="C805" t="s">
        <v>604</v>
      </c>
      <c r="D805" t="s">
        <v>1662</v>
      </c>
      <c r="E805" t="str">
        <f>VLOOKUP(D805,Product_Dim!$A$1:$G$101,2,0)</f>
        <v>Women's Hair Dryer Brush</v>
      </c>
      <c r="F805" t="s">
        <v>1768</v>
      </c>
      <c r="G805">
        <v>1</v>
      </c>
      <c r="H805">
        <v>87.78</v>
      </c>
      <c r="I805">
        <v>0.06</v>
      </c>
      <c r="J805" t="s">
        <v>1805</v>
      </c>
      <c r="K805" s="17">
        <v>82.513199999999998</v>
      </c>
      <c r="L805">
        <f>VLOOKUP(C805,Customer_Dim!$A$2:$H$501,3,0)</f>
        <v>54</v>
      </c>
      <c r="M805" t="str">
        <f t="shared" si="12"/>
        <v>40–59</v>
      </c>
      <c r="N805" t="str">
        <f>VLOOKUP(C805,Customer_Dim!$A$2:$H$501,4,0)</f>
        <v>Female</v>
      </c>
      <c r="O805" t="str">
        <f>VLOOKUP(C805,Customer_Dim!$A$2:$H$501,6,0)</f>
        <v>New Jersey</v>
      </c>
      <c r="P805">
        <f>VLOOKUP(D805,Product_Dim!$A$1:$G$101,7,0)</f>
        <v>177</v>
      </c>
    </row>
    <row r="806" spans="1:16" x14ac:dyDescent="0.3">
      <c r="A806" t="s">
        <v>2820</v>
      </c>
      <c r="B806" s="4">
        <v>45459</v>
      </c>
      <c r="C806" t="s">
        <v>604</v>
      </c>
      <c r="D806" t="s">
        <v>1542</v>
      </c>
      <c r="E806" t="str">
        <f>VLOOKUP(D806,Product_Dim!$A$1:$G$101,2,0)</f>
        <v>LED Table Lamp</v>
      </c>
      <c r="F806" t="s">
        <v>1789</v>
      </c>
      <c r="G806">
        <v>4</v>
      </c>
      <c r="H806">
        <v>929.26</v>
      </c>
      <c r="I806">
        <v>0.23</v>
      </c>
      <c r="J806" t="s">
        <v>1807</v>
      </c>
      <c r="K806" s="17">
        <v>2862.1208000000001</v>
      </c>
      <c r="L806">
        <f>VLOOKUP(C806,Customer_Dim!$A$2:$H$501,3,0)</f>
        <v>54</v>
      </c>
      <c r="M806" t="str">
        <f t="shared" si="12"/>
        <v>40–59</v>
      </c>
      <c r="N806" t="str">
        <f>VLOOKUP(C806,Customer_Dim!$A$2:$H$501,4,0)</f>
        <v>Female</v>
      </c>
      <c r="O806" t="str">
        <f>VLOOKUP(C806,Customer_Dim!$A$2:$H$501,6,0)</f>
        <v>New Jersey</v>
      </c>
      <c r="P806">
        <f>VLOOKUP(D806,Product_Dim!$A$1:$G$101,7,0)</f>
        <v>170</v>
      </c>
    </row>
    <row r="807" spans="1:16" x14ac:dyDescent="0.3">
      <c r="A807" t="s">
        <v>2014</v>
      </c>
      <c r="B807" s="4">
        <v>45640</v>
      </c>
      <c r="C807" t="s">
        <v>604</v>
      </c>
      <c r="D807" t="s">
        <v>1688</v>
      </c>
      <c r="E807" t="str">
        <f>VLOOKUP(D807,Product_Dim!$A$1:$G$101,2,0)</f>
        <v>Decorative Lamp Shade</v>
      </c>
      <c r="F807" t="s">
        <v>1748</v>
      </c>
      <c r="G807">
        <v>1</v>
      </c>
      <c r="H807">
        <v>127.11</v>
      </c>
      <c r="I807">
        <v>0.01</v>
      </c>
      <c r="J807" t="s">
        <v>1807</v>
      </c>
      <c r="K807" s="17">
        <v>125.8389</v>
      </c>
      <c r="L807">
        <f>VLOOKUP(C807,Customer_Dim!$A$2:$H$501,3,0)</f>
        <v>54</v>
      </c>
      <c r="M807" t="str">
        <f t="shared" si="12"/>
        <v>40–59</v>
      </c>
      <c r="N807" t="str">
        <f>VLOOKUP(C807,Customer_Dim!$A$2:$H$501,4,0)</f>
        <v>Female</v>
      </c>
      <c r="O807" t="str">
        <f>VLOOKUP(C807,Customer_Dim!$A$2:$H$501,6,0)</f>
        <v>New Jersey</v>
      </c>
      <c r="P807">
        <f>VLOOKUP(D807,Product_Dim!$A$1:$G$101,7,0)</f>
        <v>469</v>
      </c>
    </row>
    <row r="808" spans="1:16" x14ac:dyDescent="0.3">
      <c r="A808" t="s">
        <v>1831</v>
      </c>
      <c r="B808" s="4">
        <v>45908</v>
      </c>
      <c r="C808" t="s">
        <v>607</v>
      </c>
      <c r="D808" t="s">
        <v>1664</v>
      </c>
      <c r="E808" t="str">
        <f>VLOOKUP(D808,Product_Dim!$A$1:$G$101,2,0)</f>
        <v>Smart LED Light Strip</v>
      </c>
      <c r="F808" t="s">
        <v>1758</v>
      </c>
      <c r="G808">
        <v>3</v>
      </c>
      <c r="H808">
        <v>77.599999999999994</v>
      </c>
      <c r="I808">
        <v>7.0000000000000007E-2</v>
      </c>
      <c r="J808" t="s">
        <v>1805</v>
      </c>
      <c r="K808" s="17">
        <v>216.50399999999999</v>
      </c>
      <c r="L808">
        <f>VLOOKUP(C808,Customer_Dim!$A$2:$H$501,3,0)</f>
        <v>53</v>
      </c>
      <c r="M808" t="str">
        <f t="shared" si="12"/>
        <v>40–59</v>
      </c>
      <c r="N808" t="str">
        <f>VLOOKUP(C808,Customer_Dim!$A$2:$H$501,4,0)</f>
        <v>Male</v>
      </c>
      <c r="O808" t="str">
        <f>VLOOKUP(C808,Customer_Dim!$A$2:$H$501,6,0)</f>
        <v>Missouri</v>
      </c>
      <c r="P808">
        <f>VLOOKUP(D808,Product_Dim!$A$1:$G$101,7,0)</f>
        <v>476</v>
      </c>
    </row>
    <row r="809" spans="1:16" x14ac:dyDescent="0.3">
      <c r="A809" t="s">
        <v>3802</v>
      </c>
      <c r="B809" s="4">
        <v>45264</v>
      </c>
      <c r="C809" t="s">
        <v>607</v>
      </c>
      <c r="D809" t="s">
        <v>1728</v>
      </c>
      <c r="E809" t="str">
        <f>VLOOKUP(D809,Product_Dim!$A$1:$G$101,2,0)</f>
        <v>Stainless Steel Cookware Set</v>
      </c>
      <c r="F809" t="s">
        <v>1795</v>
      </c>
      <c r="G809">
        <v>3</v>
      </c>
      <c r="H809">
        <v>112.77</v>
      </c>
      <c r="I809">
        <v>0.19</v>
      </c>
      <c r="J809" t="s">
        <v>1805</v>
      </c>
      <c r="K809" s="17">
        <v>274.03109999999998</v>
      </c>
      <c r="L809">
        <f>VLOOKUP(C809,Customer_Dim!$A$2:$H$501,3,0)</f>
        <v>53</v>
      </c>
      <c r="M809" t="str">
        <f t="shared" si="12"/>
        <v>40–59</v>
      </c>
      <c r="N809" t="str">
        <f>VLOOKUP(C809,Customer_Dim!$A$2:$H$501,4,0)</f>
        <v>Male</v>
      </c>
      <c r="O809" t="str">
        <f>VLOOKUP(C809,Customer_Dim!$A$2:$H$501,6,0)</f>
        <v>Missouri</v>
      </c>
      <c r="P809">
        <f>VLOOKUP(D809,Product_Dim!$A$1:$G$101,7,0)</f>
        <v>146</v>
      </c>
    </row>
    <row r="810" spans="1:16" x14ac:dyDescent="0.3">
      <c r="A810" t="s">
        <v>2133</v>
      </c>
      <c r="B810" s="4">
        <v>45924</v>
      </c>
      <c r="C810" t="s">
        <v>610</v>
      </c>
      <c r="D810" t="s">
        <v>1556</v>
      </c>
      <c r="E810" t="str">
        <f>VLOOKUP(D810,Product_Dim!$A$1:$G$101,2,0)</f>
        <v>USB-C Fast Charger</v>
      </c>
      <c r="F810" t="s">
        <v>1739</v>
      </c>
      <c r="G810">
        <v>2</v>
      </c>
      <c r="H810">
        <v>610.37</v>
      </c>
      <c r="I810">
        <v>0.1</v>
      </c>
      <c r="J810" t="s">
        <v>1807</v>
      </c>
      <c r="K810" s="17">
        <v>1098.6659999999999</v>
      </c>
      <c r="L810">
        <f>VLOOKUP(C810,Customer_Dim!$A$2:$H$501,3,0)</f>
        <v>60</v>
      </c>
      <c r="M810" t="str">
        <f t="shared" si="12"/>
        <v>60+</v>
      </c>
      <c r="N810" t="str">
        <f>VLOOKUP(C810,Customer_Dim!$A$2:$H$501,4,0)</f>
        <v>Female</v>
      </c>
      <c r="O810" t="str">
        <f>VLOOKUP(C810,Customer_Dim!$A$2:$H$501,6,0)</f>
        <v>Alabama</v>
      </c>
      <c r="P810">
        <f>VLOOKUP(D810,Product_Dim!$A$1:$G$101,7,0)</f>
        <v>453</v>
      </c>
    </row>
    <row r="811" spans="1:16" x14ac:dyDescent="0.3">
      <c r="A811" t="s">
        <v>2917</v>
      </c>
      <c r="B811" s="4">
        <v>45652</v>
      </c>
      <c r="C811" t="s">
        <v>610</v>
      </c>
      <c r="D811" t="s">
        <v>1578</v>
      </c>
      <c r="E811" t="str">
        <f>VLOOKUP(D811,Product_Dim!$A$1:$G$101,2,0)</f>
        <v>Foldable Camping Chair</v>
      </c>
      <c r="F811" t="s">
        <v>1795</v>
      </c>
      <c r="G811">
        <v>3</v>
      </c>
      <c r="H811">
        <v>631.20000000000005</v>
      </c>
      <c r="I811">
        <v>0.24</v>
      </c>
      <c r="J811" t="s">
        <v>1805</v>
      </c>
      <c r="K811" s="17">
        <v>1439.136</v>
      </c>
      <c r="L811">
        <f>VLOOKUP(C811,Customer_Dim!$A$2:$H$501,3,0)</f>
        <v>60</v>
      </c>
      <c r="M811" t="str">
        <f t="shared" si="12"/>
        <v>60+</v>
      </c>
      <c r="N811" t="str">
        <f>VLOOKUP(C811,Customer_Dim!$A$2:$H$501,4,0)</f>
        <v>Female</v>
      </c>
      <c r="O811" t="str">
        <f>VLOOKUP(C811,Customer_Dim!$A$2:$H$501,6,0)</f>
        <v>Alabama</v>
      </c>
      <c r="P811">
        <f>VLOOKUP(D811,Product_Dim!$A$1:$G$101,7,0)</f>
        <v>340</v>
      </c>
    </row>
    <row r="812" spans="1:16" x14ac:dyDescent="0.3">
      <c r="A812" t="s">
        <v>3510</v>
      </c>
      <c r="B812" s="4">
        <v>45521</v>
      </c>
      <c r="C812" t="s">
        <v>610</v>
      </c>
      <c r="D812" t="s">
        <v>1596</v>
      </c>
      <c r="E812" t="str">
        <f>VLOOKUP(D812,Product_Dim!$A$1:$G$101,2,0)</f>
        <v>Modern Wall Clock</v>
      </c>
      <c r="F812" t="s">
        <v>1781</v>
      </c>
      <c r="G812">
        <v>1</v>
      </c>
      <c r="H812">
        <v>255.02</v>
      </c>
      <c r="I812">
        <v>0.3</v>
      </c>
      <c r="J812" t="s">
        <v>1805</v>
      </c>
      <c r="K812" s="17">
        <v>178.51400000000001</v>
      </c>
      <c r="L812">
        <f>VLOOKUP(C812,Customer_Dim!$A$2:$H$501,3,0)</f>
        <v>60</v>
      </c>
      <c r="M812" t="str">
        <f t="shared" si="12"/>
        <v>60+</v>
      </c>
      <c r="N812" t="str">
        <f>VLOOKUP(C812,Customer_Dim!$A$2:$H$501,4,0)</f>
        <v>Female</v>
      </c>
      <c r="O812" t="str">
        <f>VLOOKUP(C812,Customer_Dim!$A$2:$H$501,6,0)</f>
        <v>Alabama</v>
      </c>
      <c r="P812">
        <f>VLOOKUP(D812,Product_Dim!$A$1:$G$101,7,0)</f>
        <v>305</v>
      </c>
    </row>
    <row r="813" spans="1:16" x14ac:dyDescent="0.3">
      <c r="A813" t="s">
        <v>2764</v>
      </c>
      <c r="B813" s="4">
        <v>45761</v>
      </c>
      <c r="C813" t="s">
        <v>610</v>
      </c>
      <c r="D813" t="s">
        <v>1602</v>
      </c>
      <c r="E813" t="str">
        <f>VLOOKUP(D813,Product_Dim!$A$1:$G$101,2,0)</f>
        <v>Women's Summer Dress</v>
      </c>
      <c r="F813" t="s">
        <v>1764</v>
      </c>
      <c r="G813">
        <v>1</v>
      </c>
      <c r="H813">
        <v>579.69000000000005</v>
      </c>
      <c r="I813">
        <v>0.02</v>
      </c>
      <c r="J813" t="s">
        <v>1805</v>
      </c>
      <c r="K813" s="17">
        <v>568.09620000000007</v>
      </c>
      <c r="L813">
        <f>VLOOKUP(C813,Customer_Dim!$A$2:$H$501,3,0)</f>
        <v>60</v>
      </c>
      <c r="M813" t="str">
        <f t="shared" si="12"/>
        <v>60+</v>
      </c>
      <c r="N813" t="str">
        <f>VLOOKUP(C813,Customer_Dim!$A$2:$H$501,4,0)</f>
        <v>Female</v>
      </c>
      <c r="O813" t="str">
        <f>VLOOKUP(C813,Customer_Dim!$A$2:$H$501,6,0)</f>
        <v>Alabama</v>
      </c>
      <c r="P813">
        <f>VLOOKUP(D813,Product_Dim!$A$1:$G$101,7,0)</f>
        <v>154</v>
      </c>
    </row>
    <row r="814" spans="1:16" x14ac:dyDescent="0.3">
      <c r="A814" t="s">
        <v>2358</v>
      </c>
      <c r="B814" s="4">
        <v>45222</v>
      </c>
      <c r="C814" t="s">
        <v>610</v>
      </c>
      <c r="D814" t="s">
        <v>1616</v>
      </c>
      <c r="E814" t="str">
        <f>VLOOKUP(D814,Product_Dim!$A$1:$G$101,2,0)</f>
        <v>USB External Hard Drive</v>
      </c>
      <c r="F814" t="s">
        <v>1743</v>
      </c>
      <c r="G814">
        <v>3</v>
      </c>
      <c r="H814">
        <v>137.77000000000001</v>
      </c>
      <c r="I814">
        <v>0.26</v>
      </c>
      <c r="J814" t="s">
        <v>1807</v>
      </c>
      <c r="K814" s="17">
        <v>305.84940000000012</v>
      </c>
      <c r="L814">
        <f>VLOOKUP(C814,Customer_Dim!$A$2:$H$501,3,0)</f>
        <v>60</v>
      </c>
      <c r="M814" t="str">
        <f t="shared" si="12"/>
        <v>60+</v>
      </c>
      <c r="N814" t="str">
        <f>VLOOKUP(C814,Customer_Dim!$A$2:$H$501,4,0)</f>
        <v>Female</v>
      </c>
      <c r="O814" t="str">
        <f>VLOOKUP(C814,Customer_Dim!$A$2:$H$501,6,0)</f>
        <v>Alabama</v>
      </c>
      <c r="P814">
        <f>VLOOKUP(D814,Product_Dim!$A$1:$G$101,7,0)</f>
        <v>266</v>
      </c>
    </row>
    <row r="815" spans="1:16" x14ac:dyDescent="0.3">
      <c r="A815" t="s">
        <v>2734</v>
      </c>
      <c r="B815" s="4">
        <v>45910</v>
      </c>
      <c r="C815" t="s">
        <v>610</v>
      </c>
      <c r="D815" t="s">
        <v>1682</v>
      </c>
      <c r="E815" t="str">
        <f>VLOOKUP(D815,Product_Dim!$A$1:$G$101,2,0)</f>
        <v>Wireless Mouse</v>
      </c>
      <c r="F815" t="s">
        <v>1792</v>
      </c>
      <c r="G815">
        <v>1</v>
      </c>
      <c r="H815">
        <v>533.04999999999995</v>
      </c>
      <c r="I815">
        <v>0.11</v>
      </c>
      <c r="J815" t="s">
        <v>1807</v>
      </c>
      <c r="K815" s="17">
        <v>474.41449999999998</v>
      </c>
      <c r="L815">
        <f>VLOOKUP(C815,Customer_Dim!$A$2:$H$501,3,0)</f>
        <v>60</v>
      </c>
      <c r="M815" t="str">
        <f t="shared" si="12"/>
        <v>60+</v>
      </c>
      <c r="N815" t="str">
        <f>VLOOKUP(C815,Customer_Dim!$A$2:$H$501,4,0)</f>
        <v>Female</v>
      </c>
      <c r="O815" t="str">
        <f>VLOOKUP(C815,Customer_Dim!$A$2:$H$501,6,0)</f>
        <v>Alabama</v>
      </c>
      <c r="P815">
        <f>VLOOKUP(D815,Product_Dim!$A$1:$G$101,7,0)</f>
        <v>320</v>
      </c>
    </row>
    <row r="816" spans="1:16" x14ac:dyDescent="0.3">
      <c r="A816" t="s">
        <v>1815</v>
      </c>
      <c r="B816" s="4">
        <v>45781</v>
      </c>
      <c r="C816" t="s">
        <v>610</v>
      </c>
      <c r="D816" t="s">
        <v>1728</v>
      </c>
      <c r="E816" t="str">
        <f>VLOOKUP(D816,Product_Dim!$A$1:$G$101,2,0)</f>
        <v>Stainless Steel Cookware Set</v>
      </c>
      <c r="F816" t="s">
        <v>1755</v>
      </c>
      <c r="G816">
        <v>3.0000000000000004</v>
      </c>
      <c r="H816">
        <v>448.25</v>
      </c>
      <c r="I816">
        <v>7.0000000000000007E-2</v>
      </c>
      <c r="J816" t="s">
        <v>1807</v>
      </c>
      <c r="K816" s="17">
        <v>1250.6175000000001</v>
      </c>
      <c r="L816">
        <f>VLOOKUP(C816,Customer_Dim!$A$2:$H$501,3,0)</f>
        <v>60</v>
      </c>
      <c r="M816" t="str">
        <f t="shared" si="12"/>
        <v>60+</v>
      </c>
      <c r="N816" t="str">
        <f>VLOOKUP(C816,Customer_Dim!$A$2:$H$501,4,0)</f>
        <v>Female</v>
      </c>
      <c r="O816" t="str">
        <f>VLOOKUP(C816,Customer_Dim!$A$2:$H$501,6,0)</f>
        <v>Alabama</v>
      </c>
      <c r="P816">
        <f>VLOOKUP(D816,Product_Dim!$A$1:$G$101,7,0)</f>
        <v>146</v>
      </c>
    </row>
    <row r="817" spans="1:16" x14ac:dyDescent="0.3">
      <c r="A817" t="s">
        <v>2367</v>
      </c>
      <c r="B817" s="4">
        <v>45326</v>
      </c>
      <c r="C817" t="s">
        <v>613</v>
      </c>
      <c r="D817" t="s">
        <v>1590</v>
      </c>
      <c r="E817" t="str">
        <f>VLOOKUP(D817,Product_Dim!$A$1:$G$101,2,0)</f>
        <v>Stainless Steel Cutlery Set</v>
      </c>
      <c r="F817" t="s">
        <v>1764</v>
      </c>
      <c r="G817">
        <v>3</v>
      </c>
      <c r="H817">
        <v>330.04</v>
      </c>
      <c r="I817">
        <v>0.2</v>
      </c>
      <c r="J817" t="s">
        <v>1805</v>
      </c>
      <c r="K817" s="17">
        <v>792.09600000000012</v>
      </c>
      <c r="L817">
        <f>VLOOKUP(C817,Customer_Dim!$A$2:$H$501,3,0)</f>
        <v>42</v>
      </c>
      <c r="M817" t="str">
        <f t="shared" si="12"/>
        <v>40–59</v>
      </c>
      <c r="N817" t="str">
        <f>VLOOKUP(C817,Customer_Dim!$A$2:$H$501,4,0)</f>
        <v>Male</v>
      </c>
      <c r="O817" t="str">
        <f>VLOOKUP(C817,Customer_Dim!$A$2:$H$501,6,0)</f>
        <v>New Mexico</v>
      </c>
      <c r="P817">
        <f>VLOOKUP(D817,Product_Dim!$A$1:$G$101,7,0)</f>
        <v>57</v>
      </c>
    </row>
    <row r="818" spans="1:16" x14ac:dyDescent="0.3">
      <c r="A818" t="s">
        <v>3168</v>
      </c>
      <c r="B818" s="4">
        <v>45532</v>
      </c>
      <c r="C818" t="s">
        <v>613</v>
      </c>
      <c r="D818" t="s">
        <v>1596</v>
      </c>
      <c r="E818" t="str">
        <f>VLOOKUP(D818,Product_Dim!$A$1:$G$101,2,0)</f>
        <v>Modern Wall Clock</v>
      </c>
      <c r="F818" t="s">
        <v>1795</v>
      </c>
      <c r="G818">
        <v>4</v>
      </c>
      <c r="H818">
        <v>885.57</v>
      </c>
      <c r="I818">
        <v>0.27</v>
      </c>
      <c r="J818" t="s">
        <v>1805</v>
      </c>
      <c r="K818" s="17">
        <v>2585.8643999999999</v>
      </c>
      <c r="L818">
        <f>VLOOKUP(C818,Customer_Dim!$A$2:$H$501,3,0)</f>
        <v>42</v>
      </c>
      <c r="M818" t="str">
        <f t="shared" si="12"/>
        <v>40–59</v>
      </c>
      <c r="N818" t="str">
        <f>VLOOKUP(C818,Customer_Dim!$A$2:$H$501,4,0)</f>
        <v>Male</v>
      </c>
      <c r="O818" t="str">
        <f>VLOOKUP(C818,Customer_Dim!$A$2:$H$501,6,0)</f>
        <v>New Mexico</v>
      </c>
      <c r="P818">
        <f>VLOOKUP(D818,Product_Dim!$A$1:$G$101,7,0)</f>
        <v>305</v>
      </c>
    </row>
    <row r="819" spans="1:16" x14ac:dyDescent="0.3">
      <c r="A819" t="s">
        <v>3667</v>
      </c>
      <c r="B819" s="4">
        <v>45549</v>
      </c>
      <c r="C819" t="s">
        <v>613</v>
      </c>
      <c r="D819" t="s">
        <v>1638</v>
      </c>
      <c r="E819" t="str">
        <f>VLOOKUP(D819,Product_Dim!$A$1:$G$101,2,0)</f>
        <v>Sports Stopwatch Pro</v>
      </c>
      <c r="F819" t="s">
        <v>1789</v>
      </c>
      <c r="G819">
        <v>3</v>
      </c>
      <c r="H819">
        <v>683.74</v>
      </c>
      <c r="I819">
        <v>0.24</v>
      </c>
      <c r="J819" t="s">
        <v>1805</v>
      </c>
      <c r="K819" s="17">
        <v>1558.9272000000001</v>
      </c>
      <c r="L819">
        <f>VLOOKUP(C819,Customer_Dim!$A$2:$H$501,3,0)</f>
        <v>42</v>
      </c>
      <c r="M819" t="str">
        <f t="shared" si="12"/>
        <v>40–59</v>
      </c>
      <c r="N819" t="str">
        <f>VLOOKUP(C819,Customer_Dim!$A$2:$H$501,4,0)</f>
        <v>Male</v>
      </c>
      <c r="O819" t="str">
        <f>VLOOKUP(C819,Customer_Dim!$A$2:$H$501,6,0)</f>
        <v>New Mexico</v>
      </c>
      <c r="P819">
        <f>VLOOKUP(D819,Product_Dim!$A$1:$G$101,7,0)</f>
        <v>185</v>
      </c>
    </row>
    <row r="820" spans="1:16" x14ac:dyDescent="0.3">
      <c r="A820" t="s">
        <v>2969</v>
      </c>
      <c r="B820" s="4">
        <v>45438</v>
      </c>
      <c r="C820" t="s">
        <v>613</v>
      </c>
      <c r="D820" t="s">
        <v>1672</v>
      </c>
      <c r="E820" t="str">
        <f>VLOOKUP(D820,Product_Dim!$A$1:$G$101,2,0)</f>
        <v>Hair Repair Oil Treatment</v>
      </c>
      <c r="F820" t="s">
        <v>1771</v>
      </c>
      <c r="G820">
        <v>2</v>
      </c>
      <c r="H820">
        <v>913.08</v>
      </c>
      <c r="I820">
        <v>0.26</v>
      </c>
      <c r="J820" t="s">
        <v>1805</v>
      </c>
      <c r="K820" s="17">
        <v>1351.3584000000001</v>
      </c>
      <c r="L820">
        <f>VLOOKUP(C820,Customer_Dim!$A$2:$H$501,3,0)</f>
        <v>42</v>
      </c>
      <c r="M820" t="str">
        <f t="shared" si="12"/>
        <v>40–59</v>
      </c>
      <c r="N820" t="str">
        <f>VLOOKUP(C820,Customer_Dim!$A$2:$H$501,4,0)</f>
        <v>Male</v>
      </c>
      <c r="O820" t="str">
        <f>VLOOKUP(C820,Customer_Dim!$A$2:$H$501,6,0)</f>
        <v>New Mexico</v>
      </c>
      <c r="P820">
        <f>VLOOKUP(D820,Product_Dim!$A$1:$G$101,7,0)</f>
        <v>383</v>
      </c>
    </row>
    <row r="821" spans="1:16" x14ac:dyDescent="0.3">
      <c r="A821" t="s">
        <v>1845</v>
      </c>
      <c r="B821" s="4">
        <v>45378</v>
      </c>
      <c r="C821" t="s">
        <v>616</v>
      </c>
      <c r="D821" t="s">
        <v>1596</v>
      </c>
      <c r="E821" t="str">
        <f>VLOOKUP(D821,Product_Dim!$A$1:$G$101,2,0)</f>
        <v>Modern Wall Clock</v>
      </c>
      <c r="F821" t="s">
        <v>1779</v>
      </c>
      <c r="G821">
        <v>4</v>
      </c>
      <c r="H821">
        <v>735.32</v>
      </c>
      <c r="I821">
        <v>0.06</v>
      </c>
      <c r="J821" t="s">
        <v>1810</v>
      </c>
      <c r="K821" s="17">
        <v>2764.8031999999998</v>
      </c>
      <c r="L821">
        <f>VLOOKUP(C821,Customer_Dim!$A$2:$H$501,3,0)</f>
        <v>29</v>
      </c>
      <c r="M821" t="str">
        <f t="shared" si="12"/>
        <v>20–39</v>
      </c>
      <c r="N821" t="str">
        <f>VLOOKUP(C821,Customer_Dim!$A$2:$H$501,4,0)</f>
        <v>Male</v>
      </c>
      <c r="O821" t="str">
        <f>VLOOKUP(C821,Customer_Dim!$A$2:$H$501,6,0)</f>
        <v>Kentucky</v>
      </c>
      <c r="P821">
        <f>VLOOKUP(D821,Product_Dim!$A$1:$G$101,7,0)</f>
        <v>305</v>
      </c>
    </row>
    <row r="822" spans="1:16" x14ac:dyDescent="0.3">
      <c r="A822" t="s">
        <v>2624</v>
      </c>
      <c r="B822" s="4">
        <v>45406</v>
      </c>
      <c r="C822" t="s">
        <v>619</v>
      </c>
      <c r="D822" t="s">
        <v>1584</v>
      </c>
      <c r="E822" t="str">
        <f>VLOOKUP(D822,Product_Dim!$A$1:$G$101,2,0)</f>
        <v>Decorative Floor Vase</v>
      </c>
      <c r="F822" t="s">
        <v>1795</v>
      </c>
      <c r="G822">
        <v>3</v>
      </c>
      <c r="H822">
        <v>871.34</v>
      </c>
      <c r="I822">
        <v>0.11</v>
      </c>
      <c r="J822" t="s">
        <v>1810</v>
      </c>
      <c r="K822" s="17">
        <v>2326.4778000000001</v>
      </c>
      <c r="L822">
        <f>VLOOKUP(C822,Customer_Dim!$A$2:$H$501,3,0)</f>
        <v>21</v>
      </c>
      <c r="M822" t="str">
        <f t="shared" si="12"/>
        <v>20–39</v>
      </c>
      <c r="N822" t="str">
        <f>VLOOKUP(C822,Customer_Dim!$A$2:$H$501,4,0)</f>
        <v>Male</v>
      </c>
      <c r="O822" t="str">
        <f>VLOOKUP(C822,Customer_Dim!$A$2:$H$501,6,0)</f>
        <v>New York</v>
      </c>
      <c r="P822">
        <f>VLOOKUP(D822,Product_Dim!$A$1:$G$101,7,0)</f>
        <v>378</v>
      </c>
    </row>
    <row r="823" spans="1:16" x14ac:dyDescent="0.3">
      <c r="A823" t="s">
        <v>2804</v>
      </c>
      <c r="B823" s="4">
        <v>45805</v>
      </c>
      <c r="C823" t="s">
        <v>619</v>
      </c>
      <c r="D823" t="s">
        <v>1584</v>
      </c>
      <c r="E823" t="str">
        <f>VLOOKUP(D823,Product_Dim!$A$1:$G$101,2,0)</f>
        <v>Decorative Floor Vase</v>
      </c>
      <c r="F823" t="s">
        <v>1748</v>
      </c>
      <c r="G823">
        <v>3</v>
      </c>
      <c r="H823">
        <v>530.16999999999996</v>
      </c>
      <c r="I823">
        <v>0.18</v>
      </c>
      <c r="J823" t="s">
        <v>1807</v>
      </c>
      <c r="K823" s="17">
        <v>1304.2182</v>
      </c>
      <c r="L823">
        <f>VLOOKUP(C823,Customer_Dim!$A$2:$H$501,3,0)</f>
        <v>21</v>
      </c>
      <c r="M823" t="str">
        <f t="shared" si="12"/>
        <v>20–39</v>
      </c>
      <c r="N823" t="str">
        <f>VLOOKUP(C823,Customer_Dim!$A$2:$H$501,4,0)</f>
        <v>Male</v>
      </c>
      <c r="O823" t="str">
        <f>VLOOKUP(C823,Customer_Dim!$A$2:$H$501,6,0)</f>
        <v>New York</v>
      </c>
      <c r="P823">
        <f>VLOOKUP(D823,Product_Dim!$A$1:$G$101,7,0)</f>
        <v>378</v>
      </c>
    </row>
    <row r="824" spans="1:16" x14ac:dyDescent="0.3">
      <c r="A824" t="s">
        <v>3424</v>
      </c>
      <c r="B824" s="4">
        <v>45534</v>
      </c>
      <c r="C824" t="s">
        <v>619</v>
      </c>
      <c r="D824" t="s">
        <v>1618</v>
      </c>
      <c r="E824" t="str">
        <f>VLOOKUP(D824,Product_Dim!$A$1:$G$101,2,0)</f>
        <v>Adjustable Jump Rope</v>
      </c>
      <c r="F824" t="s">
        <v>1758</v>
      </c>
      <c r="G824">
        <v>1</v>
      </c>
      <c r="H824">
        <v>62.38</v>
      </c>
      <c r="I824">
        <v>0.08</v>
      </c>
      <c r="J824" t="s">
        <v>1810</v>
      </c>
      <c r="K824" s="17">
        <v>57.389600000000002</v>
      </c>
      <c r="L824">
        <f>VLOOKUP(C824,Customer_Dim!$A$2:$H$501,3,0)</f>
        <v>21</v>
      </c>
      <c r="M824" t="str">
        <f t="shared" si="12"/>
        <v>20–39</v>
      </c>
      <c r="N824" t="str">
        <f>VLOOKUP(C824,Customer_Dim!$A$2:$H$501,4,0)</f>
        <v>Male</v>
      </c>
      <c r="O824" t="str">
        <f>VLOOKUP(C824,Customer_Dim!$A$2:$H$501,6,0)</f>
        <v>New York</v>
      </c>
      <c r="P824">
        <f>VLOOKUP(D824,Product_Dim!$A$1:$G$101,7,0)</f>
        <v>316</v>
      </c>
    </row>
    <row r="825" spans="1:16" x14ac:dyDescent="0.3">
      <c r="A825" t="s">
        <v>2807</v>
      </c>
      <c r="B825" s="4">
        <v>45456</v>
      </c>
      <c r="C825" t="s">
        <v>619</v>
      </c>
      <c r="D825" t="s">
        <v>1648</v>
      </c>
      <c r="E825" t="str">
        <f>VLOOKUP(D825,Product_Dim!$A$1:$G$101,2,0)</f>
        <v>Men's Hair Styling Gel</v>
      </c>
      <c r="F825" t="s">
        <v>1743</v>
      </c>
      <c r="G825">
        <v>2</v>
      </c>
      <c r="H825">
        <v>909.51</v>
      </c>
      <c r="I825">
        <v>0.27</v>
      </c>
      <c r="J825" t="s">
        <v>1805</v>
      </c>
      <c r="K825" s="17">
        <v>1327.8846000000001</v>
      </c>
      <c r="L825">
        <f>VLOOKUP(C825,Customer_Dim!$A$2:$H$501,3,0)</f>
        <v>21</v>
      </c>
      <c r="M825" t="str">
        <f t="shared" si="12"/>
        <v>20–39</v>
      </c>
      <c r="N825" t="str">
        <f>VLOOKUP(C825,Customer_Dim!$A$2:$H$501,4,0)</f>
        <v>Male</v>
      </c>
      <c r="O825" t="str">
        <f>VLOOKUP(C825,Customer_Dim!$A$2:$H$501,6,0)</f>
        <v>New York</v>
      </c>
      <c r="P825">
        <f>VLOOKUP(D825,Product_Dim!$A$1:$G$101,7,0)</f>
        <v>399</v>
      </c>
    </row>
    <row r="826" spans="1:16" x14ac:dyDescent="0.3">
      <c r="A826" t="s">
        <v>2104</v>
      </c>
      <c r="B826" s="4">
        <v>45871</v>
      </c>
      <c r="C826" t="s">
        <v>622</v>
      </c>
      <c r="D826" t="s">
        <v>1564</v>
      </c>
      <c r="E826" t="str">
        <f>VLOOKUP(D826,Product_Dim!$A$1:$G$101,2,0)</f>
        <v>Soccer Training Cone Set</v>
      </c>
      <c r="F826" t="s">
        <v>1739</v>
      </c>
      <c r="G826">
        <v>4</v>
      </c>
      <c r="H826">
        <v>353.67</v>
      </c>
      <c r="I826">
        <v>0.03</v>
      </c>
      <c r="J826" t="s">
        <v>1810</v>
      </c>
      <c r="K826" s="17">
        <v>1372.2396000000001</v>
      </c>
      <c r="L826">
        <f>VLOOKUP(C826,Customer_Dim!$A$2:$H$501,3,0)</f>
        <v>29</v>
      </c>
      <c r="M826" t="str">
        <f t="shared" si="12"/>
        <v>20–39</v>
      </c>
      <c r="N826" t="str">
        <f>VLOOKUP(C826,Customer_Dim!$A$2:$H$501,4,0)</f>
        <v>Female</v>
      </c>
      <c r="O826" t="str">
        <f>VLOOKUP(C826,Customer_Dim!$A$2:$H$501,6,0)</f>
        <v>Ohio</v>
      </c>
      <c r="P826">
        <f>VLOOKUP(D826,Product_Dim!$A$1:$G$101,7,0)</f>
        <v>367</v>
      </c>
    </row>
    <row r="827" spans="1:16" x14ac:dyDescent="0.3">
      <c r="A827" t="s">
        <v>2451</v>
      </c>
      <c r="B827" s="4">
        <v>45334</v>
      </c>
      <c r="C827" t="s">
        <v>622</v>
      </c>
      <c r="D827" t="s">
        <v>1640</v>
      </c>
      <c r="E827" t="str">
        <f>VLOOKUP(D827,Product_Dim!$A$1:$G$101,2,0)</f>
        <v>Ceramic Plant Pot</v>
      </c>
      <c r="F827" t="s">
        <v>1739</v>
      </c>
      <c r="G827">
        <v>1</v>
      </c>
      <c r="H827">
        <v>172.04</v>
      </c>
      <c r="I827">
        <v>0.04</v>
      </c>
      <c r="J827" t="s">
        <v>1807</v>
      </c>
      <c r="K827" s="17">
        <v>165.1584</v>
      </c>
      <c r="L827">
        <f>VLOOKUP(C827,Customer_Dim!$A$2:$H$501,3,0)</f>
        <v>29</v>
      </c>
      <c r="M827" t="str">
        <f t="shared" si="12"/>
        <v>20–39</v>
      </c>
      <c r="N827" t="str">
        <f>VLOOKUP(C827,Customer_Dim!$A$2:$H$501,4,0)</f>
        <v>Female</v>
      </c>
      <c r="O827" t="str">
        <f>VLOOKUP(C827,Customer_Dim!$A$2:$H$501,6,0)</f>
        <v>Ohio</v>
      </c>
      <c r="P827">
        <f>VLOOKUP(D827,Product_Dim!$A$1:$G$101,7,0)</f>
        <v>0</v>
      </c>
    </row>
    <row r="828" spans="1:16" x14ac:dyDescent="0.3">
      <c r="A828" t="s">
        <v>2304</v>
      </c>
      <c r="B828" s="4">
        <v>45754</v>
      </c>
      <c r="C828" t="s">
        <v>622</v>
      </c>
      <c r="D828" t="s">
        <v>1666</v>
      </c>
      <c r="E828" t="str">
        <f>VLOOKUP(D828,Product_Dim!$A$1:$G$101,2,0)</f>
        <v>Wooden Nightstand</v>
      </c>
      <c r="F828" t="s">
        <v>1786</v>
      </c>
      <c r="G828">
        <v>1</v>
      </c>
      <c r="H828">
        <v>414.97</v>
      </c>
      <c r="I828">
        <v>0.22</v>
      </c>
      <c r="J828" t="s">
        <v>1807</v>
      </c>
      <c r="K828" s="17">
        <v>323.67660000000001</v>
      </c>
      <c r="L828">
        <f>VLOOKUP(C828,Customer_Dim!$A$2:$H$501,3,0)</f>
        <v>29</v>
      </c>
      <c r="M828" t="str">
        <f t="shared" si="12"/>
        <v>20–39</v>
      </c>
      <c r="N828" t="str">
        <f>VLOOKUP(C828,Customer_Dim!$A$2:$H$501,4,0)</f>
        <v>Female</v>
      </c>
      <c r="O828" t="str">
        <f>VLOOKUP(C828,Customer_Dim!$A$2:$H$501,6,0)</f>
        <v>Ohio</v>
      </c>
      <c r="P828">
        <f>VLOOKUP(D828,Product_Dim!$A$1:$G$101,7,0)</f>
        <v>130</v>
      </c>
    </row>
    <row r="829" spans="1:16" x14ac:dyDescent="0.3">
      <c r="A829" t="s">
        <v>3545</v>
      </c>
      <c r="B829" s="4">
        <v>45526</v>
      </c>
      <c r="C829" t="s">
        <v>622</v>
      </c>
      <c r="D829" t="s">
        <v>1686</v>
      </c>
      <c r="E829" t="str">
        <f>VLOOKUP(D829,Product_Dim!$A$1:$G$101,2,0)</f>
        <v>Essential Oil Diffuser</v>
      </c>
      <c r="F829" t="s">
        <v>1751</v>
      </c>
      <c r="G829">
        <v>4</v>
      </c>
      <c r="H829">
        <v>507.22</v>
      </c>
      <c r="I829">
        <v>0.14000000000000001</v>
      </c>
      <c r="J829" t="s">
        <v>1807</v>
      </c>
      <c r="K829" s="17">
        <v>1744.8368</v>
      </c>
      <c r="L829">
        <f>VLOOKUP(C829,Customer_Dim!$A$2:$H$501,3,0)</f>
        <v>29</v>
      </c>
      <c r="M829" t="str">
        <f t="shared" si="12"/>
        <v>20–39</v>
      </c>
      <c r="N829" t="str">
        <f>VLOOKUP(C829,Customer_Dim!$A$2:$H$501,4,0)</f>
        <v>Female</v>
      </c>
      <c r="O829" t="str">
        <f>VLOOKUP(C829,Customer_Dim!$A$2:$H$501,6,0)</f>
        <v>Ohio</v>
      </c>
      <c r="P829">
        <f>VLOOKUP(D829,Product_Dim!$A$1:$G$101,7,0)</f>
        <v>400</v>
      </c>
    </row>
    <row r="830" spans="1:16" x14ac:dyDescent="0.3">
      <c r="A830" t="s">
        <v>2491</v>
      </c>
      <c r="B830" s="4">
        <v>45907</v>
      </c>
      <c r="C830" t="s">
        <v>625</v>
      </c>
      <c r="D830" t="s">
        <v>1622</v>
      </c>
      <c r="E830" t="str">
        <f>VLOOKUP(D830,Product_Dim!$A$1:$G$101,2,0)</f>
        <v>Men's Winter Jacket</v>
      </c>
      <c r="F830" t="s">
        <v>1764</v>
      </c>
      <c r="G830">
        <v>4</v>
      </c>
      <c r="H830">
        <v>442.54</v>
      </c>
      <c r="I830">
        <v>0.06</v>
      </c>
      <c r="J830" t="s">
        <v>1805</v>
      </c>
      <c r="K830" s="17">
        <v>1663.9503999999999</v>
      </c>
      <c r="L830">
        <f>VLOOKUP(C830,Customer_Dim!$A$2:$H$501,3,0)</f>
        <v>26</v>
      </c>
      <c r="M830" t="str">
        <f t="shared" si="12"/>
        <v>20–39</v>
      </c>
      <c r="N830" t="str">
        <f>VLOOKUP(C830,Customer_Dim!$A$2:$H$501,4,0)</f>
        <v>Male</v>
      </c>
      <c r="O830" t="str">
        <f>VLOOKUP(C830,Customer_Dim!$A$2:$H$501,6,0)</f>
        <v>Idaho</v>
      </c>
      <c r="P830">
        <f>VLOOKUP(D830,Product_Dim!$A$1:$G$101,7,0)</f>
        <v>296</v>
      </c>
    </row>
    <row r="831" spans="1:16" x14ac:dyDescent="0.3">
      <c r="A831" t="s">
        <v>3783</v>
      </c>
      <c r="B831" s="4">
        <v>45388</v>
      </c>
      <c r="C831" t="s">
        <v>625</v>
      </c>
      <c r="D831" t="s">
        <v>1662</v>
      </c>
      <c r="E831" t="str">
        <f>VLOOKUP(D831,Product_Dim!$A$1:$G$101,2,0)</f>
        <v>Women's Hair Dryer Brush</v>
      </c>
      <c r="F831" t="s">
        <v>1776</v>
      </c>
      <c r="G831">
        <v>3</v>
      </c>
      <c r="H831">
        <v>685.97</v>
      </c>
      <c r="I831">
        <v>0.24</v>
      </c>
      <c r="J831" t="s">
        <v>1807</v>
      </c>
      <c r="K831" s="17">
        <v>1564.0116</v>
      </c>
      <c r="L831">
        <f>VLOOKUP(C831,Customer_Dim!$A$2:$H$501,3,0)</f>
        <v>26</v>
      </c>
      <c r="M831" t="str">
        <f t="shared" si="12"/>
        <v>20–39</v>
      </c>
      <c r="N831" t="str">
        <f>VLOOKUP(C831,Customer_Dim!$A$2:$H$501,4,0)</f>
        <v>Male</v>
      </c>
      <c r="O831" t="str">
        <f>VLOOKUP(C831,Customer_Dim!$A$2:$H$501,6,0)</f>
        <v>Idaho</v>
      </c>
      <c r="P831">
        <f>VLOOKUP(D831,Product_Dim!$A$1:$G$101,7,0)</f>
        <v>177</v>
      </c>
    </row>
    <row r="832" spans="1:16" x14ac:dyDescent="0.3">
      <c r="A832" t="s">
        <v>2552</v>
      </c>
      <c r="B832" s="4">
        <v>45747</v>
      </c>
      <c r="C832" t="s">
        <v>625</v>
      </c>
      <c r="D832" t="s">
        <v>1664</v>
      </c>
      <c r="E832" t="str">
        <f>VLOOKUP(D832,Product_Dim!$A$1:$G$101,2,0)</f>
        <v>Smart LED Light Strip</v>
      </c>
      <c r="F832" t="s">
        <v>1764</v>
      </c>
      <c r="G832">
        <v>1</v>
      </c>
      <c r="H832">
        <v>664.87</v>
      </c>
      <c r="I832">
        <v>0.08</v>
      </c>
      <c r="J832" t="s">
        <v>1807</v>
      </c>
      <c r="K832" s="17">
        <v>611.68040000000008</v>
      </c>
      <c r="L832">
        <f>VLOOKUP(C832,Customer_Dim!$A$2:$H$501,3,0)</f>
        <v>26</v>
      </c>
      <c r="M832" t="str">
        <f t="shared" si="12"/>
        <v>20–39</v>
      </c>
      <c r="N832" t="str">
        <f>VLOOKUP(C832,Customer_Dim!$A$2:$H$501,4,0)</f>
        <v>Male</v>
      </c>
      <c r="O832" t="str">
        <f>VLOOKUP(C832,Customer_Dim!$A$2:$H$501,6,0)</f>
        <v>Idaho</v>
      </c>
      <c r="P832">
        <f>VLOOKUP(D832,Product_Dim!$A$1:$G$101,7,0)</f>
        <v>476</v>
      </c>
    </row>
    <row r="833" spans="1:16" x14ac:dyDescent="0.3">
      <c r="A833" t="s">
        <v>3713</v>
      </c>
      <c r="B833" s="4">
        <v>45289</v>
      </c>
      <c r="C833" t="s">
        <v>628</v>
      </c>
      <c r="D833" t="s">
        <v>1564</v>
      </c>
      <c r="E833" t="str">
        <f>VLOOKUP(D833,Product_Dim!$A$1:$G$101,2,0)</f>
        <v>Soccer Training Cone Set</v>
      </c>
      <c r="F833" t="s">
        <v>1743</v>
      </c>
      <c r="G833">
        <v>3</v>
      </c>
      <c r="H833">
        <v>988.53</v>
      </c>
      <c r="I833">
        <v>0.3</v>
      </c>
      <c r="J833" t="s">
        <v>1810</v>
      </c>
      <c r="K833" s="17">
        <v>2075.913</v>
      </c>
      <c r="L833">
        <f>VLOOKUP(C833,Customer_Dim!$A$2:$H$501,3,0)</f>
        <v>38</v>
      </c>
      <c r="M833" t="str">
        <f t="shared" si="12"/>
        <v>20–39</v>
      </c>
      <c r="N833" t="str">
        <f>VLOOKUP(C833,Customer_Dim!$A$2:$H$501,4,0)</f>
        <v>Male</v>
      </c>
      <c r="O833" t="str">
        <f>VLOOKUP(C833,Customer_Dim!$A$2:$H$501,6,0)</f>
        <v>Georgia</v>
      </c>
      <c r="P833">
        <f>VLOOKUP(D833,Product_Dim!$A$1:$G$101,7,0)</f>
        <v>367</v>
      </c>
    </row>
    <row r="834" spans="1:16" x14ac:dyDescent="0.3">
      <c r="A834" t="s">
        <v>2719</v>
      </c>
      <c r="B834" s="4">
        <v>45625</v>
      </c>
      <c r="C834" t="s">
        <v>628</v>
      </c>
      <c r="D834" t="s">
        <v>1658</v>
      </c>
      <c r="E834" t="str">
        <f>VLOOKUP(D834,Product_Dim!$A$1:$G$101,2,0)</f>
        <v>Matte Lipstick Set</v>
      </c>
      <c r="F834" t="s">
        <v>1761</v>
      </c>
      <c r="G834">
        <v>2</v>
      </c>
      <c r="H834">
        <v>747.65</v>
      </c>
      <c r="I834">
        <v>0.08</v>
      </c>
      <c r="J834" t="s">
        <v>1805</v>
      </c>
      <c r="K834" s="17">
        <v>1375.6759999999999</v>
      </c>
      <c r="L834">
        <f>VLOOKUP(C834,Customer_Dim!$A$2:$H$501,3,0)</f>
        <v>38</v>
      </c>
      <c r="M834" t="str">
        <f t="shared" si="12"/>
        <v>20–39</v>
      </c>
      <c r="N834" t="str">
        <f>VLOOKUP(C834,Customer_Dim!$A$2:$H$501,4,0)</f>
        <v>Male</v>
      </c>
      <c r="O834" t="str">
        <f>VLOOKUP(C834,Customer_Dim!$A$2:$H$501,6,0)</f>
        <v>Georgia</v>
      </c>
      <c r="P834">
        <f>VLOOKUP(D834,Product_Dim!$A$1:$G$101,7,0)</f>
        <v>118</v>
      </c>
    </row>
    <row r="835" spans="1:16" x14ac:dyDescent="0.3">
      <c r="A835" t="s">
        <v>3045</v>
      </c>
      <c r="B835" s="4">
        <v>45771</v>
      </c>
      <c r="C835" t="s">
        <v>628</v>
      </c>
      <c r="D835" t="s">
        <v>1696</v>
      </c>
      <c r="E835" t="str">
        <f>VLOOKUP(D835,Product_Dim!$A$1:$G$101,2,0)</f>
        <v>Hydrating Face Cleanser</v>
      </c>
      <c r="F835" t="s">
        <v>1764</v>
      </c>
      <c r="G835">
        <v>2</v>
      </c>
      <c r="H835">
        <v>327.25</v>
      </c>
      <c r="I835">
        <v>0.19</v>
      </c>
      <c r="J835" t="s">
        <v>1807</v>
      </c>
      <c r="K835" s="17">
        <v>530.14499999999998</v>
      </c>
      <c r="L835">
        <f>VLOOKUP(C835,Customer_Dim!$A$2:$H$501,3,0)</f>
        <v>38</v>
      </c>
      <c r="M835" t="str">
        <f t="shared" ref="M835:M898" si="13">IF(L835&lt;20,"Below 20",
IF(L835&lt;40,"20–39",
IF(L835&lt;60,"40–59","60+")))</f>
        <v>20–39</v>
      </c>
      <c r="N835" t="str">
        <f>VLOOKUP(C835,Customer_Dim!$A$2:$H$501,4,0)</f>
        <v>Male</v>
      </c>
      <c r="O835" t="str">
        <f>VLOOKUP(C835,Customer_Dim!$A$2:$H$501,6,0)</f>
        <v>Georgia</v>
      </c>
      <c r="P835">
        <f>VLOOKUP(D835,Product_Dim!$A$1:$G$101,7,0)</f>
        <v>159</v>
      </c>
    </row>
    <row r="836" spans="1:16" x14ac:dyDescent="0.3">
      <c r="A836" t="s">
        <v>2812</v>
      </c>
      <c r="B836" s="4">
        <v>45405</v>
      </c>
      <c r="C836" t="s">
        <v>631</v>
      </c>
      <c r="D836" t="s">
        <v>1638</v>
      </c>
      <c r="E836" t="str">
        <f>VLOOKUP(D836,Product_Dim!$A$1:$G$101,2,0)</f>
        <v>Sports Stopwatch Pro</v>
      </c>
      <c r="F836" t="s">
        <v>1748</v>
      </c>
      <c r="G836">
        <v>3</v>
      </c>
      <c r="H836">
        <v>261.05</v>
      </c>
      <c r="I836">
        <v>0.12</v>
      </c>
      <c r="J836" t="s">
        <v>1807</v>
      </c>
      <c r="K836" s="17">
        <v>689.17200000000014</v>
      </c>
      <c r="L836">
        <f>VLOOKUP(C836,Customer_Dim!$A$2:$H$501,3,0)</f>
        <v>46</v>
      </c>
      <c r="M836" t="str">
        <f t="shared" si="13"/>
        <v>40–59</v>
      </c>
      <c r="N836" t="str">
        <f>VLOOKUP(C836,Customer_Dim!$A$2:$H$501,4,0)</f>
        <v>Male</v>
      </c>
      <c r="O836" t="str">
        <f>VLOOKUP(C836,Customer_Dim!$A$2:$H$501,6,0)</f>
        <v>Pennsylvania</v>
      </c>
      <c r="P836">
        <f>VLOOKUP(D836,Product_Dim!$A$1:$G$101,7,0)</f>
        <v>185</v>
      </c>
    </row>
    <row r="837" spans="1:16" x14ac:dyDescent="0.3">
      <c r="A837" t="s">
        <v>2867</v>
      </c>
      <c r="B837" s="4">
        <v>45797</v>
      </c>
      <c r="C837" t="s">
        <v>631</v>
      </c>
      <c r="D837" t="s">
        <v>1704</v>
      </c>
      <c r="E837" t="str">
        <f>VLOOKUP(D837,Product_Dim!$A$1:$G$101,2,0)</f>
        <v>LED Bedside Lamp</v>
      </c>
      <c r="F837" t="s">
        <v>1776</v>
      </c>
      <c r="G837">
        <v>2</v>
      </c>
      <c r="H837">
        <v>816.22</v>
      </c>
      <c r="I837">
        <v>0.27</v>
      </c>
      <c r="J837" t="s">
        <v>1805</v>
      </c>
      <c r="K837" s="17">
        <v>1191.6812</v>
      </c>
      <c r="L837">
        <f>VLOOKUP(C837,Customer_Dim!$A$2:$H$501,3,0)</f>
        <v>46</v>
      </c>
      <c r="M837" t="str">
        <f t="shared" si="13"/>
        <v>40–59</v>
      </c>
      <c r="N837" t="str">
        <f>VLOOKUP(C837,Customer_Dim!$A$2:$H$501,4,0)</f>
        <v>Male</v>
      </c>
      <c r="O837" t="str">
        <f>VLOOKUP(C837,Customer_Dim!$A$2:$H$501,6,0)</f>
        <v>Pennsylvania</v>
      </c>
      <c r="P837">
        <f>VLOOKUP(D837,Product_Dim!$A$1:$G$101,7,0)</f>
        <v>220</v>
      </c>
    </row>
    <row r="838" spans="1:16" x14ac:dyDescent="0.3">
      <c r="A838" t="s">
        <v>3235</v>
      </c>
      <c r="B838" s="4">
        <v>45753</v>
      </c>
      <c r="C838" t="s">
        <v>634</v>
      </c>
      <c r="D838" t="s">
        <v>1558</v>
      </c>
      <c r="E838" t="str">
        <f>VLOOKUP(D838,Product_Dim!$A$1:$G$101,2,0)</f>
        <v>Decorative Wall Mirror</v>
      </c>
      <c r="F838" t="s">
        <v>1771</v>
      </c>
      <c r="G838">
        <v>3</v>
      </c>
      <c r="H838">
        <v>696.74</v>
      </c>
      <c r="I838">
        <v>0.13</v>
      </c>
      <c r="J838" t="s">
        <v>1810</v>
      </c>
      <c r="K838" s="17">
        <v>1818.4914000000001</v>
      </c>
      <c r="L838">
        <f>VLOOKUP(C838,Customer_Dim!$A$2:$H$501,3,0)</f>
        <v>60</v>
      </c>
      <c r="M838" t="str">
        <f t="shared" si="13"/>
        <v>60+</v>
      </c>
      <c r="N838" t="str">
        <f>VLOOKUP(C838,Customer_Dim!$A$2:$H$501,4,0)</f>
        <v>Male</v>
      </c>
      <c r="O838" t="str">
        <f>VLOOKUP(C838,Customer_Dim!$A$2:$H$501,6,0)</f>
        <v>Arizona</v>
      </c>
      <c r="P838">
        <f>VLOOKUP(D838,Product_Dim!$A$1:$G$101,7,0)</f>
        <v>439</v>
      </c>
    </row>
    <row r="839" spans="1:16" x14ac:dyDescent="0.3">
      <c r="A839" t="s">
        <v>2681</v>
      </c>
      <c r="B839" s="4">
        <v>45661</v>
      </c>
      <c r="C839" t="s">
        <v>634</v>
      </c>
      <c r="D839" t="s">
        <v>1568</v>
      </c>
      <c r="E839" t="str">
        <f>VLOOKUP(D839,Product_Dim!$A$1:$G$101,2,0)</f>
        <v>Knee Support Brace</v>
      </c>
      <c r="F839" t="s">
        <v>1748</v>
      </c>
      <c r="G839">
        <v>1</v>
      </c>
      <c r="H839">
        <v>270.45</v>
      </c>
      <c r="I839">
        <v>0.15</v>
      </c>
      <c r="J839" t="s">
        <v>1810</v>
      </c>
      <c r="K839" s="17">
        <v>229.88249999999999</v>
      </c>
      <c r="L839">
        <f>VLOOKUP(C839,Customer_Dim!$A$2:$H$501,3,0)</f>
        <v>60</v>
      </c>
      <c r="M839" t="str">
        <f t="shared" si="13"/>
        <v>60+</v>
      </c>
      <c r="N839" t="str">
        <f>VLOOKUP(C839,Customer_Dim!$A$2:$H$501,4,0)</f>
        <v>Male</v>
      </c>
      <c r="O839" t="str">
        <f>VLOOKUP(C839,Customer_Dim!$A$2:$H$501,6,0)</f>
        <v>Arizona</v>
      </c>
      <c r="P839">
        <f>VLOOKUP(D839,Product_Dim!$A$1:$G$101,7,0)</f>
        <v>65</v>
      </c>
    </row>
    <row r="840" spans="1:16" x14ac:dyDescent="0.3">
      <c r="A840" t="s">
        <v>3163</v>
      </c>
      <c r="B840" s="4">
        <v>45564</v>
      </c>
      <c r="C840" t="s">
        <v>634</v>
      </c>
      <c r="D840" t="s">
        <v>1688</v>
      </c>
      <c r="E840" t="str">
        <f>VLOOKUP(D840,Product_Dim!$A$1:$G$101,2,0)</f>
        <v>Decorative Lamp Shade</v>
      </c>
      <c r="F840" t="s">
        <v>1764</v>
      </c>
      <c r="G840">
        <v>3</v>
      </c>
      <c r="H840">
        <v>141.54</v>
      </c>
      <c r="I840">
        <v>0.12</v>
      </c>
      <c r="J840" t="s">
        <v>1807</v>
      </c>
      <c r="K840" s="17">
        <v>373.66559999999998</v>
      </c>
      <c r="L840">
        <f>VLOOKUP(C840,Customer_Dim!$A$2:$H$501,3,0)</f>
        <v>60</v>
      </c>
      <c r="M840" t="str">
        <f t="shared" si="13"/>
        <v>60+</v>
      </c>
      <c r="N840" t="str">
        <f>VLOOKUP(C840,Customer_Dim!$A$2:$H$501,4,0)</f>
        <v>Male</v>
      </c>
      <c r="O840" t="str">
        <f>VLOOKUP(C840,Customer_Dim!$A$2:$H$501,6,0)</f>
        <v>Arizona</v>
      </c>
      <c r="P840">
        <f>VLOOKUP(D840,Product_Dim!$A$1:$G$101,7,0)</f>
        <v>469</v>
      </c>
    </row>
    <row r="841" spans="1:16" x14ac:dyDescent="0.3">
      <c r="A841" t="s">
        <v>2510</v>
      </c>
      <c r="B841" s="4">
        <v>45429</v>
      </c>
      <c r="C841" t="s">
        <v>637</v>
      </c>
      <c r="D841" t="s">
        <v>1560</v>
      </c>
      <c r="E841" t="str">
        <f>VLOOKUP(D841,Product_Dim!$A$1:$G$101,2,0)</f>
        <v>4K Home Projector</v>
      </c>
      <c r="F841" t="s">
        <v>1786</v>
      </c>
      <c r="G841">
        <v>3</v>
      </c>
      <c r="H841">
        <v>262.69</v>
      </c>
      <c r="I841">
        <v>0.04</v>
      </c>
      <c r="J841" t="s">
        <v>1807</v>
      </c>
      <c r="K841" s="17">
        <v>756.54719999999986</v>
      </c>
      <c r="L841">
        <f>VLOOKUP(C841,Customer_Dim!$A$2:$H$501,3,0)</f>
        <v>18</v>
      </c>
      <c r="M841" t="str">
        <f t="shared" si="13"/>
        <v>Below 20</v>
      </c>
      <c r="N841" t="str">
        <f>VLOOKUP(C841,Customer_Dim!$A$2:$H$501,4,0)</f>
        <v>Female</v>
      </c>
      <c r="O841" t="str">
        <f>VLOOKUP(C841,Customer_Dim!$A$2:$H$501,6,0)</f>
        <v>Alaska</v>
      </c>
      <c r="P841">
        <f>VLOOKUP(D841,Product_Dim!$A$1:$G$101,7,0)</f>
        <v>301</v>
      </c>
    </row>
    <row r="842" spans="1:16" x14ac:dyDescent="0.3">
      <c r="A842" t="s">
        <v>2560</v>
      </c>
      <c r="B842" s="4">
        <v>45591</v>
      </c>
      <c r="C842" t="s">
        <v>637</v>
      </c>
      <c r="D842" t="s">
        <v>1608</v>
      </c>
      <c r="E842" t="str">
        <f>VLOOKUP(D842,Product_Dim!$A$1:$G$101,2,0)</f>
        <v>Portable Power Bank</v>
      </c>
      <c r="F842" t="s">
        <v>1789</v>
      </c>
      <c r="G842">
        <v>1</v>
      </c>
      <c r="H842">
        <v>623.88</v>
      </c>
      <c r="I842">
        <v>0.25</v>
      </c>
      <c r="J842" t="s">
        <v>1805</v>
      </c>
      <c r="K842" s="17">
        <v>467.91</v>
      </c>
      <c r="L842">
        <f>VLOOKUP(C842,Customer_Dim!$A$2:$H$501,3,0)</f>
        <v>18</v>
      </c>
      <c r="M842" t="str">
        <f t="shared" si="13"/>
        <v>Below 20</v>
      </c>
      <c r="N842" t="str">
        <f>VLOOKUP(C842,Customer_Dim!$A$2:$H$501,4,0)</f>
        <v>Female</v>
      </c>
      <c r="O842" t="str">
        <f>VLOOKUP(C842,Customer_Dim!$A$2:$H$501,6,0)</f>
        <v>Alaska</v>
      </c>
      <c r="P842">
        <f>VLOOKUP(D842,Product_Dim!$A$1:$G$101,7,0)</f>
        <v>301</v>
      </c>
    </row>
    <row r="843" spans="1:16" x14ac:dyDescent="0.3">
      <c r="A843" t="s">
        <v>2879</v>
      </c>
      <c r="B843" s="4">
        <v>45653</v>
      </c>
      <c r="C843" t="s">
        <v>640</v>
      </c>
      <c r="D843" t="s">
        <v>1572</v>
      </c>
      <c r="E843" t="str">
        <f>VLOOKUP(D843,Product_Dim!$A$1:$G$101,2,0)</f>
        <v>Multi-Purpose Storage Box</v>
      </c>
      <c r="F843" t="s">
        <v>1764</v>
      </c>
      <c r="G843">
        <v>1</v>
      </c>
      <c r="H843">
        <v>66.22</v>
      </c>
      <c r="I843">
        <v>0.02</v>
      </c>
      <c r="J843" t="s">
        <v>1805</v>
      </c>
      <c r="K843" s="17">
        <v>64.895600000000002</v>
      </c>
      <c r="L843">
        <f>VLOOKUP(C843,Customer_Dim!$A$2:$H$501,3,0)</f>
        <v>45</v>
      </c>
      <c r="M843" t="str">
        <f t="shared" si="13"/>
        <v>40–59</v>
      </c>
      <c r="N843" t="str">
        <f>VLOOKUP(C843,Customer_Dim!$A$2:$H$501,4,0)</f>
        <v>Female</v>
      </c>
      <c r="O843" t="str">
        <f>VLOOKUP(C843,Customer_Dim!$A$2:$H$501,6,0)</f>
        <v>Minnesota</v>
      </c>
      <c r="P843">
        <f>VLOOKUP(D843,Product_Dim!$A$1:$G$101,7,0)</f>
        <v>76</v>
      </c>
    </row>
    <row r="844" spans="1:16" x14ac:dyDescent="0.3">
      <c r="A844" t="s">
        <v>2279</v>
      </c>
      <c r="B844" s="4">
        <v>45591</v>
      </c>
      <c r="C844" t="s">
        <v>640</v>
      </c>
      <c r="D844" t="s">
        <v>1604</v>
      </c>
      <c r="E844" t="str">
        <f>VLOOKUP(D844,Product_Dim!$A$1:$G$101,2,0)</f>
        <v>Men's Casual Sneakers</v>
      </c>
      <c r="F844" t="s">
        <v>1734</v>
      </c>
      <c r="G844">
        <v>3</v>
      </c>
      <c r="H844">
        <v>416.01</v>
      </c>
      <c r="I844">
        <v>0.02</v>
      </c>
      <c r="J844" t="s">
        <v>1805</v>
      </c>
      <c r="K844" s="17">
        <v>1223.0694000000001</v>
      </c>
      <c r="L844">
        <f>VLOOKUP(C844,Customer_Dim!$A$2:$H$501,3,0)</f>
        <v>45</v>
      </c>
      <c r="M844" t="str">
        <f t="shared" si="13"/>
        <v>40–59</v>
      </c>
      <c r="N844" t="str">
        <f>VLOOKUP(C844,Customer_Dim!$A$2:$H$501,4,0)</f>
        <v>Female</v>
      </c>
      <c r="O844" t="str">
        <f>VLOOKUP(C844,Customer_Dim!$A$2:$H$501,6,0)</f>
        <v>Minnesota</v>
      </c>
      <c r="P844">
        <f>VLOOKUP(D844,Product_Dim!$A$1:$G$101,7,0)</f>
        <v>214</v>
      </c>
    </row>
    <row r="845" spans="1:16" x14ac:dyDescent="0.3">
      <c r="A845" t="s">
        <v>3689</v>
      </c>
      <c r="B845" s="4">
        <v>45234</v>
      </c>
      <c r="C845" t="s">
        <v>640</v>
      </c>
      <c r="D845" t="s">
        <v>1614</v>
      </c>
      <c r="E845" t="str">
        <f>VLOOKUP(D845,Product_Dim!$A$1:$G$101,2,0)</f>
        <v>Smart Home WiFi Camera</v>
      </c>
      <c r="F845" t="s">
        <v>1748</v>
      </c>
      <c r="G845">
        <v>3</v>
      </c>
      <c r="H845">
        <v>41.97</v>
      </c>
      <c r="I845">
        <v>0.03</v>
      </c>
      <c r="J845" t="s">
        <v>1810</v>
      </c>
      <c r="K845" s="17">
        <v>122.1327</v>
      </c>
      <c r="L845">
        <f>VLOOKUP(C845,Customer_Dim!$A$2:$H$501,3,0)</f>
        <v>45</v>
      </c>
      <c r="M845" t="str">
        <f t="shared" si="13"/>
        <v>40–59</v>
      </c>
      <c r="N845" t="str">
        <f>VLOOKUP(C845,Customer_Dim!$A$2:$H$501,4,0)</f>
        <v>Female</v>
      </c>
      <c r="O845" t="str">
        <f>VLOOKUP(C845,Customer_Dim!$A$2:$H$501,6,0)</f>
        <v>Minnesota</v>
      </c>
      <c r="P845">
        <f>VLOOKUP(D845,Product_Dim!$A$1:$G$101,7,0)</f>
        <v>389</v>
      </c>
    </row>
    <row r="846" spans="1:16" x14ac:dyDescent="0.3">
      <c r="A846" t="s">
        <v>3417</v>
      </c>
      <c r="B846" s="4">
        <v>45320</v>
      </c>
      <c r="C846" t="s">
        <v>640</v>
      </c>
      <c r="D846" t="s">
        <v>1668</v>
      </c>
      <c r="E846" t="str">
        <f>VLOOKUP(D846,Product_Dim!$A$1:$G$101,2,0)</f>
        <v>Men's Sports Shorts</v>
      </c>
      <c r="F846" t="s">
        <v>1774</v>
      </c>
      <c r="G846">
        <v>2</v>
      </c>
      <c r="H846">
        <v>895.92</v>
      </c>
      <c r="I846">
        <v>0.15</v>
      </c>
      <c r="J846" t="s">
        <v>1805</v>
      </c>
      <c r="K846" s="17">
        <v>1523.0640000000001</v>
      </c>
      <c r="L846">
        <f>VLOOKUP(C846,Customer_Dim!$A$2:$H$501,3,0)</f>
        <v>45</v>
      </c>
      <c r="M846" t="str">
        <f t="shared" si="13"/>
        <v>40–59</v>
      </c>
      <c r="N846" t="str">
        <f>VLOOKUP(C846,Customer_Dim!$A$2:$H$501,4,0)</f>
        <v>Female</v>
      </c>
      <c r="O846" t="str">
        <f>VLOOKUP(C846,Customer_Dim!$A$2:$H$501,6,0)</f>
        <v>Minnesota</v>
      </c>
      <c r="P846">
        <f>VLOOKUP(D846,Product_Dim!$A$1:$G$101,7,0)</f>
        <v>224</v>
      </c>
    </row>
    <row r="847" spans="1:16" x14ac:dyDescent="0.3">
      <c r="A847" t="s">
        <v>2503</v>
      </c>
      <c r="B847" s="4">
        <v>45365</v>
      </c>
      <c r="C847" t="s">
        <v>640</v>
      </c>
      <c r="D847" t="s">
        <v>1544</v>
      </c>
      <c r="E847" t="str">
        <f>VLOOKUP(D847,Product_Dim!$A$1:$G$101,2,0)</f>
        <v>Wireless Bluetooth Earbuds</v>
      </c>
      <c r="F847" t="s">
        <v>1739</v>
      </c>
      <c r="G847">
        <v>4</v>
      </c>
      <c r="H847">
        <v>167.83</v>
      </c>
      <c r="I847">
        <v>0.15</v>
      </c>
      <c r="J847" t="s">
        <v>1805</v>
      </c>
      <c r="K847" s="17">
        <v>570.62200000000007</v>
      </c>
      <c r="L847">
        <f>VLOOKUP(C847,Customer_Dim!$A$2:$H$501,3,0)</f>
        <v>45</v>
      </c>
      <c r="M847" t="str">
        <f t="shared" si="13"/>
        <v>40–59</v>
      </c>
      <c r="N847" t="str">
        <f>VLOOKUP(C847,Customer_Dim!$A$2:$H$501,4,0)</f>
        <v>Female</v>
      </c>
      <c r="O847" t="str">
        <f>VLOOKUP(C847,Customer_Dim!$A$2:$H$501,6,0)</f>
        <v>Minnesota</v>
      </c>
      <c r="P847">
        <f>VLOOKUP(D847,Product_Dim!$A$1:$G$101,7,0)</f>
        <v>142</v>
      </c>
    </row>
    <row r="848" spans="1:16" x14ac:dyDescent="0.3">
      <c r="A848" t="s">
        <v>2107</v>
      </c>
      <c r="B848" s="4">
        <v>45268</v>
      </c>
      <c r="C848" t="s">
        <v>642</v>
      </c>
      <c r="D848" t="s">
        <v>1554</v>
      </c>
      <c r="E848" t="str">
        <f>VLOOKUP(D848,Product_Dim!$A$1:$G$101,2,0)</f>
        <v>Hair Strengthening Shampoo</v>
      </c>
      <c r="F848" t="s">
        <v>1783</v>
      </c>
      <c r="G848">
        <v>4</v>
      </c>
      <c r="H848">
        <v>889.47</v>
      </c>
      <c r="I848">
        <v>0.24</v>
      </c>
      <c r="J848" t="s">
        <v>1805</v>
      </c>
      <c r="K848" s="17">
        <v>2703.9888000000001</v>
      </c>
      <c r="L848">
        <f>VLOOKUP(C848,Customer_Dim!$A$2:$H$501,3,0)</f>
        <v>54</v>
      </c>
      <c r="M848" t="str">
        <f t="shared" si="13"/>
        <v>40–59</v>
      </c>
      <c r="N848" t="str">
        <f>VLOOKUP(C848,Customer_Dim!$A$2:$H$501,4,0)</f>
        <v>Male</v>
      </c>
      <c r="O848" t="str">
        <f>VLOOKUP(C848,Customer_Dim!$A$2:$H$501,6,0)</f>
        <v>Vermont</v>
      </c>
      <c r="P848">
        <f>VLOOKUP(D848,Product_Dim!$A$1:$G$101,7,0)</f>
        <v>460</v>
      </c>
    </row>
    <row r="849" spans="1:16" x14ac:dyDescent="0.3">
      <c r="A849" t="s">
        <v>2541</v>
      </c>
      <c r="B849" s="4">
        <v>45371</v>
      </c>
      <c r="C849" t="s">
        <v>642</v>
      </c>
      <c r="D849" t="s">
        <v>1533</v>
      </c>
      <c r="E849" t="str">
        <f>VLOOKUP(D849,Product_Dim!$A$1:$G$101,2,0)</f>
        <v>Men's Running Jacket</v>
      </c>
      <c r="F849" t="s">
        <v>1743</v>
      </c>
      <c r="G849">
        <v>2</v>
      </c>
      <c r="H849">
        <v>371.03</v>
      </c>
      <c r="I849">
        <v>0.23</v>
      </c>
      <c r="J849" t="s">
        <v>1807</v>
      </c>
      <c r="K849" s="17">
        <v>571.38619999999992</v>
      </c>
      <c r="L849">
        <f>VLOOKUP(C849,Customer_Dim!$A$2:$H$501,3,0)</f>
        <v>54</v>
      </c>
      <c r="M849" t="str">
        <f t="shared" si="13"/>
        <v>40–59</v>
      </c>
      <c r="N849" t="str">
        <f>VLOOKUP(C849,Customer_Dim!$A$2:$H$501,4,0)</f>
        <v>Male</v>
      </c>
      <c r="O849" t="str">
        <f>VLOOKUP(C849,Customer_Dim!$A$2:$H$501,6,0)</f>
        <v>Vermont</v>
      </c>
      <c r="P849">
        <f>VLOOKUP(D849,Product_Dim!$A$1:$G$101,7,0)</f>
        <v>452</v>
      </c>
    </row>
    <row r="850" spans="1:16" x14ac:dyDescent="0.3">
      <c r="A850" t="s">
        <v>3081</v>
      </c>
      <c r="B850" s="4">
        <v>45217</v>
      </c>
      <c r="C850" t="s">
        <v>642</v>
      </c>
      <c r="D850" t="s">
        <v>1650</v>
      </c>
      <c r="E850" t="str">
        <f>VLOOKUP(D850,Product_Dim!$A$1:$G$101,2,0)</f>
        <v>Luxury Perfume Spray</v>
      </c>
      <c r="F850" t="s">
        <v>1774</v>
      </c>
      <c r="G850">
        <v>3</v>
      </c>
      <c r="H850">
        <v>257.11</v>
      </c>
      <c r="I850">
        <v>0.26</v>
      </c>
      <c r="J850" t="s">
        <v>1810</v>
      </c>
      <c r="K850" s="17">
        <v>570.78420000000006</v>
      </c>
      <c r="L850">
        <f>VLOOKUP(C850,Customer_Dim!$A$2:$H$501,3,0)</f>
        <v>54</v>
      </c>
      <c r="M850" t="str">
        <f t="shared" si="13"/>
        <v>40–59</v>
      </c>
      <c r="N850" t="str">
        <f>VLOOKUP(C850,Customer_Dim!$A$2:$H$501,4,0)</f>
        <v>Male</v>
      </c>
      <c r="O850" t="str">
        <f>VLOOKUP(C850,Customer_Dim!$A$2:$H$501,6,0)</f>
        <v>Vermont</v>
      </c>
      <c r="P850">
        <f>VLOOKUP(D850,Product_Dim!$A$1:$G$101,7,0)</f>
        <v>444</v>
      </c>
    </row>
    <row r="851" spans="1:16" x14ac:dyDescent="0.3">
      <c r="A851" t="s">
        <v>2555</v>
      </c>
      <c r="B851" s="4">
        <v>45917</v>
      </c>
      <c r="C851" t="s">
        <v>642</v>
      </c>
      <c r="D851" t="s">
        <v>1664</v>
      </c>
      <c r="E851" t="str">
        <f>VLOOKUP(D851,Product_Dim!$A$1:$G$101,2,0)</f>
        <v>Smart LED Light Strip</v>
      </c>
      <c r="F851" t="s">
        <v>1771</v>
      </c>
      <c r="G851">
        <v>4</v>
      </c>
      <c r="H851">
        <v>602.39</v>
      </c>
      <c r="I851">
        <v>0.19</v>
      </c>
      <c r="J851" t="s">
        <v>1810</v>
      </c>
      <c r="K851" s="17">
        <v>1951.7436</v>
      </c>
      <c r="L851">
        <f>VLOOKUP(C851,Customer_Dim!$A$2:$H$501,3,0)</f>
        <v>54</v>
      </c>
      <c r="M851" t="str">
        <f t="shared" si="13"/>
        <v>40–59</v>
      </c>
      <c r="N851" t="str">
        <f>VLOOKUP(C851,Customer_Dim!$A$2:$H$501,4,0)</f>
        <v>Male</v>
      </c>
      <c r="O851" t="str">
        <f>VLOOKUP(C851,Customer_Dim!$A$2:$H$501,6,0)</f>
        <v>Vermont</v>
      </c>
      <c r="P851">
        <f>VLOOKUP(D851,Product_Dim!$A$1:$G$101,7,0)</f>
        <v>476</v>
      </c>
    </row>
    <row r="852" spans="1:16" x14ac:dyDescent="0.3">
      <c r="A852" t="s">
        <v>2814</v>
      </c>
      <c r="B852" s="4">
        <v>45217</v>
      </c>
      <c r="C852" t="s">
        <v>642</v>
      </c>
      <c r="D852" t="s">
        <v>1680</v>
      </c>
      <c r="E852" t="str">
        <f>VLOOKUP(D852,Product_Dim!$A$1:$G$101,2,0)</f>
        <v>Women's Ankle Boots</v>
      </c>
      <c r="F852" t="s">
        <v>1743</v>
      </c>
      <c r="G852">
        <v>2</v>
      </c>
      <c r="H852">
        <v>541.52</v>
      </c>
      <c r="I852">
        <v>0.26</v>
      </c>
      <c r="J852" t="s">
        <v>1807</v>
      </c>
      <c r="K852" s="17">
        <v>801.44959999999992</v>
      </c>
      <c r="L852">
        <f>VLOOKUP(C852,Customer_Dim!$A$2:$H$501,3,0)</f>
        <v>54</v>
      </c>
      <c r="M852" t="str">
        <f t="shared" si="13"/>
        <v>40–59</v>
      </c>
      <c r="N852" t="str">
        <f>VLOOKUP(C852,Customer_Dim!$A$2:$H$501,4,0)</f>
        <v>Male</v>
      </c>
      <c r="O852" t="str">
        <f>VLOOKUP(C852,Customer_Dim!$A$2:$H$501,6,0)</f>
        <v>Vermont</v>
      </c>
      <c r="P852">
        <f>VLOOKUP(D852,Product_Dim!$A$1:$G$101,7,0)</f>
        <v>82</v>
      </c>
    </row>
    <row r="853" spans="1:16" x14ac:dyDescent="0.3">
      <c r="A853" t="s">
        <v>2021</v>
      </c>
      <c r="B853" s="4">
        <v>45943</v>
      </c>
      <c r="C853" t="s">
        <v>645</v>
      </c>
      <c r="D853" t="s">
        <v>1626</v>
      </c>
      <c r="E853" t="str">
        <f>VLOOKUP(D853,Product_Dim!$A$1:$G$101,2,0)</f>
        <v>Car Dashboard Phone Holder</v>
      </c>
      <c r="F853" t="s">
        <v>1786</v>
      </c>
      <c r="G853">
        <v>1</v>
      </c>
      <c r="H853">
        <v>775.84</v>
      </c>
      <c r="I853">
        <v>0.26</v>
      </c>
      <c r="J853" t="s">
        <v>1805</v>
      </c>
      <c r="K853" s="17">
        <v>574.12160000000006</v>
      </c>
      <c r="L853">
        <f>VLOOKUP(C853,Customer_Dim!$A$2:$H$501,3,0)</f>
        <v>46</v>
      </c>
      <c r="M853" t="str">
        <f t="shared" si="13"/>
        <v>40–59</v>
      </c>
      <c r="N853" t="str">
        <f>VLOOKUP(C853,Customer_Dim!$A$2:$H$501,4,0)</f>
        <v>Male</v>
      </c>
      <c r="O853" t="str">
        <f>VLOOKUP(C853,Customer_Dim!$A$2:$H$501,6,0)</f>
        <v>Tennessee</v>
      </c>
      <c r="P853">
        <f>VLOOKUP(D853,Product_Dim!$A$1:$G$101,7,0)</f>
        <v>103</v>
      </c>
    </row>
    <row r="854" spans="1:16" x14ac:dyDescent="0.3">
      <c r="A854" t="s">
        <v>2724</v>
      </c>
      <c r="B854" s="4">
        <v>45428</v>
      </c>
      <c r="C854" t="s">
        <v>645</v>
      </c>
      <c r="D854" t="s">
        <v>1547</v>
      </c>
      <c r="E854" t="str">
        <f>VLOOKUP(D854,Product_Dim!$A$1:$G$101,2,0)</f>
        <v>Adjustable Dumbbell Set</v>
      </c>
      <c r="F854" t="s">
        <v>1776</v>
      </c>
      <c r="G854">
        <v>2</v>
      </c>
      <c r="H854">
        <v>309.77999999999997</v>
      </c>
      <c r="I854">
        <v>0.16</v>
      </c>
      <c r="J854" t="s">
        <v>1805</v>
      </c>
      <c r="K854" s="17">
        <v>520.43039999999996</v>
      </c>
      <c r="L854">
        <f>VLOOKUP(C854,Customer_Dim!$A$2:$H$501,3,0)</f>
        <v>46</v>
      </c>
      <c r="M854" t="str">
        <f t="shared" si="13"/>
        <v>40–59</v>
      </c>
      <c r="N854" t="str">
        <f>VLOOKUP(C854,Customer_Dim!$A$2:$H$501,4,0)</f>
        <v>Male</v>
      </c>
      <c r="O854" t="str">
        <f>VLOOKUP(C854,Customer_Dim!$A$2:$H$501,6,0)</f>
        <v>Tennessee</v>
      </c>
      <c r="P854">
        <f>VLOOKUP(D854,Product_Dim!$A$1:$G$101,7,0)</f>
        <v>323</v>
      </c>
    </row>
    <row r="855" spans="1:16" x14ac:dyDescent="0.3">
      <c r="A855" t="s">
        <v>2401</v>
      </c>
      <c r="B855" s="4">
        <v>45765</v>
      </c>
      <c r="C855" t="s">
        <v>645</v>
      </c>
      <c r="D855" t="s">
        <v>1728</v>
      </c>
      <c r="E855" t="str">
        <f>VLOOKUP(D855,Product_Dim!$A$1:$G$101,2,0)</f>
        <v>Stainless Steel Cookware Set</v>
      </c>
      <c r="F855" t="s">
        <v>1743</v>
      </c>
      <c r="G855">
        <v>1</v>
      </c>
      <c r="H855">
        <v>71.709999999999994</v>
      </c>
      <c r="I855">
        <v>0.23</v>
      </c>
      <c r="J855" t="s">
        <v>1810</v>
      </c>
      <c r="K855" s="17">
        <v>55.216700000000003</v>
      </c>
      <c r="L855">
        <f>VLOOKUP(C855,Customer_Dim!$A$2:$H$501,3,0)</f>
        <v>46</v>
      </c>
      <c r="M855" t="str">
        <f t="shared" si="13"/>
        <v>40–59</v>
      </c>
      <c r="N855" t="str">
        <f>VLOOKUP(C855,Customer_Dim!$A$2:$H$501,4,0)</f>
        <v>Male</v>
      </c>
      <c r="O855" t="str">
        <f>VLOOKUP(C855,Customer_Dim!$A$2:$H$501,6,0)</f>
        <v>Tennessee</v>
      </c>
      <c r="P855">
        <f>VLOOKUP(D855,Product_Dim!$A$1:$G$101,7,0)</f>
        <v>146</v>
      </c>
    </row>
    <row r="856" spans="1:16" x14ac:dyDescent="0.3">
      <c r="A856" t="s">
        <v>2051</v>
      </c>
      <c r="B856" s="4">
        <v>45780</v>
      </c>
      <c r="C856" t="s">
        <v>648</v>
      </c>
      <c r="D856" t="s">
        <v>1558</v>
      </c>
      <c r="E856" t="str">
        <f>VLOOKUP(D856,Product_Dim!$A$1:$G$101,2,0)</f>
        <v>Decorative Wall Mirror</v>
      </c>
      <c r="F856" t="s">
        <v>1734</v>
      </c>
      <c r="G856">
        <v>4</v>
      </c>
      <c r="H856">
        <v>452.67</v>
      </c>
      <c r="I856">
        <v>0.28000000000000003</v>
      </c>
      <c r="J856" t="s">
        <v>1807</v>
      </c>
      <c r="K856" s="17">
        <v>1303.6895999999999</v>
      </c>
      <c r="L856">
        <f>VLOOKUP(C856,Customer_Dim!$A$2:$H$501,3,0)</f>
        <v>30</v>
      </c>
      <c r="M856" t="str">
        <f t="shared" si="13"/>
        <v>20–39</v>
      </c>
      <c r="N856" t="str">
        <f>VLOOKUP(C856,Customer_Dim!$A$2:$H$501,4,0)</f>
        <v>Male</v>
      </c>
      <c r="O856" t="str">
        <f>VLOOKUP(C856,Customer_Dim!$A$2:$H$501,6,0)</f>
        <v>Maine</v>
      </c>
      <c r="P856">
        <f>VLOOKUP(D856,Product_Dim!$A$1:$G$101,7,0)</f>
        <v>439</v>
      </c>
    </row>
    <row r="857" spans="1:16" x14ac:dyDescent="0.3">
      <c r="A857" t="s">
        <v>3790</v>
      </c>
      <c r="B857" s="4">
        <v>45806</v>
      </c>
      <c r="C857" t="s">
        <v>648</v>
      </c>
      <c r="D857" t="s">
        <v>1590</v>
      </c>
      <c r="E857" t="str">
        <f>VLOOKUP(D857,Product_Dim!$A$1:$G$101,2,0)</f>
        <v>Stainless Steel Cutlery Set</v>
      </c>
      <c r="F857" t="s">
        <v>1755</v>
      </c>
      <c r="G857">
        <v>1</v>
      </c>
      <c r="H857">
        <v>563.01</v>
      </c>
      <c r="I857">
        <v>0.1</v>
      </c>
      <c r="J857" t="s">
        <v>1805</v>
      </c>
      <c r="K857" s="17">
        <v>506.709</v>
      </c>
      <c r="L857">
        <f>VLOOKUP(C857,Customer_Dim!$A$2:$H$501,3,0)</f>
        <v>30</v>
      </c>
      <c r="M857" t="str">
        <f t="shared" si="13"/>
        <v>20–39</v>
      </c>
      <c r="N857" t="str">
        <f>VLOOKUP(C857,Customer_Dim!$A$2:$H$501,4,0)</f>
        <v>Male</v>
      </c>
      <c r="O857" t="str">
        <f>VLOOKUP(C857,Customer_Dim!$A$2:$H$501,6,0)</f>
        <v>Maine</v>
      </c>
      <c r="P857">
        <f>VLOOKUP(D857,Product_Dim!$A$1:$G$101,7,0)</f>
        <v>57</v>
      </c>
    </row>
    <row r="858" spans="1:16" x14ac:dyDescent="0.3">
      <c r="A858" t="s">
        <v>2281</v>
      </c>
      <c r="B858" s="4">
        <v>45875</v>
      </c>
      <c r="C858" t="s">
        <v>648</v>
      </c>
      <c r="D858" t="s">
        <v>1646</v>
      </c>
      <c r="E858" t="str">
        <f>VLOOKUP(D858,Product_Dim!$A$1:$G$101,2,0)</f>
        <v>Womens Cotton Scarf</v>
      </c>
      <c r="F858" t="s">
        <v>1786</v>
      </c>
      <c r="G858">
        <v>3</v>
      </c>
      <c r="H858">
        <v>666.39</v>
      </c>
      <c r="I858">
        <v>0.21</v>
      </c>
      <c r="J858" t="s">
        <v>1810</v>
      </c>
      <c r="K858" s="17">
        <v>1579.3443</v>
      </c>
      <c r="L858">
        <f>VLOOKUP(C858,Customer_Dim!$A$2:$H$501,3,0)</f>
        <v>30</v>
      </c>
      <c r="M858" t="str">
        <f t="shared" si="13"/>
        <v>20–39</v>
      </c>
      <c r="N858" t="str">
        <f>VLOOKUP(C858,Customer_Dim!$A$2:$H$501,4,0)</f>
        <v>Male</v>
      </c>
      <c r="O858" t="str">
        <f>VLOOKUP(C858,Customer_Dim!$A$2:$H$501,6,0)</f>
        <v>Maine</v>
      </c>
      <c r="P858">
        <f>VLOOKUP(D858,Product_Dim!$A$1:$G$101,7,0)</f>
        <v>485</v>
      </c>
    </row>
    <row r="859" spans="1:16" x14ac:dyDescent="0.3">
      <c r="A859" t="s">
        <v>1834</v>
      </c>
      <c r="B859" s="4">
        <v>45710</v>
      </c>
      <c r="C859" t="s">
        <v>648</v>
      </c>
      <c r="D859" t="s">
        <v>1684</v>
      </c>
      <c r="E859" t="str">
        <f>VLOOKUP(D859,Product_Dim!$A$1:$G$101,2,0)</f>
        <v>WiFi Mesh Router</v>
      </c>
      <c r="F859" t="s">
        <v>1764</v>
      </c>
      <c r="G859">
        <v>3</v>
      </c>
      <c r="H859">
        <v>815.49</v>
      </c>
      <c r="I859">
        <v>0.17</v>
      </c>
      <c r="J859" t="s">
        <v>1805</v>
      </c>
      <c r="K859" s="17">
        <v>2030.5700999999999</v>
      </c>
      <c r="L859">
        <f>VLOOKUP(C859,Customer_Dim!$A$2:$H$501,3,0)</f>
        <v>30</v>
      </c>
      <c r="M859" t="str">
        <f t="shared" si="13"/>
        <v>20–39</v>
      </c>
      <c r="N859" t="str">
        <f>VLOOKUP(C859,Customer_Dim!$A$2:$H$501,4,0)</f>
        <v>Male</v>
      </c>
      <c r="O859" t="str">
        <f>VLOOKUP(C859,Customer_Dim!$A$2:$H$501,6,0)</f>
        <v>Maine</v>
      </c>
      <c r="P859">
        <f>VLOOKUP(D859,Product_Dim!$A$1:$G$101,7,0)</f>
        <v>104</v>
      </c>
    </row>
    <row r="860" spans="1:16" x14ac:dyDescent="0.3">
      <c r="A860" t="s">
        <v>2693</v>
      </c>
      <c r="B860" s="4">
        <v>45876</v>
      </c>
      <c r="C860" t="s">
        <v>651</v>
      </c>
      <c r="D860" t="s">
        <v>1592</v>
      </c>
      <c r="E860" t="str">
        <f>VLOOKUP(D860,Product_Dim!$A$1:$G$101,2,0)</f>
        <v>Basketball</v>
      </c>
      <c r="F860" t="s">
        <v>1771</v>
      </c>
      <c r="G860">
        <v>3</v>
      </c>
      <c r="H860">
        <v>465.4</v>
      </c>
      <c r="I860">
        <v>0.28999999999999998</v>
      </c>
      <c r="J860" t="s">
        <v>1810</v>
      </c>
      <c r="K860" s="17">
        <v>991.30199999999979</v>
      </c>
      <c r="L860">
        <f>VLOOKUP(C860,Customer_Dim!$A$2:$H$501,3,0)</f>
        <v>25</v>
      </c>
      <c r="M860" t="str">
        <f t="shared" si="13"/>
        <v>20–39</v>
      </c>
      <c r="N860" t="str">
        <f>VLOOKUP(C860,Customer_Dim!$A$2:$H$501,4,0)</f>
        <v>Female</v>
      </c>
      <c r="O860" t="str">
        <f>VLOOKUP(C860,Customer_Dim!$A$2:$H$501,6,0)</f>
        <v>Michigan</v>
      </c>
      <c r="P860">
        <f>VLOOKUP(D860,Product_Dim!$A$1:$G$101,7,0)</f>
        <v>281</v>
      </c>
    </row>
    <row r="861" spans="1:16" x14ac:dyDescent="0.3">
      <c r="A861" t="s">
        <v>3651</v>
      </c>
      <c r="B861" s="4">
        <v>45716</v>
      </c>
      <c r="C861" t="s">
        <v>651</v>
      </c>
      <c r="D861" t="s">
        <v>1616</v>
      </c>
      <c r="E861" t="str">
        <f>VLOOKUP(D861,Product_Dim!$A$1:$G$101,2,0)</f>
        <v>USB External Hard Drive</v>
      </c>
      <c r="F861" t="s">
        <v>1755</v>
      </c>
      <c r="G861">
        <v>2</v>
      </c>
      <c r="H861">
        <v>549.91999999999996</v>
      </c>
      <c r="I861">
        <v>0.28000000000000003</v>
      </c>
      <c r="J861" t="s">
        <v>1805</v>
      </c>
      <c r="K861" s="17">
        <v>791.88479999999993</v>
      </c>
      <c r="L861">
        <f>VLOOKUP(C861,Customer_Dim!$A$2:$H$501,3,0)</f>
        <v>25</v>
      </c>
      <c r="M861" t="str">
        <f t="shared" si="13"/>
        <v>20–39</v>
      </c>
      <c r="N861" t="str">
        <f>VLOOKUP(C861,Customer_Dim!$A$2:$H$501,4,0)</f>
        <v>Female</v>
      </c>
      <c r="O861" t="str">
        <f>VLOOKUP(C861,Customer_Dim!$A$2:$H$501,6,0)</f>
        <v>Michigan</v>
      </c>
      <c r="P861">
        <f>VLOOKUP(D861,Product_Dim!$A$1:$G$101,7,0)</f>
        <v>266</v>
      </c>
    </row>
    <row r="862" spans="1:16" x14ac:dyDescent="0.3">
      <c r="A862" t="s">
        <v>3613</v>
      </c>
      <c r="B862" s="4">
        <v>45474</v>
      </c>
      <c r="C862" t="s">
        <v>651</v>
      </c>
      <c r="D862" t="s">
        <v>1628</v>
      </c>
      <c r="E862" t="str">
        <f>VLOOKUP(D862,Product_Dim!$A$1:$G$101,2,0)</f>
        <v>Men's Roll-On Perfume</v>
      </c>
      <c r="F862" t="s">
        <v>1774</v>
      </c>
      <c r="G862">
        <v>4</v>
      </c>
      <c r="H862">
        <v>450.3</v>
      </c>
      <c r="I862">
        <v>0.02</v>
      </c>
      <c r="J862" t="s">
        <v>1805</v>
      </c>
      <c r="K862" s="17">
        <v>1765.1759999999999</v>
      </c>
      <c r="L862">
        <f>VLOOKUP(C862,Customer_Dim!$A$2:$H$501,3,0)</f>
        <v>25</v>
      </c>
      <c r="M862" t="str">
        <f t="shared" si="13"/>
        <v>20–39</v>
      </c>
      <c r="N862" t="str">
        <f>VLOOKUP(C862,Customer_Dim!$A$2:$H$501,4,0)</f>
        <v>Female</v>
      </c>
      <c r="O862" t="str">
        <f>VLOOKUP(C862,Customer_Dim!$A$2:$H$501,6,0)</f>
        <v>Michigan</v>
      </c>
      <c r="P862">
        <f>VLOOKUP(D862,Product_Dim!$A$1:$G$101,7,0)</f>
        <v>267</v>
      </c>
    </row>
    <row r="863" spans="1:16" x14ac:dyDescent="0.3">
      <c r="A863" t="s">
        <v>2210</v>
      </c>
      <c r="B863" s="4">
        <v>45576</v>
      </c>
      <c r="C863" t="s">
        <v>651</v>
      </c>
      <c r="D863" t="s">
        <v>1672</v>
      </c>
      <c r="E863" t="str">
        <f>VLOOKUP(D863,Product_Dim!$A$1:$G$101,2,0)</f>
        <v>Hair Repair Oil Treatment</v>
      </c>
      <c r="F863" t="s">
        <v>1776</v>
      </c>
      <c r="G863">
        <v>4</v>
      </c>
      <c r="H863">
        <v>849.17</v>
      </c>
      <c r="I863">
        <v>0.12</v>
      </c>
      <c r="J863" t="s">
        <v>1810</v>
      </c>
      <c r="K863" s="17">
        <v>2989.0783999999999</v>
      </c>
      <c r="L863">
        <f>VLOOKUP(C863,Customer_Dim!$A$2:$H$501,3,0)</f>
        <v>25</v>
      </c>
      <c r="M863" t="str">
        <f t="shared" si="13"/>
        <v>20–39</v>
      </c>
      <c r="N863" t="str">
        <f>VLOOKUP(C863,Customer_Dim!$A$2:$H$501,4,0)</f>
        <v>Female</v>
      </c>
      <c r="O863" t="str">
        <f>VLOOKUP(C863,Customer_Dim!$A$2:$H$501,6,0)</f>
        <v>Michigan</v>
      </c>
      <c r="P863">
        <f>VLOOKUP(D863,Product_Dim!$A$1:$G$101,7,0)</f>
        <v>383</v>
      </c>
    </row>
    <row r="864" spans="1:16" x14ac:dyDescent="0.3">
      <c r="A864" t="s">
        <v>1941</v>
      </c>
      <c r="B864" s="4">
        <v>45827</v>
      </c>
      <c r="C864" t="s">
        <v>651</v>
      </c>
      <c r="D864" t="s">
        <v>1704</v>
      </c>
      <c r="E864" t="str">
        <f>VLOOKUP(D864,Product_Dim!$A$1:$G$101,2,0)</f>
        <v>LED Bedside Lamp</v>
      </c>
      <c r="F864" t="s">
        <v>1783</v>
      </c>
      <c r="G864">
        <v>4</v>
      </c>
      <c r="H864">
        <v>72.63</v>
      </c>
      <c r="I864">
        <v>0.06</v>
      </c>
      <c r="J864" t="s">
        <v>1807</v>
      </c>
      <c r="K864" s="17">
        <v>273.08879999999999</v>
      </c>
      <c r="L864">
        <f>VLOOKUP(C864,Customer_Dim!$A$2:$H$501,3,0)</f>
        <v>25</v>
      </c>
      <c r="M864" t="str">
        <f t="shared" si="13"/>
        <v>20–39</v>
      </c>
      <c r="N864" t="str">
        <f>VLOOKUP(C864,Customer_Dim!$A$2:$H$501,4,0)</f>
        <v>Female</v>
      </c>
      <c r="O864" t="str">
        <f>VLOOKUP(C864,Customer_Dim!$A$2:$H$501,6,0)</f>
        <v>Michigan</v>
      </c>
      <c r="P864">
        <f>VLOOKUP(D864,Product_Dim!$A$1:$G$101,7,0)</f>
        <v>220</v>
      </c>
    </row>
    <row r="865" spans="1:16" x14ac:dyDescent="0.3">
      <c r="A865" t="s">
        <v>2341</v>
      </c>
      <c r="B865" s="4">
        <v>45697</v>
      </c>
      <c r="C865" t="s">
        <v>651</v>
      </c>
      <c r="D865" t="s">
        <v>1704</v>
      </c>
      <c r="E865" t="str">
        <f>VLOOKUP(D865,Product_Dim!$A$1:$G$101,2,0)</f>
        <v>LED Bedside Lamp</v>
      </c>
      <c r="F865" t="s">
        <v>1768</v>
      </c>
      <c r="G865">
        <v>1</v>
      </c>
      <c r="H865">
        <v>972.06</v>
      </c>
      <c r="I865">
        <v>0.3</v>
      </c>
      <c r="J865" t="s">
        <v>1810</v>
      </c>
      <c r="K865" s="17">
        <v>680.44199999999989</v>
      </c>
      <c r="L865">
        <f>VLOOKUP(C865,Customer_Dim!$A$2:$H$501,3,0)</f>
        <v>25</v>
      </c>
      <c r="M865" t="str">
        <f t="shared" si="13"/>
        <v>20–39</v>
      </c>
      <c r="N865" t="str">
        <f>VLOOKUP(C865,Customer_Dim!$A$2:$H$501,4,0)</f>
        <v>Female</v>
      </c>
      <c r="O865" t="str">
        <f>VLOOKUP(C865,Customer_Dim!$A$2:$H$501,6,0)</f>
        <v>Michigan</v>
      </c>
      <c r="P865">
        <f>VLOOKUP(D865,Product_Dim!$A$1:$G$101,7,0)</f>
        <v>220</v>
      </c>
    </row>
    <row r="866" spans="1:16" x14ac:dyDescent="0.3">
      <c r="A866" t="s">
        <v>3541</v>
      </c>
      <c r="B866" s="4">
        <v>45843</v>
      </c>
      <c r="C866" t="s">
        <v>654</v>
      </c>
      <c r="D866" t="s">
        <v>1602</v>
      </c>
      <c r="E866" t="str">
        <f>VLOOKUP(D866,Product_Dim!$A$1:$G$101,2,0)</f>
        <v>Women's Summer Dress</v>
      </c>
      <c r="F866" t="s">
        <v>1779</v>
      </c>
      <c r="G866">
        <v>2</v>
      </c>
      <c r="H866">
        <v>208.09</v>
      </c>
      <c r="I866">
        <v>0.27</v>
      </c>
      <c r="J866" t="s">
        <v>1805</v>
      </c>
      <c r="K866" s="17">
        <v>303.81139999999999</v>
      </c>
      <c r="L866">
        <f>VLOOKUP(C866,Customer_Dim!$A$2:$H$501,3,0)</f>
        <v>37</v>
      </c>
      <c r="M866" t="str">
        <f t="shared" si="13"/>
        <v>20–39</v>
      </c>
      <c r="N866" t="str">
        <f>VLOOKUP(C866,Customer_Dim!$A$2:$H$501,4,0)</f>
        <v>Female</v>
      </c>
      <c r="O866" t="str">
        <f>VLOOKUP(C866,Customer_Dim!$A$2:$H$501,6,0)</f>
        <v>Kansas</v>
      </c>
      <c r="P866">
        <f>VLOOKUP(D866,Product_Dim!$A$1:$G$101,7,0)</f>
        <v>154</v>
      </c>
    </row>
    <row r="867" spans="1:16" x14ac:dyDescent="0.3">
      <c r="A867" t="s">
        <v>3331</v>
      </c>
      <c r="B867" s="4">
        <v>45239</v>
      </c>
      <c r="C867" t="s">
        <v>654</v>
      </c>
      <c r="D867" t="s">
        <v>1608</v>
      </c>
      <c r="E867" t="str">
        <f>VLOOKUP(D867,Product_Dim!$A$1:$G$101,2,0)</f>
        <v>Portable Power Bank</v>
      </c>
      <c r="F867" t="s">
        <v>1783</v>
      </c>
      <c r="G867">
        <v>2</v>
      </c>
      <c r="H867">
        <v>768.08</v>
      </c>
      <c r="I867">
        <v>0.26</v>
      </c>
      <c r="J867" t="s">
        <v>1807</v>
      </c>
      <c r="K867" s="17">
        <v>1136.7583999999999</v>
      </c>
      <c r="L867">
        <f>VLOOKUP(C867,Customer_Dim!$A$2:$H$501,3,0)</f>
        <v>37</v>
      </c>
      <c r="M867" t="str">
        <f t="shared" si="13"/>
        <v>20–39</v>
      </c>
      <c r="N867" t="str">
        <f>VLOOKUP(C867,Customer_Dim!$A$2:$H$501,4,0)</f>
        <v>Female</v>
      </c>
      <c r="O867" t="str">
        <f>VLOOKUP(C867,Customer_Dim!$A$2:$H$501,6,0)</f>
        <v>Kansas</v>
      </c>
      <c r="P867">
        <f>VLOOKUP(D867,Product_Dim!$A$1:$G$101,7,0)</f>
        <v>301</v>
      </c>
    </row>
    <row r="868" spans="1:16" x14ac:dyDescent="0.3">
      <c r="A868" t="s">
        <v>2403</v>
      </c>
      <c r="B868" s="4">
        <v>45842</v>
      </c>
      <c r="C868" t="s">
        <v>654</v>
      </c>
      <c r="D868" t="s">
        <v>1686</v>
      </c>
      <c r="E868" t="str">
        <f>VLOOKUP(D868,Product_Dim!$A$1:$G$101,2,0)</f>
        <v>Essential Oil Diffuser</v>
      </c>
      <c r="F868" t="s">
        <v>1764</v>
      </c>
      <c r="G868">
        <v>4</v>
      </c>
      <c r="H868">
        <v>870.18</v>
      </c>
      <c r="I868">
        <v>0.13</v>
      </c>
      <c r="J868" t="s">
        <v>1810</v>
      </c>
      <c r="K868" s="17">
        <v>3028.2264</v>
      </c>
      <c r="L868">
        <f>VLOOKUP(C868,Customer_Dim!$A$2:$H$501,3,0)</f>
        <v>37</v>
      </c>
      <c r="M868" t="str">
        <f t="shared" si="13"/>
        <v>20–39</v>
      </c>
      <c r="N868" t="str">
        <f>VLOOKUP(C868,Customer_Dim!$A$2:$H$501,4,0)</f>
        <v>Female</v>
      </c>
      <c r="O868" t="str">
        <f>VLOOKUP(C868,Customer_Dim!$A$2:$H$501,6,0)</f>
        <v>Kansas</v>
      </c>
      <c r="P868">
        <f>VLOOKUP(D868,Product_Dim!$A$1:$G$101,7,0)</f>
        <v>400</v>
      </c>
    </row>
    <row r="869" spans="1:16" x14ac:dyDescent="0.3">
      <c r="A869" t="s">
        <v>2670</v>
      </c>
      <c r="B869" s="4">
        <v>45767</v>
      </c>
      <c r="C869" t="s">
        <v>657</v>
      </c>
      <c r="D869" t="s">
        <v>1590</v>
      </c>
      <c r="E869" t="str">
        <f>VLOOKUP(D869,Product_Dim!$A$1:$G$101,2,0)</f>
        <v>Stainless Steel Cutlery Set</v>
      </c>
      <c r="F869" t="s">
        <v>1758</v>
      </c>
      <c r="G869">
        <v>1</v>
      </c>
      <c r="H869">
        <v>649.22</v>
      </c>
      <c r="I869">
        <v>0.03</v>
      </c>
      <c r="J869" t="s">
        <v>1810</v>
      </c>
      <c r="K869" s="17">
        <v>629.74340000000007</v>
      </c>
      <c r="L869">
        <f>VLOOKUP(C869,Customer_Dim!$A$2:$H$501,3,0)</f>
        <v>47</v>
      </c>
      <c r="M869" t="str">
        <f t="shared" si="13"/>
        <v>40–59</v>
      </c>
      <c r="N869" t="str">
        <f>VLOOKUP(C869,Customer_Dim!$A$2:$H$501,4,0)</f>
        <v>Male</v>
      </c>
      <c r="O869" t="str">
        <f>VLOOKUP(C869,Customer_Dim!$A$2:$H$501,6,0)</f>
        <v>Iowa</v>
      </c>
      <c r="P869">
        <f>VLOOKUP(D869,Product_Dim!$A$1:$G$101,7,0)</f>
        <v>57</v>
      </c>
    </row>
    <row r="870" spans="1:16" x14ac:dyDescent="0.3">
      <c r="A870" t="s">
        <v>1851</v>
      </c>
      <c r="B870" s="4">
        <v>45538</v>
      </c>
      <c r="C870" t="s">
        <v>657</v>
      </c>
      <c r="D870" t="s">
        <v>1616</v>
      </c>
      <c r="E870" t="str">
        <f>VLOOKUP(D870,Product_Dim!$A$1:$G$101,2,0)</f>
        <v>USB External Hard Drive</v>
      </c>
      <c r="F870" t="s">
        <v>1776</v>
      </c>
      <c r="G870">
        <v>2</v>
      </c>
      <c r="H870">
        <v>209.32</v>
      </c>
      <c r="I870">
        <v>0.23</v>
      </c>
      <c r="J870" t="s">
        <v>1810</v>
      </c>
      <c r="K870" s="17">
        <v>322.3528</v>
      </c>
      <c r="L870">
        <f>VLOOKUP(C870,Customer_Dim!$A$2:$H$501,3,0)</f>
        <v>47</v>
      </c>
      <c r="M870" t="str">
        <f t="shared" si="13"/>
        <v>40–59</v>
      </c>
      <c r="N870" t="str">
        <f>VLOOKUP(C870,Customer_Dim!$A$2:$H$501,4,0)</f>
        <v>Male</v>
      </c>
      <c r="O870" t="str">
        <f>VLOOKUP(C870,Customer_Dim!$A$2:$H$501,6,0)</f>
        <v>Iowa</v>
      </c>
      <c r="P870">
        <f>VLOOKUP(D870,Product_Dim!$A$1:$G$101,7,0)</f>
        <v>266</v>
      </c>
    </row>
    <row r="871" spans="1:16" x14ac:dyDescent="0.3">
      <c r="A871" t="s">
        <v>1855</v>
      </c>
      <c r="B871" s="4">
        <v>45218</v>
      </c>
      <c r="C871" t="s">
        <v>657</v>
      </c>
      <c r="D871" t="s">
        <v>1618</v>
      </c>
      <c r="E871" t="str">
        <f>VLOOKUP(D871,Product_Dim!$A$1:$G$101,2,0)</f>
        <v>Adjustable Jump Rope</v>
      </c>
      <c r="F871" t="s">
        <v>1789</v>
      </c>
      <c r="G871">
        <v>1</v>
      </c>
      <c r="H871">
        <v>517.13</v>
      </c>
      <c r="I871">
        <v>0.28000000000000003</v>
      </c>
      <c r="J871" t="s">
        <v>1805</v>
      </c>
      <c r="K871" s="17">
        <v>372.33359999999999</v>
      </c>
      <c r="L871">
        <f>VLOOKUP(C871,Customer_Dim!$A$2:$H$501,3,0)</f>
        <v>47</v>
      </c>
      <c r="M871" t="str">
        <f t="shared" si="13"/>
        <v>40–59</v>
      </c>
      <c r="N871" t="str">
        <f>VLOOKUP(C871,Customer_Dim!$A$2:$H$501,4,0)</f>
        <v>Male</v>
      </c>
      <c r="O871" t="str">
        <f>VLOOKUP(C871,Customer_Dim!$A$2:$H$501,6,0)</f>
        <v>Iowa</v>
      </c>
      <c r="P871">
        <f>VLOOKUP(D871,Product_Dim!$A$1:$G$101,7,0)</f>
        <v>316</v>
      </c>
    </row>
    <row r="872" spans="1:16" x14ac:dyDescent="0.3">
      <c r="A872" t="s">
        <v>2494</v>
      </c>
      <c r="B872" s="4">
        <v>45750</v>
      </c>
      <c r="C872" t="s">
        <v>657</v>
      </c>
      <c r="D872" t="s">
        <v>1704</v>
      </c>
      <c r="E872" t="str">
        <f>VLOOKUP(D872,Product_Dim!$A$1:$G$101,2,0)</f>
        <v>LED Bedside Lamp</v>
      </c>
      <c r="F872" t="s">
        <v>1751</v>
      </c>
      <c r="G872">
        <v>1</v>
      </c>
      <c r="H872">
        <v>979.28</v>
      </c>
      <c r="I872">
        <v>0.2</v>
      </c>
      <c r="J872" t="s">
        <v>1807</v>
      </c>
      <c r="K872" s="17">
        <v>783.42399999999998</v>
      </c>
      <c r="L872">
        <f>VLOOKUP(C872,Customer_Dim!$A$2:$H$501,3,0)</f>
        <v>47</v>
      </c>
      <c r="M872" t="str">
        <f t="shared" si="13"/>
        <v>40–59</v>
      </c>
      <c r="N872" t="str">
        <f>VLOOKUP(C872,Customer_Dim!$A$2:$H$501,4,0)</f>
        <v>Male</v>
      </c>
      <c r="O872" t="str">
        <f>VLOOKUP(C872,Customer_Dim!$A$2:$H$501,6,0)</f>
        <v>Iowa</v>
      </c>
      <c r="P872">
        <f>VLOOKUP(D872,Product_Dim!$A$1:$G$101,7,0)</f>
        <v>220</v>
      </c>
    </row>
    <row r="873" spans="1:16" x14ac:dyDescent="0.3">
      <c r="A873" t="s">
        <v>2026</v>
      </c>
      <c r="B873" s="4">
        <v>45225</v>
      </c>
      <c r="C873" t="s">
        <v>657</v>
      </c>
      <c r="D873" t="s">
        <v>1710</v>
      </c>
      <c r="E873" t="str">
        <f>VLOOKUP(D873,Product_Dim!$A$1:$G$101,2,0)</f>
        <v>Gaming Mouse Pad XL</v>
      </c>
      <c r="F873" t="s">
        <v>1783</v>
      </c>
      <c r="G873">
        <v>4</v>
      </c>
      <c r="H873">
        <v>75.37</v>
      </c>
      <c r="I873">
        <v>0.02</v>
      </c>
      <c r="J873" t="s">
        <v>1810</v>
      </c>
      <c r="K873" s="17">
        <v>295.4504</v>
      </c>
      <c r="L873">
        <f>VLOOKUP(C873,Customer_Dim!$A$2:$H$501,3,0)</f>
        <v>47</v>
      </c>
      <c r="M873" t="str">
        <f t="shared" si="13"/>
        <v>40–59</v>
      </c>
      <c r="N873" t="str">
        <f>VLOOKUP(C873,Customer_Dim!$A$2:$H$501,4,0)</f>
        <v>Male</v>
      </c>
      <c r="O873" t="str">
        <f>VLOOKUP(C873,Customer_Dim!$A$2:$H$501,6,0)</f>
        <v>Iowa</v>
      </c>
      <c r="P873">
        <f>VLOOKUP(D873,Product_Dim!$A$1:$G$101,7,0)</f>
        <v>361</v>
      </c>
    </row>
    <row r="874" spans="1:16" x14ac:dyDescent="0.3">
      <c r="A874" t="s">
        <v>2201</v>
      </c>
      <c r="B874" s="4">
        <v>45378</v>
      </c>
      <c r="C874" t="s">
        <v>657</v>
      </c>
      <c r="D874" t="s">
        <v>1718</v>
      </c>
      <c r="E874" t="str">
        <f>VLOOKUP(D874,Product_Dim!$A$1:$G$101,2,0)</f>
        <v>Vitamin E Body Lotion</v>
      </c>
      <c r="F874" t="s">
        <v>1795</v>
      </c>
      <c r="G874">
        <v>2</v>
      </c>
      <c r="H874">
        <v>962.81</v>
      </c>
      <c r="I874">
        <v>0.06</v>
      </c>
      <c r="J874" t="s">
        <v>1810</v>
      </c>
      <c r="K874" s="17">
        <v>1810.0827999999999</v>
      </c>
      <c r="L874">
        <f>VLOOKUP(C874,Customer_Dim!$A$2:$H$501,3,0)</f>
        <v>47</v>
      </c>
      <c r="M874" t="str">
        <f t="shared" si="13"/>
        <v>40–59</v>
      </c>
      <c r="N874" t="str">
        <f>VLOOKUP(C874,Customer_Dim!$A$2:$H$501,4,0)</f>
        <v>Male</v>
      </c>
      <c r="O874" t="str">
        <f>VLOOKUP(C874,Customer_Dim!$A$2:$H$501,6,0)</f>
        <v>Iowa</v>
      </c>
      <c r="P874">
        <f>VLOOKUP(D874,Product_Dim!$A$1:$G$101,7,0)</f>
        <v>213</v>
      </c>
    </row>
    <row r="875" spans="1:16" x14ac:dyDescent="0.3">
      <c r="A875" t="s">
        <v>3420</v>
      </c>
      <c r="B875" s="4">
        <v>45523</v>
      </c>
      <c r="C875" t="s">
        <v>660</v>
      </c>
      <c r="D875" t="s">
        <v>1562</v>
      </c>
      <c r="E875" t="str">
        <f>VLOOKUP(D875,Product_Dim!$A$1:$G$101,2,0)</f>
        <v>Beard Grooming Kit</v>
      </c>
      <c r="F875" t="s">
        <v>1779</v>
      </c>
      <c r="G875">
        <v>3</v>
      </c>
      <c r="H875">
        <v>63.19</v>
      </c>
      <c r="I875">
        <v>0.08</v>
      </c>
      <c r="J875" t="s">
        <v>1805</v>
      </c>
      <c r="K875" s="17">
        <v>174.40440000000001</v>
      </c>
      <c r="L875">
        <f>VLOOKUP(C875,Customer_Dim!$A$2:$H$501,3,0)</f>
        <v>52</v>
      </c>
      <c r="M875" t="str">
        <f t="shared" si="13"/>
        <v>40–59</v>
      </c>
      <c r="N875" t="str">
        <f>VLOOKUP(C875,Customer_Dim!$A$2:$H$501,4,0)</f>
        <v>Male</v>
      </c>
      <c r="O875" t="str">
        <f>VLOOKUP(C875,Customer_Dim!$A$2:$H$501,6,0)</f>
        <v>Virginia</v>
      </c>
      <c r="P875">
        <f>VLOOKUP(D875,Product_Dim!$A$1:$G$101,7,0)</f>
        <v>256</v>
      </c>
    </row>
    <row r="876" spans="1:16" x14ac:dyDescent="0.3">
      <c r="A876" t="s">
        <v>2349</v>
      </c>
      <c r="B876" s="4">
        <v>45287</v>
      </c>
      <c r="C876" t="s">
        <v>660</v>
      </c>
      <c r="D876" t="s">
        <v>1618</v>
      </c>
      <c r="E876" t="str">
        <f>VLOOKUP(D876,Product_Dim!$A$1:$G$101,2,0)</f>
        <v>Adjustable Jump Rope</v>
      </c>
      <c r="F876" t="s">
        <v>1786</v>
      </c>
      <c r="G876">
        <v>1</v>
      </c>
      <c r="H876">
        <v>442.36</v>
      </c>
      <c r="I876">
        <v>0.14000000000000001</v>
      </c>
      <c r="J876" t="s">
        <v>1805</v>
      </c>
      <c r="K876" s="17">
        <v>380.42959999999999</v>
      </c>
      <c r="L876">
        <f>VLOOKUP(C876,Customer_Dim!$A$2:$H$501,3,0)</f>
        <v>52</v>
      </c>
      <c r="M876" t="str">
        <f t="shared" si="13"/>
        <v>40–59</v>
      </c>
      <c r="N876" t="str">
        <f>VLOOKUP(C876,Customer_Dim!$A$2:$H$501,4,0)</f>
        <v>Male</v>
      </c>
      <c r="O876" t="str">
        <f>VLOOKUP(C876,Customer_Dim!$A$2:$H$501,6,0)</f>
        <v>Virginia</v>
      </c>
      <c r="P876">
        <f>VLOOKUP(D876,Product_Dim!$A$1:$G$101,7,0)</f>
        <v>316</v>
      </c>
    </row>
    <row r="877" spans="1:16" x14ac:dyDescent="0.3">
      <c r="A877" t="s">
        <v>3603</v>
      </c>
      <c r="B877" s="4">
        <v>45877</v>
      </c>
      <c r="C877" t="s">
        <v>660</v>
      </c>
      <c r="D877" t="s">
        <v>1636</v>
      </c>
      <c r="E877" t="str">
        <f>VLOOKUP(D877,Product_Dim!$A$1:$G$101,2,0)</f>
        <v>Men's Track Pants</v>
      </c>
      <c r="F877" t="s">
        <v>1758</v>
      </c>
      <c r="G877">
        <v>1</v>
      </c>
      <c r="H877">
        <v>952.73</v>
      </c>
      <c r="I877">
        <v>0.17</v>
      </c>
      <c r="J877" t="s">
        <v>1805</v>
      </c>
      <c r="K877" s="17">
        <v>790.76589999999999</v>
      </c>
      <c r="L877">
        <f>VLOOKUP(C877,Customer_Dim!$A$2:$H$501,3,0)</f>
        <v>52</v>
      </c>
      <c r="M877" t="str">
        <f t="shared" si="13"/>
        <v>40–59</v>
      </c>
      <c r="N877" t="str">
        <f>VLOOKUP(C877,Customer_Dim!$A$2:$H$501,4,0)</f>
        <v>Male</v>
      </c>
      <c r="O877" t="str">
        <f>VLOOKUP(C877,Customer_Dim!$A$2:$H$501,6,0)</f>
        <v>Virginia</v>
      </c>
      <c r="P877">
        <f>VLOOKUP(D877,Product_Dim!$A$1:$G$101,7,0)</f>
        <v>125</v>
      </c>
    </row>
    <row r="878" spans="1:16" x14ac:dyDescent="0.3">
      <c r="A878" t="s">
        <v>3622</v>
      </c>
      <c r="B878" s="4">
        <v>45400</v>
      </c>
      <c r="C878" t="s">
        <v>660</v>
      </c>
      <c r="D878" t="s">
        <v>1648</v>
      </c>
      <c r="E878" t="str">
        <f>VLOOKUP(D878,Product_Dim!$A$1:$G$101,2,0)</f>
        <v>Men's Hair Styling Gel</v>
      </c>
      <c r="F878" t="s">
        <v>1781</v>
      </c>
      <c r="G878">
        <v>1</v>
      </c>
      <c r="H878">
        <v>509.08</v>
      </c>
      <c r="I878">
        <v>0.04</v>
      </c>
      <c r="J878" t="s">
        <v>1807</v>
      </c>
      <c r="K878" s="17">
        <v>488.71679999999998</v>
      </c>
      <c r="L878">
        <f>VLOOKUP(C878,Customer_Dim!$A$2:$H$501,3,0)</f>
        <v>52</v>
      </c>
      <c r="M878" t="str">
        <f t="shared" si="13"/>
        <v>40–59</v>
      </c>
      <c r="N878" t="str">
        <f>VLOOKUP(C878,Customer_Dim!$A$2:$H$501,4,0)</f>
        <v>Male</v>
      </c>
      <c r="O878" t="str">
        <f>VLOOKUP(C878,Customer_Dim!$A$2:$H$501,6,0)</f>
        <v>Virginia</v>
      </c>
      <c r="P878">
        <f>VLOOKUP(D878,Product_Dim!$A$1:$G$101,7,0)</f>
        <v>399</v>
      </c>
    </row>
    <row r="879" spans="1:16" x14ac:dyDescent="0.3">
      <c r="A879" t="s">
        <v>2564</v>
      </c>
      <c r="B879" s="4">
        <v>45475</v>
      </c>
      <c r="C879" t="s">
        <v>660</v>
      </c>
      <c r="D879" t="s">
        <v>1726</v>
      </c>
      <c r="E879" t="str">
        <f>VLOOKUP(D879,Product_Dim!$A$1:$G$101,2,0)</f>
        <v>Portable Bluetooth Speaker</v>
      </c>
      <c r="F879" t="s">
        <v>1795</v>
      </c>
      <c r="G879">
        <v>4</v>
      </c>
      <c r="H879">
        <v>281.48</v>
      </c>
      <c r="I879">
        <v>0.27</v>
      </c>
      <c r="J879" t="s">
        <v>1807</v>
      </c>
      <c r="K879" s="17">
        <v>821.92160000000001</v>
      </c>
      <c r="L879">
        <f>VLOOKUP(C879,Customer_Dim!$A$2:$H$501,3,0)</f>
        <v>52</v>
      </c>
      <c r="M879" t="str">
        <f t="shared" si="13"/>
        <v>40–59</v>
      </c>
      <c r="N879" t="str">
        <f>VLOOKUP(C879,Customer_Dim!$A$2:$H$501,4,0)</f>
        <v>Male</v>
      </c>
      <c r="O879" t="str">
        <f>VLOOKUP(C879,Customer_Dim!$A$2:$H$501,6,0)</f>
        <v>Virginia</v>
      </c>
      <c r="P879">
        <f>VLOOKUP(D879,Product_Dim!$A$1:$G$101,7,0)</f>
        <v>73</v>
      </c>
    </row>
    <row r="880" spans="1:16" x14ac:dyDescent="0.3">
      <c r="A880" t="s">
        <v>3789</v>
      </c>
      <c r="B880" s="4">
        <v>45500</v>
      </c>
      <c r="C880" t="s">
        <v>663</v>
      </c>
      <c r="D880" t="s">
        <v>1666</v>
      </c>
      <c r="E880" t="str">
        <f>VLOOKUP(D880,Product_Dim!$A$1:$G$101,2,0)</f>
        <v>Wooden Nightstand</v>
      </c>
      <c r="F880" t="s">
        <v>1743</v>
      </c>
      <c r="G880">
        <v>3</v>
      </c>
      <c r="H880">
        <v>901.49</v>
      </c>
      <c r="I880">
        <v>0</v>
      </c>
      <c r="J880" t="s">
        <v>1805</v>
      </c>
      <c r="K880" s="17">
        <v>2704.47</v>
      </c>
      <c r="L880">
        <f>VLOOKUP(C880,Customer_Dim!$A$2:$H$501,3,0)</f>
        <v>44</v>
      </c>
      <c r="M880" t="str">
        <f t="shared" si="13"/>
        <v>40–59</v>
      </c>
      <c r="N880" t="str">
        <f>VLOOKUP(C880,Customer_Dim!$A$2:$H$501,4,0)</f>
        <v>Female</v>
      </c>
      <c r="O880" t="str">
        <f>VLOOKUP(C880,Customer_Dim!$A$2:$H$501,6,0)</f>
        <v>New Jersey</v>
      </c>
      <c r="P880">
        <f>VLOOKUP(D880,Product_Dim!$A$1:$G$101,7,0)</f>
        <v>130</v>
      </c>
    </row>
    <row r="881" spans="1:16" x14ac:dyDescent="0.3">
      <c r="A881" t="s">
        <v>2925</v>
      </c>
      <c r="B881" s="4">
        <v>45687</v>
      </c>
      <c r="C881" t="s">
        <v>663</v>
      </c>
      <c r="D881" t="s">
        <v>1674</v>
      </c>
      <c r="E881" t="str">
        <f>VLOOKUP(D881,Product_Dim!$A$1:$G$101,2,0)</f>
        <v>Professional Jump Rope</v>
      </c>
      <c r="F881" t="s">
        <v>1768</v>
      </c>
      <c r="G881">
        <v>1</v>
      </c>
      <c r="H881">
        <v>724.74</v>
      </c>
      <c r="I881">
        <v>0.15</v>
      </c>
      <c r="J881" t="s">
        <v>1807</v>
      </c>
      <c r="K881" s="17">
        <v>616.029</v>
      </c>
      <c r="L881">
        <f>VLOOKUP(C881,Customer_Dim!$A$2:$H$501,3,0)</f>
        <v>44</v>
      </c>
      <c r="M881" t="str">
        <f t="shared" si="13"/>
        <v>40–59</v>
      </c>
      <c r="N881" t="str">
        <f>VLOOKUP(C881,Customer_Dim!$A$2:$H$501,4,0)</f>
        <v>Female</v>
      </c>
      <c r="O881" t="str">
        <f>VLOOKUP(C881,Customer_Dim!$A$2:$H$501,6,0)</f>
        <v>New Jersey</v>
      </c>
      <c r="P881">
        <f>VLOOKUP(D881,Product_Dim!$A$1:$G$101,7,0)</f>
        <v>300</v>
      </c>
    </row>
    <row r="882" spans="1:16" x14ac:dyDescent="0.3">
      <c r="A882" t="s">
        <v>2265</v>
      </c>
      <c r="B882" s="4">
        <v>45389</v>
      </c>
      <c r="C882" t="s">
        <v>663</v>
      </c>
      <c r="D882" t="s">
        <v>1698</v>
      </c>
      <c r="E882" t="str">
        <f>VLOOKUP(D882,Product_Dim!$A$1:$G$101,2,0)</f>
        <v>Wooden Bookshelf</v>
      </c>
      <c r="F882" t="s">
        <v>1751</v>
      </c>
      <c r="G882">
        <v>3</v>
      </c>
      <c r="H882">
        <v>505.01</v>
      </c>
      <c r="I882">
        <v>0.02</v>
      </c>
      <c r="J882" t="s">
        <v>1807</v>
      </c>
      <c r="K882" s="17">
        <v>1484.7293999999999</v>
      </c>
      <c r="L882">
        <f>VLOOKUP(C882,Customer_Dim!$A$2:$H$501,3,0)</f>
        <v>44</v>
      </c>
      <c r="M882" t="str">
        <f t="shared" si="13"/>
        <v>40–59</v>
      </c>
      <c r="N882" t="str">
        <f>VLOOKUP(C882,Customer_Dim!$A$2:$H$501,4,0)</f>
        <v>Female</v>
      </c>
      <c r="O882" t="str">
        <f>VLOOKUP(C882,Customer_Dim!$A$2:$H$501,6,0)</f>
        <v>New Jersey</v>
      </c>
      <c r="P882">
        <f>VLOOKUP(D882,Product_Dim!$A$1:$G$101,7,0)</f>
        <v>208</v>
      </c>
    </row>
    <row r="883" spans="1:16" x14ac:dyDescent="0.3">
      <c r="A883" t="s">
        <v>2275</v>
      </c>
      <c r="B883" s="4">
        <v>45279</v>
      </c>
      <c r="C883" t="s">
        <v>666</v>
      </c>
      <c r="D883" t="s">
        <v>1564</v>
      </c>
      <c r="E883" t="str">
        <f>VLOOKUP(D883,Product_Dim!$A$1:$G$101,2,0)</f>
        <v>Soccer Training Cone Set</v>
      </c>
      <c r="F883" t="s">
        <v>1781</v>
      </c>
      <c r="G883">
        <v>1</v>
      </c>
      <c r="H883">
        <v>880.89</v>
      </c>
      <c r="I883">
        <v>0.13</v>
      </c>
      <c r="J883" t="s">
        <v>1810</v>
      </c>
      <c r="K883" s="17">
        <v>766.37429999999995</v>
      </c>
      <c r="L883">
        <f>VLOOKUP(C883,Customer_Dim!$A$2:$H$501,3,0)</f>
        <v>26</v>
      </c>
      <c r="M883" t="str">
        <f t="shared" si="13"/>
        <v>20–39</v>
      </c>
      <c r="N883" t="str">
        <f>VLOOKUP(C883,Customer_Dim!$A$2:$H$501,4,0)</f>
        <v>Female</v>
      </c>
      <c r="O883" t="str">
        <f>VLOOKUP(C883,Customer_Dim!$A$2:$H$501,6,0)</f>
        <v>Tennessee</v>
      </c>
      <c r="P883">
        <f>VLOOKUP(D883,Product_Dim!$A$1:$G$101,7,0)</f>
        <v>367</v>
      </c>
    </row>
    <row r="884" spans="1:16" x14ac:dyDescent="0.3">
      <c r="A884" t="s">
        <v>3495</v>
      </c>
      <c r="B884" s="4">
        <v>45420</v>
      </c>
      <c r="C884" t="s">
        <v>666</v>
      </c>
      <c r="D884" t="s">
        <v>1642</v>
      </c>
      <c r="E884" t="str">
        <f>VLOOKUP(D884,Product_Dim!$A$1:$G$101,2,0)</f>
        <v>Premium Blanket Throw</v>
      </c>
      <c r="F884" t="s">
        <v>1792</v>
      </c>
      <c r="G884">
        <v>1</v>
      </c>
      <c r="H884">
        <v>75.8</v>
      </c>
      <c r="I884">
        <v>0.28999999999999998</v>
      </c>
      <c r="J884" t="s">
        <v>1807</v>
      </c>
      <c r="K884" s="17">
        <v>53.817999999999998</v>
      </c>
      <c r="L884">
        <f>VLOOKUP(C884,Customer_Dim!$A$2:$H$501,3,0)</f>
        <v>26</v>
      </c>
      <c r="M884" t="str">
        <f t="shared" si="13"/>
        <v>20–39</v>
      </c>
      <c r="N884" t="str">
        <f>VLOOKUP(C884,Customer_Dim!$A$2:$H$501,4,0)</f>
        <v>Female</v>
      </c>
      <c r="O884" t="str">
        <f>VLOOKUP(C884,Customer_Dim!$A$2:$H$501,6,0)</f>
        <v>Tennessee</v>
      </c>
      <c r="P884">
        <f>VLOOKUP(D884,Product_Dim!$A$1:$G$101,7,0)</f>
        <v>190</v>
      </c>
    </row>
    <row r="885" spans="1:16" x14ac:dyDescent="0.3">
      <c r="A885" t="s">
        <v>2563</v>
      </c>
      <c r="B885" s="4">
        <v>45786</v>
      </c>
      <c r="C885" t="s">
        <v>666</v>
      </c>
      <c r="D885" t="s">
        <v>1539</v>
      </c>
      <c r="E885" t="str">
        <f>VLOOKUP(D885,Product_Dim!$A$1:$G$101,2,0)</f>
        <v>Herbal Face Moisturizer</v>
      </c>
      <c r="F885" t="s">
        <v>1761</v>
      </c>
      <c r="G885">
        <v>2</v>
      </c>
      <c r="H885">
        <v>257.95999999999998</v>
      </c>
      <c r="I885">
        <v>0.21</v>
      </c>
      <c r="J885" t="s">
        <v>1807</v>
      </c>
      <c r="K885" s="17">
        <v>407.57679999999999</v>
      </c>
      <c r="L885">
        <f>VLOOKUP(C885,Customer_Dim!$A$2:$H$501,3,0)</f>
        <v>26</v>
      </c>
      <c r="M885" t="str">
        <f t="shared" si="13"/>
        <v>20–39</v>
      </c>
      <c r="N885" t="str">
        <f>VLOOKUP(C885,Customer_Dim!$A$2:$H$501,4,0)</f>
        <v>Female</v>
      </c>
      <c r="O885" t="str">
        <f>VLOOKUP(C885,Customer_Dim!$A$2:$H$501,6,0)</f>
        <v>Tennessee</v>
      </c>
      <c r="P885">
        <f>VLOOKUP(D885,Product_Dim!$A$1:$G$101,7,0)</f>
        <v>350</v>
      </c>
    </row>
    <row r="886" spans="1:16" x14ac:dyDescent="0.3">
      <c r="A886" t="s">
        <v>2205</v>
      </c>
      <c r="B886" s="4">
        <v>45844</v>
      </c>
      <c r="C886" t="s">
        <v>666</v>
      </c>
      <c r="D886" t="s">
        <v>1718</v>
      </c>
      <c r="E886" t="str">
        <f>VLOOKUP(D886,Product_Dim!$A$1:$G$101,2,0)</f>
        <v>Vitamin E Body Lotion</v>
      </c>
      <c r="F886" t="s">
        <v>1776</v>
      </c>
      <c r="G886">
        <v>2</v>
      </c>
      <c r="H886">
        <v>308.7</v>
      </c>
      <c r="I886">
        <v>0.2</v>
      </c>
      <c r="J886" t="s">
        <v>1807</v>
      </c>
      <c r="K886" s="17">
        <v>493.92</v>
      </c>
      <c r="L886">
        <f>VLOOKUP(C886,Customer_Dim!$A$2:$H$501,3,0)</f>
        <v>26</v>
      </c>
      <c r="M886" t="str">
        <f t="shared" si="13"/>
        <v>20–39</v>
      </c>
      <c r="N886" t="str">
        <f>VLOOKUP(C886,Customer_Dim!$A$2:$H$501,4,0)</f>
        <v>Female</v>
      </c>
      <c r="O886" t="str">
        <f>VLOOKUP(C886,Customer_Dim!$A$2:$H$501,6,0)</f>
        <v>Tennessee</v>
      </c>
      <c r="P886">
        <f>VLOOKUP(D886,Product_Dim!$A$1:$G$101,7,0)</f>
        <v>213</v>
      </c>
    </row>
    <row r="887" spans="1:16" x14ac:dyDescent="0.3">
      <c r="A887" t="s">
        <v>3725</v>
      </c>
      <c r="B887" s="4">
        <v>45921</v>
      </c>
      <c r="C887" t="s">
        <v>669</v>
      </c>
      <c r="D887" t="s">
        <v>1698</v>
      </c>
      <c r="E887" t="str">
        <f>VLOOKUP(D887,Product_Dim!$A$1:$G$101,2,0)</f>
        <v>Wooden Bookshelf</v>
      </c>
      <c r="F887" t="s">
        <v>1764</v>
      </c>
      <c r="G887">
        <v>2</v>
      </c>
      <c r="H887">
        <v>30.14</v>
      </c>
      <c r="I887">
        <v>0.21</v>
      </c>
      <c r="J887" t="s">
        <v>1805</v>
      </c>
      <c r="K887" s="17">
        <v>47.621200000000002</v>
      </c>
      <c r="L887">
        <f>VLOOKUP(C887,Customer_Dim!$A$2:$H$501,3,0)</f>
        <v>28</v>
      </c>
      <c r="M887" t="str">
        <f t="shared" si="13"/>
        <v>20–39</v>
      </c>
      <c r="N887" t="str">
        <f>VLOOKUP(C887,Customer_Dim!$A$2:$H$501,4,0)</f>
        <v>Female</v>
      </c>
      <c r="O887" t="str">
        <f>VLOOKUP(C887,Customer_Dim!$A$2:$H$501,6,0)</f>
        <v>New Jersey</v>
      </c>
      <c r="P887">
        <f>VLOOKUP(D887,Product_Dim!$A$1:$G$101,7,0)</f>
        <v>208</v>
      </c>
    </row>
    <row r="888" spans="1:16" x14ac:dyDescent="0.3">
      <c r="A888" t="s">
        <v>3352</v>
      </c>
      <c r="B888" s="4">
        <v>45926</v>
      </c>
      <c r="C888" t="s">
        <v>669</v>
      </c>
      <c r="D888" t="s">
        <v>1722</v>
      </c>
      <c r="E888" t="str">
        <f>VLOOKUP(D888,Product_Dim!$A$1:$G$101,2,0)</f>
        <v>Women's Formal Blazer</v>
      </c>
      <c r="F888" t="s">
        <v>1748</v>
      </c>
      <c r="G888">
        <v>2</v>
      </c>
      <c r="H888">
        <v>644.97</v>
      </c>
      <c r="I888">
        <v>0.24</v>
      </c>
      <c r="J888" t="s">
        <v>1810</v>
      </c>
      <c r="K888" s="17">
        <v>980.35440000000006</v>
      </c>
      <c r="L888">
        <f>VLOOKUP(C888,Customer_Dim!$A$2:$H$501,3,0)</f>
        <v>28</v>
      </c>
      <c r="M888" t="str">
        <f t="shared" si="13"/>
        <v>20–39</v>
      </c>
      <c r="N888" t="str">
        <f>VLOOKUP(C888,Customer_Dim!$A$2:$H$501,4,0)</f>
        <v>Female</v>
      </c>
      <c r="O888" t="str">
        <f>VLOOKUP(C888,Customer_Dim!$A$2:$H$501,6,0)</f>
        <v>New Jersey</v>
      </c>
      <c r="P888">
        <f>VLOOKUP(D888,Product_Dim!$A$1:$G$101,7,0)</f>
        <v>143</v>
      </c>
    </row>
    <row r="889" spans="1:16" x14ac:dyDescent="0.3">
      <c r="A889" t="s">
        <v>2189</v>
      </c>
      <c r="B889" s="4">
        <v>45322</v>
      </c>
      <c r="C889" t="s">
        <v>672</v>
      </c>
      <c r="D889" t="s">
        <v>1598</v>
      </c>
      <c r="E889" t="str">
        <f>VLOOKUP(D889,Product_Dim!$A$1:$G$101,2,0)</f>
        <v>Gaming Mechanical Keyboard</v>
      </c>
      <c r="F889" t="s">
        <v>1751</v>
      </c>
      <c r="G889">
        <v>2</v>
      </c>
      <c r="H889">
        <v>56.91</v>
      </c>
      <c r="I889">
        <v>0.08</v>
      </c>
      <c r="J889" t="s">
        <v>1810</v>
      </c>
      <c r="K889" s="17">
        <v>104.7144</v>
      </c>
      <c r="L889">
        <f>VLOOKUP(C889,Customer_Dim!$A$2:$H$501,3,0)</f>
        <v>54</v>
      </c>
      <c r="M889" t="str">
        <f t="shared" si="13"/>
        <v>40–59</v>
      </c>
      <c r="N889" t="str">
        <f>VLOOKUP(C889,Customer_Dim!$A$2:$H$501,4,0)</f>
        <v>Male</v>
      </c>
      <c r="O889" t="str">
        <f>VLOOKUP(C889,Customer_Dim!$A$2:$H$501,6,0)</f>
        <v>Louisiana</v>
      </c>
      <c r="P889">
        <f>VLOOKUP(D889,Product_Dim!$A$1:$G$101,7,0)</f>
        <v>86</v>
      </c>
    </row>
    <row r="890" spans="1:16" x14ac:dyDescent="0.3">
      <c r="A890" t="s">
        <v>2600</v>
      </c>
      <c r="B890" s="4">
        <v>45577</v>
      </c>
      <c r="C890" t="s">
        <v>672</v>
      </c>
      <c r="D890" t="s">
        <v>1612</v>
      </c>
      <c r="E890" t="str">
        <f>VLOOKUP(D890,Product_Dim!$A$1:$G$101,2,0)</f>
        <v>Yoga Exercise Mat</v>
      </c>
      <c r="F890" t="s">
        <v>1792</v>
      </c>
      <c r="G890">
        <v>2</v>
      </c>
      <c r="H890">
        <v>602.54999999999995</v>
      </c>
      <c r="I890">
        <v>0.23</v>
      </c>
      <c r="J890" t="s">
        <v>1810</v>
      </c>
      <c r="K890" s="17">
        <v>927.92699999999991</v>
      </c>
      <c r="L890">
        <f>VLOOKUP(C890,Customer_Dim!$A$2:$H$501,3,0)</f>
        <v>54</v>
      </c>
      <c r="M890" t="str">
        <f t="shared" si="13"/>
        <v>40–59</v>
      </c>
      <c r="N890" t="str">
        <f>VLOOKUP(C890,Customer_Dim!$A$2:$H$501,4,0)</f>
        <v>Male</v>
      </c>
      <c r="O890" t="str">
        <f>VLOOKUP(C890,Customer_Dim!$A$2:$H$501,6,0)</f>
        <v>Louisiana</v>
      </c>
      <c r="P890">
        <f>VLOOKUP(D890,Product_Dim!$A$1:$G$101,7,0)</f>
        <v>369</v>
      </c>
    </row>
    <row r="891" spans="1:16" x14ac:dyDescent="0.3">
      <c r="A891" t="s">
        <v>3305</v>
      </c>
      <c r="B891" s="4">
        <v>45822</v>
      </c>
      <c r="C891" t="s">
        <v>672</v>
      </c>
      <c r="D891" t="s">
        <v>1648</v>
      </c>
      <c r="E891" t="str">
        <f>VLOOKUP(D891,Product_Dim!$A$1:$G$101,2,0)</f>
        <v>Men's Hair Styling Gel</v>
      </c>
      <c r="F891" t="s">
        <v>1761</v>
      </c>
      <c r="G891">
        <v>2</v>
      </c>
      <c r="H891">
        <v>958.64</v>
      </c>
      <c r="I891">
        <v>0.2</v>
      </c>
      <c r="J891" t="s">
        <v>1807</v>
      </c>
      <c r="K891" s="17">
        <v>1533.8240000000001</v>
      </c>
      <c r="L891">
        <f>VLOOKUP(C891,Customer_Dim!$A$2:$H$501,3,0)</f>
        <v>54</v>
      </c>
      <c r="M891" t="str">
        <f t="shared" si="13"/>
        <v>40–59</v>
      </c>
      <c r="N891" t="str">
        <f>VLOOKUP(C891,Customer_Dim!$A$2:$H$501,4,0)</f>
        <v>Male</v>
      </c>
      <c r="O891" t="str">
        <f>VLOOKUP(C891,Customer_Dim!$A$2:$H$501,6,0)</f>
        <v>Louisiana</v>
      </c>
      <c r="P891">
        <f>VLOOKUP(D891,Product_Dim!$A$1:$G$101,7,0)</f>
        <v>399</v>
      </c>
    </row>
    <row r="892" spans="1:16" x14ac:dyDescent="0.3">
      <c r="A892" t="s">
        <v>3666</v>
      </c>
      <c r="B892" s="4">
        <v>45511</v>
      </c>
      <c r="C892" t="s">
        <v>672</v>
      </c>
      <c r="D892" t="s">
        <v>1680</v>
      </c>
      <c r="E892" t="str">
        <f>VLOOKUP(D892,Product_Dim!$A$1:$G$101,2,0)</f>
        <v>Women's Ankle Boots</v>
      </c>
      <c r="F892" t="s">
        <v>1755</v>
      </c>
      <c r="G892">
        <v>1</v>
      </c>
      <c r="H892">
        <v>805.24</v>
      </c>
      <c r="I892">
        <v>0.04</v>
      </c>
      <c r="J892" t="s">
        <v>1807</v>
      </c>
      <c r="K892" s="17">
        <v>773.03039999999999</v>
      </c>
      <c r="L892">
        <f>VLOOKUP(C892,Customer_Dim!$A$2:$H$501,3,0)</f>
        <v>54</v>
      </c>
      <c r="M892" t="str">
        <f t="shared" si="13"/>
        <v>40–59</v>
      </c>
      <c r="N892" t="str">
        <f>VLOOKUP(C892,Customer_Dim!$A$2:$H$501,4,0)</f>
        <v>Male</v>
      </c>
      <c r="O892" t="str">
        <f>VLOOKUP(C892,Customer_Dim!$A$2:$H$501,6,0)</f>
        <v>Louisiana</v>
      </c>
      <c r="P892">
        <f>VLOOKUP(D892,Product_Dim!$A$1:$G$101,7,0)</f>
        <v>82</v>
      </c>
    </row>
    <row r="893" spans="1:16" x14ac:dyDescent="0.3">
      <c r="A893" t="s">
        <v>3343</v>
      </c>
      <c r="B893" s="4">
        <v>45378</v>
      </c>
      <c r="C893" t="s">
        <v>672</v>
      </c>
      <c r="D893" t="s">
        <v>1686</v>
      </c>
      <c r="E893" t="str">
        <f>VLOOKUP(D893,Product_Dim!$A$1:$G$101,2,0)</f>
        <v>Essential Oil Diffuser</v>
      </c>
      <c r="F893" t="s">
        <v>1786</v>
      </c>
      <c r="G893">
        <v>3</v>
      </c>
      <c r="H893">
        <v>392.84</v>
      </c>
      <c r="I893">
        <v>0.27</v>
      </c>
      <c r="J893" t="s">
        <v>1807</v>
      </c>
      <c r="K893" s="17">
        <v>860.31959999999992</v>
      </c>
      <c r="L893">
        <f>VLOOKUP(C893,Customer_Dim!$A$2:$H$501,3,0)</f>
        <v>54</v>
      </c>
      <c r="M893" t="str">
        <f t="shared" si="13"/>
        <v>40–59</v>
      </c>
      <c r="N893" t="str">
        <f>VLOOKUP(C893,Customer_Dim!$A$2:$H$501,4,0)</f>
        <v>Male</v>
      </c>
      <c r="O893" t="str">
        <f>VLOOKUP(C893,Customer_Dim!$A$2:$H$501,6,0)</f>
        <v>Louisiana</v>
      </c>
      <c r="P893">
        <f>VLOOKUP(D893,Product_Dim!$A$1:$G$101,7,0)</f>
        <v>400</v>
      </c>
    </row>
    <row r="894" spans="1:16" x14ac:dyDescent="0.3">
      <c r="A894" t="s">
        <v>3198</v>
      </c>
      <c r="B894" s="4">
        <v>45349</v>
      </c>
      <c r="C894" t="s">
        <v>672</v>
      </c>
      <c r="D894" t="s">
        <v>1708</v>
      </c>
      <c r="E894" t="str">
        <f>VLOOKUP(D894,Product_Dim!$A$1:$G$101,2,0)</f>
        <v>Face Foundation Kit</v>
      </c>
      <c r="F894" t="s">
        <v>1781</v>
      </c>
      <c r="G894">
        <v>1</v>
      </c>
      <c r="H894">
        <v>174.27</v>
      </c>
      <c r="I894">
        <v>0.27</v>
      </c>
      <c r="J894" t="s">
        <v>1810</v>
      </c>
      <c r="K894" s="17">
        <v>127.2171</v>
      </c>
      <c r="L894">
        <f>VLOOKUP(C894,Customer_Dim!$A$2:$H$501,3,0)</f>
        <v>54</v>
      </c>
      <c r="M894" t="str">
        <f t="shared" si="13"/>
        <v>40–59</v>
      </c>
      <c r="N894" t="str">
        <f>VLOOKUP(C894,Customer_Dim!$A$2:$H$501,4,0)</f>
        <v>Male</v>
      </c>
      <c r="O894" t="str">
        <f>VLOOKUP(C894,Customer_Dim!$A$2:$H$501,6,0)</f>
        <v>Louisiana</v>
      </c>
      <c r="P894">
        <f>VLOOKUP(D894,Product_Dim!$A$1:$G$101,7,0)</f>
        <v>457</v>
      </c>
    </row>
    <row r="895" spans="1:16" x14ac:dyDescent="0.3">
      <c r="A895" t="s">
        <v>2995</v>
      </c>
      <c r="B895" s="4">
        <v>45530</v>
      </c>
      <c r="C895" t="s">
        <v>675</v>
      </c>
      <c r="D895" t="s">
        <v>1598</v>
      </c>
      <c r="E895" t="str">
        <f>VLOOKUP(D895,Product_Dim!$A$1:$G$101,2,0)</f>
        <v>Gaming Mechanical Keyboard</v>
      </c>
      <c r="F895" t="s">
        <v>1768</v>
      </c>
      <c r="G895">
        <v>2</v>
      </c>
      <c r="H895">
        <v>166.26</v>
      </c>
      <c r="I895">
        <v>0.14000000000000001</v>
      </c>
      <c r="J895" t="s">
        <v>1807</v>
      </c>
      <c r="K895" s="17">
        <v>285.96719999999999</v>
      </c>
      <c r="L895">
        <f>VLOOKUP(C895,Customer_Dim!$A$2:$H$501,3,0)</f>
        <v>50</v>
      </c>
      <c r="M895" t="str">
        <f t="shared" si="13"/>
        <v>40–59</v>
      </c>
      <c r="N895" t="str">
        <f>VLOOKUP(C895,Customer_Dim!$A$2:$H$501,4,0)</f>
        <v>Female</v>
      </c>
      <c r="O895" t="str">
        <f>VLOOKUP(C895,Customer_Dim!$A$2:$H$501,6,0)</f>
        <v>Maine</v>
      </c>
      <c r="P895">
        <f>VLOOKUP(D895,Product_Dim!$A$1:$G$101,7,0)</f>
        <v>86</v>
      </c>
    </row>
    <row r="896" spans="1:16" x14ac:dyDescent="0.3">
      <c r="A896" t="s">
        <v>2069</v>
      </c>
      <c r="B896" s="4">
        <v>45713</v>
      </c>
      <c r="C896" t="s">
        <v>675</v>
      </c>
      <c r="D896" t="s">
        <v>1614</v>
      </c>
      <c r="E896" t="str">
        <f>VLOOKUP(D896,Product_Dim!$A$1:$G$101,2,0)</f>
        <v>Smart Home WiFi Camera</v>
      </c>
      <c r="F896" t="s">
        <v>1761</v>
      </c>
      <c r="G896">
        <v>3</v>
      </c>
      <c r="H896">
        <v>553.12</v>
      </c>
      <c r="I896">
        <v>0.28000000000000003</v>
      </c>
      <c r="J896" t="s">
        <v>1810</v>
      </c>
      <c r="K896" s="17">
        <v>1194.7392</v>
      </c>
      <c r="L896">
        <f>VLOOKUP(C896,Customer_Dim!$A$2:$H$501,3,0)</f>
        <v>50</v>
      </c>
      <c r="M896" t="str">
        <f t="shared" si="13"/>
        <v>40–59</v>
      </c>
      <c r="N896" t="str">
        <f>VLOOKUP(C896,Customer_Dim!$A$2:$H$501,4,0)</f>
        <v>Female</v>
      </c>
      <c r="O896" t="str">
        <f>VLOOKUP(C896,Customer_Dim!$A$2:$H$501,6,0)</f>
        <v>Maine</v>
      </c>
      <c r="P896">
        <f>VLOOKUP(D896,Product_Dim!$A$1:$G$101,7,0)</f>
        <v>389</v>
      </c>
    </row>
    <row r="897" spans="1:16" x14ac:dyDescent="0.3">
      <c r="A897" t="s">
        <v>3413</v>
      </c>
      <c r="B897" s="4">
        <v>45795</v>
      </c>
      <c r="C897" t="s">
        <v>675</v>
      </c>
      <c r="D897" t="s">
        <v>1614</v>
      </c>
      <c r="E897" t="str">
        <f>VLOOKUP(D897,Product_Dim!$A$1:$G$101,2,0)</f>
        <v>Smart Home WiFi Camera</v>
      </c>
      <c r="F897" t="s">
        <v>1764</v>
      </c>
      <c r="G897">
        <v>3</v>
      </c>
      <c r="H897">
        <v>779.5</v>
      </c>
      <c r="I897">
        <v>0.02</v>
      </c>
      <c r="J897" t="s">
        <v>1805</v>
      </c>
      <c r="K897" s="17">
        <v>2291.73</v>
      </c>
      <c r="L897">
        <f>VLOOKUP(C897,Customer_Dim!$A$2:$H$501,3,0)</f>
        <v>50</v>
      </c>
      <c r="M897" t="str">
        <f t="shared" si="13"/>
        <v>40–59</v>
      </c>
      <c r="N897" t="str">
        <f>VLOOKUP(C897,Customer_Dim!$A$2:$H$501,4,0)</f>
        <v>Female</v>
      </c>
      <c r="O897" t="str">
        <f>VLOOKUP(C897,Customer_Dim!$A$2:$H$501,6,0)</f>
        <v>Maine</v>
      </c>
      <c r="P897">
        <f>VLOOKUP(D897,Product_Dim!$A$1:$G$101,7,0)</f>
        <v>389</v>
      </c>
    </row>
    <row r="898" spans="1:16" x14ac:dyDescent="0.3">
      <c r="A898" t="s">
        <v>3367</v>
      </c>
      <c r="B898" s="4">
        <v>45555</v>
      </c>
      <c r="C898" t="s">
        <v>675</v>
      </c>
      <c r="D898" t="s">
        <v>1626</v>
      </c>
      <c r="E898" t="str">
        <f>VLOOKUP(D898,Product_Dim!$A$1:$G$101,2,0)</f>
        <v>Car Dashboard Phone Holder</v>
      </c>
      <c r="F898" t="s">
        <v>1783</v>
      </c>
      <c r="G898">
        <v>1</v>
      </c>
      <c r="H898">
        <v>135.13</v>
      </c>
      <c r="I898">
        <v>0.04</v>
      </c>
      <c r="J898" t="s">
        <v>1805</v>
      </c>
      <c r="K898" s="17">
        <v>129.72479999999999</v>
      </c>
      <c r="L898">
        <f>VLOOKUP(C898,Customer_Dim!$A$2:$H$501,3,0)</f>
        <v>50</v>
      </c>
      <c r="M898" t="str">
        <f t="shared" si="13"/>
        <v>40–59</v>
      </c>
      <c r="N898" t="str">
        <f>VLOOKUP(C898,Customer_Dim!$A$2:$H$501,4,0)</f>
        <v>Female</v>
      </c>
      <c r="O898" t="str">
        <f>VLOOKUP(C898,Customer_Dim!$A$2:$H$501,6,0)</f>
        <v>Maine</v>
      </c>
      <c r="P898">
        <f>VLOOKUP(D898,Product_Dim!$A$1:$G$101,7,0)</f>
        <v>103</v>
      </c>
    </row>
    <row r="899" spans="1:16" x14ac:dyDescent="0.3">
      <c r="A899" t="s">
        <v>2457</v>
      </c>
      <c r="B899" s="4">
        <v>45347</v>
      </c>
      <c r="C899" t="s">
        <v>675</v>
      </c>
      <c r="D899" t="s">
        <v>1646</v>
      </c>
      <c r="E899" t="str">
        <f>VLOOKUP(D899,Product_Dim!$A$1:$G$101,2,0)</f>
        <v>Womens Cotton Scarf</v>
      </c>
      <c r="F899" t="s">
        <v>1748</v>
      </c>
      <c r="G899">
        <v>2</v>
      </c>
      <c r="H899">
        <v>250.83</v>
      </c>
      <c r="I899">
        <v>0.15</v>
      </c>
      <c r="J899" t="s">
        <v>1807</v>
      </c>
      <c r="K899" s="17">
        <v>426.411</v>
      </c>
      <c r="L899">
        <f>VLOOKUP(C899,Customer_Dim!$A$2:$H$501,3,0)</f>
        <v>50</v>
      </c>
      <c r="M899" t="str">
        <f t="shared" ref="M899:M962" si="14">IF(L899&lt;20,"Below 20",
IF(L899&lt;40,"20–39",
IF(L899&lt;60,"40–59","60+")))</f>
        <v>40–59</v>
      </c>
      <c r="N899" t="str">
        <f>VLOOKUP(C899,Customer_Dim!$A$2:$H$501,4,0)</f>
        <v>Female</v>
      </c>
      <c r="O899" t="str">
        <f>VLOOKUP(C899,Customer_Dim!$A$2:$H$501,6,0)</f>
        <v>Maine</v>
      </c>
      <c r="P899">
        <f>VLOOKUP(D899,Product_Dim!$A$1:$G$101,7,0)</f>
        <v>485</v>
      </c>
    </row>
    <row r="900" spans="1:16" x14ac:dyDescent="0.3">
      <c r="A900" t="s">
        <v>2817</v>
      </c>
      <c r="B900" s="4">
        <v>45908</v>
      </c>
      <c r="C900" t="s">
        <v>675</v>
      </c>
      <c r="D900" t="s">
        <v>1688</v>
      </c>
      <c r="E900" t="str">
        <f>VLOOKUP(D900,Product_Dim!$A$1:$G$101,2,0)</f>
        <v>Decorative Lamp Shade</v>
      </c>
      <c r="F900" t="s">
        <v>1768</v>
      </c>
      <c r="G900">
        <v>4</v>
      </c>
      <c r="H900">
        <v>202.59</v>
      </c>
      <c r="I900">
        <v>0.06</v>
      </c>
      <c r="J900" t="s">
        <v>1810</v>
      </c>
      <c r="K900" s="17">
        <v>761.73839999999996</v>
      </c>
      <c r="L900">
        <f>VLOOKUP(C900,Customer_Dim!$A$2:$H$501,3,0)</f>
        <v>50</v>
      </c>
      <c r="M900" t="str">
        <f t="shared" si="14"/>
        <v>40–59</v>
      </c>
      <c r="N900" t="str">
        <f>VLOOKUP(C900,Customer_Dim!$A$2:$H$501,4,0)</f>
        <v>Female</v>
      </c>
      <c r="O900" t="str">
        <f>VLOOKUP(C900,Customer_Dim!$A$2:$H$501,6,0)</f>
        <v>Maine</v>
      </c>
      <c r="P900">
        <f>VLOOKUP(D900,Product_Dim!$A$1:$G$101,7,0)</f>
        <v>469</v>
      </c>
    </row>
    <row r="901" spans="1:16" x14ac:dyDescent="0.3">
      <c r="A901" t="s">
        <v>3631</v>
      </c>
      <c r="B901" s="4">
        <v>45840</v>
      </c>
      <c r="C901" t="s">
        <v>675</v>
      </c>
      <c r="D901" t="s">
        <v>1544</v>
      </c>
      <c r="E901" t="str">
        <f>VLOOKUP(D901,Product_Dim!$A$1:$G$101,2,0)</f>
        <v>Wireless Bluetooth Earbuds</v>
      </c>
      <c r="F901" t="s">
        <v>1764</v>
      </c>
      <c r="G901">
        <v>4</v>
      </c>
      <c r="H901">
        <v>836.23</v>
      </c>
      <c r="I901">
        <v>0.12</v>
      </c>
      <c r="J901" t="s">
        <v>1805</v>
      </c>
      <c r="K901" s="17">
        <v>2943.5295999999998</v>
      </c>
      <c r="L901">
        <f>VLOOKUP(C901,Customer_Dim!$A$2:$H$501,3,0)</f>
        <v>50</v>
      </c>
      <c r="M901" t="str">
        <f t="shared" si="14"/>
        <v>40–59</v>
      </c>
      <c r="N901" t="str">
        <f>VLOOKUP(C901,Customer_Dim!$A$2:$H$501,4,0)</f>
        <v>Female</v>
      </c>
      <c r="O901" t="str">
        <f>VLOOKUP(C901,Customer_Dim!$A$2:$H$501,6,0)</f>
        <v>Maine</v>
      </c>
      <c r="P901">
        <f>VLOOKUP(D901,Product_Dim!$A$1:$G$101,7,0)</f>
        <v>142</v>
      </c>
    </row>
    <row r="902" spans="1:16" x14ac:dyDescent="0.3">
      <c r="A902" t="s">
        <v>3624</v>
      </c>
      <c r="B902" s="4">
        <v>45935</v>
      </c>
      <c r="C902" t="s">
        <v>678</v>
      </c>
      <c r="D902" t="s">
        <v>1588</v>
      </c>
      <c r="E902" t="str">
        <f>VLOOKUP(D902,Product_Dim!$A$1:$G$101,2,0)</f>
        <v>Fabric Sofa Throw Blanket</v>
      </c>
      <c r="F902" t="s">
        <v>1751</v>
      </c>
      <c r="G902">
        <v>2</v>
      </c>
      <c r="H902">
        <v>823.36</v>
      </c>
      <c r="I902">
        <v>0.23</v>
      </c>
      <c r="J902" t="s">
        <v>1805</v>
      </c>
      <c r="K902" s="17">
        <v>1267.9744000000001</v>
      </c>
      <c r="L902">
        <f>VLOOKUP(C902,Customer_Dim!$A$2:$H$501,3,0)</f>
        <v>48</v>
      </c>
      <c r="M902" t="str">
        <f t="shared" si="14"/>
        <v>40–59</v>
      </c>
      <c r="N902" t="str">
        <f>VLOOKUP(C902,Customer_Dim!$A$2:$H$501,4,0)</f>
        <v>Male</v>
      </c>
      <c r="O902" t="str">
        <f>VLOOKUP(C902,Customer_Dim!$A$2:$H$501,6,0)</f>
        <v>Georgia</v>
      </c>
      <c r="P902">
        <f>VLOOKUP(D902,Product_Dim!$A$1:$G$101,7,0)</f>
        <v>276</v>
      </c>
    </row>
    <row r="903" spans="1:16" x14ac:dyDescent="0.3">
      <c r="A903" t="s">
        <v>2951</v>
      </c>
      <c r="B903" s="4">
        <v>45433</v>
      </c>
      <c r="C903" t="s">
        <v>678</v>
      </c>
      <c r="D903" t="s">
        <v>1628</v>
      </c>
      <c r="E903" t="str">
        <f>VLOOKUP(D903,Product_Dim!$A$1:$G$101,2,0)</f>
        <v>Men's Roll-On Perfume</v>
      </c>
      <c r="F903" t="s">
        <v>1739</v>
      </c>
      <c r="G903">
        <v>3</v>
      </c>
      <c r="H903">
        <v>803.31</v>
      </c>
      <c r="I903">
        <v>0.1</v>
      </c>
      <c r="J903" t="s">
        <v>1807</v>
      </c>
      <c r="K903" s="17">
        <v>2168.9369999999999</v>
      </c>
      <c r="L903">
        <f>VLOOKUP(C903,Customer_Dim!$A$2:$H$501,3,0)</f>
        <v>48</v>
      </c>
      <c r="M903" t="str">
        <f t="shared" si="14"/>
        <v>40–59</v>
      </c>
      <c r="N903" t="str">
        <f>VLOOKUP(C903,Customer_Dim!$A$2:$H$501,4,0)</f>
        <v>Male</v>
      </c>
      <c r="O903" t="str">
        <f>VLOOKUP(C903,Customer_Dim!$A$2:$H$501,6,0)</f>
        <v>Georgia</v>
      </c>
      <c r="P903">
        <f>VLOOKUP(D903,Product_Dim!$A$1:$G$101,7,0)</f>
        <v>267</v>
      </c>
    </row>
    <row r="904" spans="1:16" x14ac:dyDescent="0.3">
      <c r="A904" t="s">
        <v>3668</v>
      </c>
      <c r="B904" s="4">
        <v>45573</v>
      </c>
      <c r="C904" t="s">
        <v>678</v>
      </c>
      <c r="D904" t="s">
        <v>1642</v>
      </c>
      <c r="E904" t="str">
        <f>VLOOKUP(D904,Product_Dim!$A$1:$G$101,2,0)</f>
        <v>Premium Blanket Throw</v>
      </c>
      <c r="F904" t="s">
        <v>1792</v>
      </c>
      <c r="G904">
        <v>3</v>
      </c>
      <c r="H904">
        <v>439.21</v>
      </c>
      <c r="I904">
        <v>0.28000000000000003</v>
      </c>
      <c r="J904" t="s">
        <v>1810</v>
      </c>
      <c r="K904" s="17">
        <v>948.69359999999983</v>
      </c>
      <c r="L904">
        <f>VLOOKUP(C904,Customer_Dim!$A$2:$H$501,3,0)</f>
        <v>48</v>
      </c>
      <c r="M904" t="str">
        <f t="shared" si="14"/>
        <v>40–59</v>
      </c>
      <c r="N904" t="str">
        <f>VLOOKUP(C904,Customer_Dim!$A$2:$H$501,4,0)</f>
        <v>Male</v>
      </c>
      <c r="O904" t="str">
        <f>VLOOKUP(C904,Customer_Dim!$A$2:$H$501,6,0)</f>
        <v>Georgia</v>
      </c>
      <c r="P904">
        <f>VLOOKUP(D904,Product_Dim!$A$1:$G$101,7,0)</f>
        <v>190</v>
      </c>
    </row>
    <row r="905" spans="1:16" x14ac:dyDescent="0.3">
      <c r="A905" t="s">
        <v>2165</v>
      </c>
      <c r="B905" s="4">
        <v>45413</v>
      </c>
      <c r="C905" t="s">
        <v>678</v>
      </c>
      <c r="D905" t="s">
        <v>1650</v>
      </c>
      <c r="E905" t="str">
        <f>VLOOKUP(D905,Product_Dim!$A$1:$G$101,2,0)</f>
        <v>Luxury Perfume Spray</v>
      </c>
      <c r="F905" t="s">
        <v>1786</v>
      </c>
      <c r="G905">
        <v>4</v>
      </c>
      <c r="H905">
        <v>537.15</v>
      </c>
      <c r="I905">
        <v>0.06</v>
      </c>
      <c r="J905" t="s">
        <v>1810</v>
      </c>
      <c r="K905" s="17">
        <v>2019.684</v>
      </c>
      <c r="L905">
        <f>VLOOKUP(C905,Customer_Dim!$A$2:$H$501,3,0)</f>
        <v>48</v>
      </c>
      <c r="M905" t="str">
        <f t="shared" si="14"/>
        <v>40–59</v>
      </c>
      <c r="N905" t="str">
        <f>VLOOKUP(C905,Customer_Dim!$A$2:$H$501,4,0)</f>
        <v>Male</v>
      </c>
      <c r="O905" t="str">
        <f>VLOOKUP(C905,Customer_Dim!$A$2:$H$501,6,0)</f>
        <v>Georgia</v>
      </c>
      <c r="P905">
        <f>VLOOKUP(D905,Product_Dim!$A$1:$G$101,7,0)</f>
        <v>444</v>
      </c>
    </row>
    <row r="906" spans="1:16" x14ac:dyDescent="0.3">
      <c r="A906" t="s">
        <v>3060</v>
      </c>
      <c r="B906" s="4">
        <v>45235</v>
      </c>
      <c r="C906" t="s">
        <v>678</v>
      </c>
      <c r="D906" t="s">
        <v>1678</v>
      </c>
      <c r="E906" t="str">
        <f>VLOOKUP(D906,Product_Dim!$A$1:$G$101,2,0)</f>
        <v>Bluetooth Car Audio System</v>
      </c>
      <c r="F906" t="s">
        <v>1739</v>
      </c>
      <c r="G906">
        <v>1</v>
      </c>
      <c r="H906">
        <v>842.46</v>
      </c>
      <c r="I906">
        <v>0.05</v>
      </c>
      <c r="J906" t="s">
        <v>1810</v>
      </c>
      <c r="K906" s="17">
        <v>800.33699999999999</v>
      </c>
      <c r="L906">
        <f>VLOOKUP(C906,Customer_Dim!$A$2:$H$501,3,0)</f>
        <v>48</v>
      </c>
      <c r="M906" t="str">
        <f t="shared" si="14"/>
        <v>40–59</v>
      </c>
      <c r="N906" t="str">
        <f>VLOOKUP(C906,Customer_Dim!$A$2:$H$501,4,0)</f>
        <v>Male</v>
      </c>
      <c r="O906" t="str">
        <f>VLOOKUP(C906,Customer_Dim!$A$2:$H$501,6,0)</f>
        <v>Georgia</v>
      </c>
      <c r="P906">
        <f>VLOOKUP(D906,Product_Dim!$A$1:$G$101,7,0)</f>
        <v>159</v>
      </c>
    </row>
    <row r="907" spans="1:16" x14ac:dyDescent="0.3">
      <c r="A907" t="s">
        <v>3595</v>
      </c>
      <c r="B907" s="4">
        <v>45735</v>
      </c>
      <c r="C907" t="s">
        <v>678</v>
      </c>
      <c r="D907" t="s">
        <v>1544</v>
      </c>
      <c r="E907" t="str">
        <f>VLOOKUP(D907,Product_Dim!$A$1:$G$101,2,0)</f>
        <v>Wireless Bluetooth Earbuds</v>
      </c>
      <c r="F907" t="s">
        <v>1779</v>
      </c>
      <c r="G907">
        <v>2</v>
      </c>
      <c r="H907">
        <v>194.09</v>
      </c>
      <c r="I907">
        <v>0.18</v>
      </c>
      <c r="J907" t="s">
        <v>1807</v>
      </c>
      <c r="K907" s="17">
        <v>318.30759999999998</v>
      </c>
      <c r="L907">
        <f>VLOOKUP(C907,Customer_Dim!$A$2:$H$501,3,0)</f>
        <v>48</v>
      </c>
      <c r="M907" t="str">
        <f t="shared" si="14"/>
        <v>40–59</v>
      </c>
      <c r="N907" t="str">
        <f>VLOOKUP(C907,Customer_Dim!$A$2:$H$501,4,0)</f>
        <v>Male</v>
      </c>
      <c r="O907" t="str">
        <f>VLOOKUP(C907,Customer_Dim!$A$2:$H$501,6,0)</f>
        <v>Georgia</v>
      </c>
      <c r="P907">
        <f>VLOOKUP(D907,Product_Dim!$A$1:$G$101,7,0)</f>
        <v>142</v>
      </c>
    </row>
    <row r="908" spans="1:16" x14ac:dyDescent="0.3">
      <c r="A908" t="s">
        <v>2976</v>
      </c>
      <c r="B908" s="4">
        <v>45549</v>
      </c>
      <c r="C908" t="s">
        <v>681</v>
      </c>
      <c r="D908" t="s">
        <v>1564</v>
      </c>
      <c r="E908" t="str">
        <f>VLOOKUP(D908,Product_Dim!$A$1:$G$101,2,0)</f>
        <v>Soccer Training Cone Set</v>
      </c>
      <c r="F908" t="s">
        <v>1789</v>
      </c>
      <c r="G908">
        <v>1</v>
      </c>
      <c r="H908">
        <v>391.77</v>
      </c>
      <c r="I908">
        <v>0.1</v>
      </c>
      <c r="J908" t="s">
        <v>1807</v>
      </c>
      <c r="K908" s="17">
        <v>352.59300000000002</v>
      </c>
      <c r="L908">
        <f>VLOOKUP(C908,Customer_Dim!$A$2:$H$501,3,0)</f>
        <v>20</v>
      </c>
      <c r="M908" t="str">
        <f t="shared" si="14"/>
        <v>20–39</v>
      </c>
      <c r="N908" t="str">
        <f>VLOOKUP(C908,Customer_Dim!$A$2:$H$501,4,0)</f>
        <v>Female</v>
      </c>
      <c r="O908" t="str">
        <f>VLOOKUP(C908,Customer_Dim!$A$2:$H$501,6,0)</f>
        <v>Delaware</v>
      </c>
      <c r="P908">
        <f>VLOOKUP(D908,Product_Dim!$A$1:$G$101,7,0)</f>
        <v>367</v>
      </c>
    </row>
    <row r="909" spans="1:16" x14ac:dyDescent="0.3">
      <c r="A909" t="s">
        <v>2112</v>
      </c>
      <c r="B909" s="4">
        <v>45431</v>
      </c>
      <c r="C909" t="s">
        <v>681</v>
      </c>
      <c r="D909" t="s">
        <v>1606</v>
      </c>
      <c r="E909" t="str">
        <f>VLOOKUP(D909,Product_Dim!$A$1:$G$101,2,0)</f>
        <v>Sports Water Hydration Pack</v>
      </c>
      <c r="F909" t="s">
        <v>1776</v>
      </c>
      <c r="G909">
        <v>4</v>
      </c>
      <c r="H909">
        <v>619.74</v>
      </c>
      <c r="I909">
        <v>0.13</v>
      </c>
      <c r="J909" t="s">
        <v>1810</v>
      </c>
      <c r="K909" s="17">
        <v>2156.6952000000001</v>
      </c>
      <c r="L909">
        <f>VLOOKUP(C909,Customer_Dim!$A$2:$H$501,3,0)</f>
        <v>20</v>
      </c>
      <c r="M909" t="str">
        <f t="shared" si="14"/>
        <v>20–39</v>
      </c>
      <c r="N909" t="str">
        <f>VLOOKUP(C909,Customer_Dim!$A$2:$H$501,4,0)</f>
        <v>Female</v>
      </c>
      <c r="O909" t="str">
        <f>VLOOKUP(C909,Customer_Dim!$A$2:$H$501,6,0)</f>
        <v>Delaware</v>
      </c>
      <c r="P909">
        <f>VLOOKUP(D909,Product_Dim!$A$1:$G$101,7,0)</f>
        <v>394</v>
      </c>
    </row>
    <row r="910" spans="1:16" x14ac:dyDescent="0.3">
      <c r="A910" t="s">
        <v>2192</v>
      </c>
      <c r="B910" s="4">
        <v>45907</v>
      </c>
      <c r="C910" t="s">
        <v>681</v>
      </c>
      <c r="D910" t="s">
        <v>1606</v>
      </c>
      <c r="E910" t="str">
        <f>VLOOKUP(D910,Product_Dim!$A$1:$G$101,2,0)</f>
        <v>Sports Water Hydration Pack</v>
      </c>
      <c r="F910" t="s">
        <v>1758</v>
      </c>
      <c r="G910">
        <v>4</v>
      </c>
      <c r="H910">
        <v>960.38</v>
      </c>
      <c r="I910">
        <v>0.15</v>
      </c>
      <c r="J910" t="s">
        <v>1810</v>
      </c>
      <c r="K910" s="17">
        <v>3265.2919999999999</v>
      </c>
      <c r="L910">
        <f>VLOOKUP(C910,Customer_Dim!$A$2:$H$501,3,0)</f>
        <v>20</v>
      </c>
      <c r="M910" t="str">
        <f t="shared" si="14"/>
        <v>20–39</v>
      </c>
      <c r="N910" t="str">
        <f>VLOOKUP(C910,Customer_Dim!$A$2:$H$501,4,0)</f>
        <v>Female</v>
      </c>
      <c r="O910" t="str">
        <f>VLOOKUP(C910,Customer_Dim!$A$2:$H$501,6,0)</f>
        <v>Delaware</v>
      </c>
      <c r="P910">
        <f>VLOOKUP(D910,Product_Dim!$A$1:$G$101,7,0)</f>
        <v>394</v>
      </c>
    </row>
    <row r="911" spans="1:16" x14ac:dyDescent="0.3">
      <c r="A911" t="s">
        <v>2717</v>
      </c>
      <c r="B911" s="4">
        <v>45796</v>
      </c>
      <c r="C911" t="s">
        <v>681</v>
      </c>
      <c r="D911" t="s">
        <v>1664</v>
      </c>
      <c r="E911" t="str">
        <f>VLOOKUP(D911,Product_Dim!$A$1:$G$101,2,0)</f>
        <v>Smart LED Light Strip</v>
      </c>
      <c r="F911" t="s">
        <v>1755</v>
      </c>
      <c r="G911">
        <v>2</v>
      </c>
      <c r="H911">
        <v>491.26</v>
      </c>
      <c r="I911">
        <v>0.14000000000000001</v>
      </c>
      <c r="J911" t="s">
        <v>1810</v>
      </c>
      <c r="K911" s="17">
        <v>844.96719999999993</v>
      </c>
      <c r="L911">
        <f>VLOOKUP(C911,Customer_Dim!$A$2:$H$501,3,0)</f>
        <v>20</v>
      </c>
      <c r="M911" t="str">
        <f t="shared" si="14"/>
        <v>20–39</v>
      </c>
      <c r="N911" t="str">
        <f>VLOOKUP(C911,Customer_Dim!$A$2:$H$501,4,0)</f>
        <v>Female</v>
      </c>
      <c r="O911" t="str">
        <f>VLOOKUP(C911,Customer_Dim!$A$2:$H$501,6,0)</f>
        <v>Delaware</v>
      </c>
      <c r="P911">
        <f>VLOOKUP(D911,Product_Dim!$A$1:$G$101,7,0)</f>
        <v>476</v>
      </c>
    </row>
    <row r="912" spans="1:16" x14ac:dyDescent="0.3">
      <c r="A912" t="s">
        <v>2102</v>
      </c>
      <c r="B912" s="4">
        <v>45556</v>
      </c>
      <c r="C912" t="s">
        <v>681</v>
      </c>
      <c r="D912" t="s">
        <v>1700</v>
      </c>
      <c r="E912" t="str">
        <f>VLOOKUP(D912,Product_Dim!$A$1:$G$101,2,0)</f>
        <v>Women's Beanie Hat</v>
      </c>
      <c r="F912" t="s">
        <v>1789</v>
      </c>
      <c r="G912">
        <v>4</v>
      </c>
      <c r="H912">
        <v>626.35</v>
      </c>
      <c r="I912">
        <v>0.25</v>
      </c>
      <c r="J912" t="s">
        <v>1810</v>
      </c>
      <c r="K912" s="17">
        <v>1879.05</v>
      </c>
      <c r="L912">
        <f>VLOOKUP(C912,Customer_Dim!$A$2:$H$501,3,0)</f>
        <v>20</v>
      </c>
      <c r="M912" t="str">
        <f t="shared" si="14"/>
        <v>20–39</v>
      </c>
      <c r="N912" t="str">
        <f>VLOOKUP(C912,Customer_Dim!$A$2:$H$501,4,0)</f>
        <v>Female</v>
      </c>
      <c r="O912" t="str">
        <f>VLOOKUP(C912,Customer_Dim!$A$2:$H$501,6,0)</f>
        <v>Delaware</v>
      </c>
      <c r="P912">
        <f>VLOOKUP(D912,Product_Dim!$A$1:$G$101,7,0)</f>
        <v>210</v>
      </c>
    </row>
    <row r="913" spans="1:16" x14ac:dyDescent="0.3">
      <c r="A913" t="s">
        <v>2654</v>
      </c>
      <c r="B913" s="4">
        <v>45242</v>
      </c>
      <c r="C913" t="s">
        <v>681</v>
      </c>
      <c r="D913" t="s">
        <v>1720</v>
      </c>
      <c r="E913" t="str">
        <f>VLOOKUP(D913,Product_Dim!$A$1:$G$101,2,0)</f>
        <v>Sports Stopwatch Basic</v>
      </c>
      <c r="F913" t="s">
        <v>1789</v>
      </c>
      <c r="G913">
        <v>1</v>
      </c>
      <c r="H913">
        <v>219.81</v>
      </c>
      <c r="I913">
        <v>0.22</v>
      </c>
      <c r="J913" t="s">
        <v>1810</v>
      </c>
      <c r="K913" s="17">
        <v>171.45179999999999</v>
      </c>
      <c r="L913">
        <f>VLOOKUP(C913,Customer_Dim!$A$2:$H$501,3,0)</f>
        <v>20</v>
      </c>
      <c r="M913" t="str">
        <f t="shared" si="14"/>
        <v>20–39</v>
      </c>
      <c r="N913" t="str">
        <f>VLOOKUP(C913,Customer_Dim!$A$2:$H$501,4,0)</f>
        <v>Female</v>
      </c>
      <c r="O913" t="str">
        <f>VLOOKUP(C913,Customer_Dim!$A$2:$H$501,6,0)</f>
        <v>Delaware</v>
      </c>
      <c r="P913">
        <f>VLOOKUP(D913,Product_Dim!$A$1:$G$101,7,0)</f>
        <v>75</v>
      </c>
    </row>
    <row r="914" spans="1:16" x14ac:dyDescent="0.3">
      <c r="A914" t="s">
        <v>2314</v>
      </c>
      <c r="B914" s="4">
        <v>45346</v>
      </c>
      <c r="C914" t="s">
        <v>684</v>
      </c>
      <c r="D914" t="s">
        <v>1556</v>
      </c>
      <c r="E914" t="str">
        <f>VLOOKUP(D914,Product_Dim!$A$1:$G$101,2,0)</f>
        <v>USB-C Fast Charger</v>
      </c>
      <c r="F914" t="s">
        <v>1743</v>
      </c>
      <c r="G914">
        <v>4</v>
      </c>
      <c r="H914">
        <v>284.24</v>
      </c>
      <c r="I914">
        <v>0.09</v>
      </c>
      <c r="J914" t="s">
        <v>1805</v>
      </c>
      <c r="K914" s="17">
        <v>1034.6335999999999</v>
      </c>
      <c r="L914">
        <f>VLOOKUP(C914,Customer_Dim!$A$2:$H$501,3,0)</f>
        <v>63</v>
      </c>
      <c r="M914" t="str">
        <f t="shared" si="14"/>
        <v>60+</v>
      </c>
      <c r="N914" t="str">
        <f>VLOOKUP(C914,Customer_Dim!$A$2:$H$501,4,0)</f>
        <v>Female</v>
      </c>
      <c r="O914" t="str">
        <f>VLOOKUP(C914,Customer_Dim!$A$2:$H$501,6,0)</f>
        <v>Washington</v>
      </c>
      <c r="P914">
        <f>VLOOKUP(D914,Product_Dim!$A$1:$G$101,7,0)</f>
        <v>453</v>
      </c>
    </row>
    <row r="915" spans="1:16" x14ac:dyDescent="0.3">
      <c r="A915" t="s">
        <v>3061</v>
      </c>
      <c r="B915" s="4">
        <v>45543</v>
      </c>
      <c r="C915" t="s">
        <v>684</v>
      </c>
      <c r="D915" t="s">
        <v>1602</v>
      </c>
      <c r="E915" t="str">
        <f>VLOOKUP(D915,Product_Dim!$A$1:$G$101,2,0)</f>
        <v>Women's Summer Dress</v>
      </c>
      <c r="F915" t="s">
        <v>1774</v>
      </c>
      <c r="G915">
        <v>3</v>
      </c>
      <c r="H915">
        <v>120.67</v>
      </c>
      <c r="I915">
        <v>0.08</v>
      </c>
      <c r="J915" t="s">
        <v>1810</v>
      </c>
      <c r="K915" s="17">
        <v>333.04919999999998</v>
      </c>
      <c r="L915">
        <f>VLOOKUP(C915,Customer_Dim!$A$2:$H$501,3,0)</f>
        <v>63</v>
      </c>
      <c r="M915" t="str">
        <f t="shared" si="14"/>
        <v>60+</v>
      </c>
      <c r="N915" t="str">
        <f>VLOOKUP(C915,Customer_Dim!$A$2:$H$501,4,0)</f>
        <v>Female</v>
      </c>
      <c r="O915" t="str">
        <f>VLOOKUP(C915,Customer_Dim!$A$2:$H$501,6,0)</f>
        <v>Washington</v>
      </c>
      <c r="P915">
        <f>VLOOKUP(D915,Product_Dim!$A$1:$G$101,7,0)</f>
        <v>154</v>
      </c>
    </row>
    <row r="916" spans="1:16" x14ac:dyDescent="0.3">
      <c r="A916" t="s">
        <v>3181</v>
      </c>
      <c r="B916" s="4">
        <v>45785</v>
      </c>
      <c r="C916" t="s">
        <v>684</v>
      </c>
      <c r="D916" t="s">
        <v>1614</v>
      </c>
      <c r="E916" t="str">
        <f>VLOOKUP(D916,Product_Dim!$A$1:$G$101,2,0)</f>
        <v>Smart Home WiFi Camera</v>
      </c>
      <c r="F916" t="s">
        <v>1795</v>
      </c>
      <c r="G916">
        <v>4</v>
      </c>
      <c r="H916">
        <v>150.47999999999999</v>
      </c>
      <c r="I916">
        <v>0.09</v>
      </c>
      <c r="J916" t="s">
        <v>1805</v>
      </c>
      <c r="K916" s="17">
        <v>547.74720000000002</v>
      </c>
      <c r="L916">
        <f>VLOOKUP(C916,Customer_Dim!$A$2:$H$501,3,0)</f>
        <v>63</v>
      </c>
      <c r="M916" t="str">
        <f t="shared" si="14"/>
        <v>60+</v>
      </c>
      <c r="N916" t="str">
        <f>VLOOKUP(C916,Customer_Dim!$A$2:$H$501,4,0)</f>
        <v>Female</v>
      </c>
      <c r="O916" t="str">
        <f>VLOOKUP(C916,Customer_Dim!$A$2:$H$501,6,0)</f>
        <v>Washington</v>
      </c>
      <c r="P916">
        <f>VLOOKUP(D916,Product_Dim!$A$1:$G$101,7,0)</f>
        <v>389</v>
      </c>
    </row>
    <row r="917" spans="1:16" x14ac:dyDescent="0.3">
      <c r="A917" t="s">
        <v>3478</v>
      </c>
      <c r="B917" s="4">
        <v>45668</v>
      </c>
      <c r="C917" t="s">
        <v>684</v>
      </c>
      <c r="D917" t="s">
        <v>1630</v>
      </c>
      <c r="E917" t="str">
        <f>VLOOKUP(D917,Product_Dim!$A$1:$G$101,2,0)</f>
        <v>Boxing Hand Wraps</v>
      </c>
      <c r="F917" t="s">
        <v>1751</v>
      </c>
      <c r="G917">
        <v>4</v>
      </c>
      <c r="H917">
        <v>943.36</v>
      </c>
      <c r="I917">
        <v>0.18</v>
      </c>
      <c r="J917" t="s">
        <v>1807</v>
      </c>
      <c r="K917" s="17">
        <v>3094.2208000000001</v>
      </c>
      <c r="L917">
        <f>VLOOKUP(C917,Customer_Dim!$A$2:$H$501,3,0)</f>
        <v>63</v>
      </c>
      <c r="M917" t="str">
        <f t="shared" si="14"/>
        <v>60+</v>
      </c>
      <c r="N917" t="str">
        <f>VLOOKUP(C917,Customer_Dim!$A$2:$H$501,4,0)</f>
        <v>Female</v>
      </c>
      <c r="O917" t="str">
        <f>VLOOKUP(C917,Customer_Dim!$A$2:$H$501,6,0)</f>
        <v>Washington</v>
      </c>
      <c r="P917">
        <f>VLOOKUP(D917,Product_Dim!$A$1:$G$101,7,0)</f>
        <v>260</v>
      </c>
    </row>
    <row r="918" spans="1:16" x14ac:dyDescent="0.3">
      <c r="A918" t="s">
        <v>3374</v>
      </c>
      <c r="B918" s="4">
        <v>45374</v>
      </c>
      <c r="C918" t="s">
        <v>687</v>
      </c>
      <c r="D918" t="s">
        <v>1528</v>
      </c>
      <c r="E918" t="str">
        <f>VLOOKUP(D918,Product_Dim!$A$1:$G$101,2,0)</f>
        <v>Men's Graphic T-Shirt</v>
      </c>
      <c r="F918" t="s">
        <v>1748</v>
      </c>
      <c r="G918">
        <v>1</v>
      </c>
      <c r="H918">
        <v>94.26</v>
      </c>
      <c r="I918">
        <v>0.18</v>
      </c>
      <c r="J918" t="s">
        <v>1807</v>
      </c>
      <c r="K918" s="17">
        <v>77.293200000000013</v>
      </c>
      <c r="L918">
        <f>VLOOKUP(C918,Customer_Dim!$A$2:$H$501,3,0)</f>
        <v>42</v>
      </c>
      <c r="M918" t="str">
        <f t="shared" si="14"/>
        <v>40–59</v>
      </c>
      <c r="N918" t="str">
        <f>VLOOKUP(C918,Customer_Dim!$A$2:$H$501,4,0)</f>
        <v>Female</v>
      </c>
      <c r="O918" t="str">
        <f>VLOOKUP(C918,Customer_Dim!$A$2:$H$501,6,0)</f>
        <v>North Dakota</v>
      </c>
      <c r="P918">
        <f>VLOOKUP(D918,Product_Dim!$A$1:$G$101,7,0)</f>
        <v>181</v>
      </c>
    </row>
    <row r="919" spans="1:16" x14ac:dyDescent="0.3">
      <c r="A919" t="s">
        <v>2202</v>
      </c>
      <c r="B919" s="4">
        <v>45308</v>
      </c>
      <c r="C919" t="s">
        <v>687</v>
      </c>
      <c r="D919" t="s">
        <v>1572</v>
      </c>
      <c r="E919" t="str">
        <f>VLOOKUP(D919,Product_Dim!$A$1:$G$101,2,0)</f>
        <v>Multi-Purpose Storage Box</v>
      </c>
      <c r="F919" t="s">
        <v>1734</v>
      </c>
      <c r="G919">
        <v>4</v>
      </c>
      <c r="H919">
        <v>276.23</v>
      </c>
      <c r="I919">
        <v>0.12</v>
      </c>
      <c r="J919" t="s">
        <v>1805</v>
      </c>
      <c r="K919" s="17">
        <v>972.32960000000003</v>
      </c>
      <c r="L919">
        <f>VLOOKUP(C919,Customer_Dim!$A$2:$H$501,3,0)</f>
        <v>42</v>
      </c>
      <c r="M919" t="str">
        <f t="shared" si="14"/>
        <v>40–59</v>
      </c>
      <c r="N919" t="str">
        <f>VLOOKUP(C919,Customer_Dim!$A$2:$H$501,4,0)</f>
        <v>Female</v>
      </c>
      <c r="O919" t="str">
        <f>VLOOKUP(C919,Customer_Dim!$A$2:$H$501,6,0)</f>
        <v>North Dakota</v>
      </c>
      <c r="P919">
        <f>VLOOKUP(D919,Product_Dim!$A$1:$G$101,7,0)</f>
        <v>76</v>
      </c>
    </row>
    <row r="920" spans="1:16" x14ac:dyDescent="0.3">
      <c r="A920" t="s">
        <v>3479</v>
      </c>
      <c r="B920" s="4">
        <v>45561</v>
      </c>
      <c r="C920" t="s">
        <v>687</v>
      </c>
      <c r="D920" t="s">
        <v>1533</v>
      </c>
      <c r="E920" t="str">
        <f>VLOOKUP(D920,Product_Dim!$A$1:$G$101,2,0)</f>
        <v>Men's Running Jacket</v>
      </c>
      <c r="F920" t="s">
        <v>1779</v>
      </c>
      <c r="G920">
        <v>1</v>
      </c>
      <c r="H920">
        <v>830.42</v>
      </c>
      <c r="I920">
        <v>0.26</v>
      </c>
      <c r="J920" t="s">
        <v>1810</v>
      </c>
      <c r="K920" s="17">
        <v>614.51080000000002</v>
      </c>
      <c r="L920">
        <f>VLOOKUP(C920,Customer_Dim!$A$2:$H$501,3,0)</f>
        <v>42</v>
      </c>
      <c r="M920" t="str">
        <f t="shared" si="14"/>
        <v>40–59</v>
      </c>
      <c r="N920" t="str">
        <f>VLOOKUP(C920,Customer_Dim!$A$2:$H$501,4,0)</f>
        <v>Female</v>
      </c>
      <c r="O920" t="str">
        <f>VLOOKUP(C920,Customer_Dim!$A$2:$H$501,6,0)</f>
        <v>North Dakota</v>
      </c>
      <c r="P920">
        <f>VLOOKUP(D920,Product_Dim!$A$1:$G$101,7,0)</f>
        <v>452</v>
      </c>
    </row>
    <row r="921" spans="1:16" x14ac:dyDescent="0.3">
      <c r="A921" t="s">
        <v>2417</v>
      </c>
      <c r="B921" s="4">
        <v>45490</v>
      </c>
      <c r="C921" t="s">
        <v>687</v>
      </c>
      <c r="D921" t="s">
        <v>1594</v>
      </c>
      <c r="E921" t="str">
        <f>VLOOKUP(D921,Product_Dim!$A$1:$G$101,2,0)</f>
        <v>Vitamin C Face Serum</v>
      </c>
      <c r="F921" t="s">
        <v>1789</v>
      </c>
      <c r="G921">
        <v>3</v>
      </c>
      <c r="H921">
        <v>182.91</v>
      </c>
      <c r="I921">
        <v>0.28999999999999998</v>
      </c>
      <c r="J921" t="s">
        <v>1805</v>
      </c>
      <c r="K921" s="17">
        <v>389.59829999999999</v>
      </c>
      <c r="L921">
        <f>VLOOKUP(C921,Customer_Dim!$A$2:$H$501,3,0)</f>
        <v>42</v>
      </c>
      <c r="M921" t="str">
        <f t="shared" si="14"/>
        <v>40–59</v>
      </c>
      <c r="N921" t="str">
        <f>VLOOKUP(C921,Customer_Dim!$A$2:$H$501,4,0)</f>
        <v>Female</v>
      </c>
      <c r="O921" t="str">
        <f>VLOOKUP(C921,Customer_Dim!$A$2:$H$501,6,0)</f>
        <v>North Dakota</v>
      </c>
      <c r="P921">
        <f>VLOOKUP(D921,Product_Dim!$A$1:$G$101,7,0)</f>
        <v>244</v>
      </c>
    </row>
    <row r="922" spans="1:16" x14ac:dyDescent="0.3">
      <c r="A922" t="s">
        <v>2646</v>
      </c>
      <c r="B922" s="4">
        <v>45755</v>
      </c>
      <c r="C922" t="s">
        <v>687</v>
      </c>
      <c r="D922" t="s">
        <v>1704</v>
      </c>
      <c r="E922" t="str">
        <f>VLOOKUP(D922,Product_Dim!$A$1:$G$101,2,0)</f>
        <v>LED Bedside Lamp</v>
      </c>
      <c r="F922" t="s">
        <v>1734</v>
      </c>
      <c r="G922">
        <v>3</v>
      </c>
      <c r="H922">
        <v>693.42</v>
      </c>
      <c r="I922">
        <v>0.08</v>
      </c>
      <c r="J922" t="s">
        <v>1807</v>
      </c>
      <c r="K922" s="17">
        <v>1913.8391999999999</v>
      </c>
      <c r="L922">
        <f>VLOOKUP(C922,Customer_Dim!$A$2:$H$501,3,0)</f>
        <v>42</v>
      </c>
      <c r="M922" t="str">
        <f t="shared" si="14"/>
        <v>40–59</v>
      </c>
      <c r="N922" t="str">
        <f>VLOOKUP(C922,Customer_Dim!$A$2:$H$501,4,0)</f>
        <v>Female</v>
      </c>
      <c r="O922" t="str">
        <f>VLOOKUP(C922,Customer_Dim!$A$2:$H$501,6,0)</f>
        <v>North Dakota</v>
      </c>
      <c r="P922">
        <f>VLOOKUP(D922,Product_Dim!$A$1:$G$101,7,0)</f>
        <v>220</v>
      </c>
    </row>
    <row r="923" spans="1:16" x14ac:dyDescent="0.3">
      <c r="A923" t="s">
        <v>1833</v>
      </c>
      <c r="B923" s="4">
        <v>45294</v>
      </c>
      <c r="C923" t="s">
        <v>687</v>
      </c>
      <c r="D923" t="s">
        <v>1726</v>
      </c>
      <c r="E923" t="str">
        <f>VLOOKUP(D923,Product_Dim!$A$1:$G$101,2,0)</f>
        <v>Portable Bluetooth Speaker</v>
      </c>
      <c r="F923" t="s">
        <v>1764</v>
      </c>
      <c r="G923">
        <v>4</v>
      </c>
      <c r="H923">
        <v>156.16</v>
      </c>
      <c r="J923" t="s">
        <v>1805</v>
      </c>
      <c r="K923" s="17">
        <v>599.65440000000001</v>
      </c>
      <c r="L923">
        <f>VLOOKUP(C923,Customer_Dim!$A$2:$H$501,3,0)</f>
        <v>42</v>
      </c>
      <c r="M923" t="str">
        <f t="shared" si="14"/>
        <v>40–59</v>
      </c>
      <c r="N923" t="str">
        <f>VLOOKUP(C923,Customer_Dim!$A$2:$H$501,4,0)</f>
        <v>Female</v>
      </c>
      <c r="O923" t="str">
        <f>VLOOKUP(C923,Customer_Dim!$A$2:$H$501,6,0)</f>
        <v>North Dakota</v>
      </c>
      <c r="P923">
        <f>VLOOKUP(D923,Product_Dim!$A$1:$G$101,7,0)</f>
        <v>73</v>
      </c>
    </row>
    <row r="924" spans="1:16" x14ac:dyDescent="0.3">
      <c r="A924" t="s">
        <v>2158</v>
      </c>
      <c r="B924" s="4">
        <v>45621</v>
      </c>
      <c r="C924" t="s">
        <v>690</v>
      </c>
      <c r="D924" t="s">
        <v>1554</v>
      </c>
      <c r="E924" t="str">
        <f>VLOOKUP(D924,Product_Dim!$A$1:$G$101,2,0)</f>
        <v>Hair Strengthening Shampoo</v>
      </c>
      <c r="F924" t="s">
        <v>1792</v>
      </c>
      <c r="G924">
        <v>3</v>
      </c>
      <c r="H924">
        <v>877.71</v>
      </c>
      <c r="I924">
        <v>0.12</v>
      </c>
      <c r="J924" t="s">
        <v>1807</v>
      </c>
      <c r="K924" s="17">
        <v>2317.1543999999999</v>
      </c>
      <c r="L924">
        <f>VLOOKUP(C924,Customer_Dim!$A$2:$H$501,3,0)</f>
        <v>61</v>
      </c>
      <c r="M924" t="str">
        <f t="shared" si="14"/>
        <v>60+</v>
      </c>
      <c r="N924" t="str">
        <f>VLOOKUP(C924,Customer_Dim!$A$2:$H$501,4,0)</f>
        <v>Male</v>
      </c>
      <c r="O924" t="str">
        <f>VLOOKUP(C924,Customer_Dim!$A$2:$H$501,6,0)</f>
        <v>Montana</v>
      </c>
      <c r="P924">
        <f>VLOOKUP(D924,Product_Dim!$A$1:$G$101,7,0)</f>
        <v>460</v>
      </c>
    </row>
    <row r="925" spans="1:16" x14ac:dyDescent="0.3">
      <c r="A925" t="s">
        <v>2395</v>
      </c>
      <c r="B925" s="4">
        <v>45357</v>
      </c>
      <c r="C925" t="s">
        <v>690</v>
      </c>
      <c r="D925" t="s">
        <v>1672</v>
      </c>
      <c r="E925" t="str">
        <f>VLOOKUP(D925,Product_Dim!$A$1:$G$101,2,0)</f>
        <v>Hair Repair Oil Treatment</v>
      </c>
      <c r="F925" t="s">
        <v>1792</v>
      </c>
      <c r="G925">
        <v>1</v>
      </c>
      <c r="H925">
        <v>250.95</v>
      </c>
      <c r="I925">
        <v>0.03</v>
      </c>
      <c r="J925" t="s">
        <v>1807</v>
      </c>
      <c r="K925" s="17">
        <v>243.42150000000001</v>
      </c>
      <c r="L925">
        <f>VLOOKUP(C925,Customer_Dim!$A$2:$H$501,3,0)</f>
        <v>61</v>
      </c>
      <c r="M925" t="str">
        <f t="shared" si="14"/>
        <v>60+</v>
      </c>
      <c r="N925" t="str">
        <f>VLOOKUP(C925,Customer_Dim!$A$2:$H$501,4,0)</f>
        <v>Male</v>
      </c>
      <c r="O925" t="str">
        <f>VLOOKUP(C925,Customer_Dim!$A$2:$H$501,6,0)</f>
        <v>Montana</v>
      </c>
      <c r="P925">
        <f>VLOOKUP(D925,Product_Dim!$A$1:$G$101,7,0)</f>
        <v>383</v>
      </c>
    </row>
    <row r="926" spans="1:16" x14ac:dyDescent="0.3">
      <c r="A926" t="s">
        <v>3599</v>
      </c>
      <c r="B926" s="4">
        <v>45387</v>
      </c>
      <c r="C926" t="s">
        <v>690</v>
      </c>
      <c r="D926" t="s">
        <v>1676</v>
      </c>
      <c r="E926" t="str">
        <f>VLOOKUP(D926,Product_Dim!$A$1:$G$101,2,0)</f>
        <v>Shin Guards – Adult</v>
      </c>
      <c r="F926" t="s">
        <v>1781</v>
      </c>
      <c r="G926">
        <v>2</v>
      </c>
      <c r="H926">
        <v>720.15</v>
      </c>
      <c r="I926">
        <v>0.22</v>
      </c>
      <c r="J926" t="s">
        <v>1810</v>
      </c>
      <c r="K926" s="17">
        <v>1123.434</v>
      </c>
      <c r="L926">
        <f>VLOOKUP(C926,Customer_Dim!$A$2:$H$501,3,0)</f>
        <v>61</v>
      </c>
      <c r="M926" t="str">
        <f t="shared" si="14"/>
        <v>60+</v>
      </c>
      <c r="N926" t="str">
        <f>VLOOKUP(C926,Customer_Dim!$A$2:$H$501,4,0)</f>
        <v>Male</v>
      </c>
      <c r="O926" t="str">
        <f>VLOOKUP(C926,Customer_Dim!$A$2:$H$501,6,0)</f>
        <v>Montana</v>
      </c>
      <c r="P926">
        <f>VLOOKUP(D926,Product_Dim!$A$1:$G$101,7,0)</f>
        <v>359</v>
      </c>
    </row>
    <row r="927" spans="1:16" x14ac:dyDescent="0.3">
      <c r="A927" t="s">
        <v>1916</v>
      </c>
      <c r="B927" s="4">
        <v>45738</v>
      </c>
      <c r="C927" t="s">
        <v>690</v>
      </c>
      <c r="D927" t="s">
        <v>1712</v>
      </c>
      <c r="E927" t="str">
        <f>VLOOKUP(D927,Product_Dim!$A$1:$G$101,2,0)</f>
        <v>Women's High Heels</v>
      </c>
      <c r="F927" t="s">
        <v>1734</v>
      </c>
      <c r="G927">
        <v>3</v>
      </c>
      <c r="H927">
        <v>376.46</v>
      </c>
      <c r="I927">
        <v>0.09</v>
      </c>
      <c r="J927" t="s">
        <v>1810</v>
      </c>
      <c r="K927" s="17">
        <v>1027.7357999999999</v>
      </c>
      <c r="L927">
        <f>VLOOKUP(C927,Customer_Dim!$A$2:$H$501,3,0)</f>
        <v>61</v>
      </c>
      <c r="M927" t="str">
        <f t="shared" si="14"/>
        <v>60+</v>
      </c>
      <c r="N927" t="str">
        <f>VLOOKUP(C927,Customer_Dim!$A$2:$H$501,4,0)</f>
        <v>Male</v>
      </c>
      <c r="O927" t="str">
        <f>VLOOKUP(C927,Customer_Dim!$A$2:$H$501,6,0)</f>
        <v>Montana</v>
      </c>
      <c r="P927">
        <f>VLOOKUP(D927,Product_Dim!$A$1:$G$101,7,0)</f>
        <v>496</v>
      </c>
    </row>
    <row r="928" spans="1:16" x14ac:dyDescent="0.3">
      <c r="A928" t="s">
        <v>2263</v>
      </c>
      <c r="B928" s="4">
        <v>45527</v>
      </c>
      <c r="C928" t="s">
        <v>693</v>
      </c>
      <c r="D928" t="s">
        <v>1594</v>
      </c>
      <c r="E928" t="str">
        <f>VLOOKUP(D928,Product_Dim!$A$1:$G$101,2,0)</f>
        <v>Vitamin C Face Serum</v>
      </c>
      <c r="F928" t="s">
        <v>1768</v>
      </c>
      <c r="G928">
        <v>4</v>
      </c>
      <c r="H928">
        <v>315.95</v>
      </c>
      <c r="I928">
        <v>0.19</v>
      </c>
      <c r="J928" t="s">
        <v>1810</v>
      </c>
      <c r="K928" s="17">
        <v>1023.678</v>
      </c>
      <c r="L928">
        <f>VLOOKUP(C928,Customer_Dim!$A$2:$H$501,3,0)</f>
        <v>50</v>
      </c>
      <c r="M928" t="str">
        <f t="shared" si="14"/>
        <v>40–59</v>
      </c>
      <c r="N928" t="str">
        <f>VLOOKUP(C928,Customer_Dim!$A$2:$H$501,4,0)</f>
        <v>Female</v>
      </c>
      <c r="O928" t="str">
        <f>VLOOKUP(C928,Customer_Dim!$A$2:$H$501,6,0)</f>
        <v>Oregon</v>
      </c>
      <c r="P928">
        <f>VLOOKUP(D928,Product_Dim!$A$1:$G$101,7,0)</f>
        <v>244</v>
      </c>
    </row>
    <row r="929" spans="1:16" x14ac:dyDescent="0.3">
      <c r="A929" t="s">
        <v>2733</v>
      </c>
      <c r="B929" s="4">
        <v>45369</v>
      </c>
      <c r="C929" t="s">
        <v>693</v>
      </c>
      <c r="D929" t="s">
        <v>1664</v>
      </c>
      <c r="E929" t="str">
        <f>VLOOKUP(D929,Product_Dim!$A$1:$G$101,2,0)</f>
        <v>Smart LED Light Strip</v>
      </c>
      <c r="F929" t="s">
        <v>1795</v>
      </c>
      <c r="G929">
        <v>3</v>
      </c>
      <c r="H929">
        <v>968.88</v>
      </c>
      <c r="I929">
        <v>0.15</v>
      </c>
      <c r="J929" t="s">
        <v>1805</v>
      </c>
      <c r="K929" s="17">
        <v>2470.6439999999998</v>
      </c>
      <c r="L929">
        <f>VLOOKUP(C929,Customer_Dim!$A$2:$H$501,3,0)</f>
        <v>50</v>
      </c>
      <c r="M929" t="str">
        <f t="shared" si="14"/>
        <v>40–59</v>
      </c>
      <c r="N929" t="str">
        <f>VLOOKUP(C929,Customer_Dim!$A$2:$H$501,4,0)</f>
        <v>Female</v>
      </c>
      <c r="O929" t="str">
        <f>VLOOKUP(C929,Customer_Dim!$A$2:$H$501,6,0)</f>
        <v>Oregon</v>
      </c>
      <c r="P929">
        <f>VLOOKUP(D929,Product_Dim!$A$1:$G$101,7,0)</f>
        <v>476</v>
      </c>
    </row>
    <row r="930" spans="1:16" x14ac:dyDescent="0.3">
      <c r="A930" t="s">
        <v>2106</v>
      </c>
      <c r="B930" s="4">
        <v>45348</v>
      </c>
      <c r="C930" t="s">
        <v>696</v>
      </c>
      <c r="D930" t="s">
        <v>1574</v>
      </c>
      <c r="E930" t="str">
        <f>VLOOKUP(D930,Product_Dim!$A$1:$G$101,2,0)</f>
        <v>Carbon Fiber Tennis Racket</v>
      </c>
      <c r="F930" t="s">
        <v>1795</v>
      </c>
      <c r="G930">
        <v>2</v>
      </c>
      <c r="H930">
        <v>873.1</v>
      </c>
      <c r="I930">
        <v>0.12</v>
      </c>
      <c r="J930" t="s">
        <v>1807</v>
      </c>
      <c r="K930" s="17">
        <v>1536.6559999999999</v>
      </c>
      <c r="L930">
        <f>VLOOKUP(C930,Customer_Dim!$A$2:$H$501,3,0)</f>
        <v>44</v>
      </c>
      <c r="M930" t="str">
        <f t="shared" si="14"/>
        <v>40–59</v>
      </c>
      <c r="N930" t="str">
        <f>VLOOKUP(C930,Customer_Dim!$A$2:$H$501,4,0)</f>
        <v>Male</v>
      </c>
      <c r="O930" t="str">
        <f>VLOOKUP(C930,Customer_Dim!$A$2:$H$501,6,0)</f>
        <v>California</v>
      </c>
      <c r="P930">
        <f>VLOOKUP(D930,Product_Dim!$A$1:$G$101,7,0)</f>
        <v>432</v>
      </c>
    </row>
    <row r="931" spans="1:16" x14ac:dyDescent="0.3">
      <c r="A931" t="s">
        <v>2171</v>
      </c>
      <c r="B931" s="4">
        <v>45723</v>
      </c>
      <c r="C931" t="s">
        <v>696</v>
      </c>
      <c r="D931" t="s">
        <v>1600</v>
      </c>
      <c r="E931" t="str">
        <f>VLOOKUP(D931,Product_Dim!$A$1:$G$101,2,0)</f>
        <v>Bedroom Table Lamp</v>
      </c>
      <c r="F931" t="s">
        <v>1792</v>
      </c>
      <c r="G931">
        <v>1</v>
      </c>
      <c r="H931">
        <v>213.69</v>
      </c>
      <c r="I931">
        <v>0.28000000000000003</v>
      </c>
      <c r="J931" t="s">
        <v>1810</v>
      </c>
      <c r="K931" s="17">
        <v>153.85679999999999</v>
      </c>
      <c r="L931">
        <f>VLOOKUP(C931,Customer_Dim!$A$2:$H$501,3,0)</f>
        <v>44</v>
      </c>
      <c r="M931" t="str">
        <f t="shared" si="14"/>
        <v>40–59</v>
      </c>
      <c r="N931" t="str">
        <f>VLOOKUP(C931,Customer_Dim!$A$2:$H$501,4,0)</f>
        <v>Male</v>
      </c>
      <c r="O931" t="str">
        <f>VLOOKUP(C931,Customer_Dim!$A$2:$H$501,6,0)</f>
        <v>California</v>
      </c>
      <c r="P931">
        <f>VLOOKUP(D931,Product_Dim!$A$1:$G$101,7,0)</f>
        <v>329</v>
      </c>
    </row>
    <row r="932" spans="1:16" x14ac:dyDescent="0.3">
      <c r="A932" t="s">
        <v>2412</v>
      </c>
      <c r="B932" s="4">
        <v>45222</v>
      </c>
      <c r="C932" t="s">
        <v>696</v>
      </c>
      <c r="D932" t="s">
        <v>1674</v>
      </c>
      <c r="E932" t="str">
        <f>VLOOKUP(D932,Product_Dim!$A$1:$G$101,2,0)</f>
        <v>Professional Jump Rope</v>
      </c>
      <c r="F932" t="s">
        <v>1734</v>
      </c>
      <c r="G932">
        <v>1</v>
      </c>
      <c r="H932">
        <v>61.11</v>
      </c>
      <c r="I932">
        <v>0.1</v>
      </c>
      <c r="J932" t="s">
        <v>1807</v>
      </c>
      <c r="K932" s="17">
        <v>54.999000000000002</v>
      </c>
      <c r="L932">
        <f>VLOOKUP(C932,Customer_Dim!$A$2:$H$501,3,0)</f>
        <v>44</v>
      </c>
      <c r="M932" t="str">
        <f t="shared" si="14"/>
        <v>40–59</v>
      </c>
      <c r="N932" t="str">
        <f>VLOOKUP(C932,Customer_Dim!$A$2:$H$501,4,0)</f>
        <v>Male</v>
      </c>
      <c r="O932" t="str">
        <f>VLOOKUP(C932,Customer_Dim!$A$2:$H$501,6,0)</f>
        <v>California</v>
      </c>
      <c r="P932">
        <f>VLOOKUP(D932,Product_Dim!$A$1:$G$101,7,0)</f>
        <v>300</v>
      </c>
    </row>
    <row r="933" spans="1:16" x14ac:dyDescent="0.3">
      <c r="A933" t="s">
        <v>2046</v>
      </c>
      <c r="B933" s="4">
        <v>45861</v>
      </c>
      <c r="C933" t="s">
        <v>696</v>
      </c>
      <c r="D933" t="s">
        <v>1702</v>
      </c>
      <c r="E933" t="str">
        <f>VLOOKUP(D933,Product_Dim!$A$1:$G$101,2,0)</f>
        <v>Kitchen Cutting Board</v>
      </c>
      <c r="F933" t="s">
        <v>1764</v>
      </c>
      <c r="G933">
        <v>3</v>
      </c>
      <c r="H933">
        <v>91.7</v>
      </c>
      <c r="I933">
        <v>0.08</v>
      </c>
      <c r="J933" t="s">
        <v>1810</v>
      </c>
      <c r="K933" s="17">
        <v>253.09200000000001</v>
      </c>
      <c r="L933">
        <f>VLOOKUP(C933,Customer_Dim!$A$2:$H$501,3,0)</f>
        <v>44</v>
      </c>
      <c r="M933" t="str">
        <f t="shared" si="14"/>
        <v>40–59</v>
      </c>
      <c r="N933" t="str">
        <f>VLOOKUP(C933,Customer_Dim!$A$2:$H$501,4,0)</f>
        <v>Male</v>
      </c>
      <c r="O933" t="str">
        <f>VLOOKUP(C933,Customer_Dim!$A$2:$H$501,6,0)</f>
        <v>California</v>
      </c>
      <c r="P933">
        <f>VLOOKUP(D933,Product_Dim!$A$1:$G$101,7,0)</f>
        <v>82</v>
      </c>
    </row>
    <row r="934" spans="1:16" x14ac:dyDescent="0.3">
      <c r="A934" t="s">
        <v>3509</v>
      </c>
      <c r="B934" s="4">
        <v>45268</v>
      </c>
      <c r="C934" t="s">
        <v>699</v>
      </c>
      <c r="D934" t="s">
        <v>1604</v>
      </c>
      <c r="E934" t="str">
        <f>VLOOKUP(D934,Product_Dim!$A$1:$G$101,2,0)</f>
        <v>Men's Casual Sneakers</v>
      </c>
      <c r="F934" t="s">
        <v>1761</v>
      </c>
      <c r="G934">
        <v>2</v>
      </c>
      <c r="H934">
        <v>985.79</v>
      </c>
      <c r="I934">
        <v>0.04</v>
      </c>
      <c r="J934" t="s">
        <v>1807</v>
      </c>
      <c r="K934" s="17">
        <v>1892.7167999999999</v>
      </c>
      <c r="L934">
        <f>VLOOKUP(C934,Customer_Dim!$A$2:$H$501,3,0)</f>
        <v>42</v>
      </c>
      <c r="M934" t="str">
        <f t="shared" si="14"/>
        <v>40–59</v>
      </c>
      <c r="N934" t="str">
        <f>VLOOKUP(C934,Customer_Dim!$A$2:$H$501,4,0)</f>
        <v>Male</v>
      </c>
      <c r="O934" t="str">
        <f>VLOOKUP(C934,Customer_Dim!$A$2:$H$501,6,0)</f>
        <v>Missouri</v>
      </c>
      <c r="P934">
        <f>VLOOKUP(D934,Product_Dim!$A$1:$G$101,7,0)</f>
        <v>214</v>
      </c>
    </row>
    <row r="935" spans="1:16" x14ac:dyDescent="0.3">
      <c r="A935" t="s">
        <v>3354</v>
      </c>
      <c r="B935" s="4">
        <v>45434</v>
      </c>
      <c r="C935" t="s">
        <v>699</v>
      </c>
      <c r="D935" t="s">
        <v>1616</v>
      </c>
      <c r="E935" t="str">
        <f>VLOOKUP(D935,Product_Dim!$A$1:$G$101,2,0)</f>
        <v>USB External Hard Drive</v>
      </c>
      <c r="F935" t="s">
        <v>1795</v>
      </c>
      <c r="G935">
        <v>1</v>
      </c>
      <c r="H935">
        <v>661.77</v>
      </c>
      <c r="I935">
        <v>0.03</v>
      </c>
      <c r="J935" t="s">
        <v>1807</v>
      </c>
      <c r="K935" s="17">
        <v>641.91689999999994</v>
      </c>
      <c r="L935">
        <f>VLOOKUP(C935,Customer_Dim!$A$2:$H$501,3,0)</f>
        <v>42</v>
      </c>
      <c r="M935" t="str">
        <f t="shared" si="14"/>
        <v>40–59</v>
      </c>
      <c r="N935" t="str">
        <f>VLOOKUP(C935,Customer_Dim!$A$2:$H$501,4,0)</f>
        <v>Male</v>
      </c>
      <c r="O935" t="str">
        <f>VLOOKUP(C935,Customer_Dim!$A$2:$H$501,6,0)</f>
        <v>Missouri</v>
      </c>
      <c r="P935">
        <f>VLOOKUP(D935,Product_Dim!$A$1:$G$101,7,0)</f>
        <v>266</v>
      </c>
    </row>
    <row r="936" spans="1:16" x14ac:dyDescent="0.3">
      <c r="A936" t="s">
        <v>1842</v>
      </c>
      <c r="B936" s="4">
        <v>45878</v>
      </c>
      <c r="C936" t="s">
        <v>702</v>
      </c>
      <c r="D936" t="s">
        <v>1562</v>
      </c>
      <c r="E936" t="str">
        <f>VLOOKUP(D936,Product_Dim!$A$1:$G$101,2,0)</f>
        <v>Beard Grooming Kit</v>
      </c>
      <c r="F936" t="s">
        <v>1748</v>
      </c>
      <c r="G936">
        <v>4</v>
      </c>
      <c r="H936">
        <v>109.36</v>
      </c>
      <c r="I936">
        <v>0.19</v>
      </c>
      <c r="J936" t="s">
        <v>1810</v>
      </c>
      <c r="K936" s="17">
        <v>354.32639999999998</v>
      </c>
      <c r="L936">
        <f>VLOOKUP(C936,Customer_Dim!$A$2:$H$501,3,0)</f>
        <v>46</v>
      </c>
      <c r="M936" t="str">
        <f t="shared" si="14"/>
        <v>40–59</v>
      </c>
      <c r="N936" t="str">
        <f>VLOOKUP(C936,Customer_Dim!$A$2:$H$501,4,0)</f>
        <v>Male</v>
      </c>
      <c r="O936" t="str">
        <f>VLOOKUP(C936,Customer_Dim!$A$2:$H$501,6,0)</f>
        <v>California</v>
      </c>
      <c r="P936">
        <f>VLOOKUP(D936,Product_Dim!$A$1:$G$101,7,0)</f>
        <v>256</v>
      </c>
    </row>
    <row r="937" spans="1:16" x14ac:dyDescent="0.3">
      <c r="A937" t="s">
        <v>3518</v>
      </c>
      <c r="B937" s="4">
        <v>45316</v>
      </c>
      <c r="C937" t="s">
        <v>702</v>
      </c>
      <c r="D937" t="s">
        <v>1688</v>
      </c>
      <c r="E937" t="str">
        <f>VLOOKUP(D937,Product_Dim!$A$1:$G$101,2,0)</f>
        <v>Decorative Lamp Shade</v>
      </c>
      <c r="F937" t="s">
        <v>1758</v>
      </c>
      <c r="G937">
        <v>1</v>
      </c>
      <c r="H937">
        <v>502.53</v>
      </c>
      <c r="I937">
        <v>0</v>
      </c>
      <c r="J937" t="s">
        <v>1807</v>
      </c>
      <c r="K937" s="17">
        <v>502.53</v>
      </c>
      <c r="L937">
        <f>VLOOKUP(C937,Customer_Dim!$A$2:$H$501,3,0)</f>
        <v>46</v>
      </c>
      <c r="M937" t="str">
        <f t="shared" si="14"/>
        <v>40–59</v>
      </c>
      <c r="N937" t="str">
        <f>VLOOKUP(C937,Customer_Dim!$A$2:$H$501,4,0)</f>
        <v>Male</v>
      </c>
      <c r="O937" t="str">
        <f>VLOOKUP(C937,Customer_Dim!$A$2:$H$501,6,0)</f>
        <v>California</v>
      </c>
      <c r="P937">
        <f>VLOOKUP(D937,Product_Dim!$A$1:$G$101,7,0)</f>
        <v>469</v>
      </c>
    </row>
    <row r="938" spans="1:16" x14ac:dyDescent="0.3">
      <c r="A938" t="s">
        <v>3032</v>
      </c>
      <c r="B938" s="4">
        <v>45933</v>
      </c>
      <c r="C938" t="s">
        <v>702</v>
      </c>
      <c r="D938" t="s">
        <v>1714</v>
      </c>
      <c r="E938" t="str">
        <f>VLOOKUP(D938,Product_Dim!$A$1:$G$101,2,0)</f>
        <v>Microwave Oven</v>
      </c>
      <c r="F938" t="s">
        <v>1792</v>
      </c>
      <c r="G938">
        <v>2</v>
      </c>
      <c r="H938">
        <v>682.7</v>
      </c>
      <c r="I938">
        <v>0.13</v>
      </c>
      <c r="J938" t="s">
        <v>1805</v>
      </c>
      <c r="K938" s="17">
        <v>1187.8979999999999</v>
      </c>
      <c r="L938">
        <f>VLOOKUP(C938,Customer_Dim!$A$2:$H$501,3,0)</f>
        <v>46</v>
      </c>
      <c r="M938" t="str">
        <f t="shared" si="14"/>
        <v>40–59</v>
      </c>
      <c r="N938" t="str">
        <f>VLOOKUP(C938,Customer_Dim!$A$2:$H$501,4,0)</f>
        <v>Male</v>
      </c>
      <c r="O938" t="str">
        <f>VLOOKUP(C938,Customer_Dim!$A$2:$H$501,6,0)</f>
        <v>California</v>
      </c>
      <c r="P938">
        <f>VLOOKUP(D938,Product_Dim!$A$1:$G$101,7,0)</f>
        <v>191</v>
      </c>
    </row>
    <row r="939" spans="1:16" x14ac:dyDescent="0.3">
      <c r="A939" t="s">
        <v>2463</v>
      </c>
      <c r="B939" s="4">
        <v>45397</v>
      </c>
      <c r="C939" t="s">
        <v>705</v>
      </c>
      <c r="D939" t="s">
        <v>1602</v>
      </c>
      <c r="E939" t="str">
        <f>VLOOKUP(D939,Product_Dim!$A$1:$G$101,2,0)</f>
        <v>Women's Summer Dress</v>
      </c>
      <c r="F939" t="s">
        <v>1789</v>
      </c>
      <c r="G939">
        <v>2</v>
      </c>
      <c r="H939">
        <v>637.55999999999995</v>
      </c>
      <c r="I939">
        <v>0.05</v>
      </c>
      <c r="J939" t="s">
        <v>1810</v>
      </c>
      <c r="K939" s="17">
        <v>1211.364</v>
      </c>
      <c r="L939">
        <f>VLOOKUP(C939,Customer_Dim!$A$2:$H$501,3,0)</f>
        <v>47</v>
      </c>
      <c r="M939" t="str">
        <f t="shared" si="14"/>
        <v>40–59</v>
      </c>
      <c r="N939" t="str">
        <f>VLOOKUP(C939,Customer_Dim!$A$2:$H$501,4,0)</f>
        <v>Female</v>
      </c>
      <c r="O939" t="str">
        <f>VLOOKUP(C939,Customer_Dim!$A$2:$H$501,6,0)</f>
        <v>New Jersey</v>
      </c>
      <c r="P939">
        <f>VLOOKUP(D939,Product_Dim!$A$1:$G$101,7,0)</f>
        <v>154</v>
      </c>
    </row>
    <row r="940" spans="1:16" x14ac:dyDescent="0.3">
      <c r="A940" t="s">
        <v>2076</v>
      </c>
      <c r="B940" s="4">
        <v>45803</v>
      </c>
      <c r="C940" t="s">
        <v>705</v>
      </c>
      <c r="D940" t="s">
        <v>1604</v>
      </c>
      <c r="E940" t="str">
        <f>VLOOKUP(D940,Product_Dim!$A$1:$G$101,2,0)</f>
        <v>Men's Casual Sneakers</v>
      </c>
      <c r="F940" t="s">
        <v>1734</v>
      </c>
      <c r="G940">
        <v>4</v>
      </c>
      <c r="H940">
        <v>747.01</v>
      </c>
      <c r="I940">
        <v>0.13</v>
      </c>
      <c r="J940" t="s">
        <v>1807</v>
      </c>
      <c r="K940" s="17">
        <v>2599.5947999999999</v>
      </c>
      <c r="L940">
        <f>VLOOKUP(C940,Customer_Dim!$A$2:$H$501,3,0)</f>
        <v>47</v>
      </c>
      <c r="M940" t="str">
        <f t="shared" si="14"/>
        <v>40–59</v>
      </c>
      <c r="N940" t="str">
        <f>VLOOKUP(C940,Customer_Dim!$A$2:$H$501,4,0)</f>
        <v>Female</v>
      </c>
      <c r="O940" t="str">
        <f>VLOOKUP(C940,Customer_Dim!$A$2:$H$501,6,0)</f>
        <v>New Jersey</v>
      </c>
      <c r="P940">
        <f>VLOOKUP(D940,Product_Dim!$A$1:$G$101,7,0)</f>
        <v>214</v>
      </c>
    </row>
    <row r="941" spans="1:16" x14ac:dyDescent="0.3">
      <c r="A941" t="s">
        <v>3455</v>
      </c>
      <c r="B941" s="4">
        <v>45606</v>
      </c>
      <c r="C941" t="s">
        <v>705</v>
      </c>
      <c r="D941" t="s">
        <v>1608</v>
      </c>
      <c r="E941" t="str">
        <f>VLOOKUP(D941,Product_Dim!$A$1:$G$101,2,0)</f>
        <v>Portable Power Bank</v>
      </c>
      <c r="F941" t="s">
        <v>1776</v>
      </c>
      <c r="G941">
        <v>4</v>
      </c>
      <c r="H941">
        <v>721.54</v>
      </c>
      <c r="I941">
        <v>0.21</v>
      </c>
      <c r="J941" t="s">
        <v>1805</v>
      </c>
      <c r="K941" s="17">
        <v>2280.0664000000002</v>
      </c>
      <c r="L941">
        <f>VLOOKUP(C941,Customer_Dim!$A$2:$H$501,3,0)</f>
        <v>47</v>
      </c>
      <c r="M941" t="str">
        <f t="shared" si="14"/>
        <v>40–59</v>
      </c>
      <c r="N941" t="str">
        <f>VLOOKUP(C941,Customer_Dim!$A$2:$H$501,4,0)</f>
        <v>Female</v>
      </c>
      <c r="O941" t="str">
        <f>VLOOKUP(C941,Customer_Dim!$A$2:$H$501,6,0)</f>
        <v>New Jersey</v>
      </c>
      <c r="P941">
        <f>VLOOKUP(D941,Product_Dim!$A$1:$G$101,7,0)</f>
        <v>301</v>
      </c>
    </row>
    <row r="942" spans="1:16" x14ac:dyDescent="0.3">
      <c r="A942" t="s">
        <v>3422</v>
      </c>
      <c r="B942" s="4">
        <v>45742</v>
      </c>
      <c r="C942" t="s">
        <v>705</v>
      </c>
      <c r="D942" t="s">
        <v>1616</v>
      </c>
      <c r="E942" t="str">
        <f>VLOOKUP(D942,Product_Dim!$A$1:$G$101,2,0)</f>
        <v>USB External Hard Drive</v>
      </c>
      <c r="F942" t="s">
        <v>1768</v>
      </c>
      <c r="G942">
        <v>4</v>
      </c>
      <c r="H942">
        <v>639.05999999999995</v>
      </c>
      <c r="I942">
        <v>0.12</v>
      </c>
      <c r="J942" t="s">
        <v>1807</v>
      </c>
      <c r="K942" s="17">
        <v>2249.4911999999999</v>
      </c>
      <c r="L942">
        <f>VLOOKUP(C942,Customer_Dim!$A$2:$H$501,3,0)</f>
        <v>47</v>
      </c>
      <c r="M942" t="str">
        <f t="shared" si="14"/>
        <v>40–59</v>
      </c>
      <c r="N942" t="str">
        <f>VLOOKUP(C942,Customer_Dim!$A$2:$H$501,4,0)</f>
        <v>Female</v>
      </c>
      <c r="O942" t="str">
        <f>VLOOKUP(C942,Customer_Dim!$A$2:$H$501,6,0)</f>
        <v>New Jersey</v>
      </c>
      <c r="P942">
        <f>VLOOKUP(D942,Product_Dim!$A$1:$G$101,7,0)</f>
        <v>266</v>
      </c>
    </row>
    <row r="943" spans="1:16" x14ac:dyDescent="0.3">
      <c r="A943" t="s">
        <v>3334</v>
      </c>
      <c r="B943" s="4">
        <v>45499</v>
      </c>
      <c r="C943" t="s">
        <v>705</v>
      </c>
      <c r="D943" t="s">
        <v>1636</v>
      </c>
      <c r="E943" t="str">
        <f>VLOOKUP(D943,Product_Dim!$A$1:$G$101,2,0)</f>
        <v>Men's Track Pants</v>
      </c>
      <c r="F943" t="s">
        <v>1764</v>
      </c>
      <c r="G943">
        <v>2</v>
      </c>
      <c r="H943">
        <v>616.36</v>
      </c>
      <c r="I943">
        <v>0.12</v>
      </c>
      <c r="J943" t="s">
        <v>1807</v>
      </c>
      <c r="K943" s="17">
        <v>1084.7936</v>
      </c>
      <c r="L943">
        <f>VLOOKUP(C943,Customer_Dim!$A$2:$H$501,3,0)</f>
        <v>47</v>
      </c>
      <c r="M943" t="str">
        <f t="shared" si="14"/>
        <v>40–59</v>
      </c>
      <c r="N943" t="str">
        <f>VLOOKUP(C943,Customer_Dim!$A$2:$H$501,4,0)</f>
        <v>Female</v>
      </c>
      <c r="O943" t="str">
        <f>VLOOKUP(C943,Customer_Dim!$A$2:$H$501,6,0)</f>
        <v>New Jersey</v>
      </c>
      <c r="P943">
        <f>VLOOKUP(D943,Product_Dim!$A$1:$G$101,7,0)</f>
        <v>125</v>
      </c>
    </row>
    <row r="944" spans="1:16" x14ac:dyDescent="0.3">
      <c r="A944" t="s">
        <v>3368</v>
      </c>
      <c r="B944" s="4">
        <v>45281</v>
      </c>
      <c r="C944" t="s">
        <v>705</v>
      </c>
      <c r="D944" t="s">
        <v>1642</v>
      </c>
      <c r="E944" t="str">
        <f>VLOOKUP(D944,Product_Dim!$A$1:$G$101,2,0)</f>
        <v>Premium Blanket Throw</v>
      </c>
      <c r="F944" t="s">
        <v>1748</v>
      </c>
      <c r="G944">
        <v>3</v>
      </c>
      <c r="H944">
        <v>579.26</v>
      </c>
      <c r="I944">
        <v>0.19</v>
      </c>
      <c r="J944" t="s">
        <v>1805</v>
      </c>
      <c r="K944" s="17">
        <v>1407.6017999999999</v>
      </c>
      <c r="L944">
        <f>VLOOKUP(C944,Customer_Dim!$A$2:$H$501,3,0)</f>
        <v>47</v>
      </c>
      <c r="M944" t="str">
        <f t="shared" si="14"/>
        <v>40–59</v>
      </c>
      <c r="N944" t="str">
        <f>VLOOKUP(C944,Customer_Dim!$A$2:$H$501,4,0)</f>
        <v>Female</v>
      </c>
      <c r="O944" t="str">
        <f>VLOOKUP(C944,Customer_Dim!$A$2:$H$501,6,0)</f>
        <v>New Jersey</v>
      </c>
      <c r="P944">
        <f>VLOOKUP(D944,Product_Dim!$A$1:$G$101,7,0)</f>
        <v>190</v>
      </c>
    </row>
    <row r="945" spans="1:16" x14ac:dyDescent="0.3">
      <c r="A945" t="s">
        <v>3277</v>
      </c>
      <c r="B945" s="4">
        <v>45356</v>
      </c>
      <c r="C945" t="s">
        <v>705</v>
      </c>
      <c r="D945" t="s">
        <v>1694</v>
      </c>
      <c r="E945" t="str">
        <f>VLOOKUP(D945,Product_Dim!$A$1:$G$101,2,0)</f>
        <v>Fitness Resistance Bands</v>
      </c>
      <c r="F945" t="s">
        <v>1789</v>
      </c>
      <c r="G945">
        <v>4</v>
      </c>
      <c r="H945">
        <v>461.52</v>
      </c>
      <c r="I945">
        <v>0</v>
      </c>
      <c r="J945" t="s">
        <v>1810</v>
      </c>
      <c r="K945" s="17">
        <v>1846.08</v>
      </c>
      <c r="L945">
        <f>VLOOKUP(C945,Customer_Dim!$A$2:$H$501,3,0)</f>
        <v>47</v>
      </c>
      <c r="M945" t="str">
        <f t="shared" si="14"/>
        <v>40–59</v>
      </c>
      <c r="N945" t="str">
        <f>VLOOKUP(C945,Customer_Dim!$A$2:$H$501,4,0)</f>
        <v>Female</v>
      </c>
      <c r="O945" t="str">
        <f>VLOOKUP(C945,Customer_Dim!$A$2:$H$501,6,0)</f>
        <v>New Jersey</v>
      </c>
      <c r="P945">
        <f>VLOOKUP(D945,Product_Dim!$A$1:$G$101,7,0)</f>
        <v>281</v>
      </c>
    </row>
    <row r="946" spans="1:16" x14ac:dyDescent="0.3">
      <c r="A946" t="s">
        <v>2954</v>
      </c>
      <c r="B946" s="4">
        <v>45854</v>
      </c>
      <c r="C946" t="s">
        <v>705</v>
      </c>
      <c r="D946" t="s">
        <v>1712</v>
      </c>
      <c r="E946" t="str">
        <f>VLOOKUP(D946,Product_Dim!$A$1:$G$101,2,0)</f>
        <v>Women's High Heels</v>
      </c>
      <c r="F946" t="s">
        <v>1734</v>
      </c>
      <c r="G946">
        <v>2</v>
      </c>
      <c r="H946">
        <v>844.31</v>
      </c>
      <c r="I946">
        <v>7.0000000000000007E-2</v>
      </c>
      <c r="J946" t="s">
        <v>1807</v>
      </c>
      <c r="K946" s="17">
        <v>1570.4166</v>
      </c>
      <c r="L946">
        <f>VLOOKUP(C946,Customer_Dim!$A$2:$H$501,3,0)</f>
        <v>47</v>
      </c>
      <c r="M946" t="str">
        <f t="shared" si="14"/>
        <v>40–59</v>
      </c>
      <c r="N946" t="str">
        <f>VLOOKUP(C946,Customer_Dim!$A$2:$H$501,4,0)</f>
        <v>Female</v>
      </c>
      <c r="O946" t="str">
        <f>VLOOKUP(C946,Customer_Dim!$A$2:$H$501,6,0)</f>
        <v>New Jersey</v>
      </c>
      <c r="P946">
        <f>VLOOKUP(D946,Product_Dim!$A$1:$G$101,7,0)</f>
        <v>496</v>
      </c>
    </row>
    <row r="947" spans="1:16" x14ac:dyDescent="0.3">
      <c r="A947" t="s">
        <v>3538</v>
      </c>
      <c r="B947" s="4">
        <v>45231</v>
      </c>
      <c r="C947" t="s">
        <v>705</v>
      </c>
      <c r="D947" t="s">
        <v>1718</v>
      </c>
      <c r="E947" t="str">
        <f>VLOOKUP(D947,Product_Dim!$A$1:$G$101,2,0)</f>
        <v>Vitamin E Body Lotion</v>
      </c>
      <c r="F947" t="s">
        <v>1771</v>
      </c>
      <c r="G947">
        <v>2</v>
      </c>
      <c r="H947">
        <v>886.67</v>
      </c>
      <c r="I947">
        <v>0.24</v>
      </c>
      <c r="J947" t="s">
        <v>1807</v>
      </c>
      <c r="K947" s="17">
        <v>1347.7384</v>
      </c>
      <c r="L947">
        <f>VLOOKUP(C947,Customer_Dim!$A$2:$H$501,3,0)</f>
        <v>47</v>
      </c>
      <c r="M947" t="str">
        <f t="shared" si="14"/>
        <v>40–59</v>
      </c>
      <c r="N947" t="str">
        <f>VLOOKUP(C947,Customer_Dim!$A$2:$H$501,4,0)</f>
        <v>Female</v>
      </c>
      <c r="O947" t="str">
        <f>VLOOKUP(C947,Customer_Dim!$A$2:$H$501,6,0)</f>
        <v>New Jersey</v>
      </c>
      <c r="P947">
        <f>VLOOKUP(D947,Product_Dim!$A$1:$G$101,7,0)</f>
        <v>213</v>
      </c>
    </row>
    <row r="948" spans="1:16" x14ac:dyDescent="0.3">
      <c r="A948" t="s">
        <v>2684</v>
      </c>
      <c r="B948" s="4">
        <v>45411</v>
      </c>
      <c r="C948" t="s">
        <v>705</v>
      </c>
      <c r="D948" t="s">
        <v>1722</v>
      </c>
      <c r="E948" t="str">
        <f>VLOOKUP(D948,Product_Dim!$A$1:$G$101,2,0)</f>
        <v>Women's Formal Blazer</v>
      </c>
      <c r="F948" t="s">
        <v>1792</v>
      </c>
      <c r="G948">
        <v>2</v>
      </c>
      <c r="H948">
        <v>891.13</v>
      </c>
      <c r="I948">
        <v>0.13</v>
      </c>
      <c r="J948" t="s">
        <v>1805</v>
      </c>
      <c r="K948" s="17">
        <v>1550.5662</v>
      </c>
      <c r="L948">
        <f>VLOOKUP(C948,Customer_Dim!$A$2:$H$501,3,0)</f>
        <v>47</v>
      </c>
      <c r="M948" t="str">
        <f t="shared" si="14"/>
        <v>40–59</v>
      </c>
      <c r="N948" t="str">
        <f>VLOOKUP(C948,Customer_Dim!$A$2:$H$501,4,0)</f>
        <v>Female</v>
      </c>
      <c r="O948" t="str">
        <f>VLOOKUP(C948,Customer_Dim!$A$2:$H$501,6,0)</f>
        <v>New Jersey</v>
      </c>
      <c r="P948">
        <f>VLOOKUP(D948,Product_Dim!$A$1:$G$101,7,0)</f>
        <v>143</v>
      </c>
    </row>
    <row r="949" spans="1:16" x14ac:dyDescent="0.3">
      <c r="A949" t="s">
        <v>2116</v>
      </c>
      <c r="B949" s="4">
        <v>45264</v>
      </c>
      <c r="C949" t="s">
        <v>707</v>
      </c>
      <c r="D949" t="s">
        <v>1588</v>
      </c>
      <c r="E949" t="str">
        <f>VLOOKUP(D949,Product_Dim!$A$1:$G$101,2,0)</f>
        <v>Fabric Sofa Throw Blanket</v>
      </c>
      <c r="F949" t="s">
        <v>1781</v>
      </c>
      <c r="G949">
        <v>2</v>
      </c>
      <c r="H949">
        <v>722.45</v>
      </c>
      <c r="I949">
        <v>0.22</v>
      </c>
      <c r="J949" t="s">
        <v>1807</v>
      </c>
      <c r="K949" s="17">
        <v>1127.0219999999999</v>
      </c>
      <c r="L949">
        <f>VLOOKUP(C949,Customer_Dim!$A$2:$H$501,3,0)</f>
        <v>50</v>
      </c>
      <c r="M949" t="str">
        <f t="shared" si="14"/>
        <v>40–59</v>
      </c>
      <c r="N949" t="str">
        <f>VLOOKUP(C949,Customer_Dim!$A$2:$H$501,4,0)</f>
        <v>Female</v>
      </c>
      <c r="O949" t="str">
        <f>VLOOKUP(C949,Customer_Dim!$A$2:$H$501,6,0)</f>
        <v>Massachusetts</v>
      </c>
      <c r="P949">
        <f>VLOOKUP(D949,Product_Dim!$A$1:$G$101,7,0)</f>
        <v>276</v>
      </c>
    </row>
    <row r="950" spans="1:16" x14ac:dyDescent="0.3">
      <c r="A950" t="s">
        <v>3299</v>
      </c>
      <c r="B950" s="4">
        <v>45230</v>
      </c>
      <c r="C950" t="s">
        <v>707</v>
      </c>
      <c r="D950" t="s">
        <v>1535</v>
      </c>
      <c r="E950" t="str">
        <f>VLOOKUP(D950,Product_Dim!$A$1:$G$101,2,0)</f>
        <v>Women's Yoga Pants</v>
      </c>
      <c r="F950" t="s">
        <v>1748</v>
      </c>
      <c r="G950">
        <v>1</v>
      </c>
      <c r="H950">
        <v>492.05</v>
      </c>
      <c r="I950">
        <v>0.27</v>
      </c>
      <c r="J950" t="s">
        <v>1805</v>
      </c>
      <c r="K950" s="17">
        <v>359.19650000000001</v>
      </c>
      <c r="L950">
        <f>VLOOKUP(C950,Customer_Dim!$A$2:$H$501,3,0)</f>
        <v>50</v>
      </c>
      <c r="M950" t="str">
        <f t="shared" si="14"/>
        <v>40–59</v>
      </c>
      <c r="N950" t="str">
        <f>VLOOKUP(C950,Customer_Dim!$A$2:$H$501,4,0)</f>
        <v>Female</v>
      </c>
      <c r="O950" t="str">
        <f>VLOOKUP(C950,Customer_Dim!$A$2:$H$501,6,0)</f>
        <v>Massachusetts</v>
      </c>
      <c r="P950">
        <f>VLOOKUP(D950,Product_Dim!$A$1:$G$101,7,0)</f>
        <v>487</v>
      </c>
    </row>
    <row r="951" spans="1:16" x14ac:dyDescent="0.3">
      <c r="A951" t="s">
        <v>3214</v>
      </c>
      <c r="B951" s="4">
        <v>45638</v>
      </c>
      <c r="C951" t="s">
        <v>707</v>
      </c>
      <c r="D951" t="s">
        <v>1542</v>
      </c>
      <c r="E951" t="str">
        <f>VLOOKUP(D951,Product_Dim!$A$1:$G$101,2,0)</f>
        <v>LED Table Lamp</v>
      </c>
      <c r="F951" t="s">
        <v>1786</v>
      </c>
      <c r="G951">
        <v>2</v>
      </c>
      <c r="H951">
        <v>362.7</v>
      </c>
      <c r="I951">
        <v>0.09</v>
      </c>
      <c r="J951" t="s">
        <v>1805</v>
      </c>
      <c r="K951" s="17">
        <v>660.11400000000003</v>
      </c>
      <c r="L951">
        <f>VLOOKUP(C951,Customer_Dim!$A$2:$H$501,3,0)</f>
        <v>50</v>
      </c>
      <c r="M951" t="str">
        <f t="shared" si="14"/>
        <v>40–59</v>
      </c>
      <c r="N951" t="str">
        <f>VLOOKUP(C951,Customer_Dim!$A$2:$H$501,4,0)</f>
        <v>Female</v>
      </c>
      <c r="O951" t="str">
        <f>VLOOKUP(C951,Customer_Dim!$A$2:$H$501,6,0)</f>
        <v>Massachusetts</v>
      </c>
      <c r="P951">
        <f>VLOOKUP(D951,Product_Dim!$A$1:$G$101,7,0)</f>
        <v>170</v>
      </c>
    </row>
    <row r="952" spans="1:16" x14ac:dyDescent="0.3">
      <c r="A952" t="s">
        <v>3082</v>
      </c>
      <c r="B952" s="4">
        <v>45739</v>
      </c>
      <c r="C952" t="s">
        <v>707</v>
      </c>
      <c r="D952" t="s">
        <v>1720</v>
      </c>
      <c r="E952" t="str">
        <f>VLOOKUP(D952,Product_Dim!$A$1:$G$101,2,0)</f>
        <v>Sports Stopwatch Basic</v>
      </c>
      <c r="F952" t="s">
        <v>1776</v>
      </c>
      <c r="G952">
        <v>4</v>
      </c>
      <c r="H952">
        <v>816.29</v>
      </c>
      <c r="I952">
        <v>0.24</v>
      </c>
      <c r="J952" t="s">
        <v>1807</v>
      </c>
      <c r="K952" s="17">
        <v>2481.5216</v>
      </c>
      <c r="L952">
        <f>VLOOKUP(C952,Customer_Dim!$A$2:$H$501,3,0)</f>
        <v>50</v>
      </c>
      <c r="M952" t="str">
        <f t="shared" si="14"/>
        <v>40–59</v>
      </c>
      <c r="N952" t="str">
        <f>VLOOKUP(C952,Customer_Dim!$A$2:$H$501,4,0)</f>
        <v>Female</v>
      </c>
      <c r="O952" t="str">
        <f>VLOOKUP(C952,Customer_Dim!$A$2:$H$501,6,0)</f>
        <v>Massachusetts</v>
      </c>
      <c r="P952">
        <f>VLOOKUP(D952,Product_Dim!$A$1:$G$101,7,0)</f>
        <v>75</v>
      </c>
    </row>
    <row r="953" spans="1:16" x14ac:dyDescent="0.3">
      <c r="A953" t="s">
        <v>3256</v>
      </c>
      <c r="B953" s="4">
        <v>45494</v>
      </c>
      <c r="C953" t="s">
        <v>710</v>
      </c>
      <c r="D953" t="s">
        <v>1550</v>
      </c>
      <c r="E953" t="str">
        <f>VLOOKUP(D953,Product_Dim!$A$1:$G$101,2,0)</f>
        <v>Ceramic Kitchen Bowl Set</v>
      </c>
      <c r="F953" t="s">
        <v>1761</v>
      </c>
      <c r="G953">
        <v>2</v>
      </c>
      <c r="H953">
        <v>164.23</v>
      </c>
      <c r="I953">
        <v>0.17</v>
      </c>
      <c r="J953" t="s">
        <v>1805</v>
      </c>
      <c r="K953" s="17">
        <v>272.62180000000001</v>
      </c>
      <c r="L953">
        <f>VLOOKUP(C953,Customer_Dim!$A$2:$H$501,3,0)</f>
        <v>38</v>
      </c>
      <c r="M953" t="str">
        <f t="shared" si="14"/>
        <v>20–39</v>
      </c>
      <c r="N953" t="str">
        <f>VLOOKUP(C953,Customer_Dim!$A$2:$H$501,4,0)</f>
        <v>Male</v>
      </c>
      <c r="O953" t="str">
        <f>VLOOKUP(C953,Customer_Dim!$A$2:$H$501,6,0)</f>
        <v>Georgia</v>
      </c>
      <c r="P953">
        <f>VLOOKUP(D953,Product_Dim!$A$1:$G$101,7,0)</f>
        <v>308</v>
      </c>
    </row>
    <row r="954" spans="1:16" x14ac:dyDescent="0.3">
      <c r="A954" t="s">
        <v>3311</v>
      </c>
      <c r="B954" s="4">
        <v>45361</v>
      </c>
      <c r="C954" t="s">
        <v>710</v>
      </c>
      <c r="D954" t="s">
        <v>1564</v>
      </c>
      <c r="E954" t="str">
        <f>VLOOKUP(D954,Product_Dim!$A$1:$G$101,2,0)</f>
        <v>Soccer Training Cone Set</v>
      </c>
      <c r="F954" t="s">
        <v>1795</v>
      </c>
      <c r="G954">
        <v>1</v>
      </c>
      <c r="H954">
        <v>259.2</v>
      </c>
      <c r="I954">
        <v>0.27</v>
      </c>
      <c r="J954" t="s">
        <v>1810</v>
      </c>
      <c r="K954" s="17">
        <v>189.21600000000001</v>
      </c>
      <c r="L954">
        <f>VLOOKUP(C954,Customer_Dim!$A$2:$H$501,3,0)</f>
        <v>38</v>
      </c>
      <c r="M954" t="str">
        <f t="shared" si="14"/>
        <v>20–39</v>
      </c>
      <c r="N954" t="str">
        <f>VLOOKUP(C954,Customer_Dim!$A$2:$H$501,4,0)</f>
        <v>Male</v>
      </c>
      <c r="O954" t="str">
        <f>VLOOKUP(C954,Customer_Dim!$A$2:$H$501,6,0)</f>
        <v>Georgia</v>
      </c>
      <c r="P954">
        <f>VLOOKUP(D954,Product_Dim!$A$1:$G$101,7,0)</f>
        <v>367</v>
      </c>
    </row>
    <row r="955" spans="1:16" x14ac:dyDescent="0.3">
      <c r="A955" t="s">
        <v>2870</v>
      </c>
      <c r="B955" s="4">
        <v>45704</v>
      </c>
      <c r="C955" t="s">
        <v>710</v>
      </c>
      <c r="D955" t="s">
        <v>1598</v>
      </c>
      <c r="E955" t="str">
        <f>VLOOKUP(D955,Product_Dim!$A$1:$G$101,2,0)</f>
        <v>Gaming Mechanical Keyboard</v>
      </c>
      <c r="F955" t="s">
        <v>1761</v>
      </c>
      <c r="G955">
        <v>4</v>
      </c>
      <c r="H955">
        <v>36.72</v>
      </c>
      <c r="I955">
        <v>7.0000000000000007E-2</v>
      </c>
      <c r="J955" t="s">
        <v>1810</v>
      </c>
      <c r="K955" s="17">
        <v>136.5984</v>
      </c>
      <c r="L955">
        <f>VLOOKUP(C955,Customer_Dim!$A$2:$H$501,3,0)</f>
        <v>38</v>
      </c>
      <c r="M955" t="str">
        <f t="shared" si="14"/>
        <v>20–39</v>
      </c>
      <c r="N955" t="str">
        <f>VLOOKUP(C955,Customer_Dim!$A$2:$H$501,4,0)</f>
        <v>Male</v>
      </c>
      <c r="O955" t="str">
        <f>VLOOKUP(C955,Customer_Dim!$A$2:$H$501,6,0)</f>
        <v>Georgia</v>
      </c>
      <c r="P955">
        <f>VLOOKUP(D955,Product_Dim!$A$1:$G$101,7,0)</f>
        <v>86</v>
      </c>
    </row>
    <row r="956" spans="1:16" x14ac:dyDescent="0.3">
      <c r="A956" t="s">
        <v>3356</v>
      </c>
      <c r="B956" s="4">
        <v>45553</v>
      </c>
      <c r="C956" t="s">
        <v>710</v>
      </c>
      <c r="D956" t="s">
        <v>1654</v>
      </c>
      <c r="E956" t="str">
        <f>VLOOKUP(D956,Product_Dim!$A$1:$G$101,2,0)</f>
        <v>Laptop Cooling Pad</v>
      </c>
      <c r="F956" t="s">
        <v>1739</v>
      </c>
      <c r="G956">
        <v>3</v>
      </c>
      <c r="H956">
        <v>103.66</v>
      </c>
      <c r="I956">
        <v>0.26</v>
      </c>
      <c r="J956" t="s">
        <v>1810</v>
      </c>
      <c r="K956" s="17">
        <v>230.12520000000001</v>
      </c>
      <c r="L956">
        <f>VLOOKUP(C956,Customer_Dim!$A$2:$H$501,3,0)</f>
        <v>38</v>
      </c>
      <c r="M956" t="str">
        <f t="shared" si="14"/>
        <v>20–39</v>
      </c>
      <c r="N956" t="str">
        <f>VLOOKUP(C956,Customer_Dim!$A$2:$H$501,4,0)</f>
        <v>Male</v>
      </c>
      <c r="O956" t="str">
        <f>VLOOKUP(C956,Customer_Dim!$A$2:$H$501,6,0)</f>
        <v>Georgia</v>
      </c>
      <c r="P956">
        <f>VLOOKUP(D956,Product_Dim!$A$1:$G$101,7,0)</f>
        <v>222</v>
      </c>
    </row>
    <row r="957" spans="1:16" x14ac:dyDescent="0.3">
      <c r="A957" t="s">
        <v>2477</v>
      </c>
      <c r="B957" s="4">
        <v>45369</v>
      </c>
      <c r="C957" t="s">
        <v>710</v>
      </c>
      <c r="D957" t="s">
        <v>1664</v>
      </c>
      <c r="E957" t="str">
        <f>VLOOKUP(D957,Product_Dim!$A$1:$G$101,2,0)</f>
        <v>Smart LED Light Strip</v>
      </c>
      <c r="F957" t="s">
        <v>1751</v>
      </c>
      <c r="G957">
        <v>2</v>
      </c>
      <c r="H957">
        <v>132.77000000000001</v>
      </c>
      <c r="I957">
        <v>0.13</v>
      </c>
      <c r="J957" t="s">
        <v>1810</v>
      </c>
      <c r="K957" s="17">
        <v>231.0198</v>
      </c>
      <c r="L957">
        <f>VLOOKUP(C957,Customer_Dim!$A$2:$H$501,3,0)</f>
        <v>38</v>
      </c>
      <c r="M957" t="str">
        <f t="shared" si="14"/>
        <v>20–39</v>
      </c>
      <c r="N957" t="str">
        <f>VLOOKUP(C957,Customer_Dim!$A$2:$H$501,4,0)</f>
        <v>Male</v>
      </c>
      <c r="O957" t="str">
        <f>VLOOKUP(C957,Customer_Dim!$A$2:$H$501,6,0)</f>
        <v>Georgia</v>
      </c>
      <c r="P957">
        <f>VLOOKUP(D957,Product_Dim!$A$1:$G$101,7,0)</f>
        <v>476</v>
      </c>
    </row>
    <row r="958" spans="1:16" x14ac:dyDescent="0.3">
      <c r="A958" t="s">
        <v>2149</v>
      </c>
      <c r="B958" s="4">
        <v>45557</v>
      </c>
      <c r="C958" t="s">
        <v>710</v>
      </c>
      <c r="D958" t="s">
        <v>1666</v>
      </c>
      <c r="E958" t="str">
        <f>VLOOKUP(D958,Product_Dim!$A$1:$G$101,2,0)</f>
        <v>Wooden Nightstand</v>
      </c>
      <c r="F958" t="s">
        <v>1771</v>
      </c>
      <c r="G958">
        <v>2</v>
      </c>
      <c r="H958">
        <v>692.72</v>
      </c>
      <c r="I958">
        <v>0.13</v>
      </c>
      <c r="J958" t="s">
        <v>1807</v>
      </c>
      <c r="K958" s="17">
        <v>1205.3327999999999</v>
      </c>
      <c r="L958">
        <f>VLOOKUP(C958,Customer_Dim!$A$2:$H$501,3,0)</f>
        <v>38</v>
      </c>
      <c r="M958" t="str">
        <f t="shared" si="14"/>
        <v>20–39</v>
      </c>
      <c r="N958" t="str">
        <f>VLOOKUP(C958,Customer_Dim!$A$2:$H$501,4,0)</f>
        <v>Male</v>
      </c>
      <c r="O958" t="str">
        <f>VLOOKUP(C958,Customer_Dim!$A$2:$H$501,6,0)</f>
        <v>Georgia</v>
      </c>
      <c r="P958">
        <f>VLOOKUP(D958,Product_Dim!$A$1:$G$101,7,0)</f>
        <v>130</v>
      </c>
    </row>
    <row r="959" spans="1:16" x14ac:dyDescent="0.3">
      <c r="A959" t="s">
        <v>1885</v>
      </c>
      <c r="B959" s="4">
        <v>45609</v>
      </c>
      <c r="C959" t="s">
        <v>710</v>
      </c>
      <c r="D959" t="s">
        <v>1696</v>
      </c>
      <c r="E959" t="str">
        <f>VLOOKUP(D959,Product_Dim!$A$1:$G$101,2,0)</f>
        <v>Hydrating Face Cleanser</v>
      </c>
      <c r="F959" t="s">
        <v>1764</v>
      </c>
      <c r="G959">
        <v>2</v>
      </c>
      <c r="H959">
        <v>900.55</v>
      </c>
      <c r="I959">
        <v>0.16</v>
      </c>
      <c r="J959" t="s">
        <v>1805</v>
      </c>
      <c r="K959" s="17">
        <v>1512.924</v>
      </c>
      <c r="L959">
        <f>VLOOKUP(C959,Customer_Dim!$A$2:$H$501,3,0)</f>
        <v>38</v>
      </c>
      <c r="M959" t="str">
        <f t="shared" si="14"/>
        <v>20–39</v>
      </c>
      <c r="N959" t="str">
        <f>VLOOKUP(C959,Customer_Dim!$A$2:$H$501,4,0)</f>
        <v>Male</v>
      </c>
      <c r="O959" t="str">
        <f>VLOOKUP(C959,Customer_Dim!$A$2:$H$501,6,0)</f>
        <v>Georgia</v>
      </c>
      <c r="P959">
        <f>VLOOKUP(D959,Product_Dim!$A$1:$G$101,7,0)</f>
        <v>159</v>
      </c>
    </row>
    <row r="960" spans="1:16" x14ac:dyDescent="0.3">
      <c r="A960" t="s">
        <v>2509</v>
      </c>
      <c r="B960" s="4">
        <v>45459</v>
      </c>
      <c r="C960" t="s">
        <v>710</v>
      </c>
      <c r="D960" t="s">
        <v>1710</v>
      </c>
      <c r="E960" t="str">
        <f>VLOOKUP(D960,Product_Dim!$A$1:$G$101,2,0)</f>
        <v>Gaming Mouse Pad XL</v>
      </c>
      <c r="F960" t="s">
        <v>1751</v>
      </c>
      <c r="G960">
        <v>1</v>
      </c>
      <c r="H960">
        <v>900.94</v>
      </c>
      <c r="I960">
        <v>0.1</v>
      </c>
      <c r="J960" t="s">
        <v>1805</v>
      </c>
      <c r="K960" s="17">
        <v>810.84600000000012</v>
      </c>
      <c r="L960">
        <f>VLOOKUP(C960,Customer_Dim!$A$2:$H$501,3,0)</f>
        <v>38</v>
      </c>
      <c r="M960" t="str">
        <f t="shared" si="14"/>
        <v>20–39</v>
      </c>
      <c r="N960" t="str">
        <f>VLOOKUP(C960,Customer_Dim!$A$2:$H$501,4,0)</f>
        <v>Male</v>
      </c>
      <c r="O960" t="str">
        <f>VLOOKUP(C960,Customer_Dim!$A$2:$H$501,6,0)</f>
        <v>Georgia</v>
      </c>
      <c r="P960">
        <f>VLOOKUP(D960,Product_Dim!$A$1:$G$101,7,0)</f>
        <v>361</v>
      </c>
    </row>
    <row r="961" spans="1:16" x14ac:dyDescent="0.3">
      <c r="A961" t="s">
        <v>2615</v>
      </c>
      <c r="B961" s="4">
        <v>45623</v>
      </c>
      <c r="C961" t="s">
        <v>713</v>
      </c>
      <c r="D961" t="s">
        <v>1586</v>
      </c>
      <c r="E961" t="str">
        <f>VLOOKUP(D961,Product_Dim!$A$1:$G$101,2,0)</f>
        <v>Sports Stopwatch Timer</v>
      </c>
      <c r="F961" t="s">
        <v>1743</v>
      </c>
      <c r="G961">
        <v>1</v>
      </c>
      <c r="H961">
        <v>974.47</v>
      </c>
      <c r="I961">
        <v>0.05</v>
      </c>
      <c r="J961" t="s">
        <v>1805</v>
      </c>
      <c r="K961" s="17">
        <v>925.74649999999997</v>
      </c>
      <c r="L961">
        <f>VLOOKUP(C961,Customer_Dim!$A$2:$H$501,3,0)</f>
        <v>35</v>
      </c>
      <c r="M961" t="str">
        <f t="shared" si="14"/>
        <v>20–39</v>
      </c>
      <c r="N961" t="str">
        <f>VLOOKUP(C961,Customer_Dim!$A$2:$H$501,4,0)</f>
        <v>Male</v>
      </c>
      <c r="O961" t="str">
        <f>VLOOKUP(C961,Customer_Dim!$A$2:$H$501,6,0)</f>
        <v>New Mexico</v>
      </c>
      <c r="P961">
        <f>VLOOKUP(D961,Product_Dim!$A$1:$G$101,7,0)</f>
        <v>137</v>
      </c>
    </row>
    <row r="962" spans="1:16" x14ac:dyDescent="0.3">
      <c r="A962" t="s">
        <v>2146</v>
      </c>
      <c r="B962" s="4">
        <v>45303</v>
      </c>
      <c r="C962" t="s">
        <v>713</v>
      </c>
      <c r="D962" t="s">
        <v>1622</v>
      </c>
      <c r="E962" t="str">
        <f>VLOOKUP(D962,Product_Dim!$A$1:$G$101,2,0)</f>
        <v>Men's Winter Jacket</v>
      </c>
      <c r="F962" t="s">
        <v>1758</v>
      </c>
      <c r="G962">
        <v>4</v>
      </c>
      <c r="H962">
        <v>344.12</v>
      </c>
      <c r="I962">
        <v>0.25</v>
      </c>
      <c r="J962" t="s">
        <v>1807</v>
      </c>
      <c r="K962" s="17">
        <v>1032.3599999999999</v>
      </c>
      <c r="L962">
        <f>VLOOKUP(C962,Customer_Dim!$A$2:$H$501,3,0)</f>
        <v>35</v>
      </c>
      <c r="M962" t="str">
        <f t="shared" si="14"/>
        <v>20–39</v>
      </c>
      <c r="N962" t="str">
        <f>VLOOKUP(C962,Customer_Dim!$A$2:$H$501,4,0)</f>
        <v>Male</v>
      </c>
      <c r="O962" t="str">
        <f>VLOOKUP(C962,Customer_Dim!$A$2:$H$501,6,0)</f>
        <v>New Mexico</v>
      </c>
      <c r="P962">
        <f>VLOOKUP(D962,Product_Dim!$A$1:$G$101,7,0)</f>
        <v>296</v>
      </c>
    </row>
    <row r="963" spans="1:16" x14ac:dyDescent="0.3">
      <c r="A963" t="s">
        <v>3136</v>
      </c>
      <c r="B963" s="4">
        <v>45824</v>
      </c>
      <c r="C963" t="s">
        <v>713</v>
      </c>
      <c r="D963" t="s">
        <v>1682</v>
      </c>
      <c r="E963" t="str">
        <f>VLOOKUP(D963,Product_Dim!$A$1:$G$101,2,0)</f>
        <v>Wireless Mouse</v>
      </c>
      <c r="F963" t="s">
        <v>1789</v>
      </c>
      <c r="G963">
        <v>4</v>
      </c>
      <c r="H963">
        <v>661.39</v>
      </c>
      <c r="I963">
        <v>7.0000000000000007E-2</v>
      </c>
      <c r="J963" t="s">
        <v>1805</v>
      </c>
      <c r="K963" s="17">
        <v>2460.3708000000001</v>
      </c>
      <c r="L963">
        <f>VLOOKUP(C963,Customer_Dim!$A$2:$H$501,3,0)</f>
        <v>35</v>
      </c>
      <c r="M963" t="str">
        <f t="shared" ref="M963:M1026" si="15">IF(L963&lt;20,"Below 20",
IF(L963&lt;40,"20–39",
IF(L963&lt;60,"40–59","60+")))</f>
        <v>20–39</v>
      </c>
      <c r="N963" t="str">
        <f>VLOOKUP(C963,Customer_Dim!$A$2:$H$501,4,0)</f>
        <v>Male</v>
      </c>
      <c r="O963" t="str">
        <f>VLOOKUP(C963,Customer_Dim!$A$2:$H$501,6,0)</f>
        <v>New Mexico</v>
      </c>
      <c r="P963">
        <f>VLOOKUP(D963,Product_Dim!$A$1:$G$101,7,0)</f>
        <v>320</v>
      </c>
    </row>
    <row r="964" spans="1:16" x14ac:dyDescent="0.3">
      <c r="A964" t="s">
        <v>3237</v>
      </c>
      <c r="B964" s="4">
        <v>45263</v>
      </c>
      <c r="C964" t="s">
        <v>713</v>
      </c>
      <c r="D964" t="s">
        <v>1688</v>
      </c>
      <c r="E964" t="str">
        <f>VLOOKUP(D964,Product_Dim!$A$1:$G$101,2,0)</f>
        <v>Decorative Lamp Shade</v>
      </c>
      <c r="F964" t="s">
        <v>1743</v>
      </c>
      <c r="G964">
        <v>1</v>
      </c>
      <c r="H964">
        <v>462.23</v>
      </c>
      <c r="I964">
        <v>0.3</v>
      </c>
      <c r="J964" t="s">
        <v>1807</v>
      </c>
      <c r="K964" s="17">
        <v>323.56099999999998</v>
      </c>
      <c r="L964">
        <f>VLOOKUP(C964,Customer_Dim!$A$2:$H$501,3,0)</f>
        <v>35</v>
      </c>
      <c r="M964" t="str">
        <f t="shared" si="15"/>
        <v>20–39</v>
      </c>
      <c r="N964" t="str">
        <f>VLOOKUP(C964,Customer_Dim!$A$2:$H$501,4,0)</f>
        <v>Male</v>
      </c>
      <c r="O964" t="str">
        <f>VLOOKUP(C964,Customer_Dim!$A$2:$H$501,6,0)</f>
        <v>New Mexico</v>
      </c>
      <c r="P964">
        <f>VLOOKUP(D964,Product_Dim!$A$1:$G$101,7,0)</f>
        <v>469</v>
      </c>
    </row>
    <row r="965" spans="1:16" x14ac:dyDescent="0.3">
      <c r="A965" t="s">
        <v>3394</v>
      </c>
      <c r="B965" s="4">
        <v>45300</v>
      </c>
      <c r="C965" t="s">
        <v>713</v>
      </c>
      <c r="D965" t="s">
        <v>1696</v>
      </c>
      <c r="E965" t="str">
        <f>VLOOKUP(D965,Product_Dim!$A$1:$G$101,2,0)</f>
        <v>Hydrating Face Cleanser</v>
      </c>
      <c r="F965" t="s">
        <v>1755</v>
      </c>
      <c r="G965">
        <v>3</v>
      </c>
      <c r="H965">
        <v>107.8</v>
      </c>
      <c r="I965">
        <v>0.28999999999999998</v>
      </c>
      <c r="J965" t="s">
        <v>1807</v>
      </c>
      <c r="K965" s="17">
        <v>229.614</v>
      </c>
      <c r="L965">
        <f>VLOOKUP(C965,Customer_Dim!$A$2:$H$501,3,0)</f>
        <v>35</v>
      </c>
      <c r="M965" t="str">
        <f t="shared" si="15"/>
        <v>20–39</v>
      </c>
      <c r="N965" t="str">
        <f>VLOOKUP(C965,Customer_Dim!$A$2:$H$501,4,0)</f>
        <v>Male</v>
      </c>
      <c r="O965" t="str">
        <f>VLOOKUP(C965,Customer_Dim!$A$2:$H$501,6,0)</f>
        <v>New Mexico</v>
      </c>
      <c r="P965">
        <f>VLOOKUP(D965,Product_Dim!$A$1:$G$101,7,0)</f>
        <v>159</v>
      </c>
    </row>
    <row r="966" spans="1:16" x14ac:dyDescent="0.3">
      <c r="A966" t="s">
        <v>3516</v>
      </c>
      <c r="B966" s="4">
        <v>45492</v>
      </c>
      <c r="C966" t="s">
        <v>716</v>
      </c>
      <c r="D966" t="s">
        <v>1642</v>
      </c>
      <c r="E966" t="str">
        <f>VLOOKUP(D966,Product_Dim!$A$1:$G$101,2,0)</f>
        <v>Premium Blanket Throw</v>
      </c>
      <c r="F966" t="s">
        <v>1792</v>
      </c>
      <c r="G966">
        <v>1</v>
      </c>
      <c r="H966">
        <v>772.07</v>
      </c>
      <c r="I966">
        <v>0.26</v>
      </c>
      <c r="J966" t="s">
        <v>1807</v>
      </c>
      <c r="K966" s="17">
        <v>571.33180000000004</v>
      </c>
      <c r="L966">
        <f>VLOOKUP(C966,Customer_Dim!$A$2:$H$501,3,0)</f>
        <v>50</v>
      </c>
      <c r="M966" t="str">
        <f t="shared" si="15"/>
        <v>40–59</v>
      </c>
      <c r="N966" t="str">
        <f>VLOOKUP(C966,Customer_Dim!$A$2:$H$501,4,0)</f>
        <v>Male</v>
      </c>
      <c r="O966" t="str">
        <f>VLOOKUP(C966,Customer_Dim!$A$2:$H$501,6,0)</f>
        <v>Iowa</v>
      </c>
      <c r="P966">
        <f>VLOOKUP(D966,Product_Dim!$A$1:$G$101,7,0)</f>
        <v>190</v>
      </c>
    </row>
    <row r="967" spans="1:16" x14ac:dyDescent="0.3">
      <c r="A967" t="s">
        <v>3761</v>
      </c>
      <c r="B967" s="4">
        <v>45819</v>
      </c>
      <c r="C967" t="s">
        <v>716</v>
      </c>
      <c r="D967" t="s">
        <v>1648</v>
      </c>
      <c r="E967" t="str">
        <f>VLOOKUP(D967,Product_Dim!$A$1:$G$101,2,0)</f>
        <v>Men's Hair Styling Gel</v>
      </c>
      <c r="F967" t="s">
        <v>1748</v>
      </c>
      <c r="G967">
        <v>1</v>
      </c>
      <c r="H967">
        <v>913.99</v>
      </c>
      <c r="I967">
        <v>0.14000000000000001</v>
      </c>
      <c r="J967" t="s">
        <v>1805</v>
      </c>
      <c r="K967" s="17">
        <v>786.03139999999996</v>
      </c>
      <c r="L967">
        <f>VLOOKUP(C967,Customer_Dim!$A$2:$H$501,3,0)</f>
        <v>50</v>
      </c>
      <c r="M967" t="str">
        <f t="shared" si="15"/>
        <v>40–59</v>
      </c>
      <c r="N967" t="str">
        <f>VLOOKUP(C967,Customer_Dim!$A$2:$H$501,4,0)</f>
        <v>Male</v>
      </c>
      <c r="O967" t="str">
        <f>VLOOKUP(C967,Customer_Dim!$A$2:$H$501,6,0)</f>
        <v>Iowa</v>
      </c>
      <c r="P967">
        <f>VLOOKUP(D967,Product_Dim!$A$1:$G$101,7,0)</f>
        <v>399</v>
      </c>
    </row>
    <row r="968" spans="1:16" x14ac:dyDescent="0.3">
      <c r="A968" t="s">
        <v>2298</v>
      </c>
      <c r="B968" s="4">
        <v>45462</v>
      </c>
      <c r="C968" t="s">
        <v>716</v>
      </c>
      <c r="D968" t="s">
        <v>1674</v>
      </c>
      <c r="E968" t="str">
        <f>VLOOKUP(D968,Product_Dim!$A$1:$G$101,2,0)</f>
        <v>Professional Jump Rope</v>
      </c>
      <c r="F968" t="s">
        <v>1743</v>
      </c>
      <c r="G968">
        <v>3</v>
      </c>
      <c r="H968">
        <v>480.51</v>
      </c>
      <c r="I968">
        <v>0.03</v>
      </c>
      <c r="J968" t="s">
        <v>1805</v>
      </c>
      <c r="K968" s="17">
        <v>1398.2841000000001</v>
      </c>
      <c r="L968">
        <f>VLOOKUP(C968,Customer_Dim!$A$2:$H$501,3,0)</f>
        <v>50</v>
      </c>
      <c r="M968" t="str">
        <f t="shared" si="15"/>
        <v>40–59</v>
      </c>
      <c r="N968" t="str">
        <f>VLOOKUP(C968,Customer_Dim!$A$2:$H$501,4,0)</f>
        <v>Male</v>
      </c>
      <c r="O968" t="str">
        <f>VLOOKUP(C968,Customer_Dim!$A$2:$H$501,6,0)</f>
        <v>Iowa</v>
      </c>
      <c r="P968">
        <f>VLOOKUP(D968,Product_Dim!$A$1:$G$101,7,0)</f>
        <v>300</v>
      </c>
    </row>
    <row r="969" spans="1:16" x14ac:dyDescent="0.3">
      <c r="A969" t="s">
        <v>2385</v>
      </c>
      <c r="B969" s="4">
        <v>45649</v>
      </c>
      <c r="C969" t="s">
        <v>716</v>
      </c>
      <c r="D969" t="s">
        <v>1692</v>
      </c>
      <c r="E969" t="str">
        <f>VLOOKUP(D969,Product_Dim!$A$1:$G$101,2,0)</f>
        <v>Badminton Racket Set</v>
      </c>
      <c r="F969" t="s">
        <v>1776</v>
      </c>
      <c r="G969">
        <v>1</v>
      </c>
      <c r="H969">
        <v>64.94</v>
      </c>
      <c r="I969">
        <v>0.21</v>
      </c>
      <c r="J969" t="s">
        <v>1807</v>
      </c>
      <c r="K969" s="17">
        <v>51.302599999999998</v>
      </c>
      <c r="L969">
        <f>VLOOKUP(C969,Customer_Dim!$A$2:$H$501,3,0)</f>
        <v>50</v>
      </c>
      <c r="M969" t="str">
        <f t="shared" si="15"/>
        <v>40–59</v>
      </c>
      <c r="N969" t="str">
        <f>VLOOKUP(C969,Customer_Dim!$A$2:$H$501,4,0)</f>
        <v>Male</v>
      </c>
      <c r="O969" t="str">
        <f>VLOOKUP(C969,Customer_Dim!$A$2:$H$501,6,0)</f>
        <v>Iowa</v>
      </c>
      <c r="P969">
        <f>VLOOKUP(D969,Product_Dim!$A$1:$G$101,7,0)</f>
        <v>358</v>
      </c>
    </row>
    <row r="970" spans="1:16" x14ac:dyDescent="0.3">
      <c r="A970" t="s">
        <v>3158</v>
      </c>
      <c r="B970" s="4">
        <v>45872</v>
      </c>
      <c r="C970" t="s">
        <v>716</v>
      </c>
      <c r="D970" t="s">
        <v>1714</v>
      </c>
      <c r="E970" t="str">
        <f>VLOOKUP(D970,Product_Dim!$A$1:$G$101,2,0)</f>
        <v>Microwave Oven</v>
      </c>
      <c r="F970" t="s">
        <v>1781</v>
      </c>
      <c r="G970">
        <v>3</v>
      </c>
      <c r="H970">
        <v>972.58</v>
      </c>
      <c r="I970">
        <v>0.28000000000000003</v>
      </c>
      <c r="J970" t="s">
        <v>1810</v>
      </c>
      <c r="K970" s="17">
        <v>2100.7728000000002</v>
      </c>
      <c r="L970">
        <f>VLOOKUP(C970,Customer_Dim!$A$2:$H$501,3,0)</f>
        <v>50</v>
      </c>
      <c r="M970" t="str">
        <f t="shared" si="15"/>
        <v>40–59</v>
      </c>
      <c r="N970" t="str">
        <f>VLOOKUP(C970,Customer_Dim!$A$2:$H$501,4,0)</f>
        <v>Male</v>
      </c>
      <c r="O970" t="str">
        <f>VLOOKUP(C970,Customer_Dim!$A$2:$H$501,6,0)</f>
        <v>Iowa</v>
      </c>
      <c r="P970">
        <f>VLOOKUP(D970,Product_Dim!$A$1:$G$101,7,0)</f>
        <v>191</v>
      </c>
    </row>
    <row r="971" spans="1:16" x14ac:dyDescent="0.3">
      <c r="A971" t="s">
        <v>2100</v>
      </c>
      <c r="B971" s="4">
        <v>45826</v>
      </c>
      <c r="C971" t="s">
        <v>718</v>
      </c>
      <c r="D971" t="s">
        <v>1608</v>
      </c>
      <c r="E971" t="str">
        <f>VLOOKUP(D971,Product_Dim!$A$1:$G$101,2,0)</f>
        <v>Portable Power Bank</v>
      </c>
      <c r="F971" t="s">
        <v>1764</v>
      </c>
      <c r="G971">
        <v>4</v>
      </c>
      <c r="H971">
        <v>139.94</v>
      </c>
      <c r="I971">
        <v>0.24</v>
      </c>
      <c r="J971" t="s">
        <v>1805</v>
      </c>
      <c r="K971" s="17">
        <v>425.41759999999999</v>
      </c>
      <c r="L971">
        <f>VLOOKUP(C971,Customer_Dim!$A$2:$H$501,3,0)</f>
        <v>29</v>
      </c>
      <c r="M971" t="str">
        <f t="shared" si="15"/>
        <v>20–39</v>
      </c>
      <c r="N971" t="str">
        <f>VLOOKUP(C971,Customer_Dim!$A$2:$H$501,4,0)</f>
        <v>Male</v>
      </c>
      <c r="O971" t="str">
        <f>VLOOKUP(C971,Customer_Dim!$A$2:$H$501,6,0)</f>
        <v>Missouri</v>
      </c>
      <c r="P971">
        <f>VLOOKUP(D971,Product_Dim!$A$1:$G$101,7,0)</f>
        <v>301</v>
      </c>
    </row>
    <row r="972" spans="1:16" x14ac:dyDescent="0.3">
      <c r="A972" t="s">
        <v>2539</v>
      </c>
      <c r="B972" s="4">
        <v>45217</v>
      </c>
      <c r="C972" t="s">
        <v>718</v>
      </c>
      <c r="D972" t="s">
        <v>1630</v>
      </c>
      <c r="E972" t="str">
        <f>VLOOKUP(D972,Product_Dim!$A$1:$G$101,2,0)</f>
        <v>Boxing Hand Wraps</v>
      </c>
      <c r="F972" t="s">
        <v>1789</v>
      </c>
      <c r="G972">
        <v>1</v>
      </c>
      <c r="H972">
        <v>498.61</v>
      </c>
      <c r="I972">
        <v>0.04</v>
      </c>
      <c r="J972" t="s">
        <v>1807</v>
      </c>
      <c r="K972" s="17">
        <v>478.66559999999998</v>
      </c>
      <c r="L972">
        <f>VLOOKUP(C972,Customer_Dim!$A$2:$H$501,3,0)</f>
        <v>29</v>
      </c>
      <c r="M972" t="str">
        <f t="shared" si="15"/>
        <v>20–39</v>
      </c>
      <c r="N972" t="str">
        <f>VLOOKUP(C972,Customer_Dim!$A$2:$H$501,4,0)</f>
        <v>Male</v>
      </c>
      <c r="O972" t="str">
        <f>VLOOKUP(C972,Customer_Dim!$A$2:$H$501,6,0)</f>
        <v>Missouri</v>
      </c>
      <c r="P972">
        <f>VLOOKUP(D972,Product_Dim!$A$1:$G$101,7,0)</f>
        <v>260</v>
      </c>
    </row>
    <row r="973" spans="1:16" x14ac:dyDescent="0.3">
      <c r="A973" t="s">
        <v>2092</v>
      </c>
      <c r="B973" s="4">
        <v>45721</v>
      </c>
      <c r="C973" t="s">
        <v>721</v>
      </c>
      <c r="D973" t="s">
        <v>1568</v>
      </c>
      <c r="E973" t="str">
        <f>VLOOKUP(D973,Product_Dim!$A$1:$G$101,2,0)</f>
        <v>Knee Support Brace</v>
      </c>
      <c r="F973" t="s">
        <v>1761</v>
      </c>
      <c r="G973">
        <v>2</v>
      </c>
      <c r="H973">
        <v>350.12</v>
      </c>
      <c r="I973">
        <v>0.21</v>
      </c>
      <c r="J973" t="s">
        <v>1810</v>
      </c>
      <c r="K973" s="17">
        <v>553.18960000000004</v>
      </c>
      <c r="L973">
        <f>VLOOKUP(C973,Customer_Dim!$A$2:$H$501,3,0)</f>
        <v>46</v>
      </c>
      <c r="M973" t="str">
        <f t="shared" si="15"/>
        <v>40–59</v>
      </c>
      <c r="N973" t="str">
        <f>VLOOKUP(C973,Customer_Dim!$A$2:$H$501,4,0)</f>
        <v>Female</v>
      </c>
      <c r="O973" t="str">
        <f>VLOOKUP(C973,Customer_Dim!$A$2:$H$501,6,0)</f>
        <v>Utah</v>
      </c>
      <c r="P973">
        <f>VLOOKUP(D973,Product_Dim!$A$1:$G$101,7,0)</f>
        <v>65</v>
      </c>
    </row>
    <row r="974" spans="1:16" x14ac:dyDescent="0.3">
      <c r="A974" t="s">
        <v>2991</v>
      </c>
      <c r="B974" s="4">
        <v>45811</v>
      </c>
      <c r="C974" t="s">
        <v>721</v>
      </c>
      <c r="D974" t="s">
        <v>1656</v>
      </c>
      <c r="E974" t="str">
        <f>VLOOKUP(D974,Product_Dim!$A$1:$G$101,2,0)</f>
        <v>Organic Sunscreen Lotion</v>
      </c>
      <c r="F974" t="s">
        <v>1748</v>
      </c>
      <c r="G974">
        <v>2</v>
      </c>
      <c r="H974">
        <v>975.72</v>
      </c>
      <c r="I974">
        <v>0.16</v>
      </c>
      <c r="J974" t="s">
        <v>1810</v>
      </c>
      <c r="K974" s="17">
        <v>1639.2095999999999</v>
      </c>
      <c r="L974">
        <f>VLOOKUP(C974,Customer_Dim!$A$2:$H$501,3,0)</f>
        <v>46</v>
      </c>
      <c r="M974" t="str">
        <f t="shared" si="15"/>
        <v>40–59</v>
      </c>
      <c r="N974" t="str">
        <f>VLOOKUP(C974,Customer_Dim!$A$2:$H$501,4,0)</f>
        <v>Female</v>
      </c>
      <c r="O974" t="str">
        <f>VLOOKUP(C974,Customer_Dim!$A$2:$H$501,6,0)</f>
        <v>Utah</v>
      </c>
      <c r="P974">
        <f>VLOOKUP(D974,Product_Dim!$A$1:$G$101,7,0)</f>
        <v>458</v>
      </c>
    </row>
    <row r="975" spans="1:16" x14ac:dyDescent="0.3">
      <c r="A975" t="s">
        <v>2878</v>
      </c>
      <c r="B975" s="4">
        <v>45215</v>
      </c>
      <c r="C975" t="s">
        <v>721</v>
      </c>
      <c r="D975" t="s">
        <v>1708</v>
      </c>
      <c r="E975" t="str">
        <f>VLOOKUP(D975,Product_Dim!$A$1:$G$101,2,0)</f>
        <v>Face Foundation Kit</v>
      </c>
      <c r="F975" t="s">
        <v>1743</v>
      </c>
      <c r="G975">
        <v>4</v>
      </c>
      <c r="H975">
        <v>753.83</v>
      </c>
      <c r="I975">
        <v>0.24</v>
      </c>
      <c r="J975" t="s">
        <v>1805</v>
      </c>
      <c r="K975" s="17">
        <v>2291.6432</v>
      </c>
      <c r="L975">
        <f>VLOOKUP(C975,Customer_Dim!$A$2:$H$501,3,0)</f>
        <v>46</v>
      </c>
      <c r="M975" t="str">
        <f t="shared" si="15"/>
        <v>40–59</v>
      </c>
      <c r="N975" t="str">
        <f>VLOOKUP(C975,Customer_Dim!$A$2:$H$501,4,0)</f>
        <v>Female</v>
      </c>
      <c r="O975" t="str">
        <f>VLOOKUP(C975,Customer_Dim!$A$2:$H$501,6,0)</f>
        <v>Utah</v>
      </c>
      <c r="P975">
        <f>VLOOKUP(D975,Product_Dim!$A$1:$G$101,7,0)</f>
        <v>457</v>
      </c>
    </row>
    <row r="976" spans="1:16" x14ac:dyDescent="0.3">
      <c r="A976" t="s">
        <v>3273</v>
      </c>
      <c r="B976" s="4">
        <v>45676</v>
      </c>
      <c r="C976" t="s">
        <v>724</v>
      </c>
      <c r="D976" t="s">
        <v>1628</v>
      </c>
      <c r="E976" t="str">
        <f>VLOOKUP(D976,Product_Dim!$A$1:$G$101,2,0)</f>
        <v>Men's Roll-On Perfume</v>
      </c>
      <c r="F976" t="s">
        <v>1764</v>
      </c>
      <c r="G976">
        <v>3</v>
      </c>
      <c r="H976">
        <v>512.15</v>
      </c>
      <c r="I976">
        <v>0.12</v>
      </c>
      <c r="J976" t="s">
        <v>1805</v>
      </c>
      <c r="K976" s="17">
        <v>1352.076</v>
      </c>
      <c r="L976">
        <f>VLOOKUP(C976,Customer_Dim!$A$2:$H$501,3,0)</f>
        <v>54</v>
      </c>
      <c r="M976" t="str">
        <f t="shared" si="15"/>
        <v>40–59</v>
      </c>
      <c r="N976" t="str">
        <f>VLOOKUP(C976,Customer_Dim!$A$2:$H$501,4,0)</f>
        <v>Male</v>
      </c>
      <c r="O976" t="str">
        <f>VLOOKUP(C976,Customer_Dim!$A$2:$H$501,6,0)</f>
        <v>Alaska</v>
      </c>
      <c r="P976">
        <f>VLOOKUP(D976,Product_Dim!$A$1:$G$101,7,0)</f>
        <v>267</v>
      </c>
    </row>
    <row r="977" spans="1:16" x14ac:dyDescent="0.3">
      <c r="A977" t="s">
        <v>3655</v>
      </c>
      <c r="B977" s="4">
        <v>45477</v>
      </c>
      <c r="C977" t="s">
        <v>724</v>
      </c>
      <c r="D977" t="s">
        <v>1668</v>
      </c>
      <c r="E977" t="str">
        <f>VLOOKUP(D977,Product_Dim!$A$1:$G$101,2,0)</f>
        <v>Men's Sports Shorts</v>
      </c>
      <c r="F977" t="s">
        <v>1781</v>
      </c>
      <c r="G977">
        <v>2</v>
      </c>
      <c r="H977">
        <v>478.62</v>
      </c>
      <c r="I977">
        <v>0.17</v>
      </c>
      <c r="J977" t="s">
        <v>1810</v>
      </c>
      <c r="K977" s="17">
        <v>794.50919999999996</v>
      </c>
      <c r="L977">
        <f>VLOOKUP(C977,Customer_Dim!$A$2:$H$501,3,0)</f>
        <v>54</v>
      </c>
      <c r="M977" t="str">
        <f t="shared" si="15"/>
        <v>40–59</v>
      </c>
      <c r="N977" t="str">
        <f>VLOOKUP(C977,Customer_Dim!$A$2:$H$501,4,0)</f>
        <v>Male</v>
      </c>
      <c r="O977" t="str">
        <f>VLOOKUP(C977,Customer_Dim!$A$2:$H$501,6,0)</f>
        <v>Alaska</v>
      </c>
      <c r="P977">
        <f>VLOOKUP(D977,Product_Dim!$A$1:$G$101,7,0)</f>
        <v>224</v>
      </c>
    </row>
    <row r="978" spans="1:16" x14ac:dyDescent="0.3">
      <c r="A978" t="s">
        <v>3756</v>
      </c>
      <c r="B978" s="4">
        <v>45301</v>
      </c>
      <c r="C978" t="s">
        <v>724</v>
      </c>
      <c r="D978" t="s">
        <v>1542</v>
      </c>
      <c r="E978" t="str">
        <f>VLOOKUP(D978,Product_Dim!$A$1:$G$101,2,0)</f>
        <v>LED Table Lamp</v>
      </c>
      <c r="F978" t="s">
        <v>1789</v>
      </c>
      <c r="G978">
        <v>4</v>
      </c>
      <c r="H978">
        <v>716.39</v>
      </c>
      <c r="I978">
        <v>0.03</v>
      </c>
      <c r="J978" t="s">
        <v>1807</v>
      </c>
      <c r="K978" s="17">
        <v>2779.5931999999998</v>
      </c>
      <c r="L978">
        <f>VLOOKUP(C978,Customer_Dim!$A$2:$H$501,3,0)</f>
        <v>54</v>
      </c>
      <c r="M978" t="str">
        <f t="shared" si="15"/>
        <v>40–59</v>
      </c>
      <c r="N978" t="str">
        <f>VLOOKUP(C978,Customer_Dim!$A$2:$H$501,4,0)</f>
        <v>Male</v>
      </c>
      <c r="O978" t="str">
        <f>VLOOKUP(C978,Customer_Dim!$A$2:$H$501,6,0)</f>
        <v>Alaska</v>
      </c>
      <c r="P978">
        <f>VLOOKUP(D978,Product_Dim!$A$1:$G$101,7,0)</f>
        <v>170</v>
      </c>
    </row>
    <row r="979" spans="1:16" x14ac:dyDescent="0.3">
      <c r="A979" t="s">
        <v>3192</v>
      </c>
      <c r="B979" s="4">
        <v>45447</v>
      </c>
      <c r="C979" t="s">
        <v>726</v>
      </c>
      <c r="D979" t="s">
        <v>1716</v>
      </c>
      <c r="E979" t="str">
        <f>VLOOKUP(D979,Product_Dim!$A$1:$G$101,2,0)</f>
        <v>USB-C Laptop Charger</v>
      </c>
      <c r="F979" t="s">
        <v>1761</v>
      </c>
      <c r="G979">
        <v>2</v>
      </c>
      <c r="H979">
        <v>224.69</v>
      </c>
      <c r="I979">
        <v>0.2</v>
      </c>
      <c r="J979" t="s">
        <v>1810</v>
      </c>
      <c r="K979" s="17">
        <v>359.50400000000002</v>
      </c>
      <c r="L979">
        <f>VLOOKUP(C979,Customer_Dim!$A$2:$H$501,3,0)</f>
        <v>63</v>
      </c>
      <c r="M979" t="str">
        <f t="shared" si="15"/>
        <v>60+</v>
      </c>
      <c r="N979" t="str">
        <f>VLOOKUP(C979,Customer_Dim!$A$2:$H$501,4,0)</f>
        <v>Female</v>
      </c>
      <c r="O979" t="str">
        <f>VLOOKUP(C979,Customer_Dim!$A$2:$H$501,6,0)</f>
        <v>Kansas</v>
      </c>
      <c r="P979">
        <f>VLOOKUP(D979,Product_Dim!$A$1:$G$101,7,0)</f>
        <v>485</v>
      </c>
    </row>
    <row r="980" spans="1:16" x14ac:dyDescent="0.3">
      <c r="A980" t="s">
        <v>3606</v>
      </c>
      <c r="B980" s="4">
        <v>45369</v>
      </c>
      <c r="C980" t="s">
        <v>726</v>
      </c>
      <c r="D980" t="s">
        <v>1728</v>
      </c>
      <c r="E980" t="str">
        <f>VLOOKUP(D980,Product_Dim!$A$1:$G$101,2,0)</f>
        <v>Stainless Steel Cookware Set</v>
      </c>
      <c r="F980" t="s">
        <v>1764</v>
      </c>
      <c r="G980">
        <v>3</v>
      </c>
      <c r="H980">
        <v>561.44000000000005</v>
      </c>
      <c r="I980">
        <v>0.2</v>
      </c>
      <c r="J980" t="s">
        <v>1810</v>
      </c>
      <c r="K980" s="17">
        <v>1347.4559999999999</v>
      </c>
      <c r="L980">
        <f>VLOOKUP(C980,Customer_Dim!$A$2:$H$501,3,0)</f>
        <v>63</v>
      </c>
      <c r="M980" t="str">
        <f t="shared" si="15"/>
        <v>60+</v>
      </c>
      <c r="N980" t="str">
        <f>VLOOKUP(C980,Customer_Dim!$A$2:$H$501,4,0)</f>
        <v>Female</v>
      </c>
      <c r="O980" t="str">
        <f>VLOOKUP(C980,Customer_Dim!$A$2:$H$501,6,0)</f>
        <v>Kansas</v>
      </c>
      <c r="P980">
        <f>VLOOKUP(D980,Product_Dim!$A$1:$G$101,7,0)</f>
        <v>146</v>
      </c>
    </row>
    <row r="981" spans="1:16" x14ac:dyDescent="0.3">
      <c r="A981" t="s">
        <v>2422</v>
      </c>
      <c r="B981" s="4">
        <v>45524</v>
      </c>
      <c r="C981" t="s">
        <v>729</v>
      </c>
      <c r="D981" t="s">
        <v>1554</v>
      </c>
      <c r="E981" t="str">
        <f>VLOOKUP(D981,Product_Dim!$A$1:$G$101,2,0)</f>
        <v>Hair Strengthening Shampoo</v>
      </c>
      <c r="F981" t="s">
        <v>1792</v>
      </c>
      <c r="G981">
        <v>4</v>
      </c>
      <c r="H981">
        <v>705.64</v>
      </c>
      <c r="I981">
        <v>0.11</v>
      </c>
      <c r="J981" t="s">
        <v>1807</v>
      </c>
      <c r="K981" s="17">
        <v>2512.0783999999999</v>
      </c>
      <c r="L981">
        <f>VLOOKUP(C981,Customer_Dim!$A$2:$H$501,3,0)</f>
        <v>52</v>
      </c>
      <c r="M981" t="str">
        <f t="shared" si="15"/>
        <v>40–59</v>
      </c>
      <c r="N981" t="str">
        <f>VLOOKUP(C981,Customer_Dim!$A$2:$H$501,4,0)</f>
        <v>Female</v>
      </c>
      <c r="O981" t="str">
        <f>VLOOKUP(C981,Customer_Dim!$A$2:$H$501,6,0)</f>
        <v>Utah</v>
      </c>
      <c r="P981">
        <f>VLOOKUP(D981,Product_Dim!$A$1:$G$101,7,0)</f>
        <v>460</v>
      </c>
    </row>
    <row r="982" spans="1:16" x14ac:dyDescent="0.3">
      <c r="A982" t="s">
        <v>2333</v>
      </c>
      <c r="B982" s="4">
        <v>45856</v>
      </c>
      <c r="C982" t="s">
        <v>729</v>
      </c>
      <c r="D982" t="s">
        <v>1535</v>
      </c>
      <c r="E982" t="str">
        <f>VLOOKUP(D982,Product_Dim!$A$1:$G$101,2,0)</f>
        <v>Women's Yoga Pants</v>
      </c>
      <c r="F982" t="s">
        <v>1764</v>
      </c>
      <c r="G982">
        <v>1</v>
      </c>
      <c r="H982">
        <v>728.84</v>
      </c>
      <c r="I982">
        <v>0.28000000000000003</v>
      </c>
      <c r="J982" t="s">
        <v>1807</v>
      </c>
      <c r="K982" s="17">
        <v>524.76480000000004</v>
      </c>
      <c r="L982">
        <f>VLOOKUP(C982,Customer_Dim!$A$2:$H$501,3,0)</f>
        <v>52</v>
      </c>
      <c r="M982" t="str">
        <f t="shared" si="15"/>
        <v>40–59</v>
      </c>
      <c r="N982" t="str">
        <f>VLOOKUP(C982,Customer_Dim!$A$2:$H$501,4,0)</f>
        <v>Female</v>
      </c>
      <c r="O982" t="str">
        <f>VLOOKUP(C982,Customer_Dim!$A$2:$H$501,6,0)</f>
        <v>Utah</v>
      </c>
      <c r="P982">
        <f>VLOOKUP(D982,Product_Dim!$A$1:$G$101,7,0)</f>
        <v>487</v>
      </c>
    </row>
    <row r="983" spans="1:16" x14ac:dyDescent="0.3">
      <c r="A983" t="s">
        <v>3301</v>
      </c>
      <c r="B983" s="4">
        <v>45251</v>
      </c>
      <c r="C983" t="s">
        <v>731</v>
      </c>
      <c r="D983" t="s">
        <v>1550</v>
      </c>
      <c r="E983" t="str">
        <f>VLOOKUP(D983,Product_Dim!$A$1:$G$101,2,0)</f>
        <v>Ceramic Kitchen Bowl Set</v>
      </c>
      <c r="F983" t="s">
        <v>1783</v>
      </c>
      <c r="G983">
        <v>4</v>
      </c>
      <c r="H983">
        <v>316.18</v>
      </c>
      <c r="I983">
        <v>0.12</v>
      </c>
      <c r="J983" t="s">
        <v>1805</v>
      </c>
      <c r="K983" s="17">
        <v>1112.9536000000001</v>
      </c>
      <c r="L983">
        <f>VLOOKUP(C983,Customer_Dim!$A$2:$H$501,3,0)</f>
        <v>32</v>
      </c>
      <c r="M983" t="str">
        <f t="shared" si="15"/>
        <v>20–39</v>
      </c>
      <c r="N983" t="str">
        <f>VLOOKUP(C983,Customer_Dim!$A$2:$H$501,4,0)</f>
        <v>Female</v>
      </c>
      <c r="O983" t="str">
        <f>VLOOKUP(C983,Customer_Dim!$A$2:$H$501,6,0)</f>
        <v>Maryland</v>
      </c>
      <c r="P983">
        <f>VLOOKUP(D983,Product_Dim!$A$1:$G$101,7,0)</f>
        <v>308</v>
      </c>
    </row>
    <row r="984" spans="1:16" x14ac:dyDescent="0.3">
      <c r="A984" t="s">
        <v>2264</v>
      </c>
      <c r="B984" s="4">
        <v>45796</v>
      </c>
      <c r="C984" t="s">
        <v>731</v>
      </c>
      <c r="D984" t="s">
        <v>1634</v>
      </c>
      <c r="E984" t="str">
        <f>VLOOKUP(D984,Product_Dim!$A$1:$G$101,2,0)</f>
        <v>Rugby Ball</v>
      </c>
      <c r="F984" t="s">
        <v>1768</v>
      </c>
      <c r="G984">
        <v>2</v>
      </c>
      <c r="H984">
        <v>810.17</v>
      </c>
      <c r="I984">
        <v>0.27</v>
      </c>
      <c r="J984" t="s">
        <v>1805</v>
      </c>
      <c r="K984" s="17">
        <v>1182.8481999999999</v>
      </c>
      <c r="L984">
        <f>VLOOKUP(C984,Customer_Dim!$A$2:$H$501,3,0)</f>
        <v>32</v>
      </c>
      <c r="M984" t="str">
        <f t="shared" si="15"/>
        <v>20–39</v>
      </c>
      <c r="N984" t="str">
        <f>VLOOKUP(C984,Customer_Dim!$A$2:$H$501,4,0)</f>
        <v>Female</v>
      </c>
      <c r="O984" t="str">
        <f>VLOOKUP(C984,Customer_Dim!$A$2:$H$501,6,0)</f>
        <v>Maryland</v>
      </c>
      <c r="P984">
        <f>VLOOKUP(D984,Product_Dim!$A$1:$G$101,7,0)</f>
        <v>82</v>
      </c>
    </row>
    <row r="985" spans="1:16" x14ac:dyDescent="0.3">
      <c r="A985" t="s">
        <v>3754</v>
      </c>
      <c r="B985" s="4">
        <v>45614</v>
      </c>
      <c r="C985" t="s">
        <v>731</v>
      </c>
      <c r="D985" t="s">
        <v>1648</v>
      </c>
      <c r="E985" t="str">
        <f>VLOOKUP(D985,Product_Dim!$A$1:$G$101,2,0)</f>
        <v>Men's Hair Styling Gel</v>
      </c>
      <c r="F985" t="s">
        <v>1774</v>
      </c>
      <c r="G985">
        <v>2</v>
      </c>
      <c r="H985">
        <v>410.63</v>
      </c>
      <c r="I985">
        <v>0.28000000000000003</v>
      </c>
      <c r="J985" t="s">
        <v>1810</v>
      </c>
      <c r="K985" s="17">
        <v>591.30719999999997</v>
      </c>
      <c r="L985">
        <f>VLOOKUP(C985,Customer_Dim!$A$2:$H$501,3,0)</f>
        <v>32</v>
      </c>
      <c r="M985" t="str">
        <f t="shared" si="15"/>
        <v>20–39</v>
      </c>
      <c r="N985" t="str">
        <f>VLOOKUP(C985,Customer_Dim!$A$2:$H$501,4,0)</f>
        <v>Female</v>
      </c>
      <c r="O985" t="str">
        <f>VLOOKUP(C985,Customer_Dim!$A$2:$H$501,6,0)</f>
        <v>Maryland</v>
      </c>
      <c r="P985">
        <f>VLOOKUP(D985,Product_Dim!$A$1:$G$101,7,0)</f>
        <v>399</v>
      </c>
    </row>
    <row r="986" spans="1:16" x14ac:dyDescent="0.3">
      <c r="A986" t="s">
        <v>2392</v>
      </c>
      <c r="B986" s="4">
        <v>45633</v>
      </c>
      <c r="C986" t="s">
        <v>731</v>
      </c>
      <c r="D986" t="s">
        <v>1684</v>
      </c>
      <c r="E986" t="str">
        <f>VLOOKUP(D986,Product_Dim!$A$1:$G$101,2,0)</f>
        <v>WiFi Mesh Router</v>
      </c>
      <c r="F986" t="s">
        <v>1739</v>
      </c>
      <c r="G986">
        <v>2</v>
      </c>
      <c r="H986">
        <v>829.15</v>
      </c>
      <c r="I986">
        <v>0.11</v>
      </c>
      <c r="J986" t="s">
        <v>1807</v>
      </c>
      <c r="K986" s="17">
        <v>1475.8869999999999</v>
      </c>
      <c r="L986">
        <f>VLOOKUP(C986,Customer_Dim!$A$2:$H$501,3,0)</f>
        <v>32</v>
      </c>
      <c r="M986" t="str">
        <f t="shared" si="15"/>
        <v>20–39</v>
      </c>
      <c r="N986" t="str">
        <f>VLOOKUP(C986,Customer_Dim!$A$2:$H$501,4,0)</f>
        <v>Female</v>
      </c>
      <c r="O986" t="str">
        <f>VLOOKUP(C986,Customer_Dim!$A$2:$H$501,6,0)</f>
        <v>Maryland</v>
      </c>
      <c r="P986">
        <f>VLOOKUP(D986,Product_Dim!$A$1:$G$101,7,0)</f>
        <v>104</v>
      </c>
    </row>
    <row r="987" spans="1:16" x14ac:dyDescent="0.3">
      <c r="A987" t="s">
        <v>3562</v>
      </c>
      <c r="B987" s="4">
        <v>45898</v>
      </c>
      <c r="C987" t="s">
        <v>734</v>
      </c>
      <c r="D987" t="s">
        <v>1662</v>
      </c>
      <c r="E987" t="str">
        <f>VLOOKUP(D987,Product_Dim!$A$1:$G$101,2,0)</f>
        <v>Women's Hair Dryer Brush</v>
      </c>
      <c r="F987" t="s">
        <v>1774</v>
      </c>
      <c r="G987">
        <v>1</v>
      </c>
      <c r="H987">
        <v>891.79</v>
      </c>
      <c r="I987">
        <v>0.03</v>
      </c>
      <c r="J987" t="s">
        <v>1805</v>
      </c>
      <c r="K987" s="17">
        <v>865.03629999999998</v>
      </c>
      <c r="L987">
        <f>VLOOKUP(C987,Customer_Dim!$A$2:$H$501,3,0)</f>
        <v>29</v>
      </c>
      <c r="M987" t="str">
        <f t="shared" si="15"/>
        <v>20–39</v>
      </c>
      <c r="N987" t="str">
        <f>VLOOKUP(C987,Customer_Dim!$A$2:$H$501,4,0)</f>
        <v>Male</v>
      </c>
      <c r="O987" t="str">
        <f>VLOOKUP(C987,Customer_Dim!$A$2:$H$501,6,0)</f>
        <v>Florida</v>
      </c>
      <c r="P987">
        <f>VLOOKUP(D987,Product_Dim!$A$1:$G$101,7,0)</f>
        <v>177</v>
      </c>
    </row>
    <row r="988" spans="1:16" x14ac:dyDescent="0.3">
      <c r="A988" t="s">
        <v>2619</v>
      </c>
      <c r="B988" s="4">
        <v>45486</v>
      </c>
      <c r="C988" t="s">
        <v>734</v>
      </c>
      <c r="D988" t="s">
        <v>1666</v>
      </c>
      <c r="E988" t="str">
        <f>VLOOKUP(D988,Product_Dim!$A$1:$G$101,2,0)</f>
        <v>Wooden Nightstand</v>
      </c>
      <c r="F988" t="s">
        <v>1779</v>
      </c>
      <c r="G988">
        <v>1</v>
      </c>
      <c r="H988">
        <v>289.82</v>
      </c>
      <c r="I988">
        <v>0.18</v>
      </c>
      <c r="J988" t="s">
        <v>1810</v>
      </c>
      <c r="K988" s="17">
        <v>237.6524</v>
      </c>
      <c r="L988">
        <f>VLOOKUP(C988,Customer_Dim!$A$2:$H$501,3,0)</f>
        <v>29</v>
      </c>
      <c r="M988" t="str">
        <f t="shared" si="15"/>
        <v>20–39</v>
      </c>
      <c r="N988" t="str">
        <f>VLOOKUP(C988,Customer_Dim!$A$2:$H$501,4,0)</f>
        <v>Male</v>
      </c>
      <c r="O988" t="str">
        <f>VLOOKUP(C988,Customer_Dim!$A$2:$H$501,6,0)</f>
        <v>Florida</v>
      </c>
      <c r="P988">
        <f>VLOOKUP(D988,Product_Dim!$A$1:$G$101,7,0)</f>
        <v>130</v>
      </c>
    </row>
    <row r="989" spans="1:16" x14ac:dyDescent="0.3">
      <c r="A989" t="s">
        <v>2964</v>
      </c>
      <c r="B989" s="4">
        <v>45811</v>
      </c>
      <c r="C989" t="s">
        <v>734</v>
      </c>
      <c r="D989" t="s">
        <v>1686</v>
      </c>
      <c r="E989" t="str">
        <f>VLOOKUP(D989,Product_Dim!$A$1:$G$101,2,0)</f>
        <v>Essential Oil Diffuser</v>
      </c>
      <c r="F989" t="s">
        <v>1761</v>
      </c>
      <c r="G989">
        <v>3</v>
      </c>
      <c r="H989">
        <v>744.9</v>
      </c>
      <c r="I989">
        <v>0.27</v>
      </c>
      <c r="J989" t="s">
        <v>1807</v>
      </c>
      <c r="K989" s="17">
        <v>1631.3309999999999</v>
      </c>
      <c r="L989">
        <f>VLOOKUP(C989,Customer_Dim!$A$2:$H$501,3,0)</f>
        <v>29</v>
      </c>
      <c r="M989" t="str">
        <f t="shared" si="15"/>
        <v>20–39</v>
      </c>
      <c r="N989" t="str">
        <f>VLOOKUP(C989,Customer_Dim!$A$2:$H$501,4,0)</f>
        <v>Male</v>
      </c>
      <c r="O989" t="str">
        <f>VLOOKUP(C989,Customer_Dim!$A$2:$H$501,6,0)</f>
        <v>Florida</v>
      </c>
      <c r="P989">
        <f>VLOOKUP(D989,Product_Dim!$A$1:$G$101,7,0)</f>
        <v>400</v>
      </c>
    </row>
    <row r="990" spans="1:16" x14ac:dyDescent="0.3">
      <c r="A990" t="s">
        <v>3601</v>
      </c>
      <c r="B990" s="4">
        <v>45402</v>
      </c>
      <c r="C990" t="s">
        <v>734</v>
      </c>
      <c r="D990" t="s">
        <v>1720</v>
      </c>
      <c r="E990" t="str">
        <f>VLOOKUP(D990,Product_Dim!$A$1:$G$101,2,0)</f>
        <v>Sports Stopwatch Basic</v>
      </c>
      <c r="F990" t="s">
        <v>1758</v>
      </c>
      <c r="G990">
        <v>1</v>
      </c>
      <c r="H990">
        <v>779.84</v>
      </c>
      <c r="I990">
        <v>0.28999999999999998</v>
      </c>
      <c r="J990" t="s">
        <v>1807</v>
      </c>
      <c r="K990" s="17">
        <v>553.68640000000005</v>
      </c>
      <c r="L990">
        <f>VLOOKUP(C990,Customer_Dim!$A$2:$H$501,3,0)</f>
        <v>29</v>
      </c>
      <c r="M990" t="str">
        <f t="shared" si="15"/>
        <v>20–39</v>
      </c>
      <c r="N990" t="str">
        <f>VLOOKUP(C990,Customer_Dim!$A$2:$H$501,4,0)</f>
        <v>Male</v>
      </c>
      <c r="O990" t="str">
        <f>VLOOKUP(C990,Customer_Dim!$A$2:$H$501,6,0)</f>
        <v>Florida</v>
      </c>
      <c r="P990">
        <f>VLOOKUP(D990,Product_Dim!$A$1:$G$101,7,0)</f>
        <v>75</v>
      </c>
    </row>
    <row r="991" spans="1:16" x14ac:dyDescent="0.3">
      <c r="A991" t="s">
        <v>1927</v>
      </c>
      <c r="B991" s="4">
        <v>45274</v>
      </c>
      <c r="C991" t="s">
        <v>737</v>
      </c>
      <c r="D991" t="s">
        <v>1592</v>
      </c>
      <c r="E991" t="str">
        <f>VLOOKUP(D991,Product_Dim!$A$1:$G$101,2,0)</f>
        <v>Basketball</v>
      </c>
      <c r="F991" t="s">
        <v>1789</v>
      </c>
      <c r="G991">
        <v>2</v>
      </c>
      <c r="H991">
        <v>872.93</v>
      </c>
      <c r="I991">
        <v>0.28999999999999998</v>
      </c>
      <c r="J991" t="s">
        <v>1810</v>
      </c>
      <c r="K991" s="17">
        <v>1239.5606</v>
      </c>
      <c r="L991">
        <f>VLOOKUP(C991,Customer_Dim!$A$2:$H$501,3,0)</f>
        <v>22</v>
      </c>
      <c r="M991" t="str">
        <f t="shared" si="15"/>
        <v>20–39</v>
      </c>
      <c r="N991" t="str">
        <f>VLOOKUP(C991,Customer_Dim!$A$2:$H$501,4,0)</f>
        <v>Female</v>
      </c>
      <c r="O991" t="str">
        <f>VLOOKUP(C991,Customer_Dim!$A$2:$H$501,6,0)</f>
        <v>South Carolina</v>
      </c>
      <c r="P991">
        <f>VLOOKUP(D991,Product_Dim!$A$1:$G$101,7,0)</f>
        <v>281</v>
      </c>
    </row>
    <row r="992" spans="1:16" x14ac:dyDescent="0.3">
      <c r="A992" t="s">
        <v>2975</v>
      </c>
      <c r="B992" s="4">
        <v>45346</v>
      </c>
      <c r="C992" t="s">
        <v>737</v>
      </c>
      <c r="D992" t="s">
        <v>1598</v>
      </c>
      <c r="E992" t="str">
        <f>VLOOKUP(D992,Product_Dim!$A$1:$G$101,2,0)</f>
        <v>Gaming Mechanical Keyboard</v>
      </c>
      <c r="F992" t="s">
        <v>1761</v>
      </c>
      <c r="G992">
        <v>1</v>
      </c>
      <c r="H992">
        <v>168.29</v>
      </c>
      <c r="I992">
        <v>0.05</v>
      </c>
      <c r="J992" t="s">
        <v>1807</v>
      </c>
      <c r="K992" s="17">
        <v>159.87549999999999</v>
      </c>
      <c r="L992">
        <f>VLOOKUP(C992,Customer_Dim!$A$2:$H$501,3,0)</f>
        <v>22</v>
      </c>
      <c r="M992" t="str">
        <f t="shared" si="15"/>
        <v>20–39</v>
      </c>
      <c r="N992" t="str">
        <f>VLOOKUP(C992,Customer_Dim!$A$2:$H$501,4,0)</f>
        <v>Female</v>
      </c>
      <c r="O992" t="str">
        <f>VLOOKUP(C992,Customer_Dim!$A$2:$H$501,6,0)</f>
        <v>South Carolina</v>
      </c>
      <c r="P992">
        <f>VLOOKUP(D992,Product_Dim!$A$1:$G$101,7,0)</f>
        <v>86</v>
      </c>
    </row>
    <row r="993" spans="1:16" x14ac:dyDescent="0.3">
      <c r="A993" t="s">
        <v>2178</v>
      </c>
      <c r="B993" s="4">
        <v>45520</v>
      </c>
      <c r="C993" t="s">
        <v>737</v>
      </c>
      <c r="D993" t="s">
        <v>1710</v>
      </c>
      <c r="E993" t="str">
        <f>VLOOKUP(D993,Product_Dim!$A$1:$G$101,2,0)</f>
        <v>Gaming Mouse Pad XL</v>
      </c>
      <c r="F993" t="s">
        <v>1779</v>
      </c>
      <c r="G993">
        <v>1</v>
      </c>
      <c r="H993">
        <v>752.45</v>
      </c>
      <c r="I993">
        <v>0.21</v>
      </c>
      <c r="J993" t="s">
        <v>1810</v>
      </c>
      <c r="K993" s="17">
        <v>594.43550000000005</v>
      </c>
      <c r="L993">
        <f>VLOOKUP(C993,Customer_Dim!$A$2:$H$501,3,0)</f>
        <v>22</v>
      </c>
      <c r="M993" t="str">
        <f t="shared" si="15"/>
        <v>20–39</v>
      </c>
      <c r="N993" t="str">
        <f>VLOOKUP(C993,Customer_Dim!$A$2:$H$501,4,0)</f>
        <v>Female</v>
      </c>
      <c r="O993" t="str">
        <f>VLOOKUP(C993,Customer_Dim!$A$2:$H$501,6,0)</f>
        <v>South Carolina</v>
      </c>
      <c r="P993">
        <f>VLOOKUP(D993,Product_Dim!$A$1:$G$101,7,0)</f>
        <v>361</v>
      </c>
    </row>
    <row r="994" spans="1:16" x14ac:dyDescent="0.3">
      <c r="A994" t="s">
        <v>3201</v>
      </c>
      <c r="B994" s="4">
        <v>45577</v>
      </c>
      <c r="C994" t="s">
        <v>740</v>
      </c>
      <c r="D994" t="s">
        <v>1654</v>
      </c>
      <c r="E994" t="str">
        <f>VLOOKUP(D994,Product_Dim!$A$1:$G$101,2,0)</f>
        <v>Laptop Cooling Pad</v>
      </c>
      <c r="F994" t="s">
        <v>1743</v>
      </c>
      <c r="G994">
        <v>4</v>
      </c>
      <c r="H994">
        <v>111.66</v>
      </c>
      <c r="I994">
        <v>0.14000000000000001</v>
      </c>
      <c r="J994" t="s">
        <v>1805</v>
      </c>
      <c r="K994" s="17">
        <v>384.11040000000003</v>
      </c>
      <c r="L994">
        <f>VLOOKUP(C994,Customer_Dim!$A$2:$H$501,3,0)</f>
        <v>27</v>
      </c>
      <c r="M994" t="str">
        <f t="shared" si="15"/>
        <v>20–39</v>
      </c>
      <c r="N994" t="str">
        <f>VLOOKUP(C994,Customer_Dim!$A$2:$H$501,4,0)</f>
        <v>Female</v>
      </c>
      <c r="O994" t="str">
        <f>VLOOKUP(C994,Customer_Dim!$A$2:$H$501,6,0)</f>
        <v>New Jersey</v>
      </c>
      <c r="P994">
        <f>VLOOKUP(D994,Product_Dim!$A$1:$G$101,7,0)</f>
        <v>222</v>
      </c>
    </row>
    <row r="995" spans="1:16" x14ac:dyDescent="0.3">
      <c r="A995" t="s">
        <v>2787</v>
      </c>
      <c r="B995" s="4">
        <v>45272</v>
      </c>
      <c r="C995" t="s">
        <v>740</v>
      </c>
      <c r="D995" t="s">
        <v>1662</v>
      </c>
      <c r="E995" t="str">
        <f>VLOOKUP(D995,Product_Dim!$A$1:$G$101,2,0)</f>
        <v>Women's Hair Dryer Brush</v>
      </c>
      <c r="F995" t="s">
        <v>1764</v>
      </c>
      <c r="G995">
        <v>4</v>
      </c>
      <c r="H995">
        <v>649.52</v>
      </c>
      <c r="I995">
        <v>0.11</v>
      </c>
      <c r="J995" t="s">
        <v>1805</v>
      </c>
      <c r="K995" s="17">
        <v>2312.2912000000001</v>
      </c>
      <c r="L995">
        <f>VLOOKUP(C995,Customer_Dim!$A$2:$H$501,3,0)</f>
        <v>27</v>
      </c>
      <c r="M995" t="str">
        <f t="shared" si="15"/>
        <v>20–39</v>
      </c>
      <c r="N995" t="str">
        <f>VLOOKUP(C995,Customer_Dim!$A$2:$H$501,4,0)</f>
        <v>Female</v>
      </c>
      <c r="O995" t="str">
        <f>VLOOKUP(C995,Customer_Dim!$A$2:$H$501,6,0)</f>
        <v>New Jersey</v>
      </c>
      <c r="P995">
        <f>VLOOKUP(D995,Product_Dim!$A$1:$G$101,7,0)</f>
        <v>177</v>
      </c>
    </row>
    <row r="996" spans="1:16" x14ac:dyDescent="0.3">
      <c r="A996" t="s">
        <v>3101</v>
      </c>
      <c r="B996" s="4">
        <v>45388</v>
      </c>
      <c r="C996" t="s">
        <v>740</v>
      </c>
      <c r="D996" t="s">
        <v>1708</v>
      </c>
      <c r="E996" t="str">
        <f>VLOOKUP(D996,Product_Dim!$A$1:$G$101,2,0)</f>
        <v>Face Foundation Kit</v>
      </c>
      <c r="F996" t="s">
        <v>1774</v>
      </c>
      <c r="G996">
        <v>3</v>
      </c>
      <c r="H996">
        <v>539.44000000000005</v>
      </c>
      <c r="I996">
        <v>0.05</v>
      </c>
      <c r="J996" t="s">
        <v>1810</v>
      </c>
      <c r="K996" s="17">
        <v>1537.404</v>
      </c>
      <c r="L996">
        <f>VLOOKUP(C996,Customer_Dim!$A$2:$H$501,3,0)</f>
        <v>27</v>
      </c>
      <c r="M996" t="str">
        <f t="shared" si="15"/>
        <v>20–39</v>
      </c>
      <c r="N996" t="str">
        <f>VLOOKUP(C996,Customer_Dim!$A$2:$H$501,4,0)</f>
        <v>Female</v>
      </c>
      <c r="O996" t="str">
        <f>VLOOKUP(C996,Customer_Dim!$A$2:$H$501,6,0)</f>
        <v>New Jersey</v>
      </c>
      <c r="P996">
        <f>VLOOKUP(D996,Product_Dim!$A$1:$G$101,7,0)</f>
        <v>457</v>
      </c>
    </row>
    <row r="997" spans="1:16" x14ac:dyDescent="0.3">
      <c r="A997" t="s">
        <v>2303</v>
      </c>
      <c r="B997" s="4">
        <v>45238</v>
      </c>
      <c r="C997" t="s">
        <v>740</v>
      </c>
      <c r="D997" t="s">
        <v>1720</v>
      </c>
      <c r="E997" t="str">
        <f>VLOOKUP(D997,Product_Dim!$A$1:$G$101,2,0)</f>
        <v>Sports Stopwatch Basic</v>
      </c>
      <c r="F997" t="s">
        <v>1734</v>
      </c>
      <c r="G997">
        <v>2</v>
      </c>
      <c r="H997">
        <v>264.39</v>
      </c>
      <c r="I997">
        <v>0.11</v>
      </c>
      <c r="J997" t="s">
        <v>1810</v>
      </c>
      <c r="K997" s="17">
        <v>470.61419999999998</v>
      </c>
      <c r="L997">
        <f>VLOOKUP(C997,Customer_Dim!$A$2:$H$501,3,0)</f>
        <v>27</v>
      </c>
      <c r="M997" t="str">
        <f t="shared" si="15"/>
        <v>20–39</v>
      </c>
      <c r="N997" t="str">
        <f>VLOOKUP(C997,Customer_Dim!$A$2:$H$501,4,0)</f>
        <v>Female</v>
      </c>
      <c r="O997" t="str">
        <f>VLOOKUP(C997,Customer_Dim!$A$2:$H$501,6,0)</f>
        <v>New Jersey</v>
      </c>
      <c r="P997">
        <f>VLOOKUP(D997,Product_Dim!$A$1:$G$101,7,0)</f>
        <v>75</v>
      </c>
    </row>
    <row r="998" spans="1:16" x14ac:dyDescent="0.3">
      <c r="A998" t="s">
        <v>3295</v>
      </c>
      <c r="B998" s="4">
        <v>45449</v>
      </c>
      <c r="C998" t="s">
        <v>743</v>
      </c>
      <c r="D998" t="s">
        <v>1539</v>
      </c>
      <c r="E998" t="str">
        <f>VLOOKUP(D998,Product_Dim!$A$1:$G$101,2,0)</f>
        <v>Herbal Face Moisturizer</v>
      </c>
      <c r="F998" t="s">
        <v>1792</v>
      </c>
      <c r="G998">
        <v>4</v>
      </c>
      <c r="H998">
        <v>96.78</v>
      </c>
      <c r="I998">
        <v>0.11</v>
      </c>
      <c r="J998" t="s">
        <v>1807</v>
      </c>
      <c r="K998" s="17">
        <v>344.53680000000003</v>
      </c>
      <c r="L998">
        <f>VLOOKUP(C998,Customer_Dim!$A$2:$H$501,3,0)</f>
        <v>59</v>
      </c>
      <c r="M998" t="str">
        <f t="shared" si="15"/>
        <v>40–59</v>
      </c>
      <c r="N998" t="str">
        <f>VLOOKUP(C998,Customer_Dim!$A$2:$H$501,4,0)</f>
        <v>Male</v>
      </c>
      <c r="O998" t="str">
        <f>VLOOKUP(C998,Customer_Dim!$A$2:$H$501,6,0)</f>
        <v>West Virginia</v>
      </c>
      <c r="P998">
        <f>VLOOKUP(D998,Product_Dim!$A$1:$G$101,7,0)</f>
        <v>350</v>
      </c>
    </row>
    <row r="999" spans="1:16" x14ac:dyDescent="0.3">
      <c r="A999" t="s">
        <v>2326</v>
      </c>
      <c r="B999" s="4">
        <v>45495</v>
      </c>
      <c r="C999" t="s">
        <v>743</v>
      </c>
      <c r="D999" t="s">
        <v>1706</v>
      </c>
      <c r="E999" t="str">
        <f>VLOOKUP(D999,Product_Dim!$A$1:$G$101,2,0)</f>
        <v>Sports Wrist Sweatbands</v>
      </c>
      <c r="F999" t="s">
        <v>1734</v>
      </c>
      <c r="G999">
        <v>4</v>
      </c>
      <c r="H999">
        <v>370.09</v>
      </c>
      <c r="I999">
        <v>0.22</v>
      </c>
      <c r="J999" t="s">
        <v>1810</v>
      </c>
      <c r="K999" s="17">
        <v>1154.6808000000001</v>
      </c>
      <c r="L999">
        <f>VLOOKUP(C999,Customer_Dim!$A$2:$H$501,3,0)</f>
        <v>59</v>
      </c>
      <c r="M999" t="str">
        <f t="shared" si="15"/>
        <v>40–59</v>
      </c>
      <c r="N999" t="str">
        <f>VLOOKUP(C999,Customer_Dim!$A$2:$H$501,4,0)</f>
        <v>Male</v>
      </c>
      <c r="O999" t="str">
        <f>VLOOKUP(C999,Customer_Dim!$A$2:$H$501,6,0)</f>
        <v>West Virginia</v>
      </c>
      <c r="P999">
        <f>VLOOKUP(D999,Product_Dim!$A$1:$G$101,7,0)</f>
        <v>232</v>
      </c>
    </row>
    <row r="1000" spans="1:16" x14ac:dyDescent="0.3">
      <c r="A1000" t="s">
        <v>2932</v>
      </c>
      <c r="B1000" s="4">
        <v>45307</v>
      </c>
      <c r="C1000" t="s">
        <v>743</v>
      </c>
      <c r="D1000" t="s">
        <v>1720</v>
      </c>
      <c r="E1000" t="str">
        <f>VLOOKUP(D1000,Product_Dim!$A$1:$G$101,2,0)</f>
        <v>Sports Stopwatch Basic</v>
      </c>
      <c r="F1000" t="s">
        <v>1783</v>
      </c>
      <c r="G1000">
        <v>2</v>
      </c>
      <c r="H1000">
        <v>463.52</v>
      </c>
      <c r="I1000">
        <v>0.27</v>
      </c>
      <c r="J1000" t="s">
        <v>1807</v>
      </c>
      <c r="K1000" s="17">
        <v>676.73919999999998</v>
      </c>
      <c r="L1000">
        <f>VLOOKUP(C1000,Customer_Dim!$A$2:$H$501,3,0)</f>
        <v>59</v>
      </c>
      <c r="M1000" t="str">
        <f t="shared" si="15"/>
        <v>40–59</v>
      </c>
      <c r="N1000" t="str">
        <f>VLOOKUP(C1000,Customer_Dim!$A$2:$H$501,4,0)</f>
        <v>Male</v>
      </c>
      <c r="O1000" t="str">
        <f>VLOOKUP(C1000,Customer_Dim!$A$2:$H$501,6,0)</f>
        <v>West Virginia</v>
      </c>
      <c r="P1000">
        <f>VLOOKUP(D1000,Product_Dim!$A$1:$G$101,7,0)</f>
        <v>75</v>
      </c>
    </row>
    <row r="1001" spans="1:16" x14ac:dyDescent="0.3">
      <c r="A1001" t="s">
        <v>2656</v>
      </c>
      <c r="B1001" s="4">
        <v>45627</v>
      </c>
      <c r="C1001" t="s">
        <v>746</v>
      </c>
      <c r="D1001" t="s">
        <v>1564</v>
      </c>
      <c r="E1001" t="str">
        <f>VLOOKUP(D1001,Product_Dim!$A$1:$G$101,2,0)</f>
        <v>Soccer Training Cone Set</v>
      </c>
      <c r="F1001" t="s">
        <v>1781</v>
      </c>
      <c r="G1001">
        <v>4</v>
      </c>
      <c r="H1001">
        <v>329.06</v>
      </c>
      <c r="I1001">
        <v>0.04</v>
      </c>
      <c r="J1001" t="s">
        <v>1810</v>
      </c>
      <c r="K1001" s="17">
        <v>1263.5904</v>
      </c>
      <c r="L1001">
        <f>VLOOKUP(C1001,Customer_Dim!$A$2:$H$501,3,0)</f>
        <v>43</v>
      </c>
      <c r="M1001" t="str">
        <f t="shared" si="15"/>
        <v>40–59</v>
      </c>
      <c r="N1001" t="str">
        <f>VLOOKUP(C1001,Customer_Dim!$A$2:$H$501,4,0)</f>
        <v>Female</v>
      </c>
      <c r="O1001" t="str">
        <f>VLOOKUP(C1001,Customer_Dim!$A$2:$H$501,6,0)</f>
        <v>Kansas</v>
      </c>
      <c r="P1001">
        <f>VLOOKUP(D1001,Product_Dim!$A$1:$G$101,7,0)</f>
        <v>367</v>
      </c>
    </row>
    <row r="1002" spans="1:16" x14ac:dyDescent="0.3">
      <c r="A1002" t="s">
        <v>2480</v>
      </c>
      <c r="B1002" s="4">
        <v>45538</v>
      </c>
      <c r="C1002" t="s">
        <v>746</v>
      </c>
      <c r="D1002" t="s">
        <v>1604</v>
      </c>
      <c r="E1002" t="str">
        <f>VLOOKUP(D1002,Product_Dim!$A$1:$G$101,2,0)</f>
        <v>Men's Casual Sneakers</v>
      </c>
      <c r="F1002" t="s">
        <v>1786</v>
      </c>
      <c r="G1002">
        <v>2</v>
      </c>
      <c r="H1002">
        <v>472.08</v>
      </c>
      <c r="I1002">
        <v>7.0000000000000007E-2</v>
      </c>
      <c r="J1002" t="s">
        <v>1805</v>
      </c>
      <c r="K1002" s="17">
        <v>878.0687999999999</v>
      </c>
      <c r="L1002">
        <f>VLOOKUP(C1002,Customer_Dim!$A$2:$H$501,3,0)</f>
        <v>43</v>
      </c>
      <c r="M1002" t="str">
        <f t="shared" si="15"/>
        <v>40–59</v>
      </c>
      <c r="N1002" t="str">
        <f>VLOOKUP(C1002,Customer_Dim!$A$2:$H$501,4,0)</f>
        <v>Female</v>
      </c>
      <c r="O1002" t="str">
        <f>VLOOKUP(C1002,Customer_Dim!$A$2:$H$501,6,0)</f>
        <v>Kansas</v>
      </c>
      <c r="P1002">
        <f>VLOOKUP(D1002,Product_Dim!$A$1:$G$101,7,0)</f>
        <v>214</v>
      </c>
    </row>
    <row r="1003" spans="1:16" x14ac:dyDescent="0.3">
      <c r="A1003" t="s">
        <v>3284</v>
      </c>
      <c r="B1003" s="4">
        <v>45510</v>
      </c>
      <c r="C1003" t="s">
        <v>746</v>
      </c>
      <c r="D1003" t="s">
        <v>1708</v>
      </c>
      <c r="E1003" t="str">
        <f>VLOOKUP(D1003,Product_Dim!$A$1:$G$101,2,0)</f>
        <v>Face Foundation Kit</v>
      </c>
      <c r="F1003" t="s">
        <v>1783</v>
      </c>
      <c r="G1003">
        <v>4</v>
      </c>
      <c r="H1003">
        <v>904.82</v>
      </c>
      <c r="I1003">
        <v>0.09</v>
      </c>
      <c r="J1003" t="s">
        <v>1807</v>
      </c>
      <c r="K1003" s="17">
        <v>3293.5448000000001</v>
      </c>
      <c r="L1003">
        <f>VLOOKUP(C1003,Customer_Dim!$A$2:$H$501,3,0)</f>
        <v>43</v>
      </c>
      <c r="M1003" t="str">
        <f t="shared" si="15"/>
        <v>40–59</v>
      </c>
      <c r="N1003" t="str">
        <f>VLOOKUP(C1003,Customer_Dim!$A$2:$H$501,4,0)</f>
        <v>Female</v>
      </c>
      <c r="O1003" t="str">
        <f>VLOOKUP(C1003,Customer_Dim!$A$2:$H$501,6,0)</f>
        <v>Kansas</v>
      </c>
      <c r="P1003">
        <f>VLOOKUP(D1003,Product_Dim!$A$1:$G$101,7,0)</f>
        <v>457</v>
      </c>
    </row>
    <row r="1004" spans="1:16" x14ac:dyDescent="0.3">
      <c r="A1004" t="s">
        <v>2131</v>
      </c>
      <c r="B1004" s="4">
        <v>45407</v>
      </c>
      <c r="C1004" t="s">
        <v>746</v>
      </c>
      <c r="D1004" t="s">
        <v>1726</v>
      </c>
      <c r="E1004" t="str">
        <f>VLOOKUP(D1004,Product_Dim!$A$1:$G$101,2,0)</f>
        <v>Portable Bluetooth Speaker</v>
      </c>
      <c r="F1004" t="s">
        <v>1761</v>
      </c>
      <c r="G1004">
        <v>4</v>
      </c>
      <c r="H1004">
        <v>548.44000000000005</v>
      </c>
      <c r="I1004">
        <v>0.05</v>
      </c>
      <c r="J1004" t="s">
        <v>1807</v>
      </c>
      <c r="K1004" s="17">
        <v>2084.0720000000001</v>
      </c>
      <c r="L1004">
        <f>VLOOKUP(C1004,Customer_Dim!$A$2:$H$501,3,0)</f>
        <v>43</v>
      </c>
      <c r="M1004" t="str">
        <f t="shared" si="15"/>
        <v>40–59</v>
      </c>
      <c r="N1004" t="str">
        <f>VLOOKUP(C1004,Customer_Dim!$A$2:$H$501,4,0)</f>
        <v>Female</v>
      </c>
      <c r="O1004" t="str">
        <f>VLOOKUP(C1004,Customer_Dim!$A$2:$H$501,6,0)</f>
        <v>Kansas</v>
      </c>
      <c r="P1004">
        <f>VLOOKUP(D1004,Product_Dim!$A$1:$G$101,7,0)</f>
        <v>73</v>
      </c>
    </row>
    <row r="1005" spans="1:16" x14ac:dyDescent="0.3">
      <c r="A1005" t="s">
        <v>3013</v>
      </c>
      <c r="B1005" s="4">
        <v>45252</v>
      </c>
      <c r="C1005" t="s">
        <v>746</v>
      </c>
      <c r="D1005" t="s">
        <v>1728</v>
      </c>
      <c r="E1005" t="str">
        <f>VLOOKUP(D1005,Product_Dim!$A$1:$G$101,2,0)</f>
        <v>Stainless Steel Cookware Set</v>
      </c>
      <c r="F1005" t="s">
        <v>1768</v>
      </c>
      <c r="G1005">
        <v>1</v>
      </c>
      <c r="H1005">
        <v>955.06</v>
      </c>
      <c r="I1005">
        <v>0.14000000000000001</v>
      </c>
      <c r="J1005" t="s">
        <v>1805</v>
      </c>
      <c r="K1005" s="17">
        <v>821.35159999999996</v>
      </c>
      <c r="L1005">
        <f>VLOOKUP(C1005,Customer_Dim!$A$2:$H$501,3,0)</f>
        <v>43</v>
      </c>
      <c r="M1005" t="str">
        <f t="shared" si="15"/>
        <v>40–59</v>
      </c>
      <c r="N1005" t="str">
        <f>VLOOKUP(C1005,Customer_Dim!$A$2:$H$501,4,0)</f>
        <v>Female</v>
      </c>
      <c r="O1005" t="str">
        <f>VLOOKUP(C1005,Customer_Dim!$A$2:$H$501,6,0)</f>
        <v>Kansas</v>
      </c>
      <c r="P1005">
        <f>VLOOKUP(D1005,Product_Dim!$A$1:$G$101,7,0)</f>
        <v>146</v>
      </c>
    </row>
    <row r="1006" spans="1:16" x14ac:dyDescent="0.3">
      <c r="A1006" t="s">
        <v>3406</v>
      </c>
      <c r="B1006" s="4">
        <v>45567</v>
      </c>
      <c r="C1006" t="s">
        <v>749</v>
      </c>
      <c r="D1006" t="s">
        <v>1690</v>
      </c>
      <c r="E1006" t="str">
        <f>VLOOKUP(D1006,Product_Dim!$A$1:$G$101,2,0)</f>
        <v>Wall-Mounted Spice Rack</v>
      </c>
      <c r="F1006" t="s">
        <v>1771</v>
      </c>
      <c r="G1006">
        <v>2</v>
      </c>
      <c r="H1006">
        <v>61.31</v>
      </c>
      <c r="I1006">
        <v>0.15</v>
      </c>
      <c r="J1006" t="s">
        <v>1810</v>
      </c>
      <c r="K1006" s="17">
        <v>104.227</v>
      </c>
      <c r="L1006">
        <f>VLOOKUP(C1006,Customer_Dim!$A$2:$H$501,3,0)</f>
        <v>28</v>
      </c>
      <c r="M1006" t="str">
        <f t="shared" si="15"/>
        <v>20–39</v>
      </c>
      <c r="N1006" t="str">
        <f>VLOOKUP(C1006,Customer_Dim!$A$2:$H$501,4,0)</f>
        <v>Female</v>
      </c>
      <c r="O1006" t="str">
        <f>VLOOKUP(C1006,Customer_Dim!$A$2:$H$501,6,0)</f>
        <v>Delaware</v>
      </c>
      <c r="P1006">
        <f>VLOOKUP(D1006,Product_Dim!$A$1:$G$101,7,0)</f>
        <v>58</v>
      </c>
    </row>
    <row r="1007" spans="1:16" x14ac:dyDescent="0.3">
      <c r="A1007" t="s">
        <v>2347</v>
      </c>
      <c r="B1007" s="4">
        <v>45251</v>
      </c>
      <c r="C1007" t="s">
        <v>749</v>
      </c>
      <c r="D1007" t="s">
        <v>1712</v>
      </c>
      <c r="E1007" t="str">
        <f>VLOOKUP(D1007,Product_Dim!$A$1:$G$101,2,0)</f>
        <v>Women's High Heels</v>
      </c>
      <c r="F1007" t="s">
        <v>1761</v>
      </c>
      <c r="G1007">
        <v>2</v>
      </c>
      <c r="H1007">
        <v>533.91999999999996</v>
      </c>
      <c r="I1007">
        <v>0.13</v>
      </c>
      <c r="J1007" t="s">
        <v>1805</v>
      </c>
      <c r="K1007" s="17">
        <v>929.02079999999989</v>
      </c>
      <c r="L1007">
        <f>VLOOKUP(C1007,Customer_Dim!$A$2:$H$501,3,0)</f>
        <v>28</v>
      </c>
      <c r="M1007" t="str">
        <f t="shared" si="15"/>
        <v>20–39</v>
      </c>
      <c r="N1007" t="str">
        <f>VLOOKUP(C1007,Customer_Dim!$A$2:$H$501,4,0)</f>
        <v>Female</v>
      </c>
      <c r="O1007" t="str">
        <f>VLOOKUP(C1007,Customer_Dim!$A$2:$H$501,6,0)</f>
        <v>Delaware</v>
      </c>
      <c r="P1007">
        <f>VLOOKUP(D1007,Product_Dim!$A$1:$G$101,7,0)</f>
        <v>496</v>
      </c>
    </row>
    <row r="1008" spans="1:16" x14ac:dyDescent="0.3">
      <c r="A1008" t="s">
        <v>2606</v>
      </c>
      <c r="B1008" s="4">
        <v>45213</v>
      </c>
      <c r="C1008" t="s">
        <v>749</v>
      </c>
      <c r="D1008" t="s">
        <v>1714</v>
      </c>
      <c r="E1008" t="str">
        <f>VLOOKUP(D1008,Product_Dim!$A$1:$G$101,2,0)</f>
        <v>Microwave Oven</v>
      </c>
      <c r="F1008" t="s">
        <v>1774</v>
      </c>
      <c r="G1008">
        <v>4</v>
      </c>
      <c r="H1008">
        <v>23.57</v>
      </c>
      <c r="I1008">
        <v>0.1</v>
      </c>
      <c r="J1008" t="s">
        <v>1805</v>
      </c>
      <c r="K1008" s="17">
        <v>84.852000000000004</v>
      </c>
      <c r="L1008">
        <f>VLOOKUP(C1008,Customer_Dim!$A$2:$H$501,3,0)</f>
        <v>28</v>
      </c>
      <c r="M1008" t="str">
        <f t="shared" si="15"/>
        <v>20–39</v>
      </c>
      <c r="N1008" t="str">
        <f>VLOOKUP(C1008,Customer_Dim!$A$2:$H$501,4,0)</f>
        <v>Female</v>
      </c>
      <c r="O1008" t="str">
        <f>VLOOKUP(C1008,Customer_Dim!$A$2:$H$501,6,0)</f>
        <v>Delaware</v>
      </c>
      <c r="P1008">
        <f>VLOOKUP(D1008,Product_Dim!$A$1:$G$101,7,0)</f>
        <v>191</v>
      </c>
    </row>
    <row r="1009" spans="1:16" x14ac:dyDescent="0.3">
      <c r="A1009" t="s">
        <v>3262</v>
      </c>
      <c r="B1009" s="4">
        <v>45763</v>
      </c>
      <c r="C1009" t="s">
        <v>752</v>
      </c>
      <c r="D1009" t="s">
        <v>1562</v>
      </c>
      <c r="E1009" t="str">
        <f>VLOOKUP(D1009,Product_Dim!$A$1:$G$101,2,0)</f>
        <v>Beard Grooming Kit</v>
      </c>
      <c r="F1009" t="s">
        <v>1781</v>
      </c>
      <c r="G1009">
        <v>4</v>
      </c>
      <c r="H1009">
        <v>761.35</v>
      </c>
      <c r="I1009">
        <v>0.08</v>
      </c>
      <c r="J1009" t="s">
        <v>1805</v>
      </c>
      <c r="K1009" s="17">
        <v>2801.768</v>
      </c>
      <c r="L1009">
        <f>VLOOKUP(C1009,Customer_Dim!$A$2:$H$501,3,0)</f>
        <v>42</v>
      </c>
      <c r="M1009" t="str">
        <f t="shared" si="15"/>
        <v>40–59</v>
      </c>
      <c r="N1009" t="str">
        <f>VLOOKUP(C1009,Customer_Dim!$A$2:$H$501,4,0)</f>
        <v>Female</v>
      </c>
      <c r="O1009" t="str">
        <f>VLOOKUP(C1009,Customer_Dim!$A$2:$H$501,6,0)</f>
        <v>Virginia</v>
      </c>
      <c r="P1009">
        <f>VLOOKUP(D1009,Product_Dim!$A$1:$G$101,7,0)</f>
        <v>256</v>
      </c>
    </row>
    <row r="1010" spans="1:16" x14ac:dyDescent="0.3">
      <c r="A1010" t="s">
        <v>3740</v>
      </c>
      <c r="B1010" s="4">
        <v>45720</v>
      </c>
      <c r="C1010" t="s">
        <v>752</v>
      </c>
      <c r="D1010" t="s">
        <v>1578</v>
      </c>
      <c r="E1010" t="str">
        <f>VLOOKUP(D1010,Product_Dim!$A$1:$G$101,2,0)</f>
        <v>Foldable Camping Chair</v>
      </c>
      <c r="F1010" t="s">
        <v>1758</v>
      </c>
      <c r="G1010">
        <v>3</v>
      </c>
      <c r="H1010">
        <v>447.38</v>
      </c>
      <c r="I1010">
        <v>0.03</v>
      </c>
      <c r="J1010" t="s">
        <v>1805</v>
      </c>
      <c r="K1010" s="17">
        <v>1301.8758</v>
      </c>
      <c r="L1010">
        <f>VLOOKUP(C1010,Customer_Dim!$A$2:$H$501,3,0)</f>
        <v>42</v>
      </c>
      <c r="M1010" t="str">
        <f t="shared" si="15"/>
        <v>40–59</v>
      </c>
      <c r="N1010" t="str">
        <f>VLOOKUP(C1010,Customer_Dim!$A$2:$H$501,4,0)</f>
        <v>Female</v>
      </c>
      <c r="O1010" t="str">
        <f>VLOOKUP(C1010,Customer_Dim!$A$2:$H$501,6,0)</f>
        <v>Virginia</v>
      </c>
      <c r="P1010">
        <f>VLOOKUP(D1010,Product_Dim!$A$1:$G$101,7,0)</f>
        <v>340</v>
      </c>
    </row>
    <row r="1011" spans="1:16" x14ac:dyDescent="0.3">
      <c r="A1011" t="s">
        <v>3489</v>
      </c>
      <c r="B1011" s="4">
        <v>45664</v>
      </c>
      <c r="C1011" t="s">
        <v>752</v>
      </c>
      <c r="D1011" t="s">
        <v>1672</v>
      </c>
      <c r="E1011" t="str">
        <f>VLOOKUP(D1011,Product_Dim!$A$1:$G$101,2,0)</f>
        <v>Hair Repair Oil Treatment</v>
      </c>
      <c r="F1011" t="s">
        <v>1792</v>
      </c>
      <c r="G1011">
        <v>4</v>
      </c>
      <c r="H1011">
        <v>622.27</v>
      </c>
      <c r="I1011">
        <v>0.02</v>
      </c>
      <c r="J1011" t="s">
        <v>1807</v>
      </c>
      <c r="K1011" s="17">
        <v>2439.2984000000001</v>
      </c>
      <c r="L1011">
        <f>VLOOKUP(C1011,Customer_Dim!$A$2:$H$501,3,0)</f>
        <v>42</v>
      </c>
      <c r="M1011" t="str">
        <f t="shared" si="15"/>
        <v>40–59</v>
      </c>
      <c r="N1011" t="str">
        <f>VLOOKUP(C1011,Customer_Dim!$A$2:$H$501,4,0)</f>
        <v>Female</v>
      </c>
      <c r="O1011" t="str">
        <f>VLOOKUP(C1011,Customer_Dim!$A$2:$H$501,6,0)</f>
        <v>Virginia</v>
      </c>
      <c r="P1011">
        <f>VLOOKUP(D1011,Product_Dim!$A$1:$G$101,7,0)</f>
        <v>383</v>
      </c>
    </row>
    <row r="1012" spans="1:16" x14ac:dyDescent="0.3">
      <c r="A1012" t="s">
        <v>2382</v>
      </c>
      <c r="B1012" s="4">
        <v>45353</v>
      </c>
      <c r="C1012" t="s">
        <v>755</v>
      </c>
      <c r="D1012" t="s">
        <v>1630</v>
      </c>
      <c r="E1012" t="str">
        <f>VLOOKUP(D1012,Product_Dim!$A$1:$G$101,2,0)</f>
        <v>Boxing Hand Wraps</v>
      </c>
      <c r="F1012" t="s">
        <v>1795</v>
      </c>
      <c r="G1012">
        <v>4</v>
      </c>
      <c r="H1012">
        <v>280.16000000000003</v>
      </c>
      <c r="I1012">
        <v>0.18</v>
      </c>
      <c r="J1012" t="s">
        <v>1810</v>
      </c>
      <c r="K1012" s="17">
        <v>918.92480000000012</v>
      </c>
      <c r="L1012">
        <f>VLOOKUP(C1012,Customer_Dim!$A$2:$H$501,3,0)</f>
        <v>41</v>
      </c>
      <c r="M1012" t="str">
        <f t="shared" si="15"/>
        <v>40–59</v>
      </c>
      <c r="N1012" t="str">
        <f>VLOOKUP(C1012,Customer_Dim!$A$2:$H$501,4,0)</f>
        <v>Female</v>
      </c>
      <c r="O1012" t="str">
        <f>VLOOKUP(C1012,Customer_Dim!$A$2:$H$501,6,0)</f>
        <v>Montana</v>
      </c>
      <c r="P1012">
        <f>VLOOKUP(D1012,Product_Dim!$A$1:$G$101,7,0)</f>
        <v>260</v>
      </c>
    </row>
    <row r="1013" spans="1:16" x14ac:dyDescent="0.3">
      <c r="A1013" t="s">
        <v>1819</v>
      </c>
      <c r="B1013" s="4">
        <v>45528</v>
      </c>
      <c r="C1013" t="s">
        <v>755</v>
      </c>
      <c r="D1013" t="s">
        <v>1706</v>
      </c>
      <c r="E1013" t="str">
        <f>VLOOKUP(D1013,Product_Dim!$A$1:$G$101,2,0)</f>
        <v>Sports Wrist Sweatbands</v>
      </c>
      <c r="F1013" t="s">
        <v>1751</v>
      </c>
      <c r="G1013">
        <v>4</v>
      </c>
      <c r="H1013">
        <v>644.58000000000004</v>
      </c>
      <c r="I1013">
        <v>0.01</v>
      </c>
      <c r="J1013" t="s">
        <v>1805</v>
      </c>
      <c r="K1013" s="17">
        <v>2552.5367999999999</v>
      </c>
      <c r="L1013">
        <f>VLOOKUP(C1013,Customer_Dim!$A$2:$H$501,3,0)</f>
        <v>41</v>
      </c>
      <c r="M1013" t="str">
        <f t="shared" si="15"/>
        <v>40–59</v>
      </c>
      <c r="N1013" t="str">
        <f>VLOOKUP(C1013,Customer_Dim!$A$2:$H$501,4,0)</f>
        <v>Female</v>
      </c>
      <c r="O1013" t="str">
        <f>VLOOKUP(C1013,Customer_Dim!$A$2:$H$501,6,0)</f>
        <v>Montana</v>
      </c>
      <c r="P1013">
        <f>VLOOKUP(D1013,Product_Dim!$A$1:$G$101,7,0)</f>
        <v>232</v>
      </c>
    </row>
    <row r="1014" spans="1:16" x14ac:dyDescent="0.3">
      <c r="A1014" t="s">
        <v>3264</v>
      </c>
      <c r="B1014" s="4">
        <v>45943</v>
      </c>
      <c r="C1014" t="s">
        <v>758</v>
      </c>
      <c r="D1014" t="s">
        <v>1616</v>
      </c>
      <c r="E1014" t="str">
        <f>VLOOKUP(D1014,Product_Dim!$A$1:$G$101,2,0)</f>
        <v>USB External Hard Drive</v>
      </c>
      <c r="F1014" t="s">
        <v>1792</v>
      </c>
      <c r="G1014">
        <v>4</v>
      </c>
      <c r="H1014">
        <v>975.47</v>
      </c>
      <c r="I1014">
        <v>0.04</v>
      </c>
      <c r="J1014" t="s">
        <v>1805</v>
      </c>
      <c r="K1014" s="17">
        <v>3745.8047999999999</v>
      </c>
      <c r="L1014">
        <f>VLOOKUP(C1014,Customer_Dim!$A$2:$H$501,3,0)</f>
        <v>40</v>
      </c>
      <c r="M1014" t="str">
        <f t="shared" si="15"/>
        <v>40–59</v>
      </c>
      <c r="N1014" t="str">
        <f>VLOOKUP(C1014,Customer_Dim!$A$2:$H$501,4,0)</f>
        <v>Male</v>
      </c>
      <c r="O1014" t="str">
        <f>VLOOKUP(C1014,Customer_Dim!$A$2:$H$501,6,0)</f>
        <v>West Virginia</v>
      </c>
      <c r="P1014">
        <f>VLOOKUP(D1014,Product_Dim!$A$1:$G$101,7,0)</f>
        <v>266</v>
      </c>
    </row>
    <row r="1015" spans="1:16" x14ac:dyDescent="0.3">
      <c r="A1015" t="s">
        <v>1868</v>
      </c>
      <c r="B1015" s="4">
        <v>45716</v>
      </c>
      <c r="C1015" t="s">
        <v>761</v>
      </c>
      <c r="D1015" t="s">
        <v>1568</v>
      </c>
      <c r="E1015" t="str">
        <f>VLOOKUP(D1015,Product_Dim!$A$1:$G$101,2,0)</f>
        <v>Knee Support Brace</v>
      </c>
      <c r="F1015" t="s">
        <v>1761</v>
      </c>
      <c r="G1015">
        <v>1</v>
      </c>
      <c r="H1015">
        <v>374.92</v>
      </c>
      <c r="I1015">
        <v>0.18</v>
      </c>
      <c r="J1015" t="s">
        <v>1807</v>
      </c>
      <c r="K1015" s="17">
        <v>307.43439999999998</v>
      </c>
      <c r="L1015">
        <f>VLOOKUP(C1015,Customer_Dim!$A$2:$H$501,3,0)</f>
        <v>58</v>
      </c>
      <c r="M1015" t="str">
        <f t="shared" si="15"/>
        <v>40–59</v>
      </c>
      <c r="N1015" t="str">
        <f>VLOOKUP(C1015,Customer_Dim!$A$2:$H$501,4,0)</f>
        <v>Female</v>
      </c>
      <c r="O1015" t="str">
        <f>VLOOKUP(C1015,Customer_Dim!$A$2:$H$501,6,0)</f>
        <v>Nevada</v>
      </c>
      <c r="P1015">
        <f>VLOOKUP(D1015,Product_Dim!$A$1:$G$101,7,0)</f>
        <v>65</v>
      </c>
    </row>
    <row r="1016" spans="1:16" x14ac:dyDescent="0.3">
      <c r="A1016" t="s">
        <v>1826</v>
      </c>
      <c r="B1016" s="4">
        <v>45369</v>
      </c>
      <c r="C1016" t="s">
        <v>761</v>
      </c>
      <c r="D1016" t="s">
        <v>1650</v>
      </c>
      <c r="E1016" t="str">
        <f>VLOOKUP(D1016,Product_Dim!$A$1:$G$101,2,0)</f>
        <v>Luxury Perfume Spray</v>
      </c>
      <c r="F1016" t="s">
        <v>1779</v>
      </c>
      <c r="G1016">
        <v>4</v>
      </c>
      <c r="I1016">
        <v>0.04</v>
      </c>
      <c r="J1016" t="s">
        <v>1810</v>
      </c>
      <c r="K1016" s="17">
        <v>1782.4512</v>
      </c>
      <c r="L1016">
        <f>VLOOKUP(C1016,Customer_Dim!$A$2:$H$501,3,0)</f>
        <v>58</v>
      </c>
      <c r="M1016" t="str">
        <f t="shared" si="15"/>
        <v>40–59</v>
      </c>
      <c r="N1016" t="str">
        <f>VLOOKUP(C1016,Customer_Dim!$A$2:$H$501,4,0)</f>
        <v>Female</v>
      </c>
      <c r="O1016" t="str">
        <f>VLOOKUP(C1016,Customer_Dim!$A$2:$H$501,6,0)</f>
        <v>Nevada</v>
      </c>
      <c r="P1016">
        <f>VLOOKUP(D1016,Product_Dim!$A$1:$G$101,7,0)</f>
        <v>444</v>
      </c>
    </row>
    <row r="1017" spans="1:16" x14ac:dyDescent="0.3">
      <c r="A1017" t="s">
        <v>2186</v>
      </c>
      <c r="B1017" s="4">
        <v>45240</v>
      </c>
      <c r="C1017" t="s">
        <v>761</v>
      </c>
      <c r="D1017" t="s">
        <v>1686</v>
      </c>
      <c r="E1017" t="str">
        <f>VLOOKUP(D1017,Product_Dim!$A$1:$G$101,2,0)</f>
        <v>Essential Oil Diffuser</v>
      </c>
      <c r="F1017" t="s">
        <v>1739</v>
      </c>
      <c r="G1017">
        <v>3</v>
      </c>
      <c r="H1017">
        <v>636.03</v>
      </c>
      <c r="I1017">
        <v>0.06</v>
      </c>
      <c r="J1017" t="s">
        <v>1810</v>
      </c>
      <c r="K1017" s="17">
        <v>1793.6045999999999</v>
      </c>
      <c r="L1017">
        <f>VLOOKUP(C1017,Customer_Dim!$A$2:$H$501,3,0)</f>
        <v>58</v>
      </c>
      <c r="M1017" t="str">
        <f t="shared" si="15"/>
        <v>40–59</v>
      </c>
      <c r="N1017" t="str">
        <f>VLOOKUP(C1017,Customer_Dim!$A$2:$H$501,4,0)</f>
        <v>Female</v>
      </c>
      <c r="O1017" t="str">
        <f>VLOOKUP(C1017,Customer_Dim!$A$2:$H$501,6,0)</f>
        <v>Nevada</v>
      </c>
      <c r="P1017">
        <f>VLOOKUP(D1017,Product_Dim!$A$1:$G$101,7,0)</f>
        <v>400</v>
      </c>
    </row>
    <row r="1018" spans="1:16" x14ac:dyDescent="0.3">
      <c r="A1018" t="s">
        <v>2586</v>
      </c>
      <c r="B1018" s="4">
        <v>45386</v>
      </c>
      <c r="C1018" t="s">
        <v>761</v>
      </c>
      <c r="D1018" t="s">
        <v>1702</v>
      </c>
      <c r="E1018" t="str">
        <f>VLOOKUP(D1018,Product_Dim!$A$1:$G$101,2,0)</f>
        <v>Kitchen Cutting Board</v>
      </c>
      <c r="F1018" t="s">
        <v>1748</v>
      </c>
      <c r="G1018">
        <v>3</v>
      </c>
      <c r="H1018">
        <v>413.74</v>
      </c>
      <c r="I1018">
        <v>0.01</v>
      </c>
      <c r="J1018" t="s">
        <v>1805</v>
      </c>
      <c r="K1018" s="17">
        <v>1228.8078</v>
      </c>
      <c r="L1018">
        <f>VLOOKUP(C1018,Customer_Dim!$A$2:$H$501,3,0)</f>
        <v>58</v>
      </c>
      <c r="M1018" t="str">
        <f t="shared" si="15"/>
        <v>40–59</v>
      </c>
      <c r="N1018" t="str">
        <f>VLOOKUP(C1018,Customer_Dim!$A$2:$H$501,4,0)</f>
        <v>Female</v>
      </c>
      <c r="O1018" t="str">
        <f>VLOOKUP(C1018,Customer_Dim!$A$2:$H$501,6,0)</f>
        <v>Nevada</v>
      </c>
      <c r="P1018">
        <f>VLOOKUP(D1018,Product_Dim!$A$1:$G$101,7,0)</f>
        <v>82</v>
      </c>
    </row>
    <row r="1019" spans="1:16" x14ac:dyDescent="0.3">
      <c r="A1019" t="s">
        <v>3043</v>
      </c>
      <c r="B1019" s="4">
        <v>45908</v>
      </c>
      <c r="C1019" t="s">
        <v>761</v>
      </c>
      <c r="D1019" t="s">
        <v>1702</v>
      </c>
      <c r="E1019" t="str">
        <f>VLOOKUP(D1019,Product_Dim!$A$1:$G$101,2,0)</f>
        <v>Kitchen Cutting Board</v>
      </c>
      <c r="F1019" t="s">
        <v>1761</v>
      </c>
      <c r="G1019">
        <v>1</v>
      </c>
      <c r="H1019">
        <v>729.05</v>
      </c>
      <c r="I1019">
        <v>0.06</v>
      </c>
      <c r="J1019" t="s">
        <v>1810</v>
      </c>
      <c r="K1019" s="17">
        <v>685.3069999999999</v>
      </c>
      <c r="L1019">
        <f>VLOOKUP(C1019,Customer_Dim!$A$2:$H$501,3,0)</f>
        <v>58</v>
      </c>
      <c r="M1019" t="str">
        <f t="shared" si="15"/>
        <v>40–59</v>
      </c>
      <c r="N1019" t="str">
        <f>VLOOKUP(C1019,Customer_Dim!$A$2:$H$501,4,0)</f>
        <v>Female</v>
      </c>
      <c r="O1019" t="str">
        <f>VLOOKUP(C1019,Customer_Dim!$A$2:$H$501,6,0)</f>
        <v>Nevada</v>
      </c>
      <c r="P1019">
        <f>VLOOKUP(D1019,Product_Dim!$A$1:$G$101,7,0)</f>
        <v>82</v>
      </c>
    </row>
    <row r="1020" spans="1:16" x14ac:dyDescent="0.3">
      <c r="A1020" t="s">
        <v>2699</v>
      </c>
      <c r="B1020" s="4">
        <v>45895</v>
      </c>
      <c r="C1020" t="s">
        <v>761</v>
      </c>
      <c r="D1020" t="s">
        <v>1714</v>
      </c>
      <c r="E1020" t="str">
        <f>VLOOKUP(D1020,Product_Dim!$A$1:$G$101,2,0)</f>
        <v>Microwave Oven</v>
      </c>
      <c r="F1020" t="s">
        <v>1734</v>
      </c>
      <c r="G1020">
        <v>1</v>
      </c>
      <c r="H1020">
        <v>533.79999999999995</v>
      </c>
      <c r="I1020">
        <v>0.27</v>
      </c>
      <c r="J1020" t="s">
        <v>1810</v>
      </c>
      <c r="K1020" s="17">
        <v>389.67399999999998</v>
      </c>
      <c r="L1020">
        <f>VLOOKUP(C1020,Customer_Dim!$A$2:$H$501,3,0)</f>
        <v>58</v>
      </c>
      <c r="M1020" t="str">
        <f t="shared" si="15"/>
        <v>40–59</v>
      </c>
      <c r="N1020" t="str">
        <f>VLOOKUP(C1020,Customer_Dim!$A$2:$H$501,4,0)</f>
        <v>Female</v>
      </c>
      <c r="O1020" t="str">
        <f>VLOOKUP(C1020,Customer_Dim!$A$2:$H$501,6,0)</f>
        <v>Nevada</v>
      </c>
      <c r="P1020">
        <f>VLOOKUP(D1020,Product_Dim!$A$1:$G$101,7,0)</f>
        <v>191</v>
      </c>
    </row>
    <row r="1021" spans="1:16" x14ac:dyDescent="0.3">
      <c r="A1021" t="s">
        <v>2301</v>
      </c>
      <c r="B1021" s="4">
        <v>45501</v>
      </c>
      <c r="C1021" t="s">
        <v>764</v>
      </c>
      <c r="D1021" t="s">
        <v>1566</v>
      </c>
      <c r="E1021" t="str">
        <f>VLOOKUP(D1021,Product_Dim!$A$1:$G$101,2,0)</f>
        <v>Women's Denim Jeans</v>
      </c>
      <c r="F1021" t="s">
        <v>1734</v>
      </c>
      <c r="G1021">
        <v>1</v>
      </c>
      <c r="H1021">
        <v>917.17</v>
      </c>
      <c r="I1021">
        <v>0.13</v>
      </c>
      <c r="J1021" t="s">
        <v>1810</v>
      </c>
      <c r="K1021" s="17">
        <v>797.93790000000001</v>
      </c>
      <c r="L1021">
        <f>VLOOKUP(C1021,Customer_Dim!$A$2:$H$501,3,0)</f>
        <v>59</v>
      </c>
      <c r="M1021" t="str">
        <f t="shared" si="15"/>
        <v>40–59</v>
      </c>
      <c r="N1021" t="str">
        <f>VLOOKUP(C1021,Customer_Dim!$A$2:$H$501,4,0)</f>
        <v>Female</v>
      </c>
      <c r="O1021" t="str">
        <f>VLOOKUP(C1021,Customer_Dim!$A$2:$H$501,6,0)</f>
        <v>Michigan</v>
      </c>
      <c r="P1021">
        <f>VLOOKUP(D1021,Product_Dim!$A$1:$G$101,7,0)</f>
        <v>343</v>
      </c>
    </row>
    <row r="1022" spans="1:16" x14ac:dyDescent="0.3">
      <c r="A1022" t="s">
        <v>2499</v>
      </c>
      <c r="B1022" s="4">
        <v>45650</v>
      </c>
      <c r="C1022" t="s">
        <v>764</v>
      </c>
      <c r="D1022" t="s">
        <v>1582</v>
      </c>
      <c r="E1022" t="str">
        <f>VLOOKUP(D1022,Product_Dim!$A$1:$G$101,2,0)</f>
        <v>Wireless Bluetooth Speaker</v>
      </c>
      <c r="F1022" t="s">
        <v>1795</v>
      </c>
      <c r="G1022">
        <v>2</v>
      </c>
      <c r="H1022">
        <v>800.84</v>
      </c>
      <c r="I1022">
        <v>0.27</v>
      </c>
      <c r="J1022" t="s">
        <v>1810</v>
      </c>
      <c r="K1022" s="17">
        <v>1169.2264</v>
      </c>
      <c r="L1022">
        <f>VLOOKUP(C1022,Customer_Dim!$A$2:$H$501,3,0)</f>
        <v>59</v>
      </c>
      <c r="M1022" t="str">
        <f t="shared" si="15"/>
        <v>40–59</v>
      </c>
      <c r="N1022" t="str">
        <f>VLOOKUP(C1022,Customer_Dim!$A$2:$H$501,4,0)</f>
        <v>Female</v>
      </c>
      <c r="O1022" t="str">
        <f>VLOOKUP(C1022,Customer_Dim!$A$2:$H$501,6,0)</f>
        <v>Michigan</v>
      </c>
      <c r="P1022">
        <f>VLOOKUP(D1022,Product_Dim!$A$1:$G$101,7,0)</f>
        <v>213</v>
      </c>
    </row>
    <row r="1023" spans="1:16" x14ac:dyDescent="0.3">
      <c r="A1023" t="s">
        <v>3446</v>
      </c>
      <c r="B1023" s="4">
        <v>45478</v>
      </c>
      <c r="C1023" t="s">
        <v>764</v>
      </c>
      <c r="D1023" t="s">
        <v>1582</v>
      </c>
      <c r="E1023" t="str">
        <f>VLOOKUP(D1023,Product_Dim!$A$1:$G$101,2,0)</f>
        <v>Wireless Bluetooth Speaker</v>
      </c>
      <c r="F1023" t="s">
        <v>1789</v>
      </c>
      <c r="G1023">
        <v>3</v>
      </c>
      <c r="H1023">
        <v>543.92999999999995</v>
      </c>
      <c r="I1023">
        <v>0.3</v>
      </c>
      <c r="J1023" t="s">
        <v>1810</v>
      </c>
      <c r="K1023" s="17">
        <v>1142.2529999999999</v>
      </c>
      <c r="L1023">
        <f>VLOOKUP(C1023,Customer_Dim!$A$2:$H$501,3,0)</f>
        <v>59</v>
      </c>
      <c r="M1023" t="str">
        <f t="shared" si="15"/>
        <v>40–59</v>
      </c>
      <c r="N1023" t="str">
        <f>VLOOKUP(C1023,Customer_Dim!$A$2:$H$501,4,0)</f>
        <v>Female</v>
      </c>
      <c r="O1023" t="str">
        <f>VLOOKUP(C1023,Customer_Dim!$A$2:$H$501,6,0)</f>
        <v>Michigan</v>
      </c>
      <c r="P1023">
        <f>VLOOKUP(D1023,Product_Dim!$A$1:$G$101,7,0)</f>
        <v>213</v>
      </c>
    </row>
    <row r="1024" spans="1:16" x14ac:dyDescent="0.3">
      <c r="A1024" t="s">
        <v>2060</v>
      </c>
      <c r="B1024" s="4">
        <v>45876</v>
      </c>
      <c r="C1024" t="s">
        <v>764</v>
      </c>
      <c r="D1024" t="s">
        <v>1714</v>
      </c>
      <c r="E1024" t="str">
        <f>VLOOKUP(D1024,Product_Dim!$A$1:$G$101,2,0)</f>
        <v>Microwave Oven</v>
      </c>
      <c r="F1024" t="s">
        <v>1792</v>
      </c>
      <c r="G1024">
        <v>2</v>
      </c>
      <c r="H1024">
        <v>239.92</v>
      </c>
      <c r="I1024">
        <v>0.16</v>
      </c>
      <c r="J1024" t="s">
        <v>1805</v>
      </c>
      <c r="K1024" s="17">
        <v>403.06560000000002</v>
      </c>
      <c r="L1024">
        <f>VLOOKUP(C1024,Customer_Dim!$A$2:$H$501,3,0)</f>
        <v>59</v>
      </c>
      <c r="M1024" t="str">
        <f t="shared" si="15"/>
        <v>40–59</v>
      </c>
      <c r="N1024" t="str">
        <f>VLOOKUP(C1024,Customer_Dim!$A$2:$H$501,4,0)</f>
        <v>Female</v>
      </c>
      <c r="O1024" t="str">
        <f>VLOOKUP(C1024,Customer_Dim!$A$2:$H$501,6,0)</f>
        <v>Michigan</v>
      </c>
      <c r="P1024">
        <f>VLOOKUP(D1024,Product_Dim!$A$1:$G$101,7,0)</f>
        <v>191</v>
      </c>
    </row>
    <row r="1025" spans="1:16" x14ac:dyDescent="0.3">
      <c r="A1025" t="s">
        <v>2162</v>
      </c>
      <c r="B1025" s="4">
        <v>45304</v>
      </c>
      <c r="C1025" t="s">
        <v>767</v>
      </c>
      <c r="D1025" t="s">
        <v>1560</v>
      </c>
      <c r="E1025" t="str">
        <f>VLOOKUP(D1025,Product_Dim!$A$1:$G$101,2,0)</f>
        <v>4K Home Projector</v>
      </c>
      <c r="F1025" t="s">
        <v>1783</v>
      </c>
      <c r="G1025">
        <v>2</v>
      </c>
      <c r="H1025">
        <v>899.27</v>
      </c>
      <c r="I1025">
        <v>0.17</v>
      </c>
      <c r="J1025" t="s">
        <v>1805</v>
      </c>
      <c r="K1025" s="17">
        <v>1492.7882</v>
      </c>
      <c r="L1025">
        <f>VLOOKUP(C1025,Customer_Dim!$A$2:$H$501,3,0)</f>
        <v>31</v>
      </c>
      <c r="M1025" t="str">
        <f t="shared" si="15"/>
        <v>20–39</v>
      </c>
      <c r="N1025" t="str">
        <f>VLOOKUP(C1025,Customer_Dim!$A$2:$H$501,4,0)</f>
        <v>Male</v>
      </c>
      <c r="O1025" t="str">
        <f>VLOOKUP(C1025,Customer_Dim!$A$2:$H$501,6,0)</f>
        <v>Virginia</v>
      </c>
      <c r="P1025">
        <f>VLOOKUP(D1025,Product_Dim!$A$1:$G$101,7,0)</f>
        <v>301</v>
      </c>
    </row>
    <row r="1026" spans="1:16" x14ac:dyDescent="0.3">
      <c r="A1026" t="s">
        <v>2529</v>
      </c>
      <c r="B1026" s="4">
        <v>45379</v>
      </c>
      <c r="C1026" t="s">
        <v>767</v>
      </c>
      <c r="D1026" t="s">
        <v>1560</v>
      </c>
      <c r="E1026" t="str">
        <f>VLOOKUP(D1026,Product_Dim!$A$1:$G$101,2,0)</f>
        <v>4K Home Projector</v>
      </c>
      <c r="F1026" t="s">
        <v>1781</v>
      </c>
      <c r="G1026">
        <v>1</v>
      </c>
      <c r="H1026">
        <v>31.36</v>
      </c>
      <c r="I1026">
        <v>0.21</v>
      </c>
      <c r="J1026" t="s">
        <v>1810</v>
      </c>
      <c r="K1026" s="17">
        <v>24.7744</v>
      </c>
      <c r="L1026">
        <f>VLOOKUP(C1026,Customer_Dim!$A$2:$H$501,3,0)</f>
        <v>31</v>
      </c>
      <c r="M1026" t="str">
        <f t="shared" si="15"/>
        <v>20–39</v>
      </c>
      <c r="N1026" t="str">
        <f>VLOOKUP(C1026,Customer_Dim!$A$2:$H$501,4,0)</f>
        <v>Male</v>
      </c>
      <c r="O1026" t="str">
        <f>VLOOKUP(C1026,Customer_Dim!$A$2:$H$501,6,0)</f>
        <v>Virginia</v>
      </c>
      <c r="P1026">
        <f>VLOOKUP(D1026,Product_Dim!$A$1:$G$101,7,0)</f>
        <v>301</v>
      </c>
    </row>
    <row r="1027" spans="1:16" x14ac:dyDescent="0.3">
      <c r="A1027" t="s">
        <v>2583</v>
      </c>
      <c r="B1027" s="4">
        <v>45472</v>
      </c>
      <c r="C1027" t="s">
        <v>767</v>
      </c>
      <c r="D1027" t="s">
        <v>1570</v>
      </c>
      <c r="E1027" t="str">
        <f>VLOOKUP(D1027,Product_Dim!$A$1:$G$101,2,0)</f>
        <v>Outdoor Sports Water Bottle</v>
      </c>
      <c r="F1027" t="s">
        <v>1751</v>
      </c>
      <c r="G1027">
        <v>3</v>
      </c>
      <c r="H1027">
        <v>909.25</v>
      </c>
      <c r="I1027">
        <v>0.28999999999999998</v>
      </c>
      <c r="J1027" t="s">
        <v>1810</v>
      </c>
      <c r="K1027" s="17">
        <v>1936.7025000000001</v>
      </c>
      <c r="L1027">
        <f>VLOOKUP(C1027,Customer_Dim!$A$2:$H$501,3,0)</f>
        <v>31</v>
      </c>
      <c r="M1027" t="str">
        <f t="shared" ref="M1027:M1090" si="16">IF(L1027&lt;20,"Below 20",
IF(L1027&lt;40,"20–39",
IF(L1027&lt;60,"40–59","60+")))</f>
        <v>20–39</v>
      </c>
      <c r="N1027" t="str">
        <f>VLOOKUP(C1027,Customer_Dim!$A$2:$H$501,4,0)</f>
        <v>Male</v>
      </c>
      <c r="O1027" t="str">
        <f>VLOOKUP(C1027,Customer_Dim!$A$2:$H$501,6,0)</f>
        <v>Virginia</v>
      </c>
      <c r="P1027">
        <f>VLOOKUP(D1027,Product_Dim!$A$1:$G$101,7,0)</f>
        <v>0</v>
      </c>
    </row>
    <row r="1028" spans="1:16" x14ac:dyDescent="0.3">
      <c r="A1028" t="s">
        <v>3611</v>
      </c>
      <c r="B1028" s="4">
        <v>45941</v>
      </c>
      <c r="C1028" t="s">
        <v>767</v>
      </c>
      <c r="D1028" t="s">
        <v>1580</v>
      </c>
      <c r="E1028" t="str">
        <f>VLOOKUP(D1028,Product_Dim!$A$1:$G$101,2,0)</f>
        <v>Women's Scarf Set</v>
      </c>
      <c r="F1028" t="s">
        <v>1792</v>
      </c>
      <c r="G1028">
        <v>1</v>
      </c>
      <c r="H1028">
        <v>401.18</v>
      </c>
      <c r="I1028">
        <v>0.15</v>
      </c>
      <c r="J1028" t="s">
        <v>1810</v>
      </c>
      <c r="K1028" s="17">
        <v>341.00299999999999</v>
      </c>
      <c r="L1028">
        <f>VLOOKUP(C1028,Customer_Dim!$A$2:$H$501,3,0)</f>
        <v>31</v>
      </c>
      <c r="M1028" t="str">
        <f t="shared" si="16"/>
        <v>20–39</v>
      </c>
      <c r="N1028" t="str">
        <f>VLOOKUP(C1028,Customer_Dim!$A$2:$H$501,4,0)</f>
        <v>Male</v>
      </c>
      <c r="O1028" t="str">
        <f>VLOOKUP(C1028,Customer_Dim!$A$2:$H$501,6,0)</f>
        <v>Virginia</v>
      </c>
      <c r="P1028">
        <f>VLOOKUP(D1028,Product_Dim!$A$1:$G$101,7,0)</f>
        <v>268</v>
      </c>
    </row>
    <row r="1029" spans="1:16" x14ac:dyDescent="0.3">
      <c r="A1029" t="s">
        <v>3797</v>
      </c>
      <c r="B1029" s="4">
        <v>45456</v>
      </c>
      <c r="C1029" t="s">
        <v>767</v>
      </c>
      <c r="D1029" t="s">
        <v>1634</v>
      </c>
      <c r="E1029" t="str">
        <f>VLOOKUP(D1029,Product_Dim!$A$1:$G$101,2,0)</f>
        <v>Rugby Ball</v>
      </c>
      <c r="F1029" t="s">
        <v>1748</v>
      </c>
      <c r="G1029">
        <v>4</v>
      </c>
      <c r="H1029">
        <v>212.75</v>
      </c>
      <c r="I1029">
        <v>0.11</v>
      </c>
      <c r="J1029" t="s">
        <v>1810</v>
      </c>
      <c r="K1029" s="17">
        <v>757.39</v>
      </c>
      <c r="L1029">
        <f>VLOOKUP(C1029,Customer_Dim!$A$2:$H$501,3,0)</f>
        <v>31</v>
      </c>
      <c r="M1029" t="str">
        <f t="shared" si="16"/>
        <v>20–39</v>
      </c>
      <c r="N1029" t="str">
        <f>VLOOKUP(C1029,Customer_Dim!$A$2:$H$501,4,0)</f>
        <v>Male</v>
      </c>
      <c r="O1029" t="str">
        <f>VLOOKUP(C1029,Customer_Dim!$A$2:$H$501,6,0)</f>
        <v>Virginia</v>
      </c>
      <c r="P1029">
        <f>VLOOKUP(D1029,Product_Dim!$A$1:$G$101,7,0)</f>
        <v>82</v>
      </c>
    </row>
    <row r="1030" spans="1:16" x14ac:dyDescent="0.3">
      <c r="A1030" t="s">
        <v>3104</v>
      </c>
      <c r="B1030" s="4">
        <v>45619</v>
      </c>
      <c r="C1030" t="s">
        <v>767</v>
      </c>
      <c r="D1030" t="s">
        <v>1660</v>
      </c>
      <c r="E1030" t="str">
        <f>VLOOKUP(D1030,Product_Dim!$A$1:$G$101,2,0)</f>
        <v>Adjustable Dumbbells 20kg</v>
      </c>
      <c r="F1030" t="s">
        <v>1739</v>
      </c>
      <c r="G1030">
        <v>2</v>
      </c>
      <c r="H1030">
        <v>892.46</v>
      </c>
      <c r="I1030">
        <v>7.0000000000000007E-2</v>
      </c>
      <c r="J1030" t="s">
        <v>1807</v>
      </c>
      <c r="K1030" s="17">
        <v>1659.9756</v>
      </c>
      <c r="L1030">
        <f>VLOOKUP(C1030,Customer_Dim!$A$2:$H$501,3,0)</f>
        <v>31</v>
      </c>
      <c r="M1030" t="str">
        <f t="shared" si="16"/>
        <v>20–39</v>
      </c>
      <c r="N1030" t="str">
        <f>VLOOKUP(C1030,Customer_Dim!$A$2:$H$501,4,0)</f>
        <v>Male</v>
      </c>
      <c r="O1030" t="str">
        <f>VLOOKUP(C1030,Customer_Dim!$A$2:$H$501,6,0)</f>
        <v>Virginia</v>
      </c>
      <c r="P1030">
        <f>VLOOKUP(D1030,Product_Dim!$A$1:$G$101,7,0)</f>
        <v>423</v>
      </c>
    </row>
    <row r="1031" spans="1:16" x14ac:dyDescent="0.3">
      <c r="A1031" t="s">
        <v>2387</v>
      </c>
      <c r="B1031" s="4">
        <v>45273</v>
      </c>
      <c r="C1031" t="s">
        <v>770</v>
      </c>
      <c r="D1031" t="s">
        <v>1692</v>
      </c>
      <c r="E1031" t="str">
        <f>VLOOKUP(D1031,Product_Dim!$A$1:$G$101,2,0)</f>
        <v>Badminton Racket Set</v>
      </c>
      <c r="F1031" t="s">
        <v>1751</v>
      </c>
      <c r="G1031">
        <v>4</v>
      </c>
      <c r="H1031">
        <v>968.27</v>
      </c>
      <c r="I1031">
        <v>0.03</v>
      </c>
      <c r="J1031" t="s">
        <v>1807</v>
      </c>
      <c r="K1031" s="17">
        <v>3756.8876</v>
      </c>
      <c r="L1031">
        <f>VLOOKUP(C1031,Customer_Dim!$A$2:$H$501,3,0)</f>
        <v>58</v>
      </c>
      <c r="M1031" t="str">
        <f t="shared" si="16"/>
        <v>40–59</v>
      </c>
      <c r="N1031" t="str">
        <f>VLOOKUP(C1031,Customer_Dim!$A$2:$H$501,4,0)</f>
        <v>Female</v>
      </c>
      <c r="O1031" t="str">
        <f>VLOOKUP(C1031,Customer_Dim!$A$2:$H$501,6,0)</f>
        <v>Connecticut</v>
      </c>
      <c r="P1031">
        <f>VLOOKUP(D1031,Product_Dim!$A$1:$G$101,7,0)</f>
        <v>358</v>
      </c>
    </row>
    <row r="1032" spans="1:16" x14ac:dyDescent="0.3">
      <c r="A1032" t="s">
        <v>2970</v>
      </c>
      <c r="B1032" s="4">
        <v>45691</v>
      </c>
      <c r="C1032" t="s">
        <v>770</v>
      </c>
      <c r="D1032" t="s">
        <v>1692</v>
      </c>
      <c r="E1032" t="str">
        <f>VLOOKUP(D1032,Product_Dim!$A$1:$G$101,2,0)</f>
        <v>Badminton Racket Set</v>
      </c>
      <c r="F1032" t="s">
        <v>1739</v>
      </c>
      <c r="G1032">
        <v>1</v>
      </c>
      <c r="H1032">
        <v>791.83</v>
      </c>
      <c r="I1032">
        <v>0.28000000000000003</v>
      </c>
      <c r="J1032" t="s">
        <v>1807</v>
      </c>
      <c r="K1032" s="17">
        <v>570.11760000000004</v>
      </c>
      <c r="L1032">
        <f>VLOOKUP(C1032,Customer_Dim!$A$2:$H$501,3,0)</f>
        <v>58</v>
      </c>
      <c r="M1032" t="str">
        <f t="shared" si="16"/>
        <v>40–59</v>
      </c>
      <c r="N1032" t="str">
        <f>VLOOKUP(C1032,Customer_Dim!$A$2:$H$501,4,0)</f>
        <v>Female</v>
      </c>
      <c r="O1032" t="str">
        <f>VLOOKUP(C1032,Customer_Dim!$A$2:$H$501,6,0)</f>
        <v>Connecticut</v>
      </c>
      <c r="P1032">
        <f>VLOOKUP(D1032,Product_Dim!$A$1:$G$101,7,0)</f>
        <v>358</v>
      </c>
    </row>
    <row r="1033" spans="1:16" x14ac:dyDescent="0.3">
      <c r="A1033" t="s">
        <v>3208</v>
      </c>
      <c r="B1033" s="4">
        <v>45653</v>
      </c>
      <c r="C1033" t="s">
        <v>773</v>
      </c>
      <c r="D1033" t="s">
        <v>1578</v>
      </c>
      <c r="E1033" t="str">
        <f>VLOOKUP(D1033,Product_Dim!$A$1:$G$101,2,0)</f>
        <v>Foldable Camping Chair</v>
      </c>
      <c r="F1033" t="s">
        <v>1768</v>
      </c>
      <c r="G1033">
        <v>1</v>
      </c>
      <c r="H1033">
        <v>882.73</v>
      </c>
      <c r="I1033">
        <v>0.1</v>
      </c>
      <c r="J1033" t="s">
        <v>1805</v>
      </c>
      <c r="K1033" s="17">
        <v>794.45699999999999</v>
      </c>
      <c r="L1033">
        <f>VLOOKUP(C1033,Customer_Dim!$A$2:$H$501,3,0)</f>
        <v>56</v>
      </c>
      <c r="M1033" t="str">
        <f t="shared" si="16"/>
        <v>40–59</v>
      </c>
      <c r="N1033" t="str">
        <f>VLOOKUP(C1033,Customer_Dim!$A$2:$H$501,4,0)</f>
        <v>Female</v>
      </c>
      <c r="O1033" t="str">
        <f>VLOOKUP(C1033,Customer_Dim!$A$2:$H$501,6,0)</f>
        <v>Texas</v>
      </c>
      <c r="P1033">
        <f>VLOOKUP(D1033,Product_Dim!$A$1:$G$101,7,0)</f>
        <v>340</v>
      </c>
    </row>
    <row r="1034" spans="1:16" x14ac:dyDescent="0.3">
      <c r="A1034" t="s">
        <v>3241</v>
      </c>
      <c r="B1034" s="4">
        <v>45472</v>
      </c>
      <c r="C1034" t="s">
        <v>773</v>
      </c>
      <c r="D1034" t="s">
        <v>1594</v>
      </c>
      <c r="E1034" t="str">
        <f>VLOOKUP(D1034,Product_Dim!$A$1:$G$101,2,0)</f>
        <v>Vitamin C Face Serum</v>
      </c>
      <c r="F1034" t="s">
        <v>1776</v>
      </c>
      <c r="G1034">
        <v>4</v>
      </c>
      <c r="H1034">
        <v>303.56</v>
      </c>
      <c r="I1034">
        <v>0.2</v>
      </c>
      <c r="J1034" t="s">
        <v>1810</v>
      </c>
      <c r="K1034" s="17">
        <v>971.39200000000005</v>
      </c>
      <c r="L1034">
        <f>VLOOKUP(C1034,Customer_Dim!$A$2:$H$501,3,0)</f>
        <v>56</v>
      </c>
      <c r="M1034" t="str">
        <f t="shared" si="16"/>
        <v>40–59</v>
      </c>
      <c r="N1034" t="str">
        <f>VLOOKUP(C1034,Customer_Dim!$A$2:$H$501,4,0)</f>
        <v>Female</v>
      </c>
      <c r="O1034" t="str">
        <f>VLOOKUP(C1034,Customer_Dim!$A$2:$H$501,6,0)</f>
        <v>Texas</v>
      </c>
      <c r="P1034">
        <f>VLOOKUP(D1034,Product_Dim!$A$1:$G$101,7,0)</f>
        <v>244</v>
      </c>
    </row>
    <row r="1035" spans="1:16" x14ac:dyDescent="0.3">
      <c r="A1035" t="s">
        <v>2013</v>
      </c>
      <c r="B1035" s="4">
        <v>45445</v>
      </c>
      <c r="C1035" t="s">
        <v>773</v>
      </c>
      <c r="D1035" t="s">
        <v>1598</v>
      </c>
      <c r="E1035" t="str">
        <f>VLOOKUP(D1035,Product_Dim!$A$1:$G$101,2,0)</f>
        <v>Gaming Mechanical Keyboard</v>
      </c>
      <c r="F1035" t="s">
        <v>1786</v>
      </c>
      <c r="G1035">
        <v>4</v>
      </c>
      <c r="H1035">
        <v>362.81</v>
      </c>
      <c r="I1035">
        <v>0.21</v>
      </c>
      <c r="J1035" t="s">
        <v>1810</v>
      </c>
      <c r="K1035" s="17">
        <v>1146.4795999999999</v>
      </c>
      <c r="L1035">
        <f>VLOOKUP(C1035,Customer_Dim!$A$2:$H$501,3,0)</f>
        <v>56</v>
      </c>
      <c r="M1035" t="str">
        <f t="shared" si="16"/>
        <v>40–59</v>
      </c>
      <c r="N1035" t="str">
        <f>VLOOKUP(C1035,Customer_Dim!$A$2:$H$501,4,0)</f>
        <v>Female</v>
      </c>
      <c r="O1035" t="str">
        <f>VLOOKUP(C1035,Customer_Dim!$A$2:$H$501,6,0)</f>
        <v>Texas</v>
      </c>
      <c r="P1035">
        <f>VLOOKUP(D1035,Product_Dim!$A$1:$G$101,7,0)</f>
        <v>86</v>
      </c>
    </row>
    <row r="1036" spans="1:16" x14ac:dyDescent="0.3">
      <c r="A1036" t="s">
        <v>2972</v>
      </c>
      <c r="B1036" s="4">
        <v>45251</v>
      </c>
      <c r="C1036" t="s">
        <v>773</v>
      </c>
      <c r="D1036" t="s">
        <v>1600</v>
      </c>
      <c r="E1036" t="str">
        <f>VLOOKUP(D1036,Product_Dim!$A$1:$G$101,2,0)</f>
        <v>Bedroom Table Lamp</v>
      </c>
      <c r="F1036" t="s">
        <v>1734</v>
      </c>
      <c r="G1036">
        <v>2</v>
      </c>
      <c r="H1036">
        <v>961.68</v>
      </c>
      <c r="I1036">
        <v>0.27</v>
      </c>
      <c r="J1036" t="s">
        <v>1807</v>
      </c>
      <c r="K1036" s="17">
        <v>1404.0527999999999</v>
      </c>
      <c r="L1036">
        <f>VLOOKUP(C1036,Customer_Dim!$A$2:$H$501,3,0)</f>
        <v>56</v>
      </c>
      <c r="M1036" t="str">
        <f t="shared" si="16"/>
        <v>40–59</v>
      </c>
      <c r="N1036" t="str">
        <f>VLOOKUP(C1036,Customer_Dim!$A$2:$H$501,4,0)</f>
        <v>Female</v>
      </c>
      <c r="O1036" t="str">
        <f>VLOOKUP(C1036,Customer_Dim!$A$2:$H$501,6,0)</f>
        <v>Texas</v>
      </c>
      <c r="P1036">
        <f>VLOOKUP(D1036,Product_Dim!$A$1:$G$101,7,0)</f>
        <v>329</v>
      </c>
    </row>
    <row r="1037" spans="1:16" x14ac:dyDescent="0.3">
      <c r="A1037" t="s">
        <v>1959</v>
      </c>
      <c r="B1037" s="4">
        <v>45798</v>
      </c>
      <c r="C1037" t="s">
        <v>773</v>
      </c>
      <c r="D1037" t="s">
        <v>1668</v>
      </c>
      <c r="E1037" t="str">
        <f>VLOOKUP(D1037,Product_Dim!$A$1:$G$101,2,0)</f>
        <v>Men's Sports Shorts</v>
      </c>
      <c r="F1037" t="s">
        <v>1795</v>
      </c>
      <c r="G1037">
        <v>2</v>
      </c>
      <c r="H1037">
        <v>108.74</v>
      </c>
      <c r="I1037">
        <v>0.11</v>
      </c>
      <c r="J1037" t="s">
        <v>1807</v>
      </c>
      <c r="K1037" s="17">
        <v>193.55719999999999</v>
      </c>
      <c r="L1037">
        <f>VLOOKUP(C1037,Customer_Dim!$A$2:$H$501,3,0)</f>
        <v>56</v>
      </c>
      <c r="M1037" t="str">
        <f t="shared" si="16"/>
        <v>40–59</v>
      </c>
      <c r="N1037" t="str">
        <f>VLOOKUP(C1037,Customer_Dim!$A$2:$H$501,4,0)</f>
        <v>Female</v>
      </c>
      <c r="O1037" t="str">
        <f>VLOOKUP(C1037,Customer_Dim!$A$2:$H$501,6,0)</f>
        <v>Texas</v>
      </c>
      <c r="P1037">
        <f>VLOOKUP(D1037,Product_Dim!$A$1:$G$101,7,0)</f>
        <v>224</v>
      </c>
    </row>
    <row r="1038" spans="1:16" x14ac:dyDescent="0.3">
      <c r="A1038" t="s">
        <v>1903</v>
      </c>
      <c r="B1038" s="4">
        <v>45523</v>
      </c>
      <c r="C1038" t="s">
        <v>776</v>
      </c>
      <c r="D1038" t="s">
        <v>1630</v>
      </c>
      <c r="E1038" t="str">
        <f>VLOOKUP(D1038,Product_Dim!$A$1:$G$101,2,0)</f>
        <v>Boxing Hand Wraps</v>
      </c>
      <c r="F1038" t="s">
        <v>1771</v>
      </c>
      <c r="G1038">
        <v>1</v>
      </c>
      <c r="H1038">
        <v>842.9</v>
      </c>
      <c r="I1038">
        <v>0.06</v>
      </c>
      <c r="J1038" t="s">
        <v>1810</v>
      </c>
      <c r="K1038" s="17">
        <v>792.32599999999991</v>
      </c>
      <c r="L1038">
        <f>VLOOKUP(C1038,Customer_Dim!$A$2:$H$501,3,0)</f>
        <v>19</v>
      </c>
      <c r="M1038" t="str">
        <f t="shared" si="16"/>
        <v>Below 20</v>
      </c>
      <c r="N1038" t="str">
        <f>VLOOKUP(C1038,Customer_Dim!$A$2:$H$501,4,0)</f>
        <v>Male</v>
      </c>
      <c r="O1038" t="str">
        <f>VLOOKUP(C1038,Customer_Dim!$A$2:$H$501,6,0)</f>
        <v>Utah</v>
      </c>
      <c r="P1038">
        <f>VLOOKUP(D1038,Product_Dim!$A$1:$G$101,7,0)</f>
        <v>260</v>
      </c>
    </row>
    <row r="1039" spans="1:16" x14ac:dyDescent="0.3">
      <c r="A1039" t="s">
        <v>2937</v>
      </c>
      <c r="B1039" s="4">
        <v>45512</v>
      </c>
      <c r="C1039" t="s">
        <v>776</v>
      </c>
      <c r="D1039" t="s">
        <v>1636</v>
      </c>
      <c r="E1039" t="str">
        <f>VLOOKUP(D1039,Product_Dim!$A$1:$G$101,2,0)</f>
        <v>Men's Track Pants</v>
      </c>
      <c r="F1039" t="s">
        <v>1764</v>
      </c>
      <c r="G1039">
        <v>2</v>
      </c>
      <c r="H1039">
        <v>568.95000000000005</v>
      </c>
      <c r="I1039">
        <v>0.22</v>
      </c>
      <c r="J1039" t="s">
        <v>1805</v>
      </c>
      <c r="K1039" s="17">
        <v>887.56200000000013</v>
      </c>
      <c r="L1039">
        <f>VLOOKUP(C1039,Customer_Dim!$A$2:$H$501,3,0)</f>
        <v>19</v>
      </c>
      <c r="M1039" t="str">
        <f t="shared" si="16"/>
        <v>Below 20</v>
      </c>
      <c r="N1039" t="str">
        <f>VLOOKUP(C1039,Customer_Dim!$A$2:$H$501,4,0)</f>
        <v>Male</v>
      </c>
      <c r="O1039" t="str">
        <f>VLOOKUP(C1039,Customer_Dim!$A$2:$H$501,6,0)</f>
        <v>Utah</v>
      </c>
      <c r="P1039">
        <f>VLOOKUP(D1039,Product_Dim!$A$1:$G$101,7,0)</f>
        <v>125</v>
      </c>
    </row>
    <row r="1040" spans="1:16" x14ac:dyDescent="0.3">
      <c r="A1040" t="s">
        <v>3031</v>
      </c>
      <c r="B1040" s="4">
        <v>45880</v>
      </c>
      <c r="C1040" t="s">
        <v>776</v>
      </c>
      <c r="D1040" t="s">
        <v>1682</v>
      </c>
      <c r="E1040" t="str">
        <f>VLOOKUP(D1040,Product_Dim!$A$1:$G$101,2,0)</f>
        <v>Wireless Mouse</v>
      </c>
      <c r="F1040" t="s">
        <v>1758</v>
      </c>
      <c r="G1040">
        <v>4</v>
      </c>
      <c r="H1040">
        <v>218.01</v>
      </c>
      <c r="I1040">
        <v>0.06</v>
      </c>
      <c r="J1040" t="s">
        <v>1805</v>
      </c>
      <c r="K1040" s="17">
        <v>819.71759999999995</v>
      </c>
      <c r="L1040">
        <f>VLOOKUP(C1040,Customer_Dim!$A$2:$H$501,3,0)</f>
        <v>19</v>
      </c>
      <c r="M1040" t="str">
        <f t="shared" si="16"/>
        <v>Below 20</v>
      </c>
      <c r="N1040" t="str">
        <f>VLOOKUP(C1040,Customer_Dim!$A$2:$H$501,4,0)</f>
        <v>Male</v>
      </c>
      <c r="O1040" t="str">
        <f>VLOOKUP(C1040,Customer_Dim!$A$2:$H$501,6,0)</f>
        <v>Utah</v>
      </c>
      <c r="P1040">
        <f>VLOOKUP(D1040,Product_Dim!$A$1:$G$101,7,0)</f>
        <v>320</v>
      </c>
    </row>
    <row r="1041" spans="1:16" x14ac:dyDescent="0.3">
      <c r="A1041" t="s">
        <v>3378</v>
      </c>
      <c r="B1041" s="4">
        <v>45325</v>
      </c>
      <c r="C1041" t="s">
        <v>779</v>
      </c>
      <c r="D1041" t="s">
        <v>1533</v>
      </c>
      <c r="E1041" t="str">
        <f>VLOOKUP(D1041,Product_Dim!$A$1:$G$101,2,0)</f>
        <v>Men's Running Jacket</v>
      </c>
      <c r="F1041" t="s">
        <v>1779</v>
      </c>
      <c r="G1041">
        <v>4</v>
      </c>
      <c r="H1041">
        <v>785.41</v>
      </c>
      <c r="I1041">
        <v>0.13</v>
      </c>
      <c r="J1041" t="s">
        <v>1810</v>
      </c>
      <c r="K1041" s="17">
        <v>2733.2267999999999</v>
      </c>
      <c r="L1041">
        <f>VLOOKUP(C1041,Customer_Dim!$A$2:$H$501,3,0)</f>
        <v>57</v>
      </c>
      <c r="M1041" t="str">
        <f t="shared" si="16"/>
        <v>40–59</v>
      </c>
      <c r="N1041" t="str">
        <f>VLOOKUP(C1041,Customer_Dim!$A$2:$H$501,4,0)</f>
        <v>Female</v>
      </c>
      <c r="O1041" t="str">
        <f>VLOOKUP(C1041,Customer_Dim!$A$2:$H$501,6,0)</f>
        <v>Michigan</v>
      </c>
      <c r="P1041">
        <f>VLOOKUP(D1041,Product_Dim!$A$1:$G$101,7,0)</f>
        <v>452</v>
      </c>
    </row>
    <row r="1042" spans="1:16" x14ac:dyDescent="0.3">
      <c r="A1042" t="s">
        <v>2741</v>
      </c>
      <c r="B1042" s="4">
        <v>45317</v>
      </c>
      <c r="C1042" t="s">
        <v>779</v>
      </c>
      <c r="D1042" t="s">
        <v>1608</v>
      </c>
      <c r="E1042" t="str">
        <f>VLOOKUP(D1042,Product_Dim!$A$1:$G$101,2,0)</f>
        <v>Portable Power Bank</v>
      </c>
      <c r="F1042" t="s">
        <v>1768</v>
      </c>
      <c r="G1042">
        <v>2</v>
      </c>
      <c r="H1042">
        <v>986.73</v>
      </c>
      <c r="I1042">
        <v>0.05</v>
      </c>
      <c r="J1042" t="s">
        <v>1807</v>
      </c>
      <c r="K1042" s="17">
        <v>1874.787</v>
      </c>
      <c r="L1042">
        <f>VLOOKUP(C1042,Customer_Dim!$A$2:$H$501,3,0)</f>
        <v>57</v>
      </c>
      <c r="M1042" t="str">
        <f t="shared" si="16"/>
        <v>40–59</v>
      </c>
      <c r="N1042" t="str">
        <f>VLOOKUP(C1042,Customer_Dim!$A$2:$H$501,4,0)</f>
        <v>Female</v>
      </c>
      <c r="O1042" t="str">
        <f>VLOOKUP(C1042,Customer_Dim!$A$2:$H$501,6,0)</f>
        <v>Michigan</v>
      </c>
      <c r="P1042">
        <f>VLOOKUP(D1042,Product_Dim!$A$1:$G$101,7,0)</f>
        <v>301</v>
      </c>
    </row>
    <row r="1043" spans="1:16" x14ac:dyDescent="0.3">
      <c r="A1043" t="s">
        <v>3337</v>
      </c>
      <c r="B1043" s="4">
        <v>45346</v>
      </c>
      <c r="C1043" t="s">
        <v>779</v>
      </c>
      <c r="D1043" t="s">
        <v>1610</v>
      </c>
      <c r="E1043" t="str">
        <f>VLOOKUP(D1043,Product_Dim!$A$1:$G$101,2,0)</f>
        <v>Noise-Canceling Headphones</v>
      </c>
      <c r="F1043" t="s">
        <v>1781</v>
      </c>
      <c r="G1043">
        <v>3</v>
      </c>
      <c r="H1043">
        <v>62.03</v>
      </c>
      <c r="I1043">
        <v>0.01</v>
      </c>
      <c r="J1043" t="s">
        <v>1810</v>
      </c>
      <c r="K1043" s="17">
        <v>184.22909999999999</v>
      </c>
      <c r="L1043">
        <f>VLOOKUP(C1043,Customer_Dim!$A$2:$H$501,3,0)</f>
        <v>57</v>
      </c>
      <c r="M1043" t="str">
        <f t="shared" si="16"/>
        <v>40–59</v>
      </c>
      <c r="N1043" t="str">
        <f>VLOOKUP(C1043,Customer_Dim!$A$2:$H$501,4,0)</f>
        <v>Female</v>
      </c>
      <c r="O1043" t="str">
        <f>VLOOKUP(C1043,Customer_Dim!$A$2:$H$501,6,0)</f>
        <v>Michigan</v>
      </c>
      <c r="P1043">
        <f>VLOOKUP(D1043,Product_Dim!$A$1:$G$101,7,0)</f>
        <v>378</v>
      </c>
    </row>
    <row r="1044" spans="1:16" x14ac:dyDescent="0.3">
      <c r="A1044" t="s">
        <v>3182</v>
      </c>
      <c r="B1044" s="4">
        <v>45534</v>
      </c>
      <c r="C1044" t="s">
        <v>779</v>
      </c>
      <c r="D1044" t="s">
        <v>1666</v>
      </c>
      <c r="E1044" t="str">
        <f>VLOOKUP(D1044,Product_Dim!$A$1:$G$101,2,0)</f>
        <v>Wooden Nightstand</v>
      </c>
      <c r="F1044" t="s">
        <v>1781</v>
      </c>
      <c r="G1044">
        <v>4</v>
      </c>
      <c r="H1044">
        <v>207.41</v>
      </c>
      <c r="I1044">
        <v>0.02</v>
      </c>
      <c r="J1044" t="s">
        <v>1805</v>
      </c>
      <c r="K1044" s="17">
        <v>813.04719999999998</v>
      </c>
      <c r="L1044">
        <f>VLOOKUP(C1044,Customer_Dim!$A$2:$H$501,3,0)</f>
        <v>57</v>
      </c>
      <c r="M1044" t="str">
        <f t="shared" si="16"/>
        <v>40–59</v>
      </c>
      <c r="N1044" t="str">
        <f>VLOOKUP(C1044,Customer_Dim!$A$2:$H$501,4,0)</f>
        <v>Female</v>
      </c>
      <c r="O1044" t="str">
        <f>VLOOKUP(C1044,Customer_Dim!$A$2:$H$501,6,0)</f>
        <v>Michigan</v>
      </c>
      <c r="P1044">
        <f>VLOOKUP(D1044,Product_Dim!$A$1:$G$101,7,0)</f>
        <v>130</v>
      </c>
    </row>
    <row r="1045" spans="1:16" x14ac:dyDescent="0.3">
      <c r="A1045" t="s">
        <v>3316</v>
      </c>
      <c r="B1045" s="4">
        <v>45765</v>
      </c>
      <c r="C1045" t="s">
        <v>779</v>
      </c>
      <c r="D1045" t="s">
        <v>1710</v>
      </c>
      <c r="E1045" t="str">
        <f>VLOOKUP(D1045,Product_Dim!$A$1:$G$101,2,0)</f>
        <v>Gaming Mouse Pad XL</v>
      </c>
      <c r="F1045" t="s">
        <v>1734</v>
      </c>
      <c r="G1045">
        <v>3</v>
      </c>
      <c r="H1045">
        <v>65.569999999999993</v>
      </c>
      <c r="I1045">
        <v>0.3</v>
      </c>
      <c r="J1045" t="s">
        <v>1810</v>
      </c>
      <c r="K1045" s="17">
        <v>137.697</v>
      </c>
      <c r="L1045">
        <f>VLOOKUP(C1045,Customer_Dim!$A$2:$H$501,3,0)</f>
        <v>57</v>
      </c>
      <c r="M1045" t="str">
        <f t="shared" si="16"/>
        <v>40–59</v>
      </c>
      <c r="N1045" t="str">
        <f>VLOOKUP(C1045,Customer_Dim!$A$2:$H$501,4,0)</f>
        <v>Female</v>
      </c>
      <c r="O1045" t="str">
        <f>VLOOKUP(C1045,Customer_Dim!$A$2:$H$501,6,0)</f>
        <v>Michigan</v>
      </c>
      <c r="P1045">
        <f>VLOOKUP(D1045,Product_Dim!$A$1:$G$101,7,0)</f>
        <v>361</v>
      </c>
    </row>
    <row r="1046" spans="1:16" x14ac:dyDescent="0.3">
      <c r="A1046" t="s">
        <v>3236</v>
      </c>
      <c r="B1046" s="4">
        <v>45804</v>
      </c>
      <c r="C1046" t="s">
        <v>779</v>
      </c>
      <c r="D1046" t="s">
        <v>1718</v>
      </c>
      <c r="E1046" t="str">
        <f>VLOOKUP(D1046,Product_Dim!$A$1:$G$101,2,0)</f>
        <v>Vitamin E Body Lotion</v>
      </c>
      <c r="F1046" t="s">
        <v>1779</v>
      </c>
      <c r="G1046">
        <v>2</v>
      </c>
      <c r="H1046">
        <v>822.59</v>
      </c>
      <c r="I1046">
        <v>0.22</v>
      </c>
      <c r="J1046" t="s">
        <v>1807</v>
      </c>
      <c r="K1046" s="17">
        <v>1283.2403999999999</v>
      </c>
      <c r="L1046">
        <f>VLOOKUP(C1046,Customer_Dim!$A$2:$H$501,3,0)</f>
        <v>57</v>
      </c>
      <c r="M1046" t="str">
        <f t="shared" si="16"/>
        <v>40–59</v>
      </c>
      <c r="N1046" t="str">
        <f>VLOOKUP(C1046,Customer_Dim!$A$2:$H$501,4,0)</f>
        <v>Female</v>
      </c>
      <c r="O1046" t="str">
        <f>VLOOKUP(C1046,Customer_Dim!$A$2:$H$501,6,0)</f>
        <v>Michigan</v>
      </c>
      <c r="P1046">
        <f>VLOOKUP(D1046,Product_Dim!$A$1:$G$101,7,0)</f>
        <v>213</v>
      </c>
    </row>
    <row r="1047" spans="1:16" x14ac:dyDescent="0.3">
      <c r="A1047" t="s">
        <v>2840</v>
      </c>
      <c r="B1047" s="4">
        <v>45479</v>
      </c>
      <c r="C1047" t="s">
        <v>782</v>
      </c>
      <c r="D1047" t="s">
        <v>1596</v>
      </c>
      <c r="E1047" t="str">
        <f>VLOOKUP(D1047,Product_Dim!$A$1:$G$101,2,0)</f>
        <v>Modern Wall Clock</v>
      </c>
      <c r="F1047" t="s">
        <v>1768</v>
      </c>
      <c r="G1047">
        <v>1</v>
      </c>
      <c r="H1047">
        <v>409.41</v>
      </c>
      <c r="I1047">
        <v>0.13</v>
      </c>
      <c r="J1047" t="s">
        <v>1807</v>
      </c>
      <c r="K1047" s="17">
        <v>356.18669999999997</v>
      </c>
      <c r="L1047">
        <f>VLOOKUP(C1047,Customer_Dim!$A$2:$H$501,3,0)</f>
        <v>58</v>
      </c>
      <c r="M1047" t="str">
        <f t="shared" si="16"/>
        <v>40–59</v>
      </c>
      <c r="N1047" t="str">
        <f>VLOOKUP(C1047,Customer_Dim!$A$2:$H$501,4,0)</f>
        <v>Male</v>
      </c>
      <c r="O1047" t="str">
        <f>VLOOKUP(C1047,Customer_Dim!$A$2:$H$501,6,0)</f>
        <v>Arkansas</v>
      </c>
      <c r="P1047">
        <f>VLOOKUP(D1047,Product_Dim!$A$1:$G$101,7,0)</f>
        <v>305</v>
      </c>
    </row>
    <row r="1048" spans="1:16" x14ac:dyDescent="0.3">
      <c r="A1048" t="s">
        <v>2405</v>
      </c>
      <c r="B1048" s="4">
        <v>45236</v>
      </c>
      <c r="C1048" t="s">
        <v>782</v>
      </c>
      <c r="D1048" t="s">
        <v>1608</v>
      </c>
      <c r="E1048" t="str">
        <f>VLOOKUP(D1048,Product_Dim!$A$1:$G$101,2,0)</f>
        <v>Portable Power Bank</v>
      </c>
      <c r="F1048" t="s">
        <v>1764</v>
      </c>
      <c r="G1048">
        <v>3</v>
      </c>
      <c r="H1048">
        <v>700.43</v>
      </c>
      <c r="I1048">
        <v>0.01</v>
      </c>
      <c r="J1048" t="s">
        <v>1810</v>
      </c>
      <c r="K1048" s="17">
        <v>2080.2770999999998</v>
      </c>
      <c r="L1048">
        <f>VLOOKUP(C1048,Customer_Dim!$A$2:$H$501,3,0)</f>
        <v>58</v>
      </c>
      <c r="M1048" t="str">
        <f t="shared" si="16"/>
        <v>40–59</v>
      </c>
      <c r="N1048" t="str">
        <f>VLOOKUP(C1048,Customer_Dim!$A$2:$H$501,4,0)</f>
        <v>Male</v>
      </c>
      <c r="O1048" t="str">
        <f>VLOOKUP(C1048,Customer_Dim!$A$2:$H$501,6,0)</f>
        <v>Arkansas</v>
      </c>
      <c r="P1048">
        <f>VLOOKUP(D1048,Product_Dim!$A$1:$G$101,7,0)</f>
        <v>301</v>
      </c>
    </row>
    <row r="1049" spans="1:16" x14ac:dyDescent="0.3">
      <c r="A1049" t="s">
        <v>2025</v>
      </c>
      <c r="B1049" s="4">
        <v>45447</v>
      </c>
      <c r="C1049" t="s">
        <v>782</v>
      </c>
      <c r="D1049" t="s">
        <v>1674</v>
      </c>
      <c r="E1049" t="str">
        <f>VLOOKUP(D1049,Product_Dim!$A$1:$G$101,2,0)</f>
        <v>Professional Jump Rope</v>
      </c>
      <c r="F1049" t="s">
        <v>1739</v>
      </c>
      <c r="G1049">
        <v>4</v>
      </c>
      <c r="H1049">
        <v>640.97</v>
      </c>
      <c r="I1049">
        <v>0.11</v>
      </c>
      <c r="J1049" t="s">
        <v>1810</v>
      </c>
      <c r="K1049" s="17">
        <v>2281.8532</v>
      </c>
      <c r="L1049">
        <f>VLOOKUP(C1049,Customer_Dim!$A$2:$H$501,3,0)</f>
        <v>58</v>
      </c>
      <c r="M1049" t="str">
        <f t="shared" si="16"/>
        <v>40–59</v>
      </c>
      <c r="N1049" t="str">
        <f>VLOOKUP(C1049,Customer_Dim!$A$2:$H$501,4,0)</f>
        <v>Male</v>
      </c>
      <c r="O1049" t="str">
        <f>VLOOKUP(C1049,Customer_Dim!$A$2:$H$501,6,0)</f>
        <v>Arkansas</v>
      </c>
      <c r="P1049">
        <f>VLOOKUP(D1049,Product_Dim!$A$1:$G$101,7,0)</f>
        <v>300</v>
      </c>
    </row>
    <row r="1050" spans="1:16" x14ac:dyDescent="0.3">
      <c r="A1050" t="s">
        <v>2578</v>
      </c>
      <c r="B1050" s="4">
        <v>45752</v>
      </c>
      <c r="C1050" t="s">
        <v>785</v>
      </c>
      <c r="D1050" t="s">
        <v>1550</v>
      </c>
      <c r="E1050" t="str">
        <f>VLOOKUP(D1050,Product_Dim!$A$1:$G$101,2,0)</f>
        <v>Ceramic Kitchen Bowl Set</v>
      </c>
      <c r="F1050" t="s">
        <v>1751</v>
      </c>
      <c r="G1050">
        <v>1</v>
      </c>
      <c r="H1050">
        <v>768.25</v>
      </c>
      <c r="I1050">
        <v>0.18</v>
      </c>
      <c r="J1050" t="s">
        <v>1805</v>
      </c>
      <c r="K1050" s="17">
        <v>629.96500000000003</v>
      </c>
      <c r="L1050">
        <f>VLOOKUP(C1050,Customer_Dim!$A$2:$H$501,3,0)</f>
        <v>32</v>
      </c>
      <c r="M1050" t="str">
        <f t="shared" si="16"/>
        <v>20–39</v>
      </c>
      <c r="N1050" t="str">
        <f>VLOOKUP(C1050,Customer_Dim!$A$2:$H$501,4,0)</f>
        <v>Male</v>
      </c>
      <c r="O1050" t="str">
        <f>VLOOKUP(C1050,Customer_Dim!$A$2:$H$501,6,0)</f>
        <v>New Hampshire</v>
      </c>
      <c r="P1050">
        <f>VLOOKUP(D1050,Product_Dim!$A$1:$G$101,7,0)</f>
        <v>308</v>
      </c>
    </row>
    <row r="1051" spans="1:16" x14ac:dyDescent="0.3">
      <c r="A1051" t="s">
        <v>3486</v>
      </c>
      <c r="B1051" s="4">
        <v>45237</v>
      </c>
      <c r="C1051" t="s">
        <v>785</v>
      </c>
      <c r="D1051" t="s">
        <v>1570</v>
      </c>
      <c r="E1051" t="str">
        <f>VLOOKUP(D1051,Product_Dim!$A$1:$G$101,2,0)</f>
        <v>Outdoor Sports Water Bottle</v>
      </c>
      <c r="F1051" t="s">
        <v>1792</v>
      </c>
      <c r="G1051">
        <v>3</v>
      </c>
      <c r="H1051">
        <v>94.83</v>
      </c>
      <c r="I1051">
        <v>0.16</v>
      </c>
      <c r="J1051" t="s">
        <v>1810</v>
      </c>
      <c r="K1051" s="17">
        <v>238.9716</v>
      </c>
      <c r="L1051">
        <f>VLOOKUP(C1051,Customer_Dim!$A$2:$H$501,3,0)</f>
        <v>32</v>
      </c>
      <c r="M1051" t="str">
        <f t="shared" si="16"/>
        <v>20–39</v>
      </c>
      <c r="N1051" t="str">
        <f>VLOOKUP(C1051,Customer_Dim!$A$2:$H$501,4,0)</f>
        <v>Male</v>
      </c>
      <c r="O1051" t="str">
        <f>VLOOKUP(C1051,Customer_Dim!$A$2:$H$501,6,0)</f>
        <v>New Hampshire</v>
      </c>
      <c r="P1051">
        <f>VLOOKUP(D1051,Product_Dim!$A$1:$G$101,7,0)</f>
        <v>0</v>
      </c>
    </row>
    <row r="1052" spans="1:16" x14ac:dyDescent="0.3">
      <c r="A1052" t="s">
        <v>3729</v>
      </c>
      <c r="B1052" s="4">
        <v>45276</v>
      </c>
      <c r="C1052" t="s">
        <v>785</v>
      </c>
      <c r="D1052" t="s">
        <v>1622</v>
      </c>
      <c r="E1052" t="str">
        <f>VLOOKUP(D1052,Product_Dim!$A$1:$G$101,2,0)</f>
        <v>Men's Winter Jacket</v>
      </c>
      <c r="F1052" t="s">
        <v>1789</v>
      </c>
      <c r="G1052">
        <v>4</v>
      </c>
      <c r="H1052">
        <v>569.36</v>
      </c>
      <c r="I1052">
        <v>0.27</v>
      </c>
      <c r="J1052" t="s">
        <v>1807</v>
      </c>
      <c r="K1052" s="17">
        <v>1662.5311999999999</v>
      </c>
      <c r="L1052">
        <f>VLOOKUP(C1052,Customer_Dim!$A$2:$H$501,3,0)</f>
        <v>32</v>
      </c>
      <c r="M1052" t="str">
        <f t="shared" si="16"/>
        <v>20–39</v>
      </c>
      <c r="N1052" t="str">
        <f>VLOOKUP(C1052,Customer_Dim!$A$2:$H$501,4,0)</f>
        <v>Male</v>
      </c>
      <c r="O1052" t="str">
        <f>VLOOKUP(C1052,Customer_Dim!$A$2:$H$501,6,0)</f>
        <v>New Hampshire</v>
      </c>
      <c r="P1052">
        <f>VLOOKUP(D1052,Product_Dim!$A$1:$G$101,7,0)</f>
        <v>296</v>
      </c>
    </row>
    <row r="1053" spans="1:16" x14ac:dyDescent="0.3">
      <c r="A1053" t="s">
        <v>3102</v>
      </c>
      <c r="B1053" s="4">
        <v>45313</v>
      </c>
      <c r="C1053" t="s">
        <v>785</v>
      </c>
      <c r="D1053" t="s">
        <v>1650</v>
      </c>
      <c r="E1053" t="str">
        <f>VLOOKUP(D1053,Product_Dim!$A$1:$G$101,2,0)</f>
        <v>Luxury Perfume Spray</v>
      </c>
      <c r="F1053" t="s">
        <v>1751</v>
      </c>
      <c r="G1053">
        <v>3</v>
      </c>
      <c r="H1053">
        <v>543.49</v>
      </c>
      <c r="I1053">
        <v>0.05</v>
      </c>
      <c r="J1053" t="s">
        <v>1807</v>
      </c>
      <c r="K1053" s="17">
        <v>1548.9465</v>
      </c>
      <c r="L1053">
        <f>VLOOKUP(C1053,Customer_Dim!$A$2:$H$501,3,0)</f>
        <v>32</v>
      </c>
      <c r="M1053" t="str">
        <f t="shared" si="16"/>
        <v>20–39</v>
      </c>
      <c r="N1053" t="str">
        <f>VLOOKUP(C1053,Customer_Dim!$A$2:$H$501,4,0)</f>
        <v>Male</v>
      </c>
      <c r="O1053" t="str">
        <f>VLOOKUP(C1053,Customer_Dim!$A$2:$H$501,6,0)</f>
        <v>New Hampshire</v>
      </c>
      <c r="P1053">
        <f>VLOOKUP(D1053,Product_Dim!$A$1:$G$101,7,0)</f>
        <v>444</v>
      </c>
    </row>
    <row r="1054" spans="1:16" x14ac:dyDescent="0.3">
      <c r="A1054" t="s">
        <v>2557</v>
      </c>
      <c r="B1054" s="4">
        <v>45778</v>
      </c>
      <c r="C1054" t="s">
        <v>788</v>
      </c>
      <c r="D1054" t="s">
        <v>1598</v>
      </c>
      <c r="E1054" t="str">
        <f>VLOOKUP(D1054,Product_Dim!$A$1:$G$101,2,0)</f>
        <v>Gaming Mechanical Keyboard</v>
      </c>
      <c r="F1054" t="s">
        <v>1748</v>
      </c>
      <c r="G1054">
        <v>3</v>
      </c>
      <c r="H1054">
        <v>35.159999999999997</v>
      </c>
      <c r="I1054">
        <v>0.04</v>
      </c>
      <c r="J1054" t="s">
        <v>1810</v>
      </c>
      <c r="K1054" s="17">
        <v>101.2608</v>
      </c>
      <c r="L1054">
        <f>VLOOKUP(C1054,Customer_Dim!$A$2:$H$501,3,0)</f>
        <v>19</v>
      </c>
      <c r="M1054" t="str">
        <f t="shared" si="16"/>
        <v>Below 20</v>
      </c>
      <c r="N1054" t="str">
        <f>VLOOKUP(C1054,Customer_Dim!$A$2:$H$501,4,0)</f>
        <v>Male</v>
      </c>
      <c r="O1054" t="str">
        <f>VLOOKUP(C1054,Customer_Dim!$A$2:$H$501,6,0)</f>
        <v>Nevada</v>
      </c>
      <c r="P1054">
        <f>VLOOKUP(D1054,Product_Dim!$A$1:$G$101,7,0)</f>
        <v>86</v>
      </c>
    </row>
    <row r="1055" spans="1:16" x14ac:dyDescent="0.3">
      <c r="A1055" t="s">
        <v>2066</v>
      </c>
      <c r="B1055" s="4">
        <v>45773</v>
      </c>
      <c r="C1055" t="s">
        <v>788</v>
      </c>
      <c r="D1055" t="s">
        <v>1600</v>
      </c>
      <c r="E1055" t="str">
        <f>VLOOKUP(D1055,Product_Dim!$A$1:$G$101,2,0)</f>
        <v>Bedroom Table Lamp</v>
      </c>
      <c r="F1055" t="s">
        <v>1743</v>
      </c>
      <c r="G1055">
        <v>2</v>
      </c>
      <c r="H1055">
        <v>355.3</v>
      </c>
      <c r="J1055" t="s">
        <v>1807</v>
      </c>
      <c r="K1055" s="17">
        <v>589.798</v>
      </c>
      <c r="L1055">
        <f>VLOOKUP(C1055,Customer_Dim!$A$2:$H$501,3,0)</f>
        <v>19</v>
      </c>
      <c r="M1055" t="str">
        <f t="shared" si="16"/>
        <v>Below 20</v>
      </c>
      <c r="N1055" t="str">
        <f>VLOOKUP(C1055,Customer_Dim!$A$2:$H$501,4,0)</f>
        <v>Male</v>
      </c>
      <c r="O1055" t="str">
        <f>VLOOKUP(C1055,Customer_Dim!$A$2:$H$501,6,0)</f>
        <v>Nevada</v>
      </c>
      <c r="P1055">
        <f>VLOOKUP(D1055,Product_Dim!$A$1:$G$101,7,0)</f>
        <v>329</v>
      </c>
    </row>
    <row r="1056" spans="1:16" x14ac:dyDescent="0.3">
      <c r="A1056" t="s">
        <v>2774</v>
      </c>
      <c r="B1056" s="4">
        <v>45783</v>
      </c>
      <c r="C1056" t="s">
        <v>788</v>
      </c>
      <c r="D1056" t="s">
        <v>1608</v>
      </c>
      <c r="E1056" t="str">
        <f>VLOOKUP(D1056,Product_Dim!$A$1:$G$101,2,0)</f>
        <v>Portable Power Bank</v>
      </c>
      <c r="F1056" t="s">
        <v>1792</v>
      </c>
      <c r="G1056">
        <v>3</v>
      </c>
      <c r="H1056">
        <v>529.89</v>
      </c>
      <c r="I1056">
        <v>0.21</v>
      </c>
      <c r="J1056" t="s">
        <v>1805</v>
      </c>
      <c r="K1056" s="17">
        <v>1255.8393000000001</v>
      </c>
      <c r="L1056">
        <f>VLOOKUP(C1056,Customer_Dim!$A$2:$H$501,3,0)</f>
        <v>19</v>
      </c>
      <c r="M1056" t="str">
        <f t="shared" si="16"/>
        <v>Below 20</v>
      </c>
      <c r="N1056" t="str">
        <f>VLOOKUP(C1056,Customer_Dim!$A$2:$H$501,4,0)</f>
        <v>Male</v>
      </c>
      <c r="O1056" t="str">
        <f>VLOOKUP(C1056,Customer_Dim!$A$2:$H$501,6,0)</f>
        <v>Nevada</v>
      </c>
      <c r="P1056">
        <f>VLOOKUP(D1056,Product_Dim!$A$1:$G$101,7,0)</f>
        <v>301</v>
      </c>
    </row>
    <row r="1057" spans="1:16" x14ac:dyDescent="0.3">
      <c r="A1057" t="s">
        <v>2672</v>
      </c>
      <c r="B1057" s="4">
        <v>45770</v>
      </c>
      <c r="C1057" t="s">
        <v>788</v>
      </c>
      <c r="D1057" t="s">
        <v>1616</v>
      </c>
      <c r="E1057" t="str">
        <f>VLOOKUP(D1057,Product_Dim!$A$1:$G$101,2,0)</f>
        <v>USB External Hard Drive</v>
      </c>
      <c r="F1057" t="s">
        <v>1764</v>
      </c>
      <c r="G1057">
        <v>3</v>
      </c>
      <c r="H1057">
        <v>924.15</v>
      </c>
      <c r="I1057">
        <v>0.1</v>
      </c>
      <c r="J1057" t="s">
        <v>1807</v>
      </c>
      <c r="K1057" s="17">
        <v>2495.2049999999999</v>
      </c>
      <c r="L1057">
        <f>VLOOKUP(C1057,Customer_Dim!$A$2:$H$501,3,0)</f>
        <v>19</v>
      </c>
      <c r="M1057" t="str">
        <f t="shared" si="16"/>
        <v>Below 20</v>
      </c>
      <c r="N1057" t="str">
        <f>VLOOKUP(C1057,Customer_Dim!$A$2:$H$501,4,0)</f>
        <v>Male</v>
      </c>
      <c r="O1057" t="str">
        <f>VLOOKUP(C1057,Customer_Dim!$A$2:$H$501,6,0)</f>
        <v>Nevada</v>
      </c>
      <c r="P1057">
        <f>VLOOKUP(D1057,Product_Dim!$A$1:$G$101,7,0)</f>
        <v>266</v>
      </c>
    </row>
    <row r="1058" spans="1:16" x14ac:dyDescent="0.3">
      <c r="A1058" t="s">
        <v>2822</v>
      </c>
      <c r="B1058" s="4">
        <v>45725</v>
      </c>
      <c r="C1058" t="s">
        <v>788</v>
      </c>
      <c r="D1058" t="s">
        <v>1654</v>
      </c>
      <c r="E1058" t="str">
        <f>VLOOKUP(D1058,Product_Dim!$A$1:$G$101,2,0)</f>
        <v>Laptop Cooling Pad</v>
      </c>
      <c r="F1058" t="s">
        <v>1751</v>
      </c>
      <c r="G1058">
        <v>4</v>
      </c>
      <c r="H1058">
        <v>139.05000000000001</v>
      </c>
      <c r="I1058">
        <v>0.28999999999999998</v>
      </c>
      <c r="J1058" t="s">
        <v>1810</v>
      </c>
      <c r="K1058" s="17">
        <v>394.90199999999999</v>
      </c>
      <c r="L1058">
        <f>VLOOKUP(C1058,Customer_Dim!$A$2:$H$501,3,0)</f>
        <v>19</v>
      </c>
      <c r="M1058" t="str">
        <f t="shared" si="16"/>
        <v>Below 20</v>
      </c>
      <c r="N1058" t="str">
        <f>VLOOKUP(C1058,Customer_Dim!$A$2:$H$501,4,0)</f>
        <v>Male</v>
      </c>
      <c r="O1058" t="str">
        <f>VLOOKUP(C1058,Customer_Dim!$A$2:$H$501,6,0)</f>
        <v>Nevada</v>
      </c>
      <c r="P1058">
        <f>VLOOKUP(D1058,Product_Dim!$A$1:$G$101,7,0)</f>
        <v>222</v>
      </c>
    </row>
    <row r="1059" spans="1:16" x14ac:dyDescent="0.3">
      <c r="A1059" t="s">
        <v>2161</v>
      </c>
      <c r="B1059" s="4">
        <v>45398</v>
      </c>
      <c r="C1059" t="s">
        <v>788</v>
      </c>
      <c r="D1059" t="s">
        <v>1704</v>
      </c>
      <c r="E1059" t="str">
        <f>VLOOKUP(D1059,Product_Dim!$A$1:$G$101,2,0)</f>
        <v>LED Bedside Lamp</v>
      </c>
      <c r="F1059" t="s">
        <v>1764</v>
      </c>
      <c r="G1059">
        <v>4</v>
      </c>
      <c r="H1059">
        <v>289.66000000000003</v>
      </c>
      <c r="I1059">
        <v>0.25</v>
      </c>
      <c r="J1059" t="s">
        <v>1810</v>
      </c>
      <c r="K1059" s="17">
        <v>868.98</v>
      </c>
      <c r="L1059">
        <f>VLOOKUP(C1059,Customer_Dim!$A$2:$H$501,3,0)</f>
        <v>19</v>
      </c>
      <c r="M1059" t="str">
        <f t="shared" si="16"/>
        <v>Below 20</v>
      </c>
      <c r="N1059" t="str">
        <f>VLOOKUP(C1059,Customer_Dim!$A$2:$H$501,4,0)</f>
        <v>Male</v>
      </c>
      <c r="O1059" t="str">
        <f>VLOOKUP(C1059,Customer_Dim!$A$2:$H$501,6,0)</f>
        <v>Nevada</v>
      </c>
      <c r="P1059">
        <f>VLOOKUP(D1059,Product_Dim!$A$1:$G$101,7,0)</f>
        <v>220</v>
      </c>
    </row>
    <row r="1060" spans="1:16" x14ac:dyDescent="0.3">
      <c r="A1060" t="s">
        <v>3432</v>
      </c>
      <c r="B1060" s="4">
        <v>45569</v>
      </c>
      <c r="C1060" t="s">
        <v>791</v>
      </c>
      <c r="D1060" t="s">
        <v>1560</v>
      </c>
      <c r="E1060" t="str">
        <f>VLOOKUP(D1060,Product_Dim!$A$1:$G$101,2,0)</f>
        <v>4K Home Projector</v>
      </c>
      <c r="F1060" t="s">
        <v>1761</v>
      </c>
      <c r="G1060">
        <v>3</v>
      </c>
      <c r="H1060">
        <v>326.66000000000003</v>
      </c>
      <c r="I1060">
        <v>0.28000000000000003</v>
      </c>
      <c r="J1060" t="s">
        <v>1810</v>
      </c>
      <c r="K1060" s="17">
        <v>705.5856</v>
      </c>
      <c r="L1060">
        <f>VLOOKUP(C1060,Customer_Dim!$A$2:$H$501,3,0)</f>
        <v>41</v>
      </c>
      <c r="M1060" t="str">
        <f t="shared" si="16"/>
        <v>40–59</v>
      </c>
      <c r="N1060" t="str">
        <f>VLOOKUP(C1060,Customer_Dim!$A$2:$H$501,4,0)</f>
        <v>Female</v>
      </c>
      <c r="O1060" t="str">
        <f>VLOOKUP(C1060,Customer_Dim!$A$2:$H$501,6,0)</f>
        <v>New York</v>
      </c>
      <c r="P1060">
        <f>VLOOKUP(D1060,Product_Dim!$A$1:$G$101,7,0)</f>
        <v>301</v>
      </c>
    </row>
    <row r="1061" spans="1:16" x14ac:dyDescent="0.3">
      <c r="A1061" t="s">
        <v>2783</v>
      </c>
      <c r="B1061" s="4">
        <v>45693</v>
      </c>
      <c r="C1061" t="s">
        <v>791</v>
      </c>
      <c r="D1061" t="s">
        <v>1568</v>
      </c>
      <c r="E1061" t="str">
        <f>VLOOKUP(D1061,Product_Dim!$A$1:$G$101,2,0)</f>
        <v>Knee Support Brace</v>
      </c>
      <c r="F1061" t="s">
        <v>1771</v>
      </c>
      <c r="G1061">
        <v>2</v>
      </c>
      <c r="H1061">
        <v>466.42</v>
      </c>
      <c r="I1061">
        <v>0.12</v>
      </c>
      <c r="J1061" t="s">
        <v>1807</v>
      </c>
      <c r="K1061" s="17">
        <v>820.89920000000006</v>
      </c>
      <c r="L1061">
        <f>VLOOKUP(C1061,Customer_Dim!$A$2:$H$501,3,0)</f>
        <v>41</v>
      </c>
      <c r="M1061" t="str">
        <f t="shared" si="16"/>
        <v>40–59</v>
      </c>
      <c r="N1061" t="str">
        <f>VLOOKUP(C1061,Customer_Dim!$A$2:$H$501,4,0)</f>
        <v>Female</v>
      </c>
      <c r="O1061" t="str">
        <f>VLOOKUP(C1061,Customer_Dim!$A$2:$H$501,6,0)</f>
        <v>New York</v>
      </c>
      <c r="P1061">
        <f>VLOOKUP(D1061,Product_Dim!$A$1:$G$101,7,0)</f>
        <v>65</v>
      </c>
    </row>
    <row r="1062" spans="1:16" x14ac:dyDescent="0.3">
      <c r="A1062" t="s">
        <v>3349</v>
      </c>
      <c r="B1062" s="4">
        <v>45356</v>
      </c>
      <c r="C1062" t="s">
        <v>791</v>
      </c>
      <c r="D1062" t="s">
        <v>1626</v>
      </c>
      <c r="E1062" t="str">
        <f>VLOOKUP(D1062,Product_Dim!$A$1:$G$101,2,0)</f>
        <v>Car Dashboard Phone Holder</v>
      </c>
      <c r="F1062" t="s">
        <v>1761</v>
      </c>
      <c r="G1062">
        <v>3</v>
      </c>
      <c r="H1062">
        <v>855.96</v>
      </c>
      <c r="I1062">
        <v>0.28999999999999998</v>
      </c>
      <c r="J1062" t="s">
        <v>1810</v>
      </c>
      <c r="K1062" s="17">
        <v>1823.1948</v>
      </c>
      <c r="L1062">
        <f>VLOOKUP(C1062,Customer_Dim!$A$2:$H$501,3,0)</f>
        <v>41</v>
      </c>
      <c r="M1062" t="str">
        <f t="shared" si="16"/>
        <v>40–59</v>
      </c>
      <c r="N1062" t="str">
        <f>VLOOKUP(C1062,Customer_Dim!$A$2:$H$501,4,0)</f>
        <v>Female</v>
      </c>
      <c r="O1062" t="str">
        <f>VLOOKUP(C1062,Customer_Dim!$A$2:$H$501,6,0)</f>
        <v>New York</v>
      </c>
      <c r="P1062">
        <f>VLOOKUP(D1062,Product_Dim!$A$1:$G$101,7,0)</f>
        <v>103</v>
      </c>
    </row>
    <row r="1063" spans="1:16" x14ac:dyDescent="0.3">
      <c r="A1063" t="s">
        <v>3020</v>
      </c>
      <c r="B1063" s="4">
        <v>45809</v>
      </c>
      <c r="C1063" t="s">
        <v>791</v>
      </c>
      <c r="D1063" t="s">
        <v>1674</v>
      </c>
      <c r="E1063" t="str">
        <f>VLOOKUP(D1063,Product_Dim!$A$1:$G$101,2,0)</f>
        <v>Professional Jump Rope</v>
      </c>
      <c r="F1063" t="s">
        <v>1751</v>
      </c>
      <c r="G1063">
        <v>1</v>
      </c>
      <c r="H1063">
        <v>41.39</v>
      </c>
      <c r="I1063">
        <v>0.01</v>
      </c>
      <c r="J1063" t="s">
        <v>1805</v>
      </c>
      <c r="K1063" s="17">
        <v>40.976100000000002</v>
      </c>
      <c r="L1063">
        <f>VLOOKUP(C1063,Customer_Dim!$A$2:$H$501,3,0)</f>
        <v>41</v>
      </c>
      <c r="M1063" t="str">
        <f t="shared" si="16"/>
        <v>40–59</v>
      </c>
      <c r="N1063" t="str">
        <f>VLOOKUP(C1063,Customer_Dim!$A$2:$H$501,4,0)</f>
        <v>Female</v>
      </c>
      <c r="O1063" t="str">
        <f>VLOOKUP(C1063,Customer_Dim!$A$2:$H$501,6,0)</f>
        <v>New York</v>
      </c>
      <c r="P1063">
        <f>VLOOKUP(D1063,Product_Dim!$A$1:$G$101,7,0)</f>
        <v>300</v>
      </c>
    </row>
    <row r="1064" spans="1:16" x14ac:dyDescent="0.3">
      <c r="A1064" t="s">
        <v>3318</v>
      </c>
      <c r="B1064" s="4">
        <v>45691</v>
      </c>
      <c r="C1064" t="s">
        <v>794</v>
      </c>
      <c r="D1064" t="s">
        <v>1640</v>
      </c>
      <c r="E1064" t="str">
        <f>VLOOKUP(D1064,Product_Dim!$A$1:$G$101,2,0)</f>
        <v>Ceramic Plant Pot</v>
      </c>
      <c r="F1064" t="s">
        <v>1779</v>
      </c>
      <c r="G1064">
        <v>1</v>
      </c>
      <c r="H1064">
        <v>170.68</v>
      </c>
      <c r="I1064">
        <v>0.13</v>
      </c>
      <c r="J1064" t="s">
        <v>1807</v>
      </c>
      <c r="K1064" s="17">
        <v>148.49160000000001</v>
      </c>
      <c r="L1064">
        <f>VLOOKUP(C1064,Customer_Dim!$A$2:$H$501,3,0)</f>
        <v>48</v>
      </c>
      <c r="M1064" t="str">
        <f t="shared" si="16"/>
        <v>40–59</v>
      </c>
      <c r="N1064" t="str">
        <f>VLOOKUP(C1064,Customer_Dim!$A$2:$H$501,4,0)</f>
        <v>Male</v>
      </c>
      <c r="O1064" t="str">
        <f>VLOOKUP(C1064,Customer_Dim!$A$2:$H$501,6,0)</f>
        <v>Delaware</v>
      </c>
      <c r="P1064">
        <f>VLOOKUP(D1064,Product_Dim!$A$1:$G$101,7,0)</f>
        <v>0</v>
      </c>
    </row>
    <row r="1065" spans="1:16" x14ac:dyDescent="0.3">
      <c r="A1065" t="s">
        <v>3448</v>
      </c>
      <c r="B1065" s="4">
        <v>45742</v>
      </c>
      <c r="C1065" t="s">
        <v>794</v>
      </c>
      <c r="D1065" t="s">
        <v>1642</v>
      </c>
      <c r="E1065" t="str">
        <f>VLOOKUP(D1065,Product_Dim!$A$1:$G$101,2,0)</f>
        <v>Premium Blanket Throw</v>
      </c>
      <c r="F1065" t="s">
        <v>1734</v>
      </c>
      <c r="G1065">
        <v>4</v>
      </c>
      <c r="H1065">
        <v>827.39</v>
      </c>
      <c r="I1065">
        <v>0.06</v>
      </c>
      <c r="J1065" t="s">
        <v>1810</v>
      </c>
      <c r="K1065" s="17">
        <v>3110.9863999999998</v>
      </c>
      <c r="L1065">
        <f>VLOOKUP(C1065,Customer_Dim!$A$2:$H$501,3,0)</f>
        <v>48</v>
      </c>
      <c r="M1065" t="str">
        <f t="shared" si="16"/>
        <v>40–59</v>
      </c>
      <c r="N1065" t="str">
        <f>VLOOKUP(C1065,Customer_Dim!$A$2:$H$501,4,0)</f>
        <v>Male</v>
      </c>
      <c r="O1065" t="str">
        <f>VLOOKUP(C1065,Customer_Dim!$A$2:$H$501,6,0)</f>
        <v>Delaware</v>
      </c>
      <c r="P1065">
        <f>VLOOKUP(D1065,Product_Dim!$A$1:$G$101,7,0)</f>
        <v>190</v>
      </c>
    </row>
    <row r="1066" spans="1:16" x14ac:dyDescent="0.3">
      <c r="A1066" t="s">
        <v>3130</v>
      </c>
      <c r="B1066" s="4">
        <v>45304</v>
      </c>
      <c r="C1066" t="s">
        <v>797</v>
      </c>
      <c r="D1066" t="s">
        <v>1590</v>
      </c>
      <c r="E1066" t="str">
        <f>VLOOKUP(D1066,Product_Dim!$A$1:$G$101,2,0)</f>
        <v>Stainless Steel Cutlery Set</v>
      </c>
      <c r="F1066" t="s">
        <v>1739</v>
      </c>
      <c r="G1066">
        <v>4</v>
      </c>
      <c r="H1066">
        <v>629.04999999999995</v>
      </c>
      <c r="I1066">
        <v>0.26</v>
      </c>
      <c r="J1066" t="s">
        <v>1805</v>
      </c>
      <c r="K1066" s="17">
        <v>1861.9880000000001</v>
      </c>
      <c r="L1066">
        <f>VLOOKUP(C1066,Customer_Dim!$A$2:$H$501,3,0)</f>
        <v>64</v>
      </c>
      <c r="M1066" t="str">
        <f t="shared" si="16"/>
        <v>60+</v>
      </c>
      <c r="N1066" t="str">
        <f>VLOOKUP(C1066,Customer_Dim!$A$2:$H$501,4,0)</f>
        <v>Male</v>
      </c>
      <c r="O1066" t="str">
        <f>VLOOKUP(C1066,Customer_Dim!$A$2:$H$501,6,0)</f>
        <v>Alabama</v>
      </c>
      <c r="P1066">
        <f>VLOOKUP(D1066,Product_Dim!$A$1:$G$101,7,0)</f>
        <v>57</v>
      </c>
    </row>
    <row r="1067" spans="1:16" x14ac:dyDescent="0.3">
      <c r="A1067" t="s">
        <v>3483</v>
      </c>
      <c r="B1067" s="4">
        <v>45656</v>
      </c>
      <c r="C1067" t="s">
        <v>797</v>
      </c>
      <c r="D1067" t="s">
        <v>1620</v>
      </c>
      <c r="E1067" t="str">
        <f>VLOOKUP(D1067,Product_Dim!$A$1:$G$101,2,0)</f>
        <v>High-Grip Football</v>
      </c>
      <c r="F1067" t="s">
        <v>1781</v>
      </c>
      <c r="G1067">
        <v>2</v>
      </c>
      <c r="H1067">
        <v>984.96</v>
      </c>
      <c r="I1067">
        <v>0.16</v>
      </c>
      <c r="J1067" t="s">
        <v>1807</v>
      </c>
      <c r="K1067" s="17">
        <v>1654.7328</v>
      </c>
      <c r="L1067">
        <f>VLOOKUP(C1067,Customer_Dim!$A$2:$H$501,3,0)</f>
        <v>64</v>
      </c>
      <c r="M1067" t="str">
        <f t="shared" si="16"/>
        <v>60+</v>
      </c>
      <c r="N1067" t="str">
        <f>VLOOKUP(C1067,Customer_Dim!$A$2:$H$501,4,0)</f>
        <v>Male</v>
      </c>
      <c r="O1067" t="str">
        <f>VLOOKUP(C1067,Customer_Dim!$A$2:$H$501,6,0)</f>
        <v>Alabama</v>
      </c>
      <c r="P1067">
        <f>VLOOKUP(D1067,Product_Dim!$A$1:$G$101,7,0)</f>
        <v>114</v>
      </c>
    </row>
    <row r="1068" spans="1:16" x14ac:dyDescent="0.3">
      <c r="A1068" t="s">
        <v>3058</v>
      </c>
      <c r="B1068" s="4">
        <v>45480</v>
      </c>
      <c r="C1068" t="s">
        <v>797</v>
      </c>
      <c r="D1068" t="s">
        <v>1626</v>
      </c>
      <c r="E1068" t="str">
        <f>VLOOKUP(D1068,Product_Dim!$A$1:$G$101,2,0)</f>
        <v>Car Dashboard Phone Holder</v>
      </c>
      <c r="F1068" t="s">
        <v>1774</v>
      </c>
      <c r="G1068">
        <v>2</v>
      </c>
      <c r="H1068">
        <v>875.2</v>
      </c>
      <c r="I1068">
        <v>0.19</v>
      </c>
      <c r="J1068" t="s">
        <v>1805</v>
      </c>
      <c r="K1068" s="17">
        <v>1417.8240000000001</v>
      </c>
      <c r="L1068">
        <f>VLOOKUP(C1068,Customer_Dim!$A$2:$H$501,3,0)</f>
        <v>64</v>
      </c>
      <c r="M1068" t="str">
        <f t="shared" si="16"/>
        <v>60+</v>
      </c>
      <c r="N1068" t="str">
        <f>VLOOKUP(C1068,Customer_Dim!$A$2:$H$501,4,0)</f>
        <v>Male</v>
      </c>
      <c r="O1068" t="str">
        <f>VLOOKUP(C1068,Customer_Dim!$A$2:$H$501,6,0)</f>
        <v>Alabama</v>
      </c>
      <c r="P1068">
        <f>VLOOKUP(D1068,Product_Dim!$A$1:$G$101,7,0)</f>
        <v>103</v>
      </c>
    </row>
    <row r="1069" spans="1:16" x14ac:dyDescent="0.3">
      <c r="A1069" t="s">
        <v>2531</v>
      </c>
      <c r="B1069" s="4">
        <v>45760</v>
      </c>
      <c r="C1069" t="s">
        <v>797</v>
      </c>
      <c r="D1069" t="s">
        <v>1662</v>
      </c>
      <c r="E1069" t="str">
        <f>VLOOKUP(D1069,Product_Dim!$A$1:$G$101,2,0)</f>
        <v>Women's Hair Dryer Brush</v>
      </c>
      <c r="F1069" t="s">
        <v>1786</v>
      </c>
      <c r="G1069">
        <v>4</v>
      </c>
      <c r="H1069">
        <v>805.99</v>
      </c>
      <c r="I1069">
        <v>0.06</v>
      </c>
      <c r="J1069" t="s">
        <v>1805</v>
      </c>
      <c r="K1069" s="17">
        <v>3030.5223999999998</v>
      </c>
      <c r="L1069">
        <f>VLOOKUP(C1069,Customer_Dim!$A$2:$H$501,3,0)</f>
        <v>64</v>
      </c>
      <c r="M1069" t="str">
        <f t="shared" si="16"/>
        <v>60+</v>
      </c>
      <c r="N1069" t="str">
        <f>VLOOKUP(C1069,Customer_Dim!$A$2:$H$501,4,0)</f>
        <v>Male</v>
      </c>
      <c r="O1069" t="str">
        <f>VLOOKUP(C1069,Customer_Dim!$A$2:$H$501,6,0)</f>
        <v>Alabama</v>
      </c>
      <c r="P1069">
        <f>VLOOKUP(D1069,Product_Dim!$A$1:$G$101,7,0)</f>
        <v>177</v>
      </c>
    </row>
    <row r="1070" spans="1:16" x14ac:dyDescent="0.3">
      <c r="A1070" t="s">
        <v>2895</v>
      </c>
      <c r="B1070" s="4">
        <v>45284</v>
      </c>
      <c r="C1070" t="s">
        <v>797</v>
      </c>
      <c r="D1070" t="s">
        <v>1698</v>
      </c>
      <c r="E1070" t="str">
        <f>VLOOKUP(D1070,Product_Dim!$A$1:$G$101,2,0)</f>
        <v>Wooden Bookshelf</v>
      </c>
      <c r="F1070" t="s">
        <v>1739</v>
      </c>
      <c r="G1070">
        <v>3</v>
      </c>
      <c r="H1070">
        <v>204.77</v>
      </c>
      <c r="I1070">
        <v>0.14000000000000001</v>
      </c>
      <c r="J1070" t="s">
        <v>1805</v>
      </c>
      <c r="K1070" s="17">
        <v>528.3066</v>
      </c>
      <c r="L1070">
        <f>VLOOKUP(C1070,Customer_Dim!$A$2:$H$501,3,0)</f>
        <v>64</v>
      </c>
      <c r="M1070" t="str">
        <f t="shared" si="16"/>
        <v>60+</v>
      </c>
      <c r="N1070" t="str">
        <f>VLOOKUP(C1070,Customer_Dim!$A$2:$H$501,4,0)</f>
        <v>Male</v>
      </c>
      <c r="O1070" t="str">
        <f>VLOOKUP(C1070,Customer_Dim!$A$2:$H$501,6,0)</f>
        <v>Alabama</v>
      </c>
      <c r="P1070">
        <f>VLOOKUP(D1070,Product_Dim!$A$1:$G$101,7,0)</f>
        <v>208</v>
      </c>
    </row>
    <row r="1071" spans="1:16" x14ac:dyDescent="0.3">
      <c r="A1071" t="s">
        <v>2902</v>
      </c>
      <c r="B1071" s="4">
        <v>45620</v>
      </c>
      <c r="C1071" t="s">
        <v>797</v>
      </c>
      <c r="D1071" t="s">
        <v>1698</v>
      </c>
      <c r="E1071" t="str">
        <f>VLOOKUP(D1071,Product_Dim!$A$1:$G$101,2,0)</f>
        <v>Wooden Bookshelf</v>
      </c>
      <c r="F1071" t="s">
        <v>1783</v>
      </c>
      <c r="G1071">
        <v>1</v>
      </c>
      <c r="H1071">
        <v>907.97</v>
      </c>
      <c r="I1071">
        <v>0.26</v>
      </c>
      <c r="J1071" t="s">
        <v>1810</v>
      </c>
      <c r="K1071" s="17">
        <v>671.89779999999996</v>
      </c>
      <c r="L1071">
        <f>VLOOKUP(C1071,Customer_Dim!$A$2:$H$501,3,0)</f>
        <v>64</v>
      </c>
      <c r="M1071" t="str">
        <f t="shared" si="16"/>
        <v>60+</v>
      </c>
      <c r="N1071" t="str">
        <f>VLOOKUP(C1071,Customer_Dim!$A$2:$H$501,4,0)</f>
        <v>Male</v>
      </c>
      <c r="O1071" t="str">
        <f>VLOOKUP(C1071,Customer_Dim!$A$2:$H$501,6,0)</f>
        <v>Alabama</v>
      </c>
      <c r="P1071">
        <f>VLOOKUP(D1071,Product_Dim!$A$1:$G$101,7,0)</f>
        <v>208</v>
      </c>
    </row>
    <row r="1072" spans="1:16" x14ac:dyDescent="0.3">
      <c r="A1072" t="s">
        <v>2137</v>
      </c>
      <c r="B1072" s="4">
        <v>45478</v>
      </c>
      <c r="C1072" t="s">
        <v>797</v>
      </c>
      <c r="D1072" t="s">
        <v>1547</v>
      </c>
      <c r="E1072" t="str">
        <f>VLOOKUP(D1072,Product_Dim!$A$1:$G$101,2,0)</f>
        <v>Adjustable Dumbbell Set</v>
      </c>
      <c r="F1072" t="s">
        <v>1768</v>
      </c>
      <c r="G1072">
        <v>3</v>
      </c>
      <c r="H1072">
        <v>268.89</v>
      </c>
      <c r="I1072">
        <v>7.0000000000000007E-2</v>
      </c>
      <c r="J1072" t="s">
        <v>1810</v>
      </c>
      <c r="K1072" s="17">
        <v>750.20309999999995</v>
      </c>
      <c r="L1072">
        <f>VLOOKUP(C1072,Customer_Dim!$A$2:$H$501,3,0)</f>
        <v>64</v>
      </c>
      <c r="M1072" t="str">
        <f t="shared" si="16"/>
        <v>60+</v>
      </c>
      <c r="N1072" t="str">
        <f>VLOOKUP(C1072,Customer_Dim!$A$2:$H$501,4,0)</f>
        <v>Male</v>
      </c>
      <c r="O1072" t="str">
        <f>VLOOKUP(C1072,Customer_Dim!$A$2:$H$501,6,0)</f>
        <v>Alabama</v>
      </c>
      <c r="P1072">
        <f>VLOOKUP(D1072,Product_Dim!$A$1:$G$101,7,0)</f>
        <v>323</v>
      </c>
    </row>
    <row r="1073" spans="1:16" x14ac:dyDescent="0.3">
      <c r="A1073" t="s">
        <v>3574</v>
      </c>
      <c r="B1073" s="4">
        <v>45544</v>
      </c>
      <c r="C1073" t="s">
        <v>800</v>
      </c>
      <c r="D1073" t="s">
        <v>1556</v>
      </c>
      <c r="E1073" t="str">
        <f>VLOOKUP(D1073,Product_Dim!$A$1:$G$101,2,0)</f>
        <v>USB-C Fast Charger</v>
      </c>
      <c r="F1073" t="s">
        <v>1786</v>
      </c>
      <c r="G1073">
        <v>2</v>
      </c>
      <c r="H1073">
        <v>330.59</v>
      </c>
      <c r="I1073">
        <v>0.14000000000000001</v>
      </c>
      <c r="J1073" t="s">
        <v>1805</v>
      </c>
      <c r="K1073" s="17">
        <v>568.61479999999995</v>
      </c>
      <c r="L1073">
        <f>VLOOKUP(C1073,Customer_Dim!$A$2:$H$501,3,0)</f>
        <v>26</v>
      </c>
      <c r="M1073" t="str">
        <f t="shared" si="16"/>
        <v>20–39</v>
      </c>
      <c r="N1073" t="str">
        <f>VLOOKUP(C1073,Customer_Dim!$A$2:$H$501,4,0)</f>
        <v>Male</v>
      </c>
      <c r="O1073" t="str">
        <f>VLOOKUP(C1073,Customer_Dim!$A$2:$H$501,6,0)</f>
        <v>South Dakota</v>
      </c>
      <c r="P1073">
        <f>VLOOKUP(D1073,Product_Dim!$A$1:$G$101,7,0)</f>
        <v>453</v>
      </c>
    </row>
    <row r="1074" spans="1:16" x14ac:dyDescent="0.3">
      <c r="A1074" t="s">
        <v>3766</v>
      </c>
      <c r="B1074" s="4">
        <v>45639</v>
      </c>
      <c r="C1074" t="s">
        <v>800</v>
      </c>
      <c r="D1074" t="s">
        <v>1616</v>
      </c>
      <c r="E1074" t="str">
        <f>VLOOKUP(D1074,Product_Dim!$A$1:$G$101,2,0)</f>
        <v>USB External Hard Drive</v>
      </c>
      <c r="F1074" t="s">
        <v>1774</v>
      </c>
      <c r="G1074">
        <v>2</v>
      </c>
      <c r="H1074">
        <v>249.02</v>
      </c>
      <c r="I1074">
        <v>0.01</v>
      </c>
      <c r="J1074" t="s">
        <v>1810</v>
      </c>
      <c r="K1074" s="17">
        <v>493.05959999999999</v>
      </c>
      <c r="L1074">
        <f>VLOOKUP(C1074,Customer_Dim!$A$2:$H$501,3,0)</f>
        <v>26</v>
      </c>
      <c r="M1074" t="str">
        <f t="shared" si="16"/>
        <v>20–39</v>
      </c>
      <c r="N1074" t="str">
        <f>VLOOKUP(C1074,Customer_Dim!$A$2:$H$501,4,0)</f>
        <v>Male</v>
      </c>
      <c r="O1074" t="str">
        <f>VLOOKUP(C1074,Customer_Dim!$A$2:$H$501,6,0)</f>
        <v>South Dakota</v>
      </c>
      <c r="P1074">
        <f>VLOOKUP(D1074,Product_Dim!$A$1:$G$101,7,0)</f>
        <v>266</v>
      </c>
    </row>
    <row r="1075" spans="1:16" x14ac:dyDescent="0.3">
      <c r="A1075" t="s">
        <v>3679</v>
      </c>
      <c r="B1075" s="4">
        <v>45408</v>
      </c>
      <c r="C1075" t="s">
        <v>800</v>
      </c>
      <c r="D1075" t="s">
        <v>1646</v>
      </c>
      <c r="E1075" t="str">
        <f>VLOOKUP(D1075,Product_Dim!$A$1:$G$101,2,0)</f>
        <v>Womens Cotton Scarf</v>
      </c>
      <c r="F1075" t="s">
        <v>1789</v>
      </c>
      <c r="G1075">
        <v>1</v>
      </c>
      <c r="H1075">
        <v>803.37</v>
      </c>
      <c r="I1075">
        <v>0.3</v>
      </c>
      <c r="J1075" t="s">
        <v>1807</v>
      </c>
      <c r="K1075" s="17">
        <v>562.35899999999992</v>
      </c>
      <c r="L1075">
        <f>VLOOKUP(C1075,Customer_Dim!$A$2:$H$501,3,0)</f>
        <v>26</v>
      </c>
      <c r="M1075" t="str">
        <f t="shared" si="16"/>
        <v>20–39</v>
      </c>
      <c r="N1075" t="str">
        <f>VLOOKUP(C1075,Customer_Dim!$A$2:$H$501,4,0)</f>
        <v>Male</v>
      </c>
      <c r="O1075" t="str">
        <f>VLOOKUP(C1075,Customer_Dim!$A$2:$H$501,6,0)</f>
        <v>South Dakota</v>
      </c>
      <c r="P1075">
        <f>VLOOKUP(D1075,Product_Dim!$A$1:$G$101,7,0)</f>
        <v>485</v>
      </c>
    </row>
    <row r="1076" spans="1:16" x14ac:dyDescent="0.3">
      <c r="A1076" t="s">
        <v>2244</v>
      </c>
      <c r="B1076" s="4">
        <v>45813</v>
      </c>
      <c r="C1076" t="s">
        <v>803</v>
      </c>
      <c r="D1076" t="s">
        <v>1610</v>
      </c>
      <c r="E1076" t="str">
        <f>VLOOKUP(D1076,Product_Dim!$A$1:$G$101,2,0)</f>
        <v>Noise-Canceling Headphones</v>
      </c>
      <c r="F1076" t="s">
        <v>1789</v>
      </c>
      <c r="G1076">
        <v>3</v>
      </c>
      <c r="H1076">
        <v>551.22</v>
      </c>
      <c r="I1076">
        <v>0.12</v>
      </c>
      <c r="J1076" t="s">
        <v>1807</v>
      </c>
      <c r="K1076" s="17">
        <v>1455.2208000000001</v>
      </c>
      <c r="L1076">
        <f>VLOOKUP(C1076,Customer_Dim!$A$2:$H$501,3,0)</f>
        <v>32</v>
      </c>
      <c r="M1076" t="str">
        <f t="shared" si="16"/>
        <v>20–39</v>
      </c>
      <c r="N1076" t="str">
        <f>VLOOKUP(C1076,Customer_Dim!$A$2:$H$501,4,0)</f>
        <v>Male</v>
      </c>
      <c r="O1076" t="str">
        <f>VLOOKUP(C1076,Customer_Dim!$A$2:$H$501,6,0)</f>
        <v>Wisconsin</v>
      </c>
      <c r="P1076">
        <f>VLOOKUP(D1076,Product_Dim!$A$1:$G$101,7,0)</f>
        <v>378</v>
      </c>
    </row>
    <row r="1077" spans="1:16" x14ac:dyDescent="0.3">
      <c r="A1077" t="s">
        <v>3512</v>
      </c>
      <c r="B1077" s="4">
        <v>45734</v>
      </c>
      <c r="C1077" t="s">
        <v>803</v>
      </c>
      <c r="D1077" t="s">
        <v>1616</v>
      </c>
      <c r="E1077" t="str">
        <f>VLOOKUP(D1077,Product_Dim!$A$1:$G$101,2,0)</f>
        <v>USB External Hard Drive</v>
      </c>
      <c r="F1077" t="s">
        <v>1792</v>
      </c>
      <c r="G1077">
        <v>3</v>
      </c>
      <c r="H1077">
        <v>962.98</v>
      </c>
      <c r="I1077">
        <v>0.21</v>
      </c>
      <c r="J1077" t="s">
        <v>1805</v>
      </c>
      <c r="K1077" s="17">
        <v>2282.2626</v>
      </c>
      <c r="L1077">
        <f>VLOOKUP(C1077,Customer_Dim!$A$2:$H$501,3,0)</f>
        <v>32</v>
      </c>
      <c r="M1077" t="str">
        <f t="shared" si="16"/>
        <v>20–39</v>
      </c>
      <c r="N1077" t="str">
        <f>VLOOKUP(C1077,Customer_Dim!$A$2:$H$501,4,0)</f>
        <v>Male</v>
      </c>
      <c r="O1077" t="str">
        <f>VLOOKUP(C1077,Customer_Dim!$A$2:$H$501,6,0)</f>
        <v>Wisconsin</v>
      </c>
      <c r="P1077">
        <f>VLOOKUP(D1077,Product_Dim!$A$1:$G$101,7,0)</f>
        <v>266</v>
      </c>
    </row>
    <row r="1078" spans="1:16" x14ac:dyDescent="0.3">
      <c r="A1078" t="s">
        <v>2254</v>
      </c>
      <c r="B1078" s="4">
        <v>45939</v>
      </c>
      <c r="C1078" t="s">
        <v>803</v>
      </c>
      <c r="D1078" t="s">
        <v>1644</v>
      </c>
      <c r="E1078" t="str">
        <f>VLOOKUP(D1078,Product_Dim!$A$1:$G$101,2,0)</f>
        <v>Foam Roller</v>
      </c>
      <c r="F1078" t="s">
        <v>1779</v>
      </c>
      <c r="G1078">
        <v>3</v>
      </c>
      <c r="H1078">
        <v>628.17999999999995</v>
      </c>
      <c r="I1078">
        <v>0.26</v>
      </c>
      <c r="J1078" t="s">
        <v>1805</v>
      </c>
      <c r="K1078" s="17">
        <v>1394.5596</v>
      </c>
      <c r="L1078">
        <f>VLOOKUP(C1078,Customer_Dim!$A$2:$H$501,3,0)</f>
        <v>32</v>
      </c>
      <c r="M1078" t="str">
        <f t="shared" si="16"/>
        <v>20–39</v>
      </c>
      <c r="N1078" t="str">
        <f>VLOOKUP(C1078,Customer_Dim!$A$2:$H$501,4,0)</f>
        <v>Male</v>
      </c>
      <c r="O1078" t="str">
        <f>VLOOKUP(C1078,Customer_Dim!$A$2:$H$501,6,0)</f>
        <v>Wisconsin</v>
      </c>
      <c r="P1078">
        <f>VLOOKUP(D1078,Product_Dim!$A$1:$G$101,7,0)</f>
        <v>138</v>
      </c>
    </row>
    <row r="1079" spans="1:16" x14ac:dyDescent="0.3">
      <c r="A1079" t="s">
        <v>1888</v>
      </c>
      <c r="B1079" s="4">
        <v>45616</v>
      </c>
      <c r="C1079" t="s">
        <v>803</v>
      </c>
      <c r="D1079" t="s">
        <v>1672</v>
      </c>
      <c r="E1079" t="str">
        <f>VLOOKUP(D1079,Product_Dim!$A$1:$G$101,2,0)</f>
        <v>Hair Repair Oil Treatment</v>
      </c>
      <c r="F1079" t="s">
        <v>1768</v>
      </c>
      <c r="G1079">
        <v>1</v>
      </c>
      <c r="H1079">
        <v>363.73</v>
      </c>
      <c r="I1079">
        <v>0.25</v>
      </c>
      <c r="J1079" t="s">
        <v>1807</v>
      </c>
      <c r="K1079" s="17">
        <v>272.79750000000001</v>
      </c>
      <c r="L1079">
        <f>VLOOKUP(C1079,Customer_Dim!$A$2:$H$501,3,0)</f>
        <v>32</v>
      </c>
      <c r="M1079" t="str">
        <f t="shared" si="16"/>
        <v>20–39</v>
      </c>
      <c r="N1079" t="str">
        <f>VLOOKUP(C1079,Customer_Dim!$A$2:$H$501,4,0)</f>
        <v>Male</v>
      </c>
      <c r="O1079" t="str">
        <f>VLOOKUP(C1079,Customer_Dim!$A$2:$H$501,6,0)</f>
        <v>Wisconsin</v>
      </c>
      <c r="P1079">
        <f>VLOOKUP(D1079,Product_Dim!$A$1:$G$101,7,0)</f>
        <v>383</v>
      </c>
    </row>
    <row r="1080" spans="1:16" x14ac:dyDescent="0.3">
      <c r="A1080" t="s">
        <v>2327</v>
      </c>
      <c r="B1080" s="4">
        <v>45229</v>
      </c>
      <c r="C1080" t="s">
        <v>803</v>
      </c>
      <c r="D1080" t="s">
        <v>1686</v>
      </c>
      <c r="E1080" t="str">
        <f>VLOOKUP(D1080,Product_Dim!$A$1:$G$101,2,0)</f>
        <v>Essential Oil Diffuser</v>
      </c>
      <c r="F1080" t="s">
        <v>1758</v>
      </c>
      <c r="G1080">
        <v>3</v>
      </c>
      <c r="H1080">
        <v>679.22</v>
      </c>
      <c r="I1080">
        <v>0.11</v>
      </c>
      <c r="J1080" t="s">
        <v>1807</v>
      </c>
      <c r="K1080" s="17">
        <v>1813.5174</v>
      </c>
      <c r="L1080">
        <f>VLOOKUP(C1080,Customer_Dim!$A$2:$H$501,3,0)</f>
        <v>32</v>
      </c>
      <c r="M1080" t="str">
        <f t="shared" si="16"/>
        <v>20–39</v>
      </c>
      <c r="N1080" t="str">
        <f>VLOOKUP(C1080,Customer_Dim!$A$2:$H$501,4,0)</f>
        <v>Male</v>
      </c>
      <c r="O1080" t="str">
        <f>VLOOKUP(C1080,Customer_Dim!$A$2:$H$501,6,0)</f>
        <v>Wisconsin</v>
      </c>
      <c r="P1080">
        <f>VLOOKUP(D1080,Product_Dim!$A$1:$G$101,7,0)</f>
        <v>400</v>
      </c>
    </row>
    <row r="1081" spans="1:16" x14ac:dyDescent="0.3">
      <c r="A1081" t="s">
        <v>3180</v>
      </c>
      <c r="B1081" s="4">
        <v>45272</v>
      </c>
      <c r="C1081" t="s">
        <v>805</v>
      </c>
      <c r="D1081" t="s">
        <v>1576</v>
      </c>
      <c r="E1081" t="str">
        <f>VLOOKUP(D1081,Product_Dim!$A$1:$G$101,2,0)</f>
        <v>Men's Formal Shirt</v>
      </c>
      <c r="F1081" t="s">
        <v>1761</v>
      </c>
      <c r="G1081">
        <v>2</v>
      </c>
      <c r="H1081">
        <v>608.46</v>
      </c>
      <c r="I1081">
        <v>0.16</v>
      </c>
      <c r="J1081" t="s">
        <v>1805</v>
      </c>
      <c r="K1081" s="17">
        <v>1022.2128</v>
      </c>
      <c r="L1081">
        <f>VLOOKUP(C1081,Customer_Dim!$A$2:$H$501,3,0)</f>
        <v>34</v>
      </c>
      <c r="M1081" t="str">
        <f t="shared" si="16"/>
        <v>20–39</v>
      </c>
      <c r="N1081" t="str">
        <f>VLOOKUP(C1081,Customer_Dim!$A$2:$H$501,4,0)</f>
        <v>Male</v>
      </c>
      <c r="O1081" t="str">
        <f>VLOOKUP(C1081,Customer_Dim!$A$2:$H$501,6,0)</f>
        <v>Alaska</v>
      </c>
      <c r="P1081">
        <f>VLOOKUP(D1081,Product_Dim!$A$1:$G$101,7,0)</f>
        <v>360</v>
      </c>
    </row>
    <row r="1082" spans="1:16" x14ac:dyDescent="0.3">
      <c r="A1082" t="s">
        <v>3684</v>
      </c>
      <c r="B1082" s="4">
        <v>45272</v>
      </c>
      <c r="C1082" t="s">
        <v>805</v>
      </c>
      <c r="D1082" t="s">
        <v>1582</v>
      </c>
      <c r="E1082" t="str">
        <f>VLOOKUP(D1082,Product_Dim!$A$1:$G$101,2,0)</f>
        <v>Wireless Bluetooth Speaker</v>
      </c>
      <c r="F1082" t="s">
        <v>1734</v>
      </c>
      <c r="G1082">
        <v>2</v>
      </c>
      <c r="H1082">
        <v>614.21</v>
      </c>
      <c r="I1082">
        <v>0.11</v>
      </c>
      <c r="J1082" t="s">
        <v>1807</v>
      </c>
      <c r="K1082" s="17">
        <v>1093.2937999999999</v>
      </c>
      <c r="L1082">
        <f>VLOOKUP(C1082,Customer_Dim!$A$2:$H$501,3,0)</f>
        <v>34</v>
      </c>
      <c r="M1082" t="str">
        <f t="shared" si="16"/>
        <v>20–39</v>
      </c>
      <c r="N1082" t="str">
        <f>VLOOKUP(C1082,Customer_Dim!$A$2:$H$501,4,0)</f>
        <v>Male</v>
      </c>
      <c r="O1082" t="str">
        <f>VLOOKUP(C1082,Customer_Dim!$A$2:$H$501,6,0)</f>
        <v>Alaska</v>
      </c>
      <c r="P1082">
        <f>VLOOKUP(D1082,Product_Dim!$A$1:$G$101,7,0)</f>
        <v>213</v>
      </c>
    </row>
    <row r="1083" spans="1:16" x14ac:dyDescent="0.3">
      <c r="A1083" t="s">
        <v>3778</v>
      </c>
      <c r="B1083" s="4">
        <v>45577</v>
      </c>
      <c r="C1083" t="s">
        <v>808</v>
      </c>
      <c r="D1083" t="s">
        <v>1578</v>
      </c>
      <c r="E1083" t="str">
        <f>VLOOKUP(D1083,Product_Dim!$A$1:$G$101,2,0)</f>
        <v>Foldable Camping Chair</v>
      </c>
      <c r="F1083" t="s">
        <v>1771</v>
      </c>
      <c r="G1083">
        <v>1</v>
      </c>
      <c r="H1083">
        <v>412.2</v>
      </c>
      <c r="I1083">
        <v>0.11</v>
      </c>
      <c r="J1083" t="s">
        <v>1805</v>
      </c>
      <c r="K1083" s="17">
        <v>366.858</v>
      </c>
      <c r="L1083">
        <f>VLOOKUP(C1083,Customer_Dim!$A$2:$H$501,3,0)</f>
        <v>21</v>
      </c>
      <c r="M1083" t="str">
        <f t="shared" si="16"/>
        <v>20–39</v>
      </c>
      <c r="N1083" t="str">
        <f>VLOOKUP(C1083,Customer_Dim!$A$2:$H$501,4,0)</f>
        <v>Male</v>
      </c>
      <c r="O1083" t="str">
        <f>VLOOKUP(C1083,Customer_Dim!$A$2:$H$501,6,0)</f>
        <v>Ohio</v>
      </c>
      <c r="P1083">
        <f>VLOOKUP(D1083,Product_Dim!$A$1:$G$101,7,0)</f>
        <v>340</v>
      </c>
    </row>
    <row r="1084" spans="1:16" x14ac:dyDescent="0.3">
      <c r="A1084" t="s">
        <v>1871</v>
      </c>
      <c r="B1084" s="4">
        <v>45914</v>
      </c>
      <c r="C1084" t="s">
        <v>808</v>
      </c>
      <c r="D1084" t="s">
        <v>1636</v>
      </c>
      <c r="E1084" t="str">
        <f>VLOOKUP(D1084,Product_Dim!$A$1:$G$101,2,0)</f>
        <v>Men's Track Pants</v>
      </c>
      <c r="F1084" t="s">
        <v>1771</v>
      </c>
      <c r="G1084">
        <v>3</v>
      </c>
      <c r="H1084">
        <v>480.06</v>
      </c>
      <c r="I1084">
        <v>0.01</v>
      </c>
      <c r="J1084" t="s">
        <v>1805</v>
      </c>
      <c r="K1084" s="17">
        <v>1425.7782</v>
      </c>
      <c r="L1084">
        <f>VLOOKUP(C1084,Customer_Dim!$A$2:$H$501,3,0)</f>
        <v>21</v>
      </c>
      <c r="M1084" t="str">
        <f t="shared" si="16"/>
        <v>20–39</v>
      </c>
      <c r="N1084" t="str">
        <f>VLOOKUP(C1084,Customer_Dim!$A$2:$H$501,4,0)</f>
        <v>Male</v>
      </c>
      <c r="O1084" t="str">
        <f>VLOOKUP(C1084,Customer_Dim!$A$2:$H$501,6,0)</f>
        <v>Ohio</v>
      </c>
      <c r="P1084">
        <f>VLOOKUP(D1084,Product_Dim!$A$1:$G$101,7,0)</f>
        <v>125</v>
      </c>
    </row>
    <row r="1085" spans="1:16" x14ac:dyDescent="0.3">
      <c r="A1085" t="s">
        <v>2898</v>
      </c>
      <c r="B1085" s="4">
        <v>45867</v>
      </c>
      <c r="C1085" t="s">
        <v>808</v>
      </c>
      <c r="D1085" t="s">
        <v>1644</v>
      </c>
      <c r="E1085" t="str">
        <f>VLOOKUP(D1085,Product_Dim!$A$1:$G$101,2,0)</f>
        <v>Foam Roller</v>
      </c>
      <c r="F1085" t="s">
        <v>1779</v>
      </c>
      <c r="G1085">
        <v>2</v>
      </c>
      <c r="H1085">
        <v>714.21</v>
      </c>
      <c r="I1085">
        <v>0.14000000000000001</v>
      </c>
      <c r="J1085" t="s">
        <v>1805</v>
      </c>
      <c r="K1085" s="17">
        <v>1228.4412</v>
      </c>
      <c r="L1085">
        <f>VLOOKUP(C1085,Customer_Dim!$A$2:$H$501,3,0)</f>
        <v>21</v>
      </c>
      <c r="M1085" t="str">
        <f t="shared" si="16"/>
        <v>20–39</v>
      </c>
      <c r="N1085" t="str">
        <f>VLOOKUP(C1085,Customer_Dim!$A$2:$H$501,4,0)</f>
        <v>Male</v>
      </c>
      <c r="O1085" t="str">
        <f>VLOOKUP(C1085,Customer_Dim!$A$2:$H$501,6,0)</f>
        <v>Ohio</v>
      </c>
      <c r="P1085">
        <f>VLOOKUP(D1085,Product_Dim!$A$1:$G$101,7,0)</f>
        <v>138</v>
      </c>
    </row>
    <row r="1086" spans="1:16" x14ac:dyDescent="0.3">
      <c r="A1086" t="s">
        <v>2344</v>
      </c>
      <c r="B1086" s="4">
        <v>45793</v>
      </c>
      <c r="C1086" t="s">
        <v>808</v>
      </c>
      <c r="D1086" t="s">
        <v>1674</v>
      </c>
      <c r="E1086" t="str">
        <f>VLOOKUP(D1086,Product_Dim!$A$1:$G$101,2,0)</f>
        <v>Professional Jump Rope</v>
      </c>
      <c r="F1086" t="s">
        <v>1743</v>
      </c>
      <c r="G1086">
        <v>2</v>
      </c>
      <c r="H1086">
        <v>245.52</v>
      </c>
      <c r="I1086">
        <v>0.11</v>
      </c>
      <c r="J1086" t="s">
        <v>1810</v>
      </c>
      <c r="K1086" s="17">
        <v>437.0256</v>
      </c>
      <c r="L1086">
        <f>VLOOKUP(C1086,Customer_Dim!$A$2:$H$501,3,0)</f>
        <v>21</v>
      </c>
      <c r="M1086" t="str">
        <f t="shared" si="16"/>
        <v>20–39</v>
      </c>
      <c r="N1086" t="str">
        <f>VLOOKUP(C1086,Customer_Dim!$A$2:$H$501,4,0)</f>
        <v>Male</v>
      </c>
      <c r="O1086" t="str">
        <f>VLOOKUP(C1086,Customer_Dim!$A$2:$H$501,6,0)</f>
        <v>Ohio</v>
      </c>
      <c r="P1086">
        <f>VLOOKUP(D1086,Product_Dim!$A$1:$G$101,7,0)</f>
        <v>300</v>
      </c>
    </row>
    <row r="1087" spans="1:16" x14ac:dyDescent="0.3">
      <c r="A1087" t="s">
        <v>3714</v>
      </c>
      <c r="B1087" s="4">
        <v>45704</v>
      </c>
      <c r="C1087" t="s">
        <v>808</v>
      </c>
      <c r="D1087" t="s">
        <v>1682</v>
      </c>
      <c r="E1087" t="str">
        <f>VLOOKUP(D1087,Product_Dim!$A$1:$G$101,2,0)</f>
        <v>Wireless Mouse</v>
      </c>
      <c r="F1087" t="s">
        <v>1748</v>
      </c>
      <c r="G1087">
        <v>4</v>
      </c>
      <c r="H1087">
        <v>849.29</v>
      </c>
      <c r="I1087">
        <v>0.26</v>
      </c>
      <c r="J1087" t="s">
        <v>1805</v>
      </c>
      <c r="K1087" s="17">
        <v>2513.8984</v>
      </c>
      <c r="L1087">
        <f>VLOOKUP(C1087,Customer_Dim!$A$2:$H$501,3,0)</f>
        <v>21</v>
      </c>
      <c r="M1087" t="str">
        <f t="shared" si="16"/>
        <v>20–39</v>
      </c>
      <c r="N1087" t="str">
        <f>VLOOKUP(C1087,Customer_Dim!$A$2:$H$501,4,0)</f>
        <v>Male</v>
      </c>
      <c r="O1087" t="str">
        <f>VLOOKUP(C1087,Customer_Dim!$A$2:$H$501,6,0)</f>
        <v>Ohio</v>
      </c>
      <c r="P1087">
        <f>VLOOKUP(D1087,Product_Dim!$A$1:$G$101,7,0)</f>
        <v>320</v>
      </c>
    </row>
    <row r="1088" spans="1:16" x14ac:dyDescent="0.3">
      <c r="A1088" t="s">
        <v>3568</v>
      </c>
      <c r="B1088" s="4">
        <v>45581</v>
      </c>
      <c r="C1088" t="s">
        <v>808</v>
      </c>
      <c r="D1088" t="s">
        <v>1688</v>
      </c>
      <c r="E1088" t="str">
        <f>VLOOKUP(D1088,Product_Dim!$A$1:$G$101,2,0)</f>
        <v>Decorative Lamp Shade</v>
      </c>
      <c r="F1088" t="s">
        <v>1795</v>
      </c>
      <c r="G1088">
        <v>2</v>
      </c>
      <c r="H1088">
        <v>60.53</v>
      </c>
      <c r="I1088">
        <v>0.18</v>
      </c>
      <c r="J1088" t="s">
        <v>1805</v>
      </c>
      <c r="K1088" s="17">
        <v>99.269200000000012</v>
      </c>
      <c r="L1088">
        <f>VLOOKUP(C1088,Customer_Dim!$A$2:$H$501,3,0)</f>
        <v>21</v>
      </c>
      <c r="M1088" t="str">
        <f t="shared" si="16"/>
        <v>20–39</v>
      </c>
      <c r="N1088" t="str">
        <f>VLOOKUP(C1088,Customer_Dim!$A$2:$H$501,4,0)</f>
        <v>Male</v>
      </c>
      <c r="O1088" t="str">
        <f>VLOOKUP(C1088,Customer_Dim!$A$2:$H$501,6,0)</f>
        <v>Ohio</v>
      </c>
      <c r="P1088">
        <f>VLOOKUP(D1088,Product_Dim!$A$1:$G$101,7,0)</f>
        <v>469</v>
      </c>
    </row>
    <row r="1089" spans="1:16" x14ac:dyDescent="0.3">
      <c r="A1089" t="s">
        <v>2407</v>
      </c>
      <c r="B1089" s="4">
        <v>45401</v>
      </c>
      <c r="C1089" t="s">
        <v>808</v>
      </c>
      <c r="D1089" t="s">
        <v>1714</v>
      </c>
      <c r="E1089" t="str">
        <f>VLOOKUP(D1089,Product_Dim!$A$1:$G$101,2,0)</f>
        <v>Microwave Oven</v>
      </c>
      <c r="F1089" t="s">
        <v>1758</v>
      </c>
      <c r="G1089">
        <v>1</v>
      </c>
      <c r="H1089">
        <v>117.37</v>
      </c>
      <c r="I1089">
        <v>0.21</v>
      </c>
      <c r="J1089" t="s">
        <v>1805</v>
      </c>
      <c r="K1089" s="17">
        <v>92.722300000000004</v>
      </c>
      <c r="L1089">
        <f>VLOOKUP(C1089,Customer_Dim!$A$2:$H$501,3,0)</f>
        <v>21</v>
      </c>
      <c r="M1089" t="str">
        <f t="shared" si="16"/>
        <v>20–39</v>
      </c>
      <c r="N1089" t="str">
        <f>VLOOKUP(C1089,Customer_Dim!$A$2:$H$501,4,0)</f>
        <v>Male</v>
      </c>
      <c r="O1089" t="str">
        <f>VLOOKUP(C1089,Customer_Dim!$A$2:$H$501,6,0)</f>
        <v>Ohio</v>
      </c>
      <c r="P1089">
        <f>VLOOKUP(D1089,Product_Dim!$A$1:$G$101,7,0)</f>
        <v>191</v>
      </c>
    </row>
    <row r="1090" spans="1:16" x14ac:dyDescent="0.3">
      <c r="A1090" t="s">
        <v>2649</v>
      </c>
      <c r="B1090" s="4">
        <v>45446</v>
      </c>
      <c r="C1090" t="s">
        <v>811</v>
      </c>
      <c r="D1090" t="s">
        <v>1584</v>
      </c>
      <c r="E1090" t="str">
        <f>VLOOKUP(D1090,Product_Dim!$A$1:$G$101,2,0)</f>
        <v>Decorative Floor Vase</v>
      </c>
      <c r="F1090" t="s">
        <v>1751</v>
      </c>
      <c r="G1090">
        <v>1</v>
      </c>
      <c r="H1090">
        <v>964.11</v>
      </c>
      <c r="I1090">
        <v>0.17</v>
      </c>
      <c r="J1090" t="s">
        <v>1810</v>
      </c>
      <c r="K1090" s="17">
        <v>800.21129999999994</v>
      </c>
      <c r="L1090">
        <f>VLOOKUP(C1090,Customer_Dim!$A$2:$H$501,3,0)</f>
        <v>57</v>
      </c>
      <c r="M1090" t="str">
        <f t="shared" si="16"/>
        <v>40–59</v>
      </c>
      <c r="N1090" t="str">
        <f>VLOOKUP(C1090,Customer_Dim!$A$2:$H$501,4,0)</f>
        <v>Male</v>
      </c>
      <c r="O1090" t="str">
        <f>VLOOKUP(C1090,Customer_Dim!$A$2:$H$501,6,0)</f>
        <v>Arkansas</v>
      </c>
      <c r="P1090">
        <f>VLOOKUP(D1090,Product_Dim!$A$1:$G$101,7,0)</f>
        <v>378</v>
      </c>
    </row>
    <row r="1091" spans="1:16" x14ac:dyDescent="0.3">
      <c r="A1091" t="s">
        <v>1977</v>
      </c>
      <c r="B1091" s="4">
        <v>45390</v>
      </c>
      <c r="C1091" t="s">
        <v>811</v>
      </c>
      <c r="D1091" t="s">
        <v>1598</v>
      </c>
      <c r="E1091" t="str">
        <f>VLOOKUP(D1091,Product_Dim!$A$1:$G$101,2,0)</f>
        <v>Gaming Mechanical Keyboard</v>
      </c>
      <c r="F1091" t="s">
        <v>1758</v>
      </c>
      <c r="G1091">
        <v>1</v>
      </c>
      <c r="H1091">
        <v>152.16999999999999</v>
      </c>
      <c r="I1091">
        <v>0.28000000000000003</v>
      </c>
      <c r="J1091" t="s">
        <v>1810</v>
      </c>
      <c r="K1091" s="17">
        <v>109.5624</v>
      </c>
      <c r="L1091">
        <f>VLOOKUP(C1091,Customer_Dim!$A$2:$H$501,3,0)</f>
        <v>57</v>
      </c>
      <c r="M1091" t="str">
        <f t="shared" ref="M1091:M1154" si="17">IF(L1091&lt;20,"Below 20",
IF(L1091&lt;40,"20–39",
IF(L1091&lt;60,"40–59","60+")))</f>
        <v>40–59</v>
      </c>
      <c r="N1091" t="str">
        <f>VLOOKUP(C1091,Customer_Dim!$A$2:$H$501,4,0)</f>
        <v>Male</v>
      </c>
      <c r="O1091" t="str">
        <f>VLOOKUP(C1091,Customer_Dim!$A$2:$H$501,6,0)</f>
        <v>Arkansas</v>
      </c>
      <c r="P1091">
        <f>VLOOKUP(D1091,Product_Dim!$A$1:$G$101,7,0)</f>
        <v>86</v>
      </c>
    </row>
    <row r="1092" spans="1:16" x14ac:dyDescent="0.3">
      <c r="A1092" t="s">
        <v>3125</v>
      </c>
      <c r="B1092" s="4">
        <v>45838</v>
      </c>
      <c r="C1092" t="s">
        <v>811</v>
      </c>
      <c r="D1092" t="s">
        <v>1626</v>
      </c>
      <c r="E1092" t="str">
        <f>VLOOKUP(D1092,Product_Dim!$A$1:$G$101,2,0)</f>
        <v>Car Dashboard Phone Holder</v>
      </c>
      <c r="F1092" t="s">
        <v>1761</v>
      </c>
      <c r="G1092">
        <v>2</v>
      </c>
      <c r="H1092">
        <v>271.39999999999998</v>
      </c>
      <c r="I1092">
        <v>0.17</v>
      </c>
      <c r="J1092" t="s">
        <v>1807</v>
      </c>
      <c r="K1092" s="17">
        <v>450.52399999999989</v>
      </c>
      <c r="L1092">
        <f>VLOOKUP(C1092,Customer_Dim!$A$2:$H$501,3,0)</f>
        <v>57</v>
      </c>
      <c r="M1092" t="str">
        <f t="shared" si="17"/>
        <v>40–59</v>
      </c>
      <c r="N1092" t="str">
        <f>VLOOKUP(C1092,Customer_Dim!$A$2:$H$501,4,0)</f>
        <v>Male</v>
      </c>
      <c r="O1092" t="str">
        <f>VLOOKUP(C1092,Customer_Dim!$A$2:$H$501,6,0)</f>
        <v>Arkansas</v>
      </c>
      <c r="P1092">
        <f>VLOOKUP(D1092,Product_Dim!$A$1:$G$101,7,0)</f>
        <v>103</v>
      </c>
    </row>
    <row r="1093" spans="1:16" x14ac:dyDescent="0.3">
      <c r="A1093" t="s">
        <v>2855</v>
      </c>
      <c r="B1093" s="4">
        <v>45783</v>
      </c>
      <c r="C1093" t="s">
        <v>814</v>
      </c>
      <c r="D1093" t="s">
        <v>1586</v>
      </c>
      <c r="E1093" t="str">
        <f>VLOOKUP(D1093,Product_Dim!$A$1:$G$101,2,0)</f>
        <v>Sports Stopwatch Timer</v>
      </c>
      <c r="F1093" t="s">
        <v>1734</v>
      </c>
      <c r="G1093">
        <v>1</v>
      </c>
      <c r="H1093">
        <v>143.69999999999999</v>
      </c>
      <c r="I1093">
        <v>0.19</v>
      </c>
      <c r="J1093" t="s">
        <v>1807</v>
      </c>
      <c r="K1093" s="17">
        <v>116.39700000000001</v>
      </c>
      <c r="L1093">
        <f>VLOOKUP(C1093,Customer_Dim!$A$2:$H$501,3,0)</f>
        <v>42</v>
      </c>
      <c r="M1093" t="str">
        <f t="shared" si="17"/>
        <v>40–59</v>
      </c>
      <c r="N1093" t="str">
        <f>VLOOKUP(C1093,Customer_Dim!$A$2:$H$501,4,0)</f>
        <v>Male</v>
      </c>
      <c r="O1093" t="str">
        <f>VLOOKUP(C1093,Customer_Dim!$A$2:$H$501,6,0)</f>
        <v>Massachusetts</v>
      </c>
      <c r="P1093">
        <f>VLOOKUP(D1093,Product_Dim!$A$1:$G$101,7,0)</f>
        <v>137</v>
      </c>
    </row>
    <row r="1094" spans="1:16" x14ac:dyDescent="0.3">
      <c r="A1094" t="s">
        <v>3661</v>
      </c>
      <c r="B1094" s="4">
        <v>45796</v>
      </c>
      <c r="C1094" t="s">
        <v>814</v>
      </c>
      <c r="D1094" t="s">
        <v>1596</v>
      </c>
      <c r="E1094" t="str">
        <f>VLOOKUP(D1094,Product_Dim!$A$1:$G$101,2,0)</f>
        <v>Modern Wall Clock</v>
      </c>
      <c r="F1094" t="s">
        <v>1789</v>
      </c>
      <c r="G1094">
        <v>3</v>
      </c>
      <c r="H1094">
        <v>858.81</v>
      </c>
      <c r="I1094">
        <v>7.0000000000000007E-2</v>
      </c>
      <c r="J1094" t="s">
        <v>1805</v>
      </c>
      <c r="K1094" s="17">
        <v>2396.0799000000002</v>
      </c>
      <c r="L1094">
        <f>VLOOKUP(C1094,Customer_Dim!$A$2:$H$501,3,0)</f>
        <v>42</v>
      </c>
      <c r="M1094" t="str">
        <f t="shared" si="17"/>
        <v>40–59</v>
      </c>
      <c r="N1094" t="str">
        <f>VLOOKUP(C1094,Customer_Dim!$A$2:$H$501,4,0)</f>
        <v>Male</v>
      </c>
      <c r="O1094" t="str">
        <f>VLOOKUP(C1094,Customer_Dim!$A$2:$H$501,6,0)</f>
        <v>Massachusetts</v>
      </c>
      <c r="P1094">
        <f>VLOOKUP(D1094,Product_Dim!$A$1:$G$101,7,0)</f>
        <v>305</v>
      </c>
    </row>
    <row r="1095" spans="1:16" x14ac:dyDescent="0.3">
      <c r="A1095" t="s">
        <v>2159</v>
      </c>
      <c r="B1095" s="4">
        <v>45603</v>
      </c>
      <c r="C1095" t="s">
        <v>814</v>
      </c>
      <c r="D1095" t="s">
        <v>1644</v>
      </c>
      <c r="E1095" t="str">
        <f>VLOOKUP(D1095,Product_Dim!$A$1:$G$101,2,0)</f>
        <v>Foam Roller</v>
      </c>
      <c r="F1095" t="s">
        <v>1768</v>
      </c>
      <c r="G1095">
        <v>4</v>
      </c>
      <c r="H1095">
        <v>488.56</v>
      </c>
      <c r="I1095">
        <v>0.26</v>
      </c>
      <c r="J1095" t="s">
        <v>1810</v>
      </c>
      <c r="K1095" s="17">
        <v>1446.1376</v>
      </c>
      <c r="L1095">
        <f>VLOOKUP(C1095,Customer_Dim!$A$2:$H$501,3,0)</f>
        <v>42</v>
      </c>
      <c r="M1095" t="str">
        <f t="shared" si="17"/>
        <v>40–59</v>
      </c>
      <c r="N1095" t="str">
        <f>VLOOKUP(C1095,Customer_Dim!$A$2:$H$501,4,0)</f>
        <v>Male</v>
      </c>
      <c r="O1095" t="str">
        <f>VLOOKUP(C1095,Customer_Dim!$A$2:$H$501,6,0)</f>
        <v>Massachusetts</v>
      </c>
      <c r="P1095">
        <f>VLOOKUP(D1095,Product_Dim!$A$1:$G$101,7,0)</f>
        <v>138</v>
      </c>
    </row>
    <row r="1096" spans="1:16" x14ac:dyDescent="0.3">
      <c r="A1096" t="s">
        <v>2138</v>
      </c>
      <c r="B1096" s="4">
        <v>45890</v>
      </c>
      <c r="C1096" t="s">
        <v>814</v>
      </c>
      <c r="D1096" t="s">
        <v>1666</v>
      </c>
      <c r="E1096" t="str">
        <f>VLOOKUP(D1096,Product_Dim!$A$1:$G$101,2,0)</f>
        <v>Wooden Nightstand</v>
      </c>
      <c r="F1096" t="s">
        <v>1768</v>
      </c>
      <c r="G1096">
        <v>1</v>
      </c>
      <c r="H1096">
        <v>78.5</v>
      </c>
      <c r="I1096">
        <v>0.17</v>
      </c>
      <c r="J1096" t="s">
        <v>1810</v>
      </c>
      <c r="K1096" s="17">
        <v>65.155000000000001</v>
      </c>
      <c r="L1096">
        <f>VLOOKUP(C1096,Customer_Dim!$A$2:$H$501,3,0)</f>
        <v>42</v>
      </c>
      <c r="M1096" t="str">
        <f t="shared" si="17"/>
        <v>40–59</v>
      </c>
      <c r="N1096" t="str">
        <f>VLOOKUP(C1096,Customer_Dim!$A$2:$H$501,4,0)</f>
        <v>Male</v>
      </c>
      <c r="O1096" t="str">
        <f>VLOOKUP(C1096,Customer_Dim!$A$2:$H$501,6,0)</f>
        <v>Massachusetts</v>
      </c>
      <c r="P1096">
        <f>VLOOKUP(D1096,Product_Dim!$A$1:$G$101,7,0)</f>
        <v>130</v>
      </c>
    </row>
    <row r="1097" spans="1:16" x14ac:dyDescent="0.3">
      <c r="A1097" t="s">
        <v>1922</v>
      </c>
      <c r="B1097" s="4">
        <v>45925</v>
      </c>
      <c r="C1097" t="s">
        <v>814</v>
      </c>
      <c r="D1097" t="s">
        <v>1700</v>
      </c>
      <c r="E1097" t="str">
        <f>VLOOKUP(D1097,Product_Dim!$A$1:$G$101,2,0)</f>
        <v>Women's Beanie Hat</v>
      </c>
      <c r="F1097" t="s">
        <v>1761</v>
      </c>
      <c r="G1097">
        <v>4</v>
      </c>
      <c r="H1097">
        <v>930.85</v>
      </c>
      <c r="I1097">
        <v>0.13</v>
      </c>
      <c r="J1097" t="s">
        <v>1807</v>
      </c>
      <c r="K1097" s="17">
        <v>3239.3580000000002</v>
      </c>
      <c r="L1097">
        <f>VLOOKUP(C1097,Customer_Dim!$A$2:$H$501,3,0)</f>
        <v>42</v>
      </c>
      <c r="M1097" t="str">
        <f t="shared" si="17"/>
        <v>40–59</v>
      </c>
      <c r="N1097" t="str">
        <f>VLOOKUP(C1097,Customer_Dim!$A$2:$H$501,4,0)</f>
        <v>Male</v>
      </c>
      <c r="O1097" t="str">
        <f>VLOOKUP(C1097,Customer_Dim!$A$2:$H$501,6,0)</f>
        <v>Massachusetts</v>
      </c>
      <c r="P1097">
        <f>VLOOKUP(D1097,Product_Dim!$A$1:$G$101,7,0)</f>
        <v>210</v>
      </c>
    </row>
    <row r="1098" spans="1:16" x14ac:dyDescent="0.3">
      <c r="A1098" t="s">
        <v>3558</v>
      </c>
      <c r="B1098" s="4">
        <v>45296</v>
      </c>
      <c r="C1098" t="s">
        <v>814</v>
      </c>
      <c r="D1098" t="s">
        <v>1724</v>
      </c>
      <c r="E1098" t="str">
        <f>VLOOKUP(D1098,Product_Dim!$A$1:$G$101,2,0)</f>
        <v>Cricket Bat</v>
      </c>
      <c r="F1098" t="s">
        <v>1795</v>
      </c>
      <c r="G1098">
        <v>4</v>
      </c>
      <c r="H1098">
        <v>715.42</v>
      </c>
      <c r="I1098">
        <v>0.28999999999999998</v>
      </c>
      <c r="J1098" t="s">
        <v>1807</v>
      </c>
      <c r="K1098" s="17">
        <v>2031.7927999999999</v>
      </c>
      <c r="L1098">
        <f>VLOOKUP(C1098,Customer_Dim!$A$2:$H$501,3,0)</f>
        <v>42</v>
      </c>
      <c r="M1098" t="str">
        <f t="shared" si="17"/>
        <v>40–59</v>
      </c>
      <c r="N1098" t="str">
        <f>VLOOKUP(C1098,Customer_Dim!$A$2:$H$501,4,0)</f>
        <v>Male</v>
      </c>
      <c r="O1098" t="str">
        <f>VLOOKUP(C1098,Customer_Dim!$A$2:$H$501,6,0)</f>
        <v>Massachusetts</v>
      </c>
      <c r="P1098">
        <f>VLOOKUP(D1098,Product_Dim!$A$1:$G$101,7,0)</f>
        <v>471</v>
      </c>
    </row>
    <row r="1099" spans="1:16" x14ac:dyDescent="0.3">
      <c r="A1099" t="s">
        <v>3361</v>
      </c>
      <c r="B1099" s="4">
        <v>45338</v>
      </c>
      <c r="C1099" t="s">
        <v>817</v>
      </c>
      <c r="D1099" t="s">
        <v>1580</v>
      </c>
      <c r="E1099" t="str">
        <f>VLOOKUP(D1099,Product_Dim!$A$1:$G$101,2,0)</f>
        <v>Women's Scarf Set</v>
      </c>
      <c r="F1099" t="s">
        <v>1779</v>
      </c>
      <c r="G1099">
        <v>2</v>
      </c>
      <c r="H1099">
        <v>388.34</v>
      </c>
      <c r="I1099">
        <v>0.09</v>
      </c>
      <c r="J1099" t="s">
        <v>1807</v>
      </c>
      <c r="K1099" s="17">
        <v>706.77879999999993</v>
      </c>
      <c r="L1099">
        <f>VLOOKUP(C1099,Customer_Dim!$A$2:$H$501,3,0)</f>
        <v>24</v>
      </c>
      <c r="M1099" t="str">
        <f t="shared" si="17"/>
        <v>20–39</v>
      </c>
      <c r="N1099" t="str">
        <f>VLOOKUP(C1099,Customer_Dim!$A$2:$H$501,4,0)</f>
        <v>Female</v>
      </c>
      <c r="O1099" t="str">
        <f>VLOOKUP(C1099,Customer_Dim!$A$2:$H$501,6,0)</f>
        <v>Texas</v>
      </c>
      <c r="P1099">
        <f>VLOOKUP(D1099,Product_Dim!$A$1:$G$101,7,0)</f>
        <v>268</v>
      </c>
    </row>
    <row r="1100" spans="1:16" x14ac:dyDescent="0.3">
      <c r="A1100" t="s">
        <v>3248</v>
      </c>
      <c r="B1100" s="4">
        <v>45539</v>
      </c>
      <c r="C1100" t="s">
        <v>817</v>
      </c>
      <c r="D1100" t="s">
        <v>1706</v>
      </c>
      <c r="E1100" t="str">
        <f>VLOOKUP(D1100,Product_Dim!$A$1:$G$101,2,0)</f>
        <v>Sports Wrist Sweatbands</v>
      </c>
      <c r="F1100" t="s">
        <v>1781</v>
      </c>
      <c r="G1100">
        <v>4</v>
      </c>
      <c r="H1100">
        <v>450.42</v>
      </c>
      <c r="I1100">
        <v>0.08</v>
      </c>
      <c r="J1100" t="s">
        <v>1810</v>
      </c>
      <c r="K1100" s="17">
        <v>1657.5455999999999</v>
      </c>
      <c r="L1100">
        <f>VLOOKUP(C1100,Customer_Dim!$A$2:$H$501,3,0)</f>
        <v>24</v>
      </c>
      <c r="M1100" t="str">
        <f t="shared" si="17"/>
        <v>20–39</v>
      </c>
      <c r="N1100" t="str">
        <f>VLOOKUP(C1100,Customer_Dim!$A$2:$H$501,4,0)</f>
        <v>Female</v>
      </c>
      <c r="O1100" t="str">
        <f>VLOOKUP(C1100,Customer_Dim!$A$2:$H$501,6,0)</f>
        <v>Texas</v>
      </c>
      <c r="P1100">
        <f>VLOOKUP(D1100,Product_Dim!$A$1:$G$101,7,0)</f>
        <v>232</v>
      </c>
    </row>
    <row r="1101" spans="1:16" x14ac:dyDescent="0.3">
      <c r="A1101" t="s">
        <v>2659</v>
      </c>
      <c r="B1101" s="4">
        <v>45700</v>
      </c>
      <c r="C1101" t="s">
        <v>820</v>
      </c>
      <c r="D1101" t="s">
        <v>1556</v>
      </c>
      <c r="E1101" t="str">
        <f>VLOOKUP(D1101,Product_Dim!$A$1:$G$101,2,0)</f>
        <v>USB-C Fast Charger</v>
      </c>
      <c r="F1101" t="s">
        <v>1792</v>
      </c>
      <c r="G1101">
        <v>4</v>
      </c>
      <c r="H1101">
        <v>266.98</v>
      </c>
      <c r="I1101">
        <v>0.16</v>
      </c>
      <c r="J1101" t="s">
        <v>1805</v>
      </c>
      <c r="K1101" s="17">
        <v>897.05280000000005</v>
      </c>
      <c r="L1101">
        <f>VLOOKUP(C1101,Customer_Dim!$A$2:$H$501,3,0)</f>
        <v>32</v>
      </c>
      <c r="M1101" t="str">
        <f t="shared" si="17"/>
        <v>20–39</v>
      </c>
      <c r="N1101" t="str">
        <f>VLOOKUP(C1101,Customer_Dim!$A$2:$H$501,4,0)</f>
        <v>Female</v>
      </c>
      <c r="O1101" t="str">
        <f>VLOOKUP(C1101,Customer_Dim!$A$2:$H$501,6,0)</f>
        <v>Oklahoma</v>
      </c>
      <c r="P1101">
        <f>VLOOKUP(D1101,Product_Dim!$A$1:$G$101,7,0)</f>
        <v>453</v>
      </c>
    </row>
    <row r="1102" spans="1:16" x14ac:dyDescent="0.3">
      <c r="A1102" t="s">
        <v>3310</v>
      </c>
      <c r="B1102" s="4">
        <v>45772</v>
      </c>
      <c r="C1102" t="s">
        <v>820</v>
      </c>
      <c r="D1102" t="s">
        <v>1572</v>
      </c>
      <c r="E1102" t="str">
        <f>VLOOKUP(D1102,Product_Dim!$A$1:$G$101,2,0)</f>
        <v>Multi-Purpose Storage Box</v>
      </c>
      <c r="F1102" t="s">
        <v>1771</v>
      </c>
      <c r="G1102">
        <v>1</v>
      </c>
      <c r="H1102">
        <v>251.99</v>
      </c>
      <c r="I1102">
        <v>0.09</v>
      </c>
      <c r="J1102" t="s">
        <v>1805</v>
      </c>
      <c r="K1102" s="17">
        <v>229.3109</v>
      </c>
      <c r="L1102">
        <f>VLOOKUP(C1102,Customer_Dim!$A$2:$H$501,3,0)</f>
        <v>32</v>
      </c>
      <c r="M1102" t="str">
        <f t="shared" si="17"/>
        <v>20–39</v>
      </c>
      <c r="N1102" t="str">
        <f>VLOOKUP(C1102,Customer_Dim!$A$2:$H$501,4,0)</f>
        <v>Female</v>
      </c>
      <c r="O1102" t="str">
        <f>VLOOKUP(C1102,Customer_Dim!$A$2:$H$501,6,0)</f>
        <v>Oklahoma</v>
      </c>
      <c r="P1102">
        <f>VLOOKUP(D1102,Product_Dim!$A$1:$G$101,7,0)</f>
        <v>76</v>
      </c>
    </row>
    <row r="1103" spans="1:16" x14ac:dyDescent="0.3">
      <c r="A1103" t="s">
        <v>2907</v>
      </c>
      <c r="B1103" s="4">
        <v>45379</v>
      </c>
      <c r="C1103" t="s">
        <v>820</v>
      </c>
      <c r="D1103" t="s">
        <v>1634</v>
      </c>
      <c r="E1103" t="str">
        <f>VLOOKUP(D1103,Product_Dim!$A$1:$G$101,2,0)</f>
        <v>Rugby Ball</v>
      </c>
      <c r="F1103" t="s">
        <v>1771</v>
      </c>
      <c r="G1103">
        <v>3</v>
      </c>
      <c r="H1103">
        <v>70.88</v>
      </c>
      <c r="I1103">
        <v>0.27</v>
      </c>
      <c r="J1103" t="s">
        <v>1810</v>
      </c>
      <c r="K1103" s="17">
        <v>155.22720000000001</v>
      </c>
      <c r="L1103">
        <f>VLOOKUP(C1103,Customer_Dim!$A$2:$H$501,3,0)</f>
        <v>32</v>
      </c>
      <c r="M1103" t="str">
        <f t="shared" si="17"/>
        <v>20–39</v>
      </c>
      <c r="N1103" t="str">
        <f>VLOOKUP(C1103,Customer_Dim!$A$2:$H$501,4,0)</f>
        <v>Female</v>
      </c>
      <c r="O1103" t="str">
        <f>VLOOKUP(C1103,Customer_Dim!$A$2:$H$501,6,0)</f>
        <v>Oklahoma</v>
      </c>
      <c r="P1103">
        <f>VLOOKUP(D1103,Product_Dim!$A$1:$G$101,7,0)</f>
        <v>82</v>
      </c>
    </row>
    <row r="1104" spans="1:16" x14ac:dyDescent="0.3">
      <c r="A1104" t="s">
        <v>3000</v>
      </c>
      <c r="B1104" s="4">
        <v>45705</v>
      </c>
      <c r="C1104" t="s">
        <v>820</v>
      </c>
      <c r="D1104" t="s">
        <v>1712</v>
      </c>
      <c r="E1104" t="str">
        <f>VLOOKUP(D1104,Product_Dim!$A$1:$G$101,2,0)</f>
        <v>Women's High Heels</v>
      </c>
      <c r="F1104" t="s">
        <v>1758</v>
      </c>
      <c r="G1104">
        <v>3</v>
      </c>
      <c r="H1104">
        <v>242.58</v>
      </c>
      <c r="I1104">
        <v>0.25</v>
      </c>
      <c r="J1104" t="s">
        <v>1805</v>
      </c>
      <c r="K1104" s="17">
        <v>545.80500000000006</v>
      </c>
      <c r="L1104">
        <f>VLOOKUP(C1104,Customer_Dim!$A$2:$H$501,3,0)</f>
        <v>32</v>
      </c>
      <c r="M1104" t="str">
        <f t="shared" si="17"/>
        <v>20–39</v>
      </c>
      <c r="N1104" t="str">
        <f>VLOOKUP(C1104,Customer_Dim!$A$2:$H$501,4,0)</f>
        <v>Female</v>
      </c>
      <c r="O1104" t="str">
        <f>VLOOKUP(C1104,Customer_Dim!$A$2:$H$501,6,0)</f>
        <v>Oklahoma</v>
      </c>
      <c r="P1104">
        <f>VLOOKUP(D1104,Product_Dim!$A$1:$G$101,7,0)</f>
        <v>496</v>
      </c>
    </row>
    <row r="1105" spans="1:16" x14ac:dyDescent="0.3">
      <c r="A1105" t="s">
        <v>3292</v>
      </c>
      <c r="B1105" s="4">
        <v>45569</v>
      </c>
      <c r="C1105" t="s">
        <v>820</v>
      </c>
      <c r="D1105" t="s">
        <v>1718</v>
      </c>
      <c r="E1105" t="str">
        <f>VLOOKUP(D1105,Product_Dim!$A$1:$G$101,2,0)</f>
        <v>Vitamin E Body Lotion</v>
      </c>
      <c r="F1105" t="s">
        <v>1774</v>
      </c>
      <c r="G1105">
        <v>1</v>
      </c>
      <c r="H1105">
        <v>861.5</v>
      </c>
      <c r="I1105">
        <v>0.05</v>
      </c>
      <c r="J1105" t="s">
        <v>1810</v>
      </c>
      <c r="K1105" s="17">
        <v>818.42499999999995</v>
      </c>
      <c r="L1105">
        <f>VLOOKUP(C1105,Customer_Dim!$A$2:$H$501,3,0)</f>
        <v>32</v>
      </c>
      <c r="M1105" t="str">
        <f t="shared" si="17"/>
        <v>20–39</v>
      </c>
      <c r="N1105" t="str">
        <f>VLOOKUP(C1105,Customer_Dim!$A$2:$H$501,4,0)</f>
        <v>Female</v>
      </c>
      <c r="O1105" t="str">
        <f>VLOOKUP(C1105,Customer_Dim!$A$2:$H$501,6,0)</f>
        <v>Oklahoma</v>
      </c>
      <c r="P1105">
        <f>VLOOKUP(D1105,Product_Dim!$A$1:$G$101,7,0)</f>
        <v>213</v>
      </c>
    </row>
    <row r="1106" spans="1:16" x14ac:dyDescent="0.3">
      <c r="A1106" t="s">
        <v>3282</v>
      </c>
      <c r="B1106" s="4">
        <v>45379</v>
      </c>
      <c r="C1106" t="s">
        <v>820</v>
      </c>
      <c r="D1106" t="s">
        <v>1728</v>
      </c>
      <c r="E1106" t="str">
        <f>VLOOKUP(D1106,Product_Dim!$A$1:$G$101,2,0)</f>
        <v>Stainless Steel Cookware Set</v>
      </c>
      <c r="F1106" t="s">
        <v>1764</v>
      </c>
      <c r="G1106">
        <v>2</v>
      </c>
      <c r="H1106">
        <v>916.12</v>
      </c>
      <c r="I1106">
        <v>0.05</v>
      </c>
      <c r="J1106" t="s">
        <v>1807</v>
      </c>
      <c r="K1106" s="17">
        <v>1740.6279999999999</v>
      </c>
      <c r="L1106">
        <f>VLOOKUP(C1106,Customer_Dim!$A$2:$H$501,3,0)</f>
        <v>32</v>
      </c>
      <c r="M1106" t="str">
        <f t="shared" si="17"/>
        <v>20–39</v>
      </c>
      <c r="N1106" t="str">
        <f>VLOOKUP(C1106,Customer_Dim!$A$2:$H$501,4,0)</f>
        <v>Female</v>
      </c>
      <c r="O1106" t="str">
        <f>VLOOKUP(C1106,Customer_Dim!$A$2:$H$501,6,0)</f>
        <v>Oklahoma</v>
      </c>
      <c r="P1106">
        <f>VLOOKUP(D1106,Product_Dim!$A$1:$G$101,7,0)</f>
        <v>146</v>
      </c>
    </row>
    <row r="1107" spans="1:16" x14ac:dyDescent="0.3">
      <c r="A1107" t="s">
        <v>2091</v>
      </c>
      <c r="B1107" s="4">
        <v>45518</v>
      </c>
      <c r="C1107" t="s">
        <v>823</v>
      </c>
      <c r="D1107" t="s">
        <v>1698</v>
      </c>
      <c r="E1107" t="str">
        <f>VLOOKUP(D1107,Product_Dim!$A$1:$G$101,2,0)</f>
        <v>Wooden Bookshelf</v>
      </c>
      <c r="F1107" t="s">
        <v>1779</v>
      </c>
      <c r="G1107">
        <v>1</v>
      </c>
      <c r="H1107">
        <v>520.92999999999995</v>
      </c>
      <c r="I1107">
        <v>0.15</v>
      </c>
      <c r="J1107" t="s">
        <v>1805</v>
      </c>
      <c r="K1107" s="17">
        <v>442.79050000000001</v>
      </c>
      <c r="L1107">
        <f>VLOOKUP(C1107,Customer_Dim!$A$2:$H$501,3,0)</f>
        <v>63</v>
      </c>
      <c r="M1107" t="str">
        <f t="shared" si="17"/>
        <v>60+</v>
      </c>
      <c r="N1107" t="str">
        <f>VLOOKUP(C1107,Customer_Dim!$A$2:$H$501,4,0)</f>
        <v>Female</v>
      </c>
      <c r="O1107" t="str">
        <f>VLOOKUP(C1107,Customer_Dim!$A$2:$H$501,6,0)</f>
        <v>Arizona</v>
      </c>
      <c r="P1107">
        <f>VLOOKUP(D1107,Product_Dim!$A$1:$G$101,7,0)</f>
        <v>208</v>
      </c>
    </row>
    <row r="1108" spans="1:16" x14ac:dyDescent="0.3">
      <c r="A1108" t="s">
        <v>2535</v>
      </c>
      <c r="B1108" s="4">
        <v>45225</v>
      </c>
      <c r="C1108" t="s">
        <v>823</v>
      </c>
      <c r="D1108" t="s">
        <v>1712</v>
      </c>
      <c r="E1108" t="str">
        <f>VLOOKUP(D1108,Product_Dim!$A$1:$G$101,2,0)</f>
        <v>Women's High Heels</v>
      </c>
      <c r="F1108" t="s">
        <v>1734</v>
      </c>
      <c r="G1108">
        <v>4</v>
      </c>
      <c r="H1108">
        <v>289.77</v>
      </c>
      <c r="I1108">
        <v>0.06</v>
      </c>
      <c r="J1108" t="s">
        <v>1807</v>
      </c>
      <c r="K1108" s="17">
        <v>1089.5352</v>
      </c>
      <c r="L1108">
        <f>VLOOKUP(C1108,Customer_Dim!$A$2:$H$501,3,0)</f>
        <v>63</v>
      </c>
      <c r="M1108" t="str">
        <f t="shared" si="17"/>
        <v>60+</v>
      </c>
      <c r="N1108" t="str">
        <f>VLOOKUP(C1108,Customer_Dim!$A$2:$H$501,4,0)</f>
        <v>Female</v>
      </c>
      <c r="O1108" t="str">
        <f>VLOOKUP(C1108,Customer_Dim!$A$2:$H$501,6,0)</f>
        <v>Arizona</v>
      </c>
      <c r="P1108">
        <f>VLOOKUP(D1108,Product_Dim!$A$1:$G$101,7,0)</f>
        <v>496</v>
      </c>
    </row>
    <row r="1109" spans="1:16" x14ac:dyDescent="0.3">
      <c r="A1109" t="s">
        <v>2329</v>
      </c>
      <c r="B1109" s="4">
        <v>45766</v>
      </c>
      <c r="C1109" t="s">
        <v>826</v>
      </c>
      <c r="D1109" t="s">
        <v>1614</v>
      </c>
      <c r="E1109" t="str">
        <f>VLOOKUP(D1109,Product_Dim!$A$1:$G$101,2,0)</f>
        <v>Smart Home WiFi Camera</v>
      </c>
      <c r="F1109" t="s">
        <v>1743</v>
      </c>
      <c r="G1109">
        <v>2</v>
      </c>
      <c r="H1109">
        <v>42.97</v>
      </c>
      <c r="I1109">
        <v>0.18</v>
      </c>
      <c r="J1109" t="s">
        <v>1807</v>
      </c>
      <c r="K1109" s="17">
        <v>70.470799999999997</v>
      </c>
      <c r="L1109">
        <f>VLOOKUP(C1109,Customer_Dim!$A$2:$H$501,3,0)</f>
        <v>27</v>
      </c>
      <c r="M1109" t="str">
        <f t="shared" si="17"/>
        <v>20–39</v>
      </c>
      <c r="N1109" t="str">
        <f>VLOOKUP(C1109,Customer_Dim!$A$2:$H$501,4,0)</f>
        <v>Female</v>
      </c>
      <c r="O1109" t="str">
        <f>VLOOKUP(C1109,Customer_Dim!$A$2:$H$501,6,0)</f>
        <v>Oregon</v>
      </c>
      <c r="P1109">
        <f>VLOOKUP(D1109,Product_Dim!$A$1:$G$101,7,0)</f>
        <v>389</v>
      </c>
    </row>
    <row r="1110" spans="1:16" x14ac:dyDescent="0.3">
      <c r="A1110" t="s">
        <v>3153</v>
      </c>
      <c r="B1110" s="4">
        <v>45249</v>
      </c>
      <c r="C1110" t="s">
        <v>826</v>
      </c>
      <c r="D1110" t="s">
        <v>1626</v>
      </c>
      <c r="E1110" t="str">
        <f>VLOOKUP(D1110,Product_Dim!$A$1:$G$101,2,0)</f>
        <v>Car Dashboard Phone Holder</v>
      </c>
      <c r="F1110" t="s">
        <v>1768</v>
      </c>
      <c r="G1110">
        <v>2</v>
      </c>
      <c r="H1110">
        <v>636.51</v>
      </c>
      <c r="I1110">
        <v>0.25</v>
      </c>
      <c r="J1110" t="s">
        <v>1805</v>
      </c>
      <c r="K1110" s="17">
        <v>954.76499999999999</v>
      </c>
      <c r="L1110">
        <f>VLOOKUP(C1110,Customer_Dim!$A$2:$H$501,3,0)</f>
        <v>27</v>
      </c>
      <c r="M1110" t="str">
        <f t="shared" si="17"/>
        <v>20–39</v>
      </c>
      <c r="N1110" t="str">
        <f>VLOOKUP(C1110,Customer_Dim!$A$2:$H$501,4,0)</f>
        <v>Female</v>
      </c>
      <c r="O1110" t="str">
        <f>VLOOKUP(C1110,Customer_Dim!$A$2:$H$501,6,0)</f>
        <v>Oregon</v>
      </c>
      <c r="P1110">
        <f>VLOOKUP(D1110,Product_Dim!$A$1:$G$101,7,0)</f>
        <v>103</v>
      </c>
    </row>
    <row r="1111" spans="1:16" x14ac:dyDescent="0.3">
      <c r="A1111" t="s">
        <v>3749</v>
      </c>
      <c r="B1111" s="4">
        <v>45679</v>
      </c>
      <c r="C1111" t="s">
        <v>826</v>
      </c>
      <c r="D1111" t="s">
        <v>1690</v>
      </c>
      <c r="E1111" t="str">
        <f>VLOOKUP(D1111,Product_Dim!$A$1:$G$101,2,0)</f>
        <v>Wall-Mounted Spice Rack</v>
      </c>
      <c r="F1111" t="s">
        <v>1771</v>
      </c>
      <c r="G1111">
        <v>4</v>
      </c>
      <c r="H1111">
        <v>87.83</v>
      </c>
      <c r="I1111">
        <v>0.23</v>
      </c>
      <c r="J1111" t="s">
        <v>1807</v>
      </c>
      <c r="K1111" s="17">
        <v>270.51639999999998</v>
      </c>
      <c r="L1111">
        <f>VLOOKUP(C1111,Customer_Dim!$A$2:$H$501,3,0)</f>
        <v>27</v>
      </c>
      <c r="M1111" t="str">
        <f t="shared" si="17"/>
        <v>20–39</v>
      </c>
      <c r="N1111" t="str">
        <f>VLOOKUP(C1111,Customer_Dim!$A$2:$H$501,4,0)</f>
        <v>Female</v>
      </c>
      <c r="O1111" t="str">
        <f>VLOOKUP(C1111,Customer_Dim!$A$2:$H$501,6,0)</f>
        <v>Oregon</v>
      </c>
      <c r="P1111">
        <f>VLOOKUP(D1111,Product_Dim!$A$1:$G$101,7,0)</f>
        <v>58</v>
      </c>
    </row>
    <row r="1112" spans="1:16" x14ac:dyDescent="0.3">
      <c r="A1112" t="s">
        <v>3643</v>
      </c>
      <c r="B1112" s="4">
        <v>45681</v>
      </c>
      <c r="C1112" t="s">
        <v>826</v>
      </c>
      <c r="D1112" t="s">
        <v>1696</v>
      </c>
      <c r="E1112" t="str">
        <f>VLOOKUP(D1112,Product_Dim!$A$1:$G$101,2,0)</f>
        <v>Hydrating Face Cleanser</v>
      </c>
      <c r="F1112" t="s">
        <v>1734</v>
      </c>
      <c r="G1112">
        <v>3</v>
      </c>
      <c r="H1112">
        <v>63.96</v>
      </c>
      <c r="I1112">
        <v>0.02</v>
      </c>
      <c r="J1112" t="s">
        <v>1805</v>
      </c>
      <c r="K1112" s="17">
        <v>188.04239999999999</v>
      </c>
      <c r="L1112">
        <f>VLOOKUP(C1112,Customer_Dim!$A$2:$H$501,3,0)</f>
        <v>27</v>
      </c>
      <c r="M1112" t="str">
        <f t="shared" si="17"/>
        <v>20–39</v>
      </c>
      <c r="N1112" t="str">
        <f>VLOOKUP(C1112,Customer_Dim!$A$2:$H$501,4,0)</f>
        <v>Female</v>
      </c>
      <c r="O1112" t="str">
        <f>VLOOKUP(C1112,Customer_Dim!$A$2:$H$501,6,0)</f>
        <v>Oregon</v>
      </c>
      <c r="P1112">
        <f>VLOOKUP(D1112,Product_Dim!$A$1:$G$101,7,0)</f>
        <v>159</v>
      </c>
    </row>
    <row r="1113" spans="1:16" x14ac:dyDescent="0.3">
      <c r="A1113" t="s">
        <v>2089</v>
      </c>
      <c r="B1113" s="4">
        <v>45829</v>
      </c>
      <c r="C1113" t="s">
        <v>829</v>
      </c>
      <c r="D1113" t="s">
        <v>1552</v>
      </c>
      <c r="E1113" t="str">
        <f>VLOOKUP(D1113,Product_Dim!$A$1:$G$101,2,0)</f>
        <v>HD Smart TV Stick</v>
      </c>
      <c r="F1113" t="s">
        <v>1779</v>
      </c>
      <c r="G1113">
        <v>3</v>
      </c>
      <c r="H1113">
        <v>697.13</v>
      </c>
      <c r="I1113">
        <v>0.25</v>
      </c>
      <c r="J1113" t="s">
        <v>1810</v>
      </c>
      <c r="K1113" s="17">
        <v>1568.5425</v>
      </c>
      <c r="L1113">
        <f>VLOOKUP(C1113,Customer_Dim!$A$2:$H$501,3,0)</f>
        <v>60</v>
      </c>
      <c r="M1113" t="str">
        <f t="shared" si="17"/>
        <v>60+</v>
      </c>
      <c r="N1113" t="str">
        <f>VLOOKUP(C1113,Customer_Dim!$A$2:$H$501,4,0)</f>
        <v>Female</v>
      </c>
      <c r="O1113" t="str">
        <f>VLOOKUP(C1113,Customer_Dim!$A$2:$H$501,6,0)</f>
        <v>Montana</v>
      </c>
      <c r="P1113">
        <f>VLOOKUP(D1113,Product_Dim!$A$1:$G$101,7,0)</f>
        <v>0</v>
      </c>
    </row>
    <row r="1114" spans="1:16" x14ac:dyDescent="0.3">
      <c r="A1114" t="s">
        <v>2123</v>
      </c>
      <c r="B1114" s="4">
        <v>45435</v>
      </c>
      <c r="C1114" t="s">
        <v>829</v>
      </c>
      <c r="D1114" t="s">
        <v>1638</v>
      </c>
      <c r="E1114" t="str">
        <f>VLOOKUP(D1114,Product_Dim!$A$1:$G$101,2,0)</f>
        <v>Sports Stopwatch Pro</v>
      </c>
      <c r="F1114" t="s">
        <v>1771</v>
      </c>
      <c r="G1114">
        <v>3</v>
      </c>
      <c r="H1114">
        <v>977.55</v>
      </c>
      <c r="I1114">
        <v>0.02</v>
      </c>
      <c r="J1114" t="s">
        <v>1807</v>
      </c>
      <c r="K1114" s="17">
        <v>2873.9969999999989</v>
      </c>
      <c r="L1114">
        <f>VLOOKUP(C1114,Customer_Dim!$A$2:$H$501,3,0)</f>
        <v>60</v>
      </c>
      <c r="M1114" t="str">
        <f t="shared" si="17"/>
        <v>60+</v>
      </c>
      <c r="N1114" t="str">
        <f>VLOOKUP(C1114,Customer_Dim!$A$2:$H$501,4,0)</f>
        <v>Female</v>
      </c>
      <c r="O1114" t="str">
        <f>VLOOKUP(C1114,Customer_Dim!$A$2:$H$501,6,0)</f>
        <v>Montana</v>
      </c>
      <c r="P1114">
        <f>VLOOKUP(D1114,Product_Dim!$A$1:$G$101,7,0)</f>
        <v>185</v>
      </c>
    </row>
    <row r="1115" spans="1:16" x14ac:dyDescent="0.3">
      <c r="A1115" t="s">
        <v>3279</v>
      </c>
      <c r="B1115" s="4">
        <v>45288</v>
      </c>
      <c r="C1115" t="s">
        <v>832</v>
      </c>
      <c r="D1115" t="s">
        <v>1554</v>
      </c>
      <c r="E1115" t="str">
        <f>VLOOKUP(D1115,Product_Dim!$A$1:$G$101,2,0)</f>
        <v>Hair Strengthening Shampoo</v>
      </c>
      <c r="F1115" t="s">
        <v>1792</v>
      </c>
      <c r="G1115">
        <v>4</v>
      </c>
      <c r="H1115">
        <v>700.98</v>
      </c>
      <c r="I1115">
        <v>0.12</v>
      </c>
      <c r="J1115" t="s">
        <v>1807</v>
      </c>
      <c r="K1115" s="17">
        <v>2467.4495999999999</v>
      </c>
      <c r="L1115">
        <f>VLOOKUP(C1115,Customer_Dim!$A$2:$H$501,3,0)</f>
        <v>50</v>
      </c>
      <c r="M1115" t="str">
        <f t="shared" si="17"/>
        <v>40–59</v>
      </c>
      <c r="N1115" t="str">
        <f>VLOOKUP(C1115,Customer_Dim!$A$2:$H$501,4,0)</f>
        <v>Male</v>
      </c>
      <c r="O1115" t="str">
        <f>VLOOKUP(C1115,Customer_Dim!$A$2:$H$501,6,0)</f>
        <v>Louisiana</v>
      </c>
      <c r="P1115">
        <f>VLOOKUP(D1115,Product_Dim!$A$1:$G$101,7,0)</f>
        <v>460</v>
      </c>
    </row>
    <row r="1116" spans="1:16" x14ac:dyDescent="0.3">
      <c r="A1116" t="s">
        <v>2096</v>
      </c>
      <c r="B1116" s="4">
        <v>45438</v>
      </c>
      <c r="C1116" t="s">
        <v>832</v>
      </c>
      <c r="D1116" t="s">
        <v>1660</v>
      </c>
      <c r="E1116" t="str">
        <f>VLOOKUP(D1116,Product_Dim!$A$1:$G$101,2,0)</f>
        <v>Adjustable Dumbbells 20kg</v>
      </c>
      <c r="F1116" t="s">
        <v>1761</v>
      </c>
      <c r="G1116">
        <v>1</v>
      </c>
      <c r="H1116">
        <v>203.61</v>
      </c>
      <c r="I1116">
        <v>0.24</v>
      </c>
      <c r="J1116" t="s">
        <v>1810</v>
      </c>
      <c r="K1116" s="17">
        <v>154.74359999999999</v>
      </c>
      <c r="L1116">
        <f>VLOOKUP(C1116,Customer_Dim!$A$2:$H$501,3,0)</f>
        <v>50</v>
      </c>
      <c r="M1116" t="str">
        <f t="shared" si="17"/>
        <v>40–59</v>
      </c>
      <c r="N1116" t="str">
        <f>VLOOKUP(C1116,Customer_Dim!$A$2:$H$501,4,0)</f>
        <v>Male</v>
      </c>
      <c r="O1116" t="str">
        <f>VLOOKUP(C1116,Customer_Dim!$A$2:$H$501,6,0)</f>
        <v>Louisiana</v>
      </c>
      <c r="P1116">
        <f>VLOOKUP(D1116,Product_Dim!$A$1:$G$101,7,0)</f>
        <v>423</v>
      </c>
    </row>
    <row r="1117" spans="1:16" x14ac:dyDescent="0.3">
      <c r="A1117" t="s">
        <v>2710</v>
      </c>
      <c r="B1117" s="4">
        <v>45653</v>
      </c>
      <c r="C1117" t="s">
        <v>835</v>
      </c>
      <c r="D1117" t="s">
        <v>1564</v>
      </c>
      <c r="E1117" t="str">
        <f>VLOOKUP(D1117,Product_Dim!$A$1:$G$101,2,0)</f>
        <v>Soccer Training Cone Set</v>
      </c>
      <c r="F1117" t="s">
        <v>1786</v>
      </c>
      <c r="G1117">
        <v>1</v>
      </c>
      <c r="H1117">
        <v>519.91</v>
      </c>
      <c r="I1117">
        <v>0.05</v>
      </c>
      <c r="J1117" t="s">
        <v>1810</v>
      </c>
      <c r="K1117" s="17">
        <v>493.91449999999992</v>
      </c>
      <c r="L1117">
        <f>VLOOKUP(C1117,Customer_Dim!$A$2:$H$501,3,0)</f>
        <v>25</v>
      </c>
      <c r="M1117" t="str">
        <f t="shared" si="17"/>
        <v>20–39</v>
      </c>
      <c r="N1117" t="str">
        <f>VLOOKUP(C1117,Customer_Dim!$A$2:$H$501,4,0)</f>
        <v>Male</v>
      </c>
      <c r="O1117" t="str">
        <f>VLOOKUP(C1117,Customer_Dim!$A$2:$H$501,6,0)</f>
        <v>Wyoming</v>
      </c>
      <c r="P1117">
        <f>VLOOKUP(D1117,Product_Dim!$A$1:$G$101,7,0)</f>
        <v>367</v>
      </c>
    </row>
    <row r="1118" spans="1:16" x14ac:dyDescent="0.3">
      <c r="A1118" t="s">
        <v>1928</v>
      </c>
      <c r="B1118" s="4">
        <v>45558</v>
      </c>
      <c r="C1118" t="s">
        <v>835</v>
      </c>
      <c r="D1118" t="s">
        <v>1574</v>
      </c>
      <c r="E1118" t="str">
        <f>VLOOKUP(D1118,Product_Dim!$A$1:$G$101,2,0)</f>
        <v>Carbon Fiber Tennis Racket</v>
      </c>
      <c r="F1118" t="s">
        <v>1771</v>
      </c>
      <c r="G1118">
        <v>3</v>
      </c>
      <c r="H1118">
        <v>432.4</v>
      </c>
      <c r="I1118">
        <v>0.04</v>
      </c>
      <c r="J1118" t="s">
        <v>1805</v>
      </c>
      <c r="K1118" s="17">
        <v>1245.3119999999999</v>
      </c>
      <c r="L1118">
        <f>VLOOKUP(C1118,Customer_Dim!$A$2:$H$501,3,0)</f>
        <v>25</v>
      </c>
      <c r="M1118" t="str">
        <f t="shared" si="17"/>
        <v>20–39</v>
      </c>
      <c r="N1118" t="str">
        <f>VLOOKUP(C1118,Customer_Dim!$A$2:$H$501,4,0)</f>
        <v>Male</v>
      </c>
      <c r="O1118" t="str">
        <f>VLOOKUP(C1118,Customer_Dim!$A$2:$H$501,6,0)</f>
        <v>Wyoming</v>
      </c>
      <c r="P1118">
        <f>VLOOKUP(D1118,Product_Dim!$A$1:$G$101,7,0)</f>
        <v>432</v>
      </c>
    </row>
    <row r="1119" spans="1:16" x14ac:dyDescent="0.3">
      <c r="A1119" t="s">
        <v>3788</v>
      </c>
      <c r="B1119" s="4">
        <v>45648</v>
      </c>
      <c r="C1119" t="s">
        <v>835</v>
      </c>
      <c r="D1119" t="s">
        <v>1602</v>
      </c>
      <c r="E1119" t="str">
        <f>VLOOKUP(D1119,Product_Dim!$A$1:$G$101,2,0)</f>
        <v>Women's Summer Dress</v>
      </c>
      <c r="F1119" t="s">
        <v>1761</v>
      </c>
      <c r="G1119">
        <v>1</v>
      </c>
      <c r="H1119">
        <v>377.52</v>
      </c>
      <c r="I1119">
        <v>0.15</v>
      </c>
      <c r="J1119" t="s">
        <v>1805</v>
      </c>
      <c r="K1119" s="17">
        <v>320.892</v>
      </c>
      <c r="L1119">
        <f>VLOOKUP(C1119,Customer_Dim!$A$2:$H$501,3,0)</f>
        <v>25</v>
      </c>
      <c r="M1119" t="str">
        <f t="shared" si="17"/>
        <v>20–39</v>
      </c>
      <c r="N1119" t="str">
        <f>VLOOKUP(C1119,Customer_Dim!$A$2:$H$501,4,0)</f>
        <v>Male</v>
      </c>
      <c r="O1119" t="str">
        <f>VLOOKUP(C1119,Customer_Dim!$A$2:$H$501,6,0)</f>
        <v>Wyoming</v>
      </c>
      <c r="P1119">
        <f>VLOOKUP(D1119,Product_Dim!$A$1:$G$101,7,0)</f>
        <v>154</v>
      </c>
    </row>
    <row r="1120" spans="1:16" x14ac:dyDescent="0.3">
      <c r="A1120" t="s">
        <v>3009</v>
      </c>
      <c r="B1120" s="4">
        <v>45371</v>
      </c>
      <c r="C1120" t="s">
        <v>835</v>
      </c>
      <c r="D1120" t="s">
        <v>1662</v>
      </c>
      <c r="E1120" t="str">
        <f>VLOOKUP(D1120,Product_Dim!$A$1:$G$101,2,0)</f>
        <v>Women's Hair Dryer Brush</v>
      </c>
      <c r="F1120" t="s">
        <v>1768</v>
      </c>
      <c r="G1120">
        <v>2</v>
      </c>
      <c r="H1120">
        <v>972.4</v>
      </c>
      <c r="I1120">
        <v>0.06</v>
      </c>
      <c r="J1120" t="s">
        <v>1810</v>
      </c>
      <c r="K1120" s="17">
        <v>1828.1120000000001</v>
      </c>
      <c r="L1120">
        <f>VLOOKUP(C1120,Customer_Dim!$A$2:$H$501,3,0)</f>
        <v>25</v>
      </c>
      <c r="M1120" t="str">
        <f t="shared" si="17"/>
        <v>20–39</v>
      </c>
      <c r="N1120" t="str">
        <f>VLOOKUP(C1120,Customer_Dim!$A$2:$H$501,4,0)</f>
        <v>Male</v>
      </c>
      <c r="O1120" t="str">
        <f>VLOOKUP(C1120,Customer_Dim!$A$2:$H$501,6,0)</f>
        <v>Wyoming</v>
      </c>
      <c r="P1120">
        <f>VLOOKUP(D1120,Product_Dim!$A$1:$G$101,7,0)</f>
        <v>177</v>
      </c>
    </row>
    <row r="1121" spans="1:16" x14ac:dyDescent="0.3">
      <c r="A1121" t="s">
        <v>2853</v>
      </c>
      <c r="B1121" s="4">
        <v>45806</v>
      </c>
      <c r="C1121" t="s">
        <v>835</v>
      </c>
      <c r="D1121" t="s">
        <v>1714</v>
      </c>
      <c r="E1121" t="str">
        <f>VLOOKUP(D1121,Product_Dim!$A$1:$G$101,2,0)</f>
        <v>Microwave Oven</v>
      </c>
      <c r="F1121" t="s">
        <v>1774</v>
      </c>
      <c r="G1121">
        <v>1</v>
      </c>
      <c r="H1121">
        <v>209.39</v>
      </c>
      <c r="I1121">
        <v>0.28000000000000003</v>
      </c>
      <c r="J1121" t="s">
        <v>1807</v>
      </c>
      <c r="K1121" s="17">
        <v>150.76079999999999</v>
      </c>
      <c r="L1121">
        <f>VLOOKUP(C1121,Customer_Dim!$A$2:$H$501,3,0)</f>
        <v>25</v>
      </c>
      <c r="M1121" t="str">
        <f t="shared" si="17"/>
        <v>20–39</v>
      </c>
      <c r="N1121" t="str">
        <f>VLOOKUP(C1121,Customer_Dim!$A$2:$H$501,4,0)</f>
        <v>Male</v>
      </c>
      <c r="O1121" t="str">
        <f>VLOOKUP(C1121,Customer_Dim!$A$2:$H$501,6,0)</f>
        <v>Wyoming</v>
      </c>
      <c r="P1121">
        <f>VLOOKUP(D1121,Product_Dim!$A$1:$G$101,7,0)</f>
        <v>191</v>
      </c>
    </row>
    <row r="1122" spans="1:16" x14ac:dyDescent="0.3">
      <c r="A1122" t="s">
        <v>2393</v>
      </c>
      <c r="B1122" s="4">
        <v>45798</v>
      </c>
      <c r="C1122" t="s">
        <v>835</v>
      </c>
      <c r="D1122" t="s">
        <v>1726</v>
      </c>
      <c r="E1122" t="str">
        <f>VLOOKUP(D1122,Product_Dim!$A$1:$G$101,2,0)</f>
        <v>Portable Bluetooth Speaker</v>
      </c>
      <c r="F1122" t="s">
        <v>1748</v>
      </c>
      <c r="G1122">
        <v>2</v>
      </c>
      <c r="H1122">
        <v>481.86</v>
      </c>
      <c r="I1122">
        <v>0.1</v>
      </c>
      <c r="J1122" t="s">
        <v>1810</v>
      </c>
      <c r="K1122" s="17">
        <v>867.34800000000007</v>
      </c>
      <c r="L1122">
        <f>VLOOKUP(C1122,Customer_Dim!$A$2:$H$501,3,0)</f>
        <v>25</v>
      </c>
      <c r="M1122" t="str">
        <f t="shared" si="17"/>
        <v>20–39</v>
      </c>
      <c r="N1122" t="str">
        <f>VLOOKUP(C1122,Customer_Dim!$A$2:$H$501,4,0)</f>
        <v>Male</v>
      </c>
      <c r="O1122" t="str">
        <f>VLOOKUP(C1122,Customer_Dim!$A$2:$H$501,6,0)</f>
        <v>Wyoming</v>
      </c>
      <c r="P1122">
        <f>VLOOKUP(D1122,Product_Dim!$A$1:$G$101,7,0)</f>
        <v>73</v>
      </c>
    </row>
    <row r="1123" spans="1:16" x14ac:dyDescent="0.3">
      <c r="A1123" t="s">
        <v>2269</v>
      </c>
      <c r="B1123" s="4">
        <v>45279</v>
      </c>
      <c r="C1123" t="s">
        <v>839</v>
      </c>
      <c r="D1123" t="s">
        <v>1704</v>
      </c>
      <c r="E1123" t="str">
        <f>VLOOKUP(D1123,Product_Dim!$A$1:$G$101,2,0)</f>
        <v>LED Bedside Lamp</v>
      </c>
      <c r="F1123" t="s">
        <v>1739</v>
      </c>
      <c r="G1123">
        <v>2</v>
      </c>
      <c r="H1123">
        <v>291.83999999999997</v>
      </c>
      <c r="I1123">
        <v>0.25</v>
      </c>
      <c r="J1123" t="s">
        <v>1807</v>
      </c>
      <c r="K1123" s="17">
        <v>437.76</v>
      </c>
      <c r="L1123">
        <f>VLOOKUP(C1123,Customer_Dim!$A$2:$H$501,3,0)</f>
        <v>38</v>
      </c>
      <c r="M1123" t="str">
        <f t="shared" si="17"/>
        <v>20–39</v>
      </c>
      <c r="N1123" t="str">
        <f>VLOOKUP(C1123,Customer_Dim!$A$2:$H$501,4,0)</f>
        <v>Male</v>
      </c>
      <c r="O1123" t="str">
        <f>VLOOKUP(C1123,Customer_Dim!$A$2:$H$501,6,0)</f>
        <v>Tennessee</v>
      </c>
      <c r="P1123">
        <f>VLOOKUP(D1123,Product_Dim!$A$1:$G$101,7,0)</f>
        <v>220</v>
      </c>
    </row>
    <row r="1124" spans="1:16" x14ac:dyDescent="0.3">
      <c r="A1124" t="s">
        <v>2493</v>
      </c>
      <c r="B1124" s="4">
        <v>45942</v>
      </c>
      <c r="C1124" t="s">
        <v>839</v>
      </c>
      <c r="D1124" t="s">
        <v>1712</v>
      </c>
      <c r="E1124" t="str">
        <f>VLOOKUP(D1124,Product_Dim!$A$1:$G$101,2,0)</f>
        <v>Women's High Heels</v>
      </c>
      <c r="F1124" t="s">
        <v>1768</v>
      </c>
      <c r="G1124">
        <v>4</v>
      </c>
      <c r="H1124">
        <v>547.21</v>
      </c>
      <c r="I1124">
        <v>0.25</v>
      </c>
      <c r="J1124" t="s">
        <v>1805</v>
      </c>
      <c r="K1124" s="17">
        <v>1641.63</v>
      </c>
      <c r="L1124">
        <f>VLOOKUP(C1124,Customer_Dim!$A$2:$H$501,3,0)</f>
        <v>38</v>
      </c>
      <c r="M1124" t="str">
        <f t="shared" si="17"/>
        <v>20–39</v>
      </c>
      <c r="N1124" t="str">
        <f>VLOOKUP(C1124,Customer_Dim!$A$2:$H$501,4,0)</f>
        <v>Male</v>
      </c>
      <c r="O1124" t="str">
        <f>VLOOKUP(C1124,Customer_Dim!$A$2:$H$501,6,0)</f>
        <v>Tennessee</v>
      </c>
      <c r="P1124">
        <f>VLOOKUP(D1124,Product_Dim!$A$1:$G$101,7,0)</f>
        <v>496</v>
      </c>
    </row>
    <row r="1125" spans="1:16" x14ac:dyDescent="0.3">
      <c r="A1125" t="s">
        <v>3094</v>
      </c>
      <c r="B1125" s="4">
        <v>45645</v>
      </c>
      <c r="C1125" t="s">
        <v>842</v>
      </c>
      <c r="D1125" t="s">
        <v>1554</v>
      </c>
      <c r="E1125" t="str">
        <f>VLOOKUP(D1125,Product_Dim!$A$1:$G$101,2,0)</f>
        <v>Hair Strengthening Shampoo</v>
      </c>
      <c r="F1125" t="s">
        <v>1764</v>
      </c>
      <c r="G1125">
        <v>3</v>
      </c>
      <c r="H1125">
        <v>906.99</v>
      </c>
      <c r="I1125">
        <v>0.26</v>
      </c>
      <c r="J1125" t="s">
        <v>1810</v>
      </c>
      <c r="K1125" s="17">
        <v>2013.5178000000001</v>
      </c>
      <c r="L1125">
        <f>VLOOKUP(C1125,Customer_Dim!$A$2:$H$501,3,0)</f>
        <v>32</v>
      </c>
      <c r="M1125" t="str">
        <f t="shared" si="17"/>
        <v>20–39</v>
      </c>
      <c r="N1125" t="str">
        <f>VLOOKUP(C1125,Customer_Dim!$A$2:$H$501,4,0)</f>
        <v>Female</v>
      </c>
      <c r="O1125" t="str">
        <f>VLOOKUP(C1125,Customer_Dim!$A$2:$H$501,6,0)</f>
        <v>Kentucky</v>
      </c>
      <c r="P1125">
        <f>VLOOKUP(D1125,Product_Dim!$A$1:$G$101,7,0)</f>
        <v>460</v>
      </c>
    </row>
    <row r="1126" spans="1:16" x14ac:dyDescent="0.3">
      <c r="A1126" t="s">
        <v>2024</v>
      </c>
      <c r="B1126" s="4">
        <v>45219</v>
      </c>
      <c r="C1126" t="s">
        <v>842</v>
      </c>
      <c r="D1126" t="s">
        <v>1560</v>
      </c>
      <c r="E1126" t="str">
        <f>VLOOKUP(D1126,Product_Dim!$A$1:$G$101,2,0)</f>
        <v>4K Home Projector</v>
      </c>
      <c r="F1126" t="s">
        <v>1795</v>
      </c>
      <c r="G1126">
        <v>1</v>
      </c>
      <c r="H1126">
        <v>332.82</v>
      </c>
      <c r="I1126">
        <v>0.14000000000000001</v>
      </c>
      <c r="J1126" t="s">
        <v>1807</v>
      </c>
      <c r="K1126" s="17">
        <v>286.22519999999997</v>
      </c>
      <c r="L1126">
        <f>VLOOKUP(C1126,Customer_Dim!$A$2:$H$501,3,0)</f>
        <v>32</v>
      </c>
      <c r="M1126" t="str">
        <f t="shared" si="17"/>
        <v>20–39</v>
      </c>
      <c r="N1126" t="str">
        <f>VLOOKUP(C1126,Customer_Dim!$A$2:$H$501,4,0)</f>
        <v>Female</v>
      </c>
      <c r="O1126" t="str">
        <f>VLOOKUP(C1126,Customer_Dim!$A$2:$H$501,6,0)</f>
        <v>Kentucky</v>
      </c>
      <c r="P1126">
        <f>VLOOKUP(D1126,Product_Dim!$A$1:$G$101,7,0)</f>
        <v>301</v>
      </c>
    </row>
    <row r="1127" spans="1:16" x14ac:dyDescent="0.3">
      <c r="A1127" t="s">
        <v>3642</v>
      </c>
      <c r="B1127" s="4">
        <v>45862</v>
      </c>
      <c r="C1127" t="s">
        <v>842</v>
      </c>
      <c r="D1127" t="s">
        <v>1560</v>
      </c>
      <c r="E1127" t="str">
        <f>VLOOKUP(D1127,Product_Dim!$A$1:$G$101,2,0)</f>
        <v>4K Home Projector</v>
      </c>
      <c r="F1127" t="s">
        <v>1795</v>
      </c>
      <c r="G1127">
        <v>1</v>
      </c>
      <c r="H1127">
        <v>582.29</v>
      </c>
      <c r="I1127">
        <v>0.2</v>
      </c>
      <c r="J1127" t="s">
        <v>1805</v>
      </c>
      <c r="K1127" s="17">
        <v>465.83199999999999</v>
      </c>
      <c r="L1127">
        <f>VLOOKUP(C1127,Customer_Dim!$A$2:$H$501,3,0)</f>
        <v>32</v>
      </c>
      <c r="M1127" t="str">
        <f t="shared" si="17"/>
        <v>20–39</v>
      </c>
      <c r="N1127" t="str">
        <f>VLOOKUP(C1127,Customer_Dim!$A$2:$H$501,4,0)</f>
        <v>Female</v>
      </c>
      <c r="O1127" t="str">
        <f>VLOOKUP(C1127,Customer_Dim!$A$2:$H$501,6,0)</f>
        <v>Kentucky</v>
      </c>
      <c r="P1127">
        <f>VLOOKUP(D1127,Product_Dim!$A$1:$G$101,7,0)</f>
        <v>301</v>
      </c>
    </row>
    <row r="1128" spans="1:16" x14ac:dyDescent="0.3">
      <c r="A1128" t="s">
        <v>2903</v>
      </c>
      <c r="B1128" s="4">
        <v>45695</v>
      </c>
      <c r="C1128" t="s">
        <v>842</v>
      </c>
      <c r="D1128" t="s">
        <v>1570</v>
      </c>
      <c r="E1128" t="str">
        <f>VLOOKUP(D1128,Product_Dim!$A$1:$G$101,2,0)</f>
        <v>Outdoor Sports Water Bottle</v>
      </c>
      <c r="F1128" t="s">
        <v>1776</v>
      </c>
      <c r="G1128">
        <v>1</v>
      </c>
      <c r="H1128">
        <v>99.35</v>
      </c>
      <c r="I1128">
        <v>0.08</v>
      </c>
      <c r="J1128" t="s">
        <v>1810</v>
      </c>
      <c r="K1128" s="17">
        <v>91.402000000000001</v>
      </c>
      <c r="L1128">
        <f>VLOOKUP(C1128,Customer_Dim!$A$2:$H$501,3,0)</f>
        <v>32</v>
      </c>
      <c r="M1128" t="str">
        <f t="shared" si="17"/>
        <v>20–39</v>
      </c>
      <c r="N1128" t="str">
        <f>VLOOKUP(C1128,Customer_Dim!$A$2:$H$501,4,0)</f>
        <v>Female</v>
      </c>
      <c r="O1128" t="str">
        <f>VLOOKUP(C1128,Customer_Dim!$A$2:$H$501,6,0)</f>
        <v>Kentucky</v>
      </c>
      <c r="P1128">
        <f>VLOOKUP(D1128,Product_Dim!$A$1:$G$101,7,0)</f>
        <v>0</v>
      </c>
    </row>
    <row r="1129" spans="1:16" x14ac:dyDescent="0.3">
      <c r="A1129" t="s">
        <v>2033</v>
      </c>
      <c r="B1129" s="4">
        <v>45666</v>
      </c>
      <c r="C1129" t="s">
        <v>842</v>
      </c>
      <c r="D1129" t="s">
        <v>1652</v>
      </c>
      <c r="E1129" t="str">
        <f>VLOOKUP(D1129,Product_Dim!$A$1:$G$101,2,0)</f>
        <v>Tennis Ball 3-Pack</v>
      </c>
      <c r="F1129" t="s">
        <v>1748</v>
      </c>
      <c r="G1129">
        <v>4</v>
      </c>
      <c r="H1129">
        <v>585.04</v>
      </c>
      <c r="I1129">
        <v>0.22</v>
      </c>
      <c r="J1129" t="s">
        <v>1807</v>
      </c>
      <c r="K1129" s="17">
        <v>1825.3248000000001</v>
      </c>
      <c r="L1129">
        <f>VLOOKUP(C1129,Customer_Dim!$A$2:$H$501,3,0)</f>
        <v>32</v>
      </c>
      <c r="M1129" t="str">
        <f t="shared" si="17"/>
        <v>20–39</v>
      </c>
      <c r="N1129" t="str">
        <f>VLOOKUP(C1129,Customer_Dim!$A$2:$H$501,4,0)</f>
        <v>Female</v>
      </c>
      <c r="O1129" t="str">
        <f>VLOOKUP(C1129,Customer_Dim!$A$2:$H$501,6,0)</f>
        <v>Kentucky</v>
      </c>
      <c r="P1129">
        <f>VLOOKUP(D1129,Product_Dim!$A$1:$G$101,7,0)</f>
        <v>465</v>
      </c>
    </row>
    <row r="1130" spans="1:16" x14ac:dyDescent="0.3">
      <c r="A1130" t="s">
        <v>2287</v>
      </c>
      <c r="B1130" s="4">
        <v>45233</v>
      </c>
      <c r="C1130" t="s">
        <v>842</v>
      </c>
      <c r="D1130" t="s">
        <v>1716</v>
      </c>
      <c r="E1130" t="str">
        <f>VLOOKUP(D1130,Product_Dim!$A$1:$G$101,2,0)</f>
        <v>USB-C Laptop Charger</v>
      </c>
      <c r="F1130" t="s">
        <v>1781</v>
      </c>
      <c r="G1130">
        <v>1</v>
      </c>
      <c r="H1130">
        <v>744.88</v>
      </c>
      <c r="I1130">
        <v>0.15</v>
      </c>
      <c r="J1130" t="s">
        <v>1810</v>
      </c>
      <c r="K1130" s="17">
        <v>633.14800000000002</v>
      </c>
      <c r="L1130">
        <f>VLOOKUP(C1130,Customer_Dim!$A$2:$H$501,3,0)</f>
        <v>32</v>
      </c>
      <c r="M1130" t="str">
        <f t="shared" si="17"/>
        <v>20–39</v>
      </c>
      <c r="N1130" t="str">
        <f>VLOOKUP(C1130,Customer_Dim!$A$2:$H$501,4,0)</f>
        <v>Female</v>
      </c>
      <c r="O1130" t="str">
        <f>VLOOKUP(C1130,Customer_Dim!$A$2:$H$501,6,0)</f>
        <v>Kentucky</v>
      </c>
      <c r="P1130">
        <f>VLOOKUP(D1130,Product_Dim!$A$1:$G$101,7,0)</f>
        <v>485</v>
      </c>
    </row>
    <row r="1131" spans="1:16" x14ac:dyDescent="0.3">
      <c r="A1131" t="s">
        <v>2714</v>
      </c>
      <c r="B1131" s="4">
        <v>45918</v>
      </c>
      <c r="C1131" t="s">
        <v>847</v>
      </c>
      <c r="D1131" t="s">
        <v>1646</v>
      </c>
      <c r="E1131" t="str">
        <f>VLOOKUP(D1131,Product_Dim!$A$1:$G$101,2,0)</f>
        <v>Womens Cotton Scarf</v>
      </c>
      <c r="F1131" t="s">
        <v>1764</v>
      </c>
      <c r="G1131">
        <v>2</v>
      </c>
      <c r="H1131">
        <v>433.75</v>
      </c>
      <c r="I1131">
        <v>0</v>
      </c>
      <c r="J1131" t="s">
        <v>1805</v>
      </c>
      <c r="K1131" s="17">
        <v>867.5</v>
      </c>
      <c r="L1131">
        <f>VLOOKUP(C1131,Customer_Dim!$A$2:$H$501,3,0)</f>
        <v>53</v>
      </c>
      <c r="M1131" t="str">
        <f t="shared" si="17"/>
        <v>40–59</v>
      </c>
      <c r="N1131" t="str">
        <f>VLOOKUP(C1131,Customer_Dim!$A$2:$H$501,4,0)</f>
        <v>Female</v>
      </c>
      <c r="O1131" t="str">
        <f>VLOOKUP(C1131,Customer_Dim!$A$2:$H$501,6,0)</f>
        <v>Minnesota</v>
      </c>
      <c r="P1131">
        <f>VLOOKUP(D1131,Product_Dim!$A$1:$G$101,7,0)</f>
        <v>485</v>
      </c>
    </row>
    <row r="1132" spans="1:16" x14ac:dyDescent="0.3">
      <c r="A1132" t="s">
        <v>1913</v>
      </c>
      <c r="B1132" s="4">
        <v>45891</v>
      </c>
      <c r="C1132" t="s">
        <v>850</v>
      </c>
      <c r="D1132" t="s">
        <v>1568</v>
      </c>
      <c r="E1132" t="str">
        <f>VLOOKUP(D1132,Product_Dim!$A$1:$G$101,2,0)</f>
        <v>Knee Support Brace</v>
      </c>
      <c r="F1132" t="s">
        <v>1792</v>
      </c>
      <c r="G1132">
        <v>3</v>
      </c>
      <c r="H1132">
        <v>551.72</v>
      </c>
      <c r="I1132">
        <v>0.03</v>
      </c>
      <c r="J1132" t="s">
        <v>1810</v>
      </c>
      <c r="K1132" s="17">
        <v>1605.5052000000001</v>
      </c>
      <c r="L1132">
        <f>VLOOKUP(C1132,Customer_Dim!$A$2:$H$501,3,0)</f>
        <v>45</v>
      </c>
      <c r="M1132" t="str">
        <f t="shared" si="17"/>
        <v>40–59</v>
      </c>
      <c r="N1132" t="str">
        <f>VLOOKUP(C1132,Customer_Dim!$A$2:$H$501,4,0)</f>
        <v>Female</v>
      </c>
      <c r="O1132" t="str">
        <f>VLOOKUP(C1132,Customer_Dim!$A$2:$H$501,6,0)</f>
        <v>California</v>
      </c>
      <c r="P1132">
        <f>VLOOKUP(D1132,Product_Dim!$A$1:$G$101,7,0)</f>
        <v>65</v>
      </c>
    </row>
    <row r="1133" spans="1:16" x14ac:dyDescent="0.3">
      <c r="A1133" t="s">
        <v>2255</v>
      </c>
      <c r="B1133" s="4">
        <v>45553</v>
      </c>
      <c r="C1133" t="s">
        <v>850</v>
      </c>
      <c r="D1133" t="s">
        <v>1642</v>
      </c>
      <c r="E1133" t="str">
        <f>VLOOKUP(D1133,Product_Dim!$A$1:$G$101,2,0)</f>
        <v>Premium Blanket Throw</v>
      </c>
      <c r="F1133" t="s">
        <v>1748</v>
      </c>
      <c r="G1133">
        <v>1</v>
      </c>
      <c r="H1133">
        <v>862.31</v>
      </c>
      <c r="I1133">
        <v>0.06</v>
      </c>
      <c r="J1133" t="s">
        <v>1805</v>
      </c>
      <c r="K1133" s="17">
        <v>810.57139999999993</v>
      </c>
      <c r="L1133">
        <f>VLOOKUP(C1133,Customer_Dim!$A$2:$H$501,3,0)</f>
        <v>45</v>
      </c>
      <c r="M1133" t="str">
        <f t="shared" si="17"/>
        <v>40–59</v>
      </c>
      <c r="N1133" t="str">
        <f>VLOOKUP(C1133,Customer_Dim!$A$2:$H$501,4,0)</f>
        <v>Female</v>
      </c>
      <c r="O1133" t="str">
        <f>VLOOKUP(C1133,Customer_Dim!$A$2:$H$501,6,0)</f>
        <v>California</v>
      </c>
      <c r="P1133">
        <f>VLOOKUP(D1133,Product_Dim!$A$1:$G$101,7,0)</f>
        <v>190</v>
      </c>
    </row>
    <row r="1134" spans="1:16" x14ac:dyDescent="0.3">
      <c r="A1134" t="s">
        <v>2998</v>
      </c>
      <c r="B1134" s="4">
        <v>45936</v>
      </c>
      <c r="C1134" t="s">
        <v>850</v>
      </c>
      <c r="D1134" t="s">
        <v>1648</v>
      </c>
      <c r="E1134" t="str">
        <f>VLOOKUP(D1134,Product_Dim!$A$1:$G$101,2,0)</f>
        <v>Men's Hair Styling Gel</v>
      </c>
      <c r="F1134" t="s">
        <v>1781</v>
      </c>
      <c r="G1134">
        <v>2</v>
      </c>
      <c r="H1134">
        <v>579.52</v>
      </c>
      <c r="I1134">
        <v>0.01</v>
      </c>
      <c r="J1134" t="s">
        <v>1807</v>
      </c>
      <c r="K1134" s="17">
        <v>1147.4495999999999</v>
      </c>
      <c r="L1134">
        <f>VLOOKUP(C1134,Customer_Dim!$A$2:$H$501,3,0)</f>
        <v>45</v>
      </c>
      <c r="M1134" t="str">
        <f t="shared" si="17"/>
        <v>40–59</v>
      </c>
      <c r="N1134" t="str">
        <f>VLOOKUP(C1134,Customer_Dim!$A$2:$H$501,4,0)</f>
        <v>Female</v>
      </c>
      <c r="O1134" t="str">
        <f>VLOOKUP(C1134,Customer_Dim!$A$2:$H$501,6,0)</f>
        <v>California</v>
      </c>
      <c r="P1134">
        <f>VLOOKUP(D1134,Product_Dim!$A$1:$G$101,7,0)</f>
        <v>399</v>
      </c>
    </row>
    <row r="1135" spans="1:16" x14ac:dyDescent="0.3">
      <c r="A1135" t="s">
        <v>3341</v>
      </c>
      <c r="B1135" s="4">
        <v>45533</v>
      </c>
      <c r="C1135" t="s">
        <v>850</v>
      </c>
      <c r="D1135" t="s">
        <v>1648</v>
      </c>
      <c r="E1135" t="str">
        <f>VLOOKUP(D1135,Product_Dim!$A$1:$G$101,2,0)</f>
        <v>Men's Hair Styling Gel</v>
      </c>
      <c r="F1135" t="s">
        <v>1789</v>
      </c>
      <c r="G1135">
        <v>2</v>
      </c>
      <c r="H1135">
        <v>102.85</v>
      </c>
      <c r="I1135">
        <v>0.08</v>
      </c>
      <c r="J1135" t="s">
        <v>1807</v>
      </c>
      <c r="K1135" s="17">
        <v>189.244</v>
      </c>
      <c r="L1135">
        <f>VLOOKUP(C1135,Customer_Dim!$A$2:$H$501,3,0)</f>
        <v>45</v>
      </c>
      <c r="M1135" t="str">
        <f t="shared" si="17"/>
        <v>40–59</v>
      </c>
      <c r="N1135" t="str">
        <f>VLOOKUP(C1135,Customer_Dim!$A$2:$H$501,4,0)</f>
        <v>Female</v>
      </c>
      <c r="O1135" t="str">
        <f>VLOOKUP(C1135,Customer_Dim!$A$2:$H$501,6,0)</f>
        <v>California</v>
      </c>
      <c r="P1135">
        <f>VLOOKUP(D1135,Product_Dim!$A$1:$G$101,7,0)</f>
        <v>399</v>
      </c>
    </row>
    <row r="1136" spans="1:16" x14ac:dyDescent="0.3">
      <c r="A1136" t="s">
        <v>2029</v>
      </c>
      <c r="B1136" s="4">
        <v>45480</v>
      </c>
      <c r="C1136" t="s">
        <v>850</v>
      </c>
      <c r="D1136" t="s">
        <v>1682</v>
      </c>
      <c r="E1136" t="str">
        <f>VLOOKUP(D1136,Product_Dim!$A$1:$G$101,2,0)</f>
        <v>Wireless Mouse</v>
      </c>
      <c r="F1136" t="s">
        <v>1789</v>
      </c>
      <c r="G1136">
        <v>3</v>
      </c>
      <c r="H1136">
        <v>207.8</v>
      </c>
      <c r="I1136">
        <v>0.15</v>
      </c>
      <c r="J1136" t="s">
        <v>1805</v>
      </c>
      <c r="K1136" s="17">
        <v>529.8900000000001</v>
      </c>
      <c r="L1136">
        <f>VLOOKUP(C1136,Customer_Dim!$A$2:$H$501,3,0)</f>
        <v>45</v>
      </c>
      <c r="M1136" t="str">
        <f t="shared" si="17"/>
        <v>40–59</v>
      </c>
      <c r="N1136" t="str">
        <f>VLOOKUP(C1136,Customer_Dim!$A$2:$H$501,4,0)</f>
        <v>Female</v>
      </c>
      <c r="O1136" t="str">
        <f>VLOOKUP(C1136,Customer_Dim!$A$2:$H$501,6,0)</f>
        <v>California</v>
      </c>
      <c r="P1136">
        <f>VLOOKUP(D1136,Product_Dim!$A$1:$G$101,7,0)</f>
        <v>320</v>
      </c>
    </row>
    <row r="1137" spans="1:16" x14ac:dyDescent="0.3">
      <c r="A1137" t="s">
        <v>1873</v>
      </c>
      <c r="B1137" s="4">
        <v>45213</v>
      </c>
      <c r="C1137" t="s">
        <v>850</v>
      </c>
      <c r="D1137" t="s">
        <v>1684</v>
      </c>
      <c r="E1137" t="str">
        <f>VLOOKUP(D1137,Product_Dim!$A$1:$G$101,2,0)</f>
        <v>WiFi Mesh Router</v>
      </c>
      <c r="F1137" t="s">
        <v>1743</v>
      </c>
      <c r="G1137">
        <v>4</v>
      </c>
      <c r="H1137">
        <v>814.25</v>
      </c>
      <c r="I1137">
        <v>0.18</v>
      </c>
      <c r="J1137" t="s">
        <v>1805</v>
      </c>
      <c r="K1137" s="17">
        <v>2670.74</v>
      </c>
      <c r="L1137">
        <f>VLOOKUP(C1137,Customer_Dim!$A$2:$H$501,3,0)</f>
        <v>45</v>
      </c>
      <c r="M1137" t="str">
        <f t="shared" si="17"/>
        <v>40–59</v>
      </c>
      <c r="N1137" t="str">
        <f>VLOOKUP(C1137,Customer_Dim!$A$2:$H$501,4,0)</f>
        <v>Female</v>
      </c>
      <c r="O1137" t="str">
        <f>VLOOKUP(C1137,Customer_Dim!$A$2:$H$501,6,0)</f>
        <v>California</v>
      </c>
      <c r="P1137">
        <f>VLOOKUP(D1137,Product_Dim!$A$1:$G$101,7,0)</f>
        <v>104</v>
      </c>
    </row>
    <row r="1138" spans="1:16" x14ac:dyDescent="0.3">
      <c r="A1138" t="s">
        <v>2361</v>
      </c>
      <c r="B1138" s="4">
        <v>45752</v>
      </c>
      <c r="C1138" t="s">
        <v>853</v>
      </c>
      <c r="D1138" t="s">
        <v>1568</v>
      </c>
      <c r="E1138" t="str">
        <f>VLOOKUP(D1138,Product_Dim!$A$1:$G$101,2,0)</f>
        <v>Knee Support Brace</v>
      </c>
      <c r="F1138" t="s">
        <v>1783</v>
      </c>
      <c r="G1138">
        <v>3</v>
      </c>
      <c r="H1138">
        <v>543.22</v>
      </c>
      <c r="I1138">
        <v>0.05</v>
      </c>
      <c r="J1138" t="s">
        <v>1810</v>
      </c>
      <c r="K1138" s="17">
        <v>1548.1769999999999</v>
      </c>
      <c r="L1138">
        <f>VLOOKUP(C1138,Customer_Dim!$A$2:$H$501,3,0)</f>
        <v>31</v>
      </c>
      <c r="M1138" t="str">
        <f t="shared" si="17"/>
        <v>20–39</v>
      </c>
      <c r="N1138" t="str">
        <f>VLOOKUP(C1138,Customer_Dim!$A$2:$H$501,4,0)</f>
        <v>Female</v>
      </c>
      <c r="O1138" t="str">
        <f>VLOOKUP(C1138,Customer_Dim!$A$2:$H$501,6,0)</f>
        <v>Louisiana</v>
      </c>
      <c r="P1138">
        <f>VLOOKUP(D1138,Product_Dim!$A$1:$G$101,7,0)</f>
        <v>65</v>
      </c>
    </row>
    <row r="1139" spans="1:16" x14ac:dyDescent="0.3">
      <c r="A1139" t="s">
        <v>2487</v>
      </c>
      <c r="B1139" s="4">
        <v>45456</v>
      </c>
      <c r="C1139" t="s">
        <v>853</v>
      </c>
      <c r="D1139" t="s">
        <v>1580</v>
      </c>
      <c r="E1139" t="str">
        <f>VLOOKUP(D1139,Product_Dim!$A$1:$G$101,2,0)</f>
        <v>Women's Scarf Set</v>
      </c>
      <c r="F1139" t="s">
        <v>1758</v>
      </c>
      <c r="G1139">
        <v>4</v>
      </c>
      <c r="H1139">
        <v>484.92</v>
      </c>
      <c r="I1139">
        <v>0.28000000000000003</v>
      </c>
      <c r="J1139" t="s">
        <v>1807</v>
      </c>
      <c r="K1139" s="17">
        <v>1396.5696</v>
      </c>
      <c r="L1139">
        <f>VLOOKUP(C1139,Customer_Dim!$A$2:$H$501,3,0)</f>
        <v>31</v>
      </c>
      <c r="M1139" t="str">
        <f t="shared" si="17"/>
        <v>20–39</v>
      </c>
      <c r="N1139" t="str">
        <f>VLOOKUP(C1139,Customer_Dim!$A$2:$H$501,4,0)</f>
        <v>Female</v>
      </c>
      <c r="O1139" t="str">
        <f>VLOOKUP(C1139,Customer_Dim!$A$2:$H$501,6,0)</f>
        <v>Louisiana</v>
      </c>
      <c r="P1139">
        <f>VLOOKUP(D1139,Product_Dim!$A$1:$G$101,7,0)</f>
        <v>268</v>
      </c>
    </row>
    <row r="1140" spans="1:16" x14ac:dyDescent="0.3">
      <c r="A1140" t="s">
        <v>2899</v>
      </c>
      <c r="B1140" s="4">
        <v>45578</v>
      </c>
      <c r="C1140" t="s">
        <v>856</v>
      </c>
      <c r="D1140" t="s">
        <v>1552</v>
      </c>
      <c r="E1140" t="str">
        <f>VLOOKUP(D1140,Product_Dim!$A$1:$G$101,2,0)</f>
        <v>HD Smart TV Stick</v>
      </c>
      <c r="F1140" t="s">
        <v>1783</v>
      </c>
      <c r="G1140">
        <v>4</v>
      </c>
      <c r="H1140">
        <v>632.24</v>
      </c>
      <c r="I1140">
        <v>0.25</v>
      </c>
      <c r="J1140" t="s">
        <v>1807</v>
      </c>
      <c r="K1140" s="17">
        <v>1896.72</v>
      </c>
      <c r="L1140">
        <f>VLOOKUP(C1140,Customer_Dim!$A$2:$H$501,3,0)</f>
        <v>64</v>
      </c>
      <c r="M1140" t="str">
        <f t="shared" si="17"/>
        <v>60+</v>
      </c>
      <c r="N1140" t="str">
        <f>VLOOKUP(C1140,Customer_Dim!$A$2:$H$501,4,0)</f>
        <v>Male</v>
      </c>
      <c r="O1140" t="str">
        <f>VLOOKUP(C1140,Customer_Dim!$A$2:$H$501,6,0)</f>
        <v>Nebraska</v>
      </c>
      <c r="P1140">
        <f>VLOOKUP(D1140,Product_Dim!$A$1:$G$101,7,0)</f>
        <v>0</v>
      </c>
    </row>
    <row r="1141" spans="1:16" x14ac:dyDescent="0.3">
      <c r="A1141" t="s">
        <v>2984</v>
      </c>
      <c r="B1141" s="4">
        <v>45568</v>
      </c>
      <c r="C1141" t="s">
        <v>856</v>
      </c>
      <c r="D1141" t="s">
        <v>1628</v>
      </c>
      <c r="E1141" t="str">
        <f>VLOOKUP(D1141,Product_Dim!$A$1:$G$101,2,0)</f>
        <v>Men's Roll-On Perfume</v>
      </c>
      <c r="F1141" t="s">
        <v>1779</v>
      </c>
      <c r="G1141">
        <v>2</v>
      </c>
      <c r="H1141">
        <v>620.71</v>
      </c>
      <c r="I1141">
        <v>0.27</v>
      </c>
      <c r="J1141" t="s">
        <v>1805</v>
      </c>
      <c r="K1141" s="17">
        <v>906.23660000000007</v>
      </c>
      <c r="L1141">
        <f>VLOOKUP(C1141,Customer_Dim!$A$2:$H$501,3,0)</f>
        <v>64</v>
      </c>
      <c r="M1141" t="str">
        <f t="shared" si="17"/>
        <v>60+</v>
      </c>
      <c r="N1141" t="str">
        <f>VLOOKUP(C1141,Customer_Dim!$A$2:$H$501,4,0)</f>
        <v>Male</v>
      </c>
      <c r="O1141" t="str">
        <f>VLOOKUP(C1141,Customer_Dim!$A$2:$H$501,6,0)</f>
        <v>Nebraska</v>
      </c>
      <c r="P1141">
        <f>VLOOKUP(D1141,Product_Dim!$A$1:$G$101,7,0)</f>
        <v>267</v>
      </c>
    </row>
    <row r="1142" spans="1:16" x14ac:dyDescent="0.3">
      <c r="A1142" t="s">
        <v>2566</v>
      </c>
      <c r="B1142" s="4">
        <v>45243</v>
      </c>
      <c r="C1142" t="s">
        <v>856</v>
      </c>
      <c r="D1142" t="s">
        <v>1678</v>
      </c>
      <c r="E1142" t="str">
        <f>VLOOKUP(D1142,Product_Dim!$A$1:$G$101,2,0)</f>
        <v>Bluetooth Car Audio System</v>
      </c>
      <c r="F1142" t="s">
        <v>1755</v>
      </c>
      <c r="G1142">
        <v>1</v>
      </c>
      <c r="H1142">
        <v>370.66</v>
      </c>
      <c r="I1142">
        <v>0.01</v>
      </c>
      <c r="J1142" t="s">
        <v>1807</v>
      </c>
      <c r="K1142" s="17">
        <v>366.95339999999999</v>
      </c>
      <c r="L1142">
        <f>VLOOKUP(C1142,Customer_Dim!$A$2:$H$501,3,0)</f>
        <v>64</v>
      </c>
      <c r="M1142" t="str">
        <f t="shared" si="17"/>
        <v>60+</v>
      </c>
      <c r="N1142" t="str">
        <f>VLOOKUP(C1142,Customer_Dim!$A$2:$H$501,4,0)</f>
        <v>Male</v>
      </c>
      <c r="O1142" t="str">
        <f>VLOOKUP(C1142,Customer_Dim!$A$2:$H$501,6,0)</f>
        <v>Nebraska</v>
      </c>
      <c r="P1142">
        <f>VLOOKUP(D1142,Product_Dim!$A$1:$G$101,7,0)</f>
        <v>159</v>
      </c>
    </row>
    <row r="1143" spans="1:16" x14ac:dyDescent="0.3">
      <c r="A1143" t="s">
        <v>2418</v>
      </c>
      <c r="B1143" s="4">
        <v>45652</v>
      </c>
      <c r="C1143" t="s">
        <v>858</v>
      </c>
      <c r="D1143" t="s">
        <v>1598</v>
      </c>
      <c r="E1143" t="str">
        <f>VLOOKUP(D1143,Product_Dim!$A$1:$G$101,2,0)</f>
        <v>Gaming Mechanical Keyboard</v>
      </c>
      <c r="F1143" t="s">
        <v>1755</v>
      </c>
      <c r="G1143">
        <v>4</v>
      </c>
      <c r="H1143">
        <v>745.51</v>
      </c>
      <c r="I1143">
        <v>0.05</v>
      </c>
      <c r="J1143" t="s">
        <v>1805</v>
      </c>
      <c r="K1143" s="17">
        <v>2832.9380000000001</v>
      </c>
      <c r="L1143">
        <f>VLOOKUP(C1143,Customer_Dim!$A$2:$H$501,3,0)</f>
        <v>48</v>
      </c>
      <c r="M1143" t="str">
        <f t="shared" si="17"/>
        <v>40–59</v>
      </c>
      <c r="N1143" t="str">
        <f>VLOOKUP(C1143,Customer_Dim!$A$2:$H$501,4,0)</f>
        <v>Female</v>
      </c>
      <c r="O1143" t="str">
        <f>VLOOKUP(C1143,Customer_Dim!$A$2:$H$501,6,0)</f>
        <v>California</v>
      </c>
      <c r="P1143">
        <f>VLOOKUP(D1143,Product_Dim!$A$1:$G$101,7,0)</f>
        <v>86</v>
      </c>
    </row>
    <row r="1144" spans="1:16" x14ac:dyDescent="0.3">
      <c r="A1144" t="s">
        <v>2443</v>
      </c>
      <c r="B1144" s="4">
        <v>45763</v>
      </c>
      <c r="C1144" t="s">
        <v>858</v>
      </c>
      <c r="D1144" t="s">
        <v>1676</v>
      </c>
      <c r="E1144" t="str">
        <f>VLOOKUP(D1144,Product_Dim!$A$1:$G$101,2,0)</f>
        <v>Shin Guards – Adult</v>
      </c>
      <c r="F1144" t="s">
        <v>1795</v>
      </c>
      <c r="G1144">
        <v>4</v>
      </c>
      <c r="H1144">
        <v>221.49</v>
      </c>
      <c r="I1144">
        <v>0.26</v>
      </c>
      <c r="J1144" t="s">
        <v>1807</v>
      </c>
      <c r="K1144" s="17">
        <v>655.61040000000003</v>
      </c>
      <c r="L1144">
        <f>VLOOKUP(C1144,Customer_Dim!$A$2:$H$501,3,0)</f>
        <v>48</v>
      </c>
      <c r="M1144" t="str">
        <f t="shared" si="17"/>
        <v>40–59</v>
      </c>
      <c r="N1144" t="str">
        <f>VLOOKUP(C1144,Customer_Dim!$A$2:$H$501,4,0)</f>
        <v>Female</v>
      </c>
      <c r="O1144" t="str">
        <f>VLOOKUP(C1144,Customer_Dim!$A$2:$H$501,6,0)</f>
        <v>California</v>
      </c>
      <c r="P1144">
        <f>VLOOKUP(D1144,Product_Dim!$A$1:$G$101,7,0)</f>
        <v>359</v>
      </c>
    </row>
    <row r="1145" spans="1:16" x14ac:dyDescent="0.3">
      <c r="A1145" t="s">
        <v>1994</v>
      </c>
      <c r="B1145" s="4">
        <v>45538</v>
      </c>
      <c r="C1145" t="s">
        <v>858</v>
      </c>
      <c r="D1145" t="s">
        <v>1692</v>
      </c>
      <c r="E1145" t="str">
        <f>VLOOKUP(D1145,Product_Dim!$A$1:$G$101,2,0)</f>
        <v>Badminton Racket Set</v>
      </c>
      <c r="F1145" t="s">
        <v>1758</v>
      </c>
      <c r="G1145">
        <v>2</v>
      </c>
      <c r="H1145">
        <v>549.33000000000004</v>
      </c>
      <c r="I1145">
        <v>0.01</v>
      </c>
      <c r="J1145" t="s">
        <v>1810</v>
      </c>
      <c r="K1145" s="17">
        <v>1087.6733999999999</v>
      </c>
      <c r="L1145">
        <f>VLOOKUP(C1145,Customer_Dim!$A$2:$H$501,3,0)</f>
        <v>48</v>
      </c>
      <c r="M1145" t="str">
        <f t="shared" si="17"/>
        <v>40–59</v>
      </c>
      <c r="N1145" t="str">
        <f>VLOOKUP(C1145,Customer_Dim!$A$2:$H$501,4,0)</f>
        <v>Female</v>
      </c>
      <c r="O1145" t="str">
        <f>VLOOKUP(C1145,Customer_Dim!$A$2:$H$501,6,0)</f>
        <v>California</v>
      </c>
      <c r="P1145">
        <f>VLOOKUP(D1145,Product_Dim!$A$1:$G$101,7,0)</f>
        <v>358</v>
      </c>
    </row>
    <row r="1146" spans="1:16" x14ac:dyDescent="0.3">
      <c r="A1146" t="s">
        <v>1881</v>
      </c>
      <c r="B1146" s="4">
        <v>45942</v>
      </c>
      <c r="C1146" t="s">
        <v>861</v>
      </c>
      <c r="D1146" t="s">
        <v>1570</v>
      </c>
      <c r="E1146" t="str">
        <f>VLOOKUP(D1146,Product_Dim!$A$1:$G$101,2,0)</f>
        <v>Outdoor Sports Water Bottle</v>
      </c>
      <c r="F1146" t="s">
        <v>1764</v>
      </c>
      <c r="G1146">
        <v>1</v>
      </c>
      <c r="H1146">
        <v>184.98</v>
      </c>
      <c r="I1146">
        <v>0.1</v>
      </c>
      <c r="J1146" t="s">
        <v>1810</v>
      </c>
      <c r="K1146" s="17">
        <v>166.482</v>
      </c>
      <c r="L1146">
        <f>VLOOKUP(C1146,Customer_Dim!$A$2:$H$501,3,0)</f>
        <v>23</v>
      </c>
      <c r="M1146" t="str">
        <f t="shared" si="17"/>
        <v>20–39</v>
      </c>
      <c r="N1146" t="str">
        <f>VLOOKUP(C1146,Customer_Dim!$A$2:$H$501,4,0)</f>
        <v>Male</v>
      </c>
      <c r="O1146" t="str">
        <f>VLOOKUP(C1146,Customer_Dim!$A$2:$H$501,6,0)</f>
        <v>Mississippi</v>
      </c>
      <c r="P1146">
        <f>VLOOKUP(D1146,Product_Dim!$A$1:$G$101,7,0)</f>
        <v>0</v>
      </c>
    </row>
    <row r="1147" spans="1:16" x14ac:dyDescent="0.3">
      <c r="A1147" t="s">
        <v>2262</v>
      </c>
      <c r="B1147" s="4">
        <v>45380</v>
      </c>
      <c r="C1147" t="s">
        <v>861</v>
      </c>
      <c r="D1147" t="s">
        <v>1592</v>
      </c>
      <c r="E1147" t="str">
        <f>VLOOKUP(D1147,Product_Dim!$A$1:$G$101,2,0)</f>
        <v>Basketball</v>
      </c>
      <c r="F1147" t="s">
        <v>1771</v>
      </c>
      <c r="G1147">
        <v>2</v>
      </c>
      <c r="H1147">
        <v>780.05</v>
      </c>
      <c r="I1147">
        <v>0.12</v>
      </c>
      <c r="J1147" t="s">
        <v>1810</v>
      </c>
      <c r="K1147" s="17">
        <v>1372.8879999999999</v>
      </c>
      <c r="L1147">
        <f>VLOOKUP(C1147,Customer_Dim!$A$2:$H$501,3,0)</f>
        <v>23</v>
      </c>
      <c r="M1147" t="str">
        <f t="shared" si="17"/>
        <v>20–39</v>
      </c>
      <c r="N1147" t="str">
        <f>VLOOKUP(C1147,Customer_Dim!$A$2:$H$501,4,0)</f>
        <v>Male</v>
      </c>
      <c r="O1147" t="str">
        <f>VLOOKUP(C1147,Customer_Dim!$A$2:$H$501,6,0)</f>
        <v>Mississippi</v>
      </c>
      <c r="P1147">
        <f>VLOOKUP(D1147,Product_Dim!$A$1:$G$101,7,0)</f>
        <v>281</v>
      </c>
    </row>
    <row r="1148" spans="1:16" x14ac:dyDescent="0.3">
      <c r="A1148" t="s">
        <v>3381</v>
      </c>
      <c r="B1148" s="4">
        <v>45472</v>
      </c>
      <c r="C1148" t="s">
        <v>861</v>
      </c>
      <c r="D1148" t="s">
        <v>1658</v>
      </c>
      <c r="E1148" t="str">
        <f>VLOOKUP(D1148,Product_Dim!$A$1:$G$101,2,0)</f>
        <v>Matte Lipstick Set</v>
      </c>
      <c r="F1148" t="s">
        <v>1743</v>
      </c>
      <c r="G1148">
        <v>1</v>
      </c>
      <c r="H1148">
        <v>644.15</v>
      </c>
      <c r="I1148">
        <v>0.06</v>
      </c>
      <c r="J1148" t="s">
        <v>1805</v>
      </c>
      <c r="K1148" s="17">
        <v>605.50099999999998</v>
      </c>
      <c r="L1148">
        <f>VLOOKUP(C1148,Customer_Dim!$A$2:$H$501,3,0)</f>
        <v>23</v>
      </c>
      <c r="M1148" t="str">
        <f t="shared" si="17"/>
        <v>20–39</v>
      </c>
      <c r="N1148" t="str">
        <f>VLOOKUP(C1148,Customer_Dim!$A$2:$H$501,4,0)</f>
        <v>Male</v>
      </c>
      <c r="O1148" t="str">
        <f>VLOOKUP(C1148,Customer_Dim!$A$2:$H$501,6,0)</f>
        <v>Mississippi</v>
      </c>
      <c r="P1148">
        <f>VLOOKUP(D1148,Product_Dim!$A$1:$G$101,7,0)</f>
        <v>118</v>
      </c>
    </row>
    <row r="1149" spans="1:16" x14ac:dyDescent="0.3">
      <c r="A1149" t="s">
        <v>2838</v>
      </c>
      <c r="B1149" s="4">
        <v>45719</v>
      </c>
      <c r="C1149" t="s">
        <v>864</v>
      </c>
      <c r="D1149" t="s">
        <v>1618</v>
      </c>
      <c r="E1149" t="str">
        <f>VLOOKUP(D1149,Product_Dim!$A$1:$G$101,2,0)</f>
        <v>Adjustable Jump Rope</v>
      </c>
      <c r="F1149" t="s">
        <v>1751</v>
      </c>
      <c r="G1149">
        <v>1</v>
      </c>
      <c r="H1149">
        <v>34.51</v>
      </c>
      <c r="I1149">
        <v>0.04</v>
      </c>
      <c r="J1149" t="s">
        <v>1810</v>
      </c>
      <c r="K1149" s="17">
        <v>33.129600000000003</v>
      </c>
      <c r="L1149">
        <f>VLOOKUP(C1149,Customer_Dim!$A$2:$H$501,3,0)</f>
        <v>38</v>
      </c>
      <c r="M1149" t="str">
        <f t="shared" si="17"/>
        <v>20–39</v>
      </c>
      <c r="N1149" t="str">
        <f>VLOOKUP(C1149,Customer_Dim!$A$2:$H$501,4,0)</f>
        <v>Male</v>
      </c>
      <c r="O1149" t="str">
        <f>VLOOKUP(C1149,Customer_Dim!$A$2:$H$501,6,0)</f>
        <v>Vermont</v>
      </c>
      <c r="P1149">
        <f>VLOOKUP(D1149,Product_Dim!$A$1:$G$101,7,0)</f>
        <v>316</v>
      </c>
    </row>
    <row r="1150" spans="1:16" x14ac:dyDescent="0.3">
      <c r="A1150" t="s">
        <v>2522</v>
      </c>
      <c r="B1150" s="4">
        <v>45795</v>
      </c>
      <c r="C1150" t="s">
        <v>864</v>
      </c>
      <c r="D1150" t="s">
        <v>1624</v>
      </c>
      <c r="E1150" t="str">
        <f>VLOOKUP(D1150,Product_Dim!$A$1:$G$101,2,0)</f>
        <v>Makeup Brush Set</v>
      </c>
      <c r="F1150" t="s">
        <v>1761</v>
      </c>
      <c r="G1150">
        <v>3</v>
      </c>
      <c r="H1150">
        <v>79.77</v>
      </c>
      <c r="I1150">
        <v>0.09</v>
      </c>
      <c r="J1150" t="s">
        <v>1805</v>
      </c>
      <c r="K1150" s="17">
        <v>217.77209999999999</v>
      </c>
      <c r="L1150">
        <f>VLOOKUP(C1150,Customer_Dim!$A$2:$H$501,3,0)</f>
        <v>38</v>
      </c>
      <c r="M1150" t="str">
        <f t="shared" si="17"/>
        <v>20–39</v>
      </c>
      <c r="N1150" t="str">
        <f>VLOOKUP(C1150,Customer_Dim!$A$2:$H$501,4,0)</f>
        <v>Male</v>
      </c>
      <c r="O1150" t="str">
        <f>VLOOKUP(C1150,Customer_Dim!$A$2:$H$501,6,0)</f>
        <v>Vermont</v>
      </c>
      <c r="P1150">
        <f>VLOOKUP(D1150,Product_Dim!$A$1:$G$101,7,0)</f>
        <v>431</v>
      </c>
    </row>
    <row r="1151" spans="1:16" x14ac:dyDescent="0.3">
      <c r="A1151" t="s">
        <v>2918</v>
      </c>
      <c r="B1151" s="4">
        <v>45316</v>
      </c>
      <c r="C1151" t="s">
        <v>864</v>
      </c>
      <c r="D1151" t="s">
        <v>1646</v>
      </c>
      <c r="E1151" t="str">
        <f>VLOOKUP(D1151,Product_Dim!$A$1:$G$101,2,0)</f>
        <v>Womens Cotton Scarf</v>
      </c>
      <c r="F1151" t="s">
        <v>1771</v>
      </c>
      <c r="G1151">
        <v>1</v>
      </c>
      <c r="H1151">
        <v>937.01</v>
      </c>
      <c r="I1151">
        <v>7.0000000000000007E-2</v>
      </c>
      <c r="J1151" t="s">
        <v>1805</v>
      </c>
      <c r="K1151" s="17">
        <v>871.41929999999991</v>
      </c>
      <c r="L1151">
        <f>VLOOKUP(C1151,Customer_Dim!$A$2:$H$501,3,0)</f>
        <v>38</v>
      </c>
      <c r="M1151" t="str">
        <f t="shared" si="17"/>
        <v>20–39</v>
      </c>
      <c r="N1151" t="str">
        <f>VLOOKUP(C1151,Customer_Dim!$A$2:$H$501,4,0)</f>
        <v>Male</v>
      </c>
      <c r="O1151" t="str">
        <f>VLOOKUP(C1151,Customer_Dim!$A$2:$H$501,6,0)</f>
        <v>Vermont</v>
      </c>
      <c r="P1151">
        <f>VLOOKUP(D1151,Product_Dim!$A$1:$G$101,7,0)</f>
        <v>485</v>
      </c>
    </row>
    <row r="1152" spans="1:16" x14ac:dyDescent="0.3">
      <c r="A1152" t="s">
        <v>2296</v>
      </c>
      <c r="B1152" s="4">
        <v>45644</v>
      </c>
      <c r="C1152" t="s">
        <v>867</v>
      </c>
      <c r="D1152" t="s">
        <v>1602</v>
      </c>
      <c r="E1152" t="str">
        <f>VLOOKUP(D1152,Product_Dim!$A$1:$G$101,2,0)</f>
        <v>Women's Summer Dress</v>
      </c>
      <c r="F1152" t="s">
        <v>1758</v>
      </c>
      <c r="G1152">
        <v>2</v>
      </c>
      <c r="H1152">
        <v>992.55</v>
      </c>
      <c r="I1152">
        <v>0.28000000000000003</v>
      </c>
      <c r="J1152" t="s">
        <v>1805</v>
      </c>
      <c r="K1152" s="17">
        <v>1429.2719999999999</v>
      </c>
      <c r="L1152">
        <f>VLOOKUP(C1152,Customer_Dim!$A$2:$H$501,3,0)</f>
        <v>22</v>
      </c>
      <c r="M1152" t="str">
        <f t="shared" si="17"/>
        <v>20–39</v>
      </c>
      <c r="N1152" t="str">
        <f>VLOOKUP(C1152,Customer_Dim!$A$2:$H$501,4,0)</f>
        <v>Male</v>
      </c>
      <c r="O1152" t="str">
        <f>VLOOKUP(C1152,Customer_Dim!$A$2:$H$501,6,0)</f>
        <v>Kentucky</v>
      </c>
      <c r="P1152">
        <f>VLOOKUP(D1152,Product_Dim!$A$1:$G$101,7,0)</f>
        <v>154</v>
      </c>
    </row>
    <row r="1153" spans="1:16" x14ac:dyDescent="0.3">
      <c r="A1153" t="s">
        <v>3100</v>
      </c>
      <c r="B1153" s="4">
        <v>45330</v>
      </c>
      <c r="C1153" t="s">
        <v>867</v>
      </c>
      <c r="D1153" t="s">
        <v>1606</v>
      </c>
      <c r="E1153" t="str">
        <f>VLOOKUP(D1153,Product_Dim!$A$1:$G$101,2,0)</f>
        <v>Sports Water Hydration Pack</v>
      </c>
      <c r="F1153" t="s">
        <v>1768</v>
      </c>
      <c r="G1153">
        <v>1</v>
      </c>
      <c r="H1153">
        <v>40.25</v>
      </c>
      <c r="I1153">
        <v>0.1</v>
      </c>
      <c r="J1153" t="s">
        <v>1807</v>
      </c>
      <c r="K1153" s="17">
        <v>36.225000000000001</v>
      </c>
      <c r="L1153">
        <f>VLOOKUP(C1153,Customer_Dim!$A$2:$H$501,3,0)</f>
        <v>22</v>
      </c>
      <c r="M1153" t="str">
        <f t="shared" si="17"/>
        <v>20–39</v>
      </c>
      <c r="N1153" t="str">
        <f>VLOOKUP(C1153,Customer_Dim!$A$2:$H$501,4,0)</f>
        <v>Male</v>
      </c>
      <c r="O1153" t="str">
        <f>VLOOKUP(C1153,Customer_Dim!$A$2:$H$501,6,0)</f>
        <v>Kentucky</v>
      </c>
      <c r="P1153">
        <f>VLOOKUP(D1153,Product_Dim!$A$1:$G$101,7,0)</f>
        <v>394</v>
      </c>
    </row>
    <row r="1154" spans="1:16" x14ac:dyDescent="0.3">
      <c r="A1154" t="s">
        <v>3750</v>
      </c>
      <c r="B1154" s="4">
        <v>45814</v>
      </c>
      <c r="C1154" t="s">
        <v>867</v>
      </c>
      <c r="D1154" t="s">
        <v>1642</v>
      </c>
      <c r="E1154" t="str">
        <f>VLOOKUP(D1154,Product_Dim!$A$1:$G$101,2,0)</f>
        <v>Premium Blanket Throw</v>
      </c>
      <c r="F1154" t="s">
        <v>1768</v>
      </c>
      <c r="G1154">
        <v>3</v>
      </c>
      <c r="H1154">
        <v>442.64</v>
      </c>
      <c r="I1154">
        <v>0.15</v>
      </c>
      <c r="J1154" t="s">
        <v>1810</v>
      </c>
      <c r="K1154" s="17">
        <v>1128.732</v>
      </c>
      <c r="L1154">
        <f>VLOOKUP(C1154,Customer_Dim!$A$2:$H$501,3,0)</f>
        <v>22</v>
      </c>
      <c r="M1154" t="str">
        <f t="shared" si="17"/>
        <v>20–39</v>
      </c>
      <c r="N1154" t="str">
        <f>VLOOKUP(C1154,Customer_Dim!$A$2:$H$501,4,0)</f>
        <v>Male</v>
      </c>
      <c r="O1154" t="str">
        <f>VLOOKUP(C1154,Customer_Dim!$A$2:$H$501,6,0)</f>
        <v>Kentucky</v>
      </c>
      <c r="P1154">
        <f>VLOOKUP(D1154,Product_Dim!$A$1:$G$101,7,0)</f>
        <v>190</v>
      </c>
    </row>
    <row r="1155" spans="1:16" x14ac:dyDescent="0.3">
      <c r="A1155" t="s">
        <v>2038</v>
      </c>
      <c r="B1155" s="4">
        <v>45863</v>
      </c>
      <c r="C1155" t="s">
        <v>867</v>
      </c>
      <c r="D1155" t="s">
        <v>1668</v>
      </c>
      <c r="E1155" t="str">
        <f>VLOOKUP(D1155,Product_Dim!$A$1:$G$101,2,0)</f>
        <v>Men's Sports Shorts</v>
      </c>
      <c r="F1155" t="s">
        <v>1776</v>
      </c>
      <c r="G1155">
        <v>4</v>
      </c>
      <c r="H1155">
        <v>383.74</v>
      </c>
      <c r="I1155">
        <v>0.01</v>
      </c>
      <c r="J1155" t="s">
        <v>1805</v>
      </c>
      <c r="K1155" s="17">
        <v>1519.6104</v>
      </c>
      <c r="L1155">
        <f>VLOOKUP(C1155,Customer_Dim!$A$2:$H$501,3,0)</f>
        <v>22</v>
      </c>
      <c r="M1155" t="str">
        <f t="shared" ref="M1155:M1218" si="18">IF(L1155&lt;20,"Below 20",
IF(L1155&lt;40,"20–39",
IF(L1155&lt;60,"40–59","60+")))</f>
        <v>20–39</v>
      </c>
      <c r="N1155" t="str">
        <f>VLOOKUP(C1155,Customer_Dim!$A$2:$H$501,4,0)</f>
        <v>Male</v>
      </c>
      <c r="O1155" t="str">
        <f>VLOOKUP(C1155,Customer_Dim!$A$2:$H$501,6,0)</f>
        <v>Kentucky</v>
      </c>
      <c r="P1155">
        <f>VLOOKUP(D1155,Product_Dim!$A$1:$G$101,7,0)</f>
        <v>224</v>
      </c>
    </row>
    <row r="1156" spans="1:16" x14ac:dyDescent="0.3">
      <c r="A1156" t="s">
        <v>2613</v>
      </c>
      <c r="B1156" s="4">
        <v>45414</v>
      </c>
      <c r="C1156" t="s">
        <v>867</v>
      </c>
      <c r="D1156" t="s">
        <v>1698</v>
      </c>
      <c r="E1156" t="str">
        <f>VLOOKUP(D1156,Product_Dim!$A$1:$G$101,2,0)</f>
        <v>Wooden Bookshelf</v>
      </c>
      <c r="F1156" t="s">
        <v>1764</v>
      </c>
      <c r="G1156">
        <v>3</v>
      </c>
      <c r="H1156">
        <v>654.47</v>
      </c>
      <c r="I1156">
        <v>0.18</v>
      </c>
      <c r="J1156" t="s">
        <v>1810</v>
      </c>
      <c r="K1156" s="17">
        <v>1609.9962</v>
      </c>
      <c r="L1156">
        <f>VLOOKUP(C1156,Customer_Dim!$A$2:$H$501,3,0)</f>
        <v>22</v>
      </c>
      <c r="M1156" t="str">
        <f t="shared" si="18"/>
        <v>20–39</v>
      </c>
      <c r="N1156" t="str">
        <f>VLOOKUP(C1156,Customer_Dim!$A$2:$H$501,4,0)</f>
        <v>Male</v>
      </c>
      <c r="O1156" t="str">
        <f>VLOOKUP(C1156,Customer_Dim!$A$2:$H$501,6,0)</f>
        <v>Kentucky</v>
      </c>
      <c r="P1156">
        <f>VLOOKUP(D1156,Product_Dim!$A$1:$G$101,7,0)</f>
        <v>208</v>
      </c>
    </row>
    <row r="1157" spans="1:16" x14ac:dyDescent="0.3">
      <c r="A1157" t="s">
        <v>2987</v>
      </c>
      <c r="B1157" s="4">
        <v>45353</v>
      </c>
      <c r="C1157" t="s">
        <v>870</v>
      </c>
      <c r="D1157" t="s">
        <v>1584</v>
      </c>
      <c r="E1157" t="str">
        <f>VLOOKUP(D1157,Product_Dim!$A$1:$G$101,2,0)</f>
        <v>Decorative Floor Vase</v>
      </c>
      <c r="F1157" t="s">
        <v>1768</v>
      </c>
      <c r="G1157">
        <v>2</v>
      </c>
      <c r="H1157">
        <v>717.21</v>
      </c>
      <c r="I1157">
        <v>0.15</v>
      </c>
      <c r="J1157" t="s">
        <v>1810</v>
      </c>
      <c r="K1157" s="17">
        <v>1219.2570000000001</v>
      </c>
      <c r="L1157">
        <f>VLOOKUP(C1157,Customer_Dim!$A$2:$H$501,3,0)</f>
        <v>38</v>
      </c>
      <c r="M1157" t="str">
        <f t="shared" si="18"/>
        <v>20–39</v>
      </c>
      <c r="N1157" t="str">
        <f>VLOOKUP(C1157,Customer_Dim!$A$2:$H$501,4,0)</f>
        <v>Male</v>
      </c>
      <c r="O1157" t="str">
        <f>VLOOKUP(C1157,Customer_Dim!$A$2:$H$501,6,0)</f>
        <v>Nevada</v>
      </c>
      <c r="P1157">
        <f>VLOOKUP(D1157,Product_Dim!$A$1:$G$101,7,0)</f>
        <v>378</v>
      </c>
    </row>
    <row r="1158" spans="1:16" x14ac:dyDescent="0.3">
      <c r="A1158" t="s">
        <v>1971</v>
      </c>
      <c r="B1158" s="4">
        <v>45418</v>
      </c>
      <c r="C1158" t="s">
        <v>870</v>
      </c>
      <c r="D1158" t="s">
        <v>1638</v>
      </c>
      <c r="E1158" t="str">
        <f>VLOOKUP(D1158,Product_Dim!$A$1:$G$101,2,0)</f>
        <v>Sports Stopwatch Pro</v>
      </c>
      <c r="F1158" t="s">
        <v>1776</v>
      </c>
      <c r="G1158">
        <v>4</v>
      </c>
      <c r="H1158">
        <v>164.04</v>
      </c>
      <c r="I1158">
        <v>0.26</v>
      </c>
      <c r="J1158" t="s">
        <v>1805</v>
      </c>
      <c r="K1158" s="17">
        <v>485.55839999999989</v>
      </c>
      <c r="L1158">
        <f>VLOOKUP(C1158,Customer_Dim!$A$2:$H$501,3,0)</f>
        <v>38</v>
      </c>
      <c r="M1158" t="str">
        <f t="shared" si="18"/>
        <v>20–39</v>
      </c>
      <c r="N1158" t="str">
        <f>VLOOKUP(C1158,Customer_Dim!$A$2:$H$501,4,0)</f>
        <v>Male</v>
      </c>
      <c r="O1158" t="str">
        <f>VLOOKUP(C1158,Customer_Dim!$A$2:$H$501,6,0)</f>
        <v>Nevada</v>
      </c>
      <c r="P1158">
        <f>VLOOKUP(D1158,Product_Dim!$A$1:$G$101,7,0)</f>
        <v>185</v>
      </c>
    </row>
    <row r="1159" spans="1:16" x14ac:dyDescent="0.3">
      <c r="A1159" t="s">
        <v>1823</v>
      </c>
      <c r="B1159" s="4">
        <v>45913</v>
      </c>
      <c r="C1159" t="s">
        <v>870</v>
      </c>
      <c r="D1159" t="s">
        <v>1660</v>
      </c>
      <c r="E1159" t="str">
        <f>VLOOKUP(D1159,Product_Dim!$A$1:$G$101,2,0)</f>
        <v>Adjustable Dumbbells 20kg</v>
      </c>
      <c r="F1159" t="s">
        <v>1795</v>
      </c>
      <c r="G1159">
        <v>2</v>
      </c>
      <c r="H1159">
        <v>451.98</v>
      </c>
      <c r="I1159">
        <v>0.25</v>
      </c>
      <c r="J1159" t="s">
        <v>1805</v>
      </c>
      <c r="K1159" s="17">
        <v>677.97</v>
      </c>
      <c r="L1159">
        <f>VLOOKUP(C1159,Customer_Dim!$A$2:$H$501,3,0)</f>
        <v>38</v>
      </c>
      <c r="M1159" t="str">
        <f t="shared" si="18"/>
        <v>20–39</v>
      </c>
      <c r="N1159" t="str">
        <f>VLOOKUP(C1159,Customer_Dim!$A$2:$H$501,4,0)</f>
        <v>Male</v>
      </c>
      <c r="O1159" t="str">
        <f>VLOOKUP(C1159,Customer_Dim!$A$2:$H$501,6,0)</f>
        <v>Nevada</v>
      </c>
      <c r="P1159">
        <f>VLOOKUP(D1159,Product_Dim!$A$1:$G$101,7,0)</f>
        <v>423</v>
      </c>
    </row>
    <row r="1160" spans="1:16" x14ac:dyDescent="0.3">
      <c r="A1160" t="s">
        <v>3076</v>
      </c>
      <c r="B1160" s="4">
        <v>45231</v>
      </c>
      <c r="C1160" t="s">
        <v>870</v>
      </c>
      <c r="D1160" t="s">
        <v>1668</v>
      </c>
      <c r="E1160" t="str">
        <f>VLOOKUP(D1160,Product_Dim!$A$1:$G$101,2,0)</f>
        <v>Men's Sports Shorts</v>
      </c>
      <c r="F1160" t="s">
        <v>1734</v>
      </c>
      <c r="G1160">
        <v>4</v>
      </c>
      <c r="H1160">
        <v>305.95</v>
      </c>
      <c r="I1160">
        <v>0.08</v>
      </c>
      <c r="J1160" t="s">
        <v>1807</v>
      </c>
      <c r="K1160" s="17">
        <v>1125.896</v>
      </c>
      <c r="L1160">
        <f>VLOOKUP(C1160,Customer_Dim!$A$2:$H$501,3,0)</f>
        <v>38</v>
      </c>
      <c r="M1160" t="str">
        <f t="shared" si="18"/>
        <v>20–39</v>
      </c>
      <c r="N1160" t="str">
        <f>VLOOKUP(C1160,Customer_Dim!$A$2:$H$501,4,0)</f>
        <v>Male</v>
      </c>
      <c r="O1160" t="str">
        <f>VLOOKUP(C1160,Customer_Dim!$A$2:$H$501,6,0)</f>
        <v>Nevada</v>
      </c>
      <c r="P1160">
        <f>VLOOKUP(D1160,Product_Dim!$A$1:$G$101,7,0)</f>
        <v>224</v>
      </c>
    </row>
    <row r="1161" spans="1:16" x14ac:dyDescent="0.3">
      <c r="A1161" t="s">
        <v>3787</v>
      </c>
      <c r="B1161" s="4">
        <v>45644</v>
      </c>
      <c r="C1161" t="s">
        <v>873</v>
      </c>
      <c r="D1161" t="s">
        <v>1558</v>
      </c>
      <c r="E1161" t="str">
        <f>VLOOKUP(D1161,Product_Dim!$A$1:$G$101,2,0)</f>
        <v>Decorative Wall Mirror</v>
      </c>
      <c r="F1161" t="s">
        <v>1751</v>
      </c>
      <c r="G1161">
        <v>2</v>
      </c>
      <c r="H1161">
        <v>353.74</v>
      </c>
      <c r="I1161">
        <v>0.01</v>
      </c>
      <c r="J1161" t="s">
        <v>1805</v>
      </c>
      <c r="K1161" s="17">
        <v>700.40520000000004</v>
      </c>
      <c r="L1161">
        <f>VLOOKUP(C1161,Customer_Dim!$A$2:$H$501,3,0)</f>
        <v>22</v>
      </c>
      <c r="M1161" t="str">
        <f t="shared" si="18"/>
        <v>20–39</v>
      </c>
      <c r="N1161" t="str">
        <f>VLOOKUP(C1161,Customer_Dim!$A$2:$H$501,4,0)</f>
        <v>Female</v>
      </c>
      <c r="O1161" t="str">
        <f>VLOOKUP(C1161,Customer_Dim!$A$2:$H$501,6,0)</f>
        <v>Colorado</v>
      </c>
      <c r="P1161">
        <f>VLOOKUP(D1161,Product_Dim!$A$1:$G$101,7,0)</f>
        <v>439</v>
      </c>
    </row>
    <row r="1162" spans="1:16" x14ac:dyDescent="0.3">
      <c r="A1162" t="s">
        <v>2101</v>
      </c>
      <c r="B1162" s="4">
        <v>45654</v>
      </c>
      <c r="C1162" t="s">
        <v>873</v>
      </c>
      <c r="D1162" t="s">
        <v>1568</v>
      </c>
      <c r="E1162" t="str">
        <f>VLOOKUP(D1162,Product_Dim!$A$1:$G$101,2,0)</f>
        <v>Knee Support Brace</v>
      </c>
      <c r="F1162" t="s">
        <v>1764</v>
      </c>
      <c r="G1162">
        <v>2</v>
      </c>
      <c r="H1162">
        <v>230.85</v>
      </c>
      <c r="I1162">
        <v>0.18</v>
      </c>
      <c r="J1162" t="s">
        <v>1805</v>
      </c>
      <c r="K1162" s="17">
        <v>378.59399999999999</v>
      </c>
      <c r="L1162">
        <f>VLOOKUP(C1162,Customer_Dim!$A$2:$H$501,3,0)</f>
        <v>22</v>
      </c>
      <c r="M1162" t="str">
        <f t="shared" si="18"/>
        <v>20–39</v>
      </c>
      <c r="N1162" t="str">
        <f>VLOOKUP(C1162,Customer_Dim!$A$2:$H$501,4,0)</f>
        <v>Female</v>
      </c>
      <c r="O1162" t="str">
        <f>VLOOKUP(C1162,Customer_Dim!$A$2:$H$501,6,0)</f>
        <v>Colorado</v>
      </c>
      <c r="P1162">
        <f>VLOOKUP(D1162,Product_Dim!$A$1:$G$101,7,0)</f>
        <v>65</v>
      </c>
    </row>
    <row r="1163" spans="1:16" x14ac:dyDescent="0.3">
      <c r="A1163" t="s">
        <v>3517</v>
      </c>
      <c r="B1163" s="4">
        <v>45292</v>
      </c>
      <c r="C1163" t="s">
        <v>873</v>
      </c>
      <c r="D1163" t="s">
        <v>1568</v>
      </c>
      <c r="E1163" t="str">
        <f>VLOOKUP(D1163,Product_Dim!$A$1:$G$101,2,0)</f>
        <v>Knee Support Brace</v>
      </c>
      <c r="F1163" t="s">
        <v>1755</v>
      </c>
      <c r="G1163">
        <v>3</v>
      </c>
      <c r="H1163">
        <v>108.31</v>
      </c>
      <c r="I1163">
        <v>0.26</v>
      </c>
      <c r="J1163" t="s">
        <v>1810</v>
      </c>
      <c r="K1163" s="17">
        <v>240.44820000000001</v>
      </c>
      <c r="L1163">
        <f>VLOOKUP(C1163,Customer_Dim!$A$2:$H$501,3,0)</f>
        <v>22</v>
      </c>
      <c r="M1163" t="str">
        <f t="shared" si="18"/>
        <v>20–39</v>
      </c>
      <c r="N1163" t="str">
        <f>VLOOKUP(C1163,Customer_Dim!$A$2:$H$501,4,0)</f>
        <v>Female</v>
      </c>
      <c r="O1163" t="str">
        <f>VLOOKUP(C1163,Customer_Dim!$A$2:$H$501,6,0)</f>
        <v>Colorado</v>
      </c>
      <c r="P1163">
        <f>VLOOKUP(D1163,Product_Dim!$A$1:$G$101,7,0)</f>
        <v>65</v>
      </c>
    </row>
    <row r="1164" spans="1:16" x14ac:dyDescent="0.3">
      <c r="A1164" t="s">
        <v>3040</v>
      </c>
      <c r="B1164" s="4">
        <v>45869</v>
      </c>
      <c r="C1164" t="s">
        <v>873</v>
      </c>
      <c r="D1164" t="s">
        <v>1542</v>
      </c>
      <c r="E1164" t="str">
        <f>VLOOKUP(D1164,Product_Dim!$A$1:$G$101,2,0)</f>
        <v>LED Table Lamp</v>
      </c>
      <c r="F1164" t="s">
        <v>1783</v>
      </c>
      <c r="G1164">
        <v>3</v>
      </c>
      <c r="H1164">
        <v>754.02</v>
      </c>
      <c r="I1164">
        <v>0.1</v>
      </c>
      <c r="J1164" t="s">
        <v>1810</v>
      </c>
      <c r="K1164" s="17">
        <v>2035.854</v>
      </c>
      <c r="L1164">
        <f>VLOOKUP(C1164,Customer_Dim!$A$2:$H$501,3,0)</f>
        <v>22</v>
      </c>
      <c r="M1164" t="str">
        <f t="shared" si="18"/>
        <v>20–39</v>
      </c>
      <c r="N1164" t="str">
        <f>VLOOKUP(C1164,Customer_Dim!$A$2:$H$501,4,0)</f>
        <v>Female</v>
      </c>
      <c r="O1164" t="str">
        <f>VLOOKUP(C1164,Customer_Dim!$A$2:$H$501,6,0)</f>
        <v>Colorado</v>
      </c>
      <c r="P1164">
        <f>VLOOKUP(D1164,Product_Dim!$A$1:$G$101,7,0)</f>
        <v>170</v>
      </c>
    </row>
    <row r="1165" spans="1:16" x14ac:dyDescent="0.3">
      <c r="A1165" t="s">
        <v>1934</v>
      </c>
      <c r="B1165" s="4">
        <v>45916</v>
      </c>
      <c r="C1165" t="s">
        <v>873</v>
      </c>
      <c r="D1165" t="s">
        <v>1716</v>
      </c>
      <c r="E1165" t="str">
        <f>VLOOKUP(D1165,Product_Dim!$A$1:$G$101,2,0)</f>
        <v>USB-C Laptop Charger</v>
      </c>
      <c r="F1165" t="s">
        <v>1758</v>
      </c>
      <c r="G1165">
        <v>3</v>
      </c>
      <c r="H1165">
        <v>949.19</v>
      </c>
      <c r="I1165">
        <v>0.03</v>
      </c>
      <c r="J1165" t="s">
        <v>1810</v>
      </c>
      <c r="K1165" s="17">
        <v>2762.1428999999998</v>
      </c>
      <c r="L1165">
        <f>VLOOKUP(C1165,Customer_Dim!$A$2:$H$501,3,0)</f>
        <v>22</v>
      </c>
      <c r="M1165" t="str">
        <f t="shared" si="18"/>
        <v>20–39</v>
      </c>
      <c r="N1165" t="str">
        <f>VLOOKUP(C1165,Customer_Dim!$A$2:$H$501,4,0)</f>
        <v>Female</v>
      </c>
      <c r="O1165" t="str">
        <f>VLOOKUP(C1165,Customer_Dim!$A$2:$H$501,6,0)</f>
        <v>Colorado</v>
      </c>
      <c r="P1165">
        <f>VLOOKUP(D1165,Product_Dim!$A$1:$G$101,7,0)</f>
        <v>485</v>
      </c>
    </row>
    <row r="1166" spans="1:16" x14ac:dyDescent="0.3">
      <c r="A1166" t="s">
        <v>2523</v>
      </c>
      <c r="B1166" s="4">
        <v>45755</v>
      </c>
      <c r="C1166" t="s">
        <v>873</v>
      </c>
      <c r="D1166" t="s">
        <v>1718</v>
      </c>
      <c r="E1166" t="str">
        <f>VLOOKUP(D1166,Product_Dim!$A$1:$G$101,2,0)</f>
        <v>Vitamin E Body Lotion</v>
      </c>
      <c r="F1166" t="s">
        <v>1783</v>
      </c>
      <c r="G1166">
        <v>4</v>
      </c>
      <c r="H1166">
        <v>603.52</v>
      </c>
      <c r="I1166">
        <v>0.25</v>
      </c>
      <c r="J1166" t="s">
        <v>1805</v>
      </c>
      <c r="K1166" s="17">
        <v>1810.56</v>
      </c>
      <c r="L1166">
        <f>VLOOKUP(C1166,Customer_Dim!$A$2:$H$501,3,0)</f>
        <v>22</v>
      </c>
      <c r="M1166" t="str">
        <f t="shared" si="18"/>
        <v>20–39</v>
      </c>
      <c r="N1166" t="str">
        <f>VLOOKUP(C1166,Customer_Dim!$A$2:$H$501,4,0)</f>
        <v>Female</v>
      </c>
      <c r="O1166" t="str">
        <f>VLOOKUP(C1166,Customer_Dim!$A$2:$H$501,6,0)</f>
        <v>Colorado</v>
      </c>
      <c r="P1166">
        <f>VLOOKUP(D1166,Product_Dim!$A$1:$G$101,7,0)</f>
        <v>213</v>
      </c>
    </row>
    <row r="1167" spans="1:16" x14ac:dyDescent="0.3">
      <c r="A1167" t="s">
        <v>2843</v>
      </c>
      <c r="B1167" s="4">
        <v>45773</v>
      </c>
      <c r="C1167" t="s">
        <v>876</v>
      </c>
      <c r="D1167" t="s">
        <v>1576</v>
      </c>
      <c r="E1167" t="str">
        <f>VLOOKUP(D1167,Product_Dim!$A$1:$G$101,2,0)</f>
        <v>Men's Formal Shirt</v>
      </c>
      <c r="F1167" t="s">
        <v>1739</v>
      </c>
      <c r="G1167">
        <v>3</v>
      </c>
      <c r="H1167">
        <v>688.76</v>
      </c>
      <c r="I1167">
        <v>0.12</v>
      </c>
      <c r="J1167" t="s">
        <v>1807</v>
      </c>
      <c r="K1167" s="17">
        <v>1818.3263999999999</v>
      </c>
      <c r="L1167">
        <f>VLOOKUP(C1167,Customer_Dim!$A$2:$H$501,3,0)</f>
        <v>42</v>
      </c>
      <c r="M1167" t="str">
        <f t="shared" si="18"/>
        <v>40–59</v>
      </c>
      <c r="N1167" t="str">
        <f>VLOOKUP(C1167,Customer_Dim!$A$2:$H$501,4,0)</f>
        <v>Female</v>
      </c>
      <c r="O1167" t="str">
        <f>VLOOKUP(C1167,Customer_Dim!$A$2:$H$501,6,0)</f>
        <v>Rhode Island</v>
      </c>
      <c r="P1167">
        <f>VLOOKUP(D1167,Product_Dim!$A$1:$G$101,7,0)</f>
        <v>360</v>
      </c>
    </row>
    <row r="1168" spans="1:16" x14ac:dyDescent="0.3">
      <c r="A1168" t="s">
        <v>2404</v>
      </c>
      <c r="B1168" s="4">
        <v>45382</v>
      </c>
      <c r="C1168" t="s">
        <v>876</v>
      </c>
      <c r="D1168" t="s">
        <v>1658</v>
      </c>
      <c r="E1168" t="str">
        <f>VLOOKUP(D1168,Product_Dim!$A$1:$G$101,2,0)</f>
        <v>Matte Lipstick Set</v>
      </c>
      <c r="F1168" t="s">
        <v>1743</v>
      </c>
      <c r="G1168">
        <v>2</v>
      </c>
      <c r="H1168">
        <v>552.72</v>
      </c>
      <c r="I1168">
        <v>0.06</v>
      </c>
      <c r="J1168" t="s">
        <v>1807</v>
      </c>
      <c r="K1168" s="17">
        <v>1039.1135999999999</v>
      </c>
      <c r="L1168">
        <f>VLOOKUP(C1168,Customer_Dim!$A$2:$H$501,3,0)</f>
        <v>42</v>
      </c>
      <c r="M1168" t="str">
        <f t="shared" si="18"/>
        <v>40–59</v>
      </c>
      <c r="N1168" t="str">
        <f>VLOOKUP(C1168,Customer_Dim!$A$2:$H$501,4,0)</f>
        <v>Female</v>
      </c>
      <c r="O1168" t="str">
        <f>VLOOKUP(C1168,Customer_Dim!$A$2:$H$501,6,0)</f>
        <v>Rhode Island</v>
      </c>
      <c r="P1168">
        <f>VLOOKUP(D1168,Product_Dim!$A$1:$G$101,7,0)</f>
        <v>118</v>
      </c>
    </row>
    <row r="1169" spans="1:16" x14ac:dyDescent="0.3">
      <c r="A1169" t="s">
        <v>2362</v>
      </c>
      <c r="B1169" s="4">
        <v>45677</v>
      </c>
      <c r="C1169" t="s">
        <v>876</v>
      </c>
      <c r="D1169" t="s">
        <v>1706</v>
      </c>
      <c r="E1169" t="str">
        <f>VLOOKUP(D1169,Product_Dim!$A$1:$G$101,2,0)</f>
        <v>Sports Wrist Sweatbands</v>
      </c>
      <c r="F1169" t="s">
        <v>1743</v>
      </c>
      <c r="G1169">
        <v>3</v>
      </c>
      <c r="H1169">
        <v>691.02</v>
      </c>
      <c r="I1169">
        <v>0.12</v>
      </c>
      <c r="J1169" t="s">
        <v>1810</v>
      </c>
      <c r="K1169" s="17">
        <v>1824.2927999999999</v>
      </c>
      <c r="L1169">
        <f>VLOOKUP(C1169,Customer_Dim!$A$2:$H$501,3,0)</f>
        <v>42</v>
      </c>
      <c r="M1169" t="str">
        <f t="shared" si="18"/>
        <v>40–59</v>
      </c>
      <c r="N1169" t="str">
        <f>VLOOKUP(C1169,Customer_Dim!$A$2:$H$501,4,0)</f>
        <v>Female</v>
      </c>
      <c r="O1169" t="str">
        <f>VLOOKUP(C1169,Customer_Dim!$A$2:$H$501,6,0)</f>
        <v>Rhode Island</v>
      </c>
      <c r="P1169">
        <f>VLOOKUP(D1169,Product_Dim!$A$1:$G$101,7,0)</f>
        <v>232</v>
      </c>
    </row>
    <row r="1170" spans="1:16" x14ac:dyDescent="0.3">
      <c r="A1170" t="s">
        <v>3202</v>
      </c>
      <c r="B1170" s="4">
        <v>45343</v>
      </c>
      <c r="C1170" t="s">
        <v>876</v>
      </c>
      <c r="D1170" t="s">
        <v>1710</v>
      </c>
      <c r="E1170" t="str">
        <f>VLOOKUP(D1170,Product_Dim!$A$1:$G$101,2,0)</f>
        <v>Gaming Mouse Pad XL</v>
      </c>
      <c r="F1170" t="s">
        <v>1774</v>
      </c>
      <c r="G1170">
        <v>1</v>
      </c>
      <c r="H1170">
        <v>413.65</v>
      </c>
      <c r="I1170">
        <v>0.1</v>
      </c>
      <c r="J1170" t="s">
        <v>1810</v>
      </c>
      <c r="K1170" s="17">
        <v>372.28500000000003</v>
      </c>
      <c r="L1170">
        <f>VLOOKUP(C1170,Customer_Dim!$A$2:$H$501,3,0)</f>
        <v>42</v>
      </c>
      <c r="M1170" t="str">
        <f t="shared" si="18"/>
        <v>40–59</v>
      </c>
      <c r="N1170" t="str">
        <f>VLOOKUP(C1170,Customer_Dim!$A$2:$H$501,4,0)</f>
        <v>Female</v>
      </c>
      <c r="O1170" t="str">
        <f>VLOOKUP(C1170,Customer_Dim!$A$2:$H$501,6,0)</f>
        <v>Rhode Island</v>
      </c>
      <c r="P1170">
        <f>VLOOKUP(D1170,Product_Dim!$A$1:$G$101,7,0)</f>
        <v>361</v>
      </c>
    </row>
    <row r="1171" spans="1:16" x14ac:dyDescent="0.3">
      <c r="A1171" t="s">
        <v>3719</v>
      </c>
      <c r="B1171" s="4">
        <v>45861</v>
      </c>
      <c r="C1171" t="s">
        <v>876</v>
      </c>
      <c r="D1171" t="s">
        <v>1714</v>
      </c>
      <c r="E1171" t="str">
        <f>VLOOKUP(D1171,Product_Dim!$A$1:$G$101,2,0)</f>
        <v>Microwave Oven</v>
      </c>
      <c r="F1171" t="s">
        <v>1758</v>
      </c>
      <c r="G1171">
        <v>1</v>
      </c>
      <c r="H1171">
        <v>882.03</v>
      </c>
      <c r="I1171">
        <v>0.04</v>
      </c>
      <c r="J1171" t="s">
        <v>1810</v>
      </c>
      <c r="K1171" s="17">
        <v>846.74879999999996</v>
      </c>
      <c r="L1171">
        <f>VLOOKUP(C1171,Customer_Dim!$A$2:$H$501,3,0)</f>
        <v>42</v>
      </c>
      <c r="M1171" t="str">
        <f t="shared" si="18"/>
        <v>40–59</v>
      </c>
      <c r="N1171" t="str">
        <f>VLOOKUP(C1171,Customer_Dim!$A$2:$H$501,4,0)</f>
        <v>Female</v>
      </c>
      <c r="O1171" t="str">
        <f>VLOOKUP(C1171,Customer_Dim!$A$2:$H$501,6,0)</f>
        <v>Rhode Island</v>
      </c>
      <c r="P1171">
        <f>VLOOKUP(D1171,Product_Dim!$A$1:$G$101,7,0)</f>
        <v>191</v>
      </c>
    </row>
    <row r="1172" spans="1:16" x14ac:dyDescent="0.3">
      <c r="A1172" t="s">
        <v>2676</v>
      </c>
      <c r="B1172" s="4">
        <v>45260</v>
      </c>
      <c r="C1172" t="s">
        <v>879</v>
      </c>
      <c r="D1172" t="s">
        <v>1556</v>
      </c>
      <c r="E1172" t="str">
        <f>VLOOKUP(D1172,Product_Dim!$A$1:$G$101,2,0)</f>
        <v>USB-C Fast Charger</v>
      </c>
      <c r="F1172" t="s">
        <v>1764</v>
      </c>
      <c r="G1172">
        <v>1</v>
      </c>
      <c r="H1172">
        <v>139.29</v>
      </c>
      <c r="I1172">
        <v>0</v>
      </c>
      <c r="J1172" t="s">
        <v>1805</v>
      </c>
      <c r="K1172" s="17">
        <v>139.29</v>
      </c>
      <c r="L1172">
        <f>VLOOKUP(C1172,Customer_Dim!$A$2:$H$501,3,0)</f>
        <v>21</v>
      </c>
      <c r="M1172" t="str">
        <f t="shared" si="18"/>
        <v>20–39</v>
      </c>
      <c r="N1172" t="str">
        <f>VLOOKUP(C1172,Customer_Dim!$A$2:$H$501,4,0)</f>
        <v>Female</v>
      </c>
      <c r="O1172" t="str">
        <f>VLOOKUP(C1172,Customer_Dim!$A$2:$H$501,6,0)</f>
        <v>Ohio</v>
      </c>
      <c r="P1172">
        <f>VLOOKUP(D1172,Product_Dim!$A$1:$G$101,7,0)</f>
        <v>453</v>
      </c>
    </row>
    <row r="1173" spans="1:16" x14ac:dyDescent="0.3">
      <c r="A1173" t="s">
        <v>2759</v>
      </c>
      <c r="B1173" s="4">
        <v>45663</v>
      </c>
      <c r="C1173" t="s">
        <v>879</v>
      </c>
      <c r="D1173" t="s">
        <v>1676</v>
      </c>
      <c r="E1173" t="str">
        <f>VLOOKUP(D1173,Product_Dim!$A$1:$G$101,2,0)</f>
        <v>Shin Guards – Adult</v>
      </c>
      <c r="F1173" t="s">
        <v>1774</v>
      </c>
      <c r="G1173">
        <v>3</v>
      </c>
      <c r="H1173">
        <v>488.37</v>
      </c>
      <c r="I1173">
        <v>0.27</v>
      </c>
      <c r="J1173" t="s">
        <v>1810</v>
      </c>
      <c r="K1173" s="17">
        <v>1069.5302999999999</v>
      </c>
      <c r="L1173">
        <f>VLOOKUP(C1173,Customer_Dim!$A$2:$H$501,3,0)</f>
        <v>21</v>
      </c>
      <c r="M1173" t="str">
        <f t="shared" si="18"/>
        <v>20–39</v>
      </c>
      <c r="N1173" t="str">
        <f>VLOOKUP(C1173,Customer_Dim!$A$2:$H$501,4,0)</f>
        <v>Female</v>
      </c>
      <c r="O1173" t="str">
        <f>VLOOKUP(C1173,Customer_Dim!$A$2:$H$501,6,0)</f>
        <v>Ohio</v>
      </c>
      <c r="P1173">
        <f>VLOOKUP(D1173,Product_Dim!$A$1:$G$101,7,0)</f>
        <v>359</v>
      </c>
    </row>
    <row r="1174" spans="1:16" x14ac:dyDescent="0.3">
      <c r="A1174" t="s">
        <v>3080</v>
      </c>
      <c r="B1174" s="4">
        <v>45772</v>
      </c>
      <c r="C1174" t="s">
        <v>879</v>
      </c>
      <c r="D1174" t="s">
        <v>1726</v>
      </c>
      <c r="E1174" t="str">
        <f>VLOOKUP(D1174,Product_Dim!$A$1:$G$101,2,0)</f>
        <v>Portable Bluetooth Speaker</v>
      </c>
      <c r="F1174" t="s">
        <v>1764</v>
      </c>
      <c r="G1174">
        <v>3</v>
      </c>
      <c r="H1174">
        <v>992.81</v>
      </c>
      <c r="I1174">
        <v>0.04</v>
      </c>
      <c r="J1174" t="s">
        <v>1807</v>
      </c>
      <c r="K1174" s="17">
        <v>2859.2928000000002</v>
      </c>
      <c r="L1174">
        <f>VLOOKUP(C1174,Customer_Dim!$A$2:$H$501,3,0)</f>
        <v>21</v>
      </c>
      <c r="M1174" t="str">
        <f t="shared" si="18"/>
        <v>20–39</v>
      </c>
      <c r="N1174" t="str">
        <f>VLOOKUP(C1174,Customer_Dim!$A$2:$H$501,4,0)</f>
        <v>Female</v>
      </c>
      <c r="O1174" t="str">
        <f>VLOOKUP(C1174,Customer_Dim!$A$2:$H$501,6,0)</f>
        <v>Ohio</v>
      </c>
      <c r="P1174">
        <f>VLOOKUP(D1174,Product_Dim!$A$1:$G$101,7,0)</f>
        <v>73</v>
      </c>
    </row>
    <row r="1175" spans="1:16" x14ac:dyDescent="0.3">
      <c r="A1175" t="s">
        <v>3640</v>
      </c>
      <c r="B1175" s="4">
        <v>45721</v>
      </c>
      <c r="C1175" t="s">
        <v>882</v>
      </c>
      <c r="D1175" t="s">
        <v>1650</v>
      </c>
      <c r="E1175" t="str">
        <f>VLOOKUP(D1175,Product_Dim!$A$1:$G$101,2,0)</f>
        <v>Luxury Perfume Spray</v>
      </c>
      <c r="F1175" t="s">
        <v>1774</v>
      </c>
      <c r="G1175">
        <v>4</v>
      </c>
      <c r="H1175">
        <v>861.55</v>
      </c>
      <c r="I1175">
        <v>0.12</v>
      </c>
      <c r="J1175" t="s">
        <v>1805</v>
      </c>
      <c r="K1175" s="17">
        <v>3032.6559999999999</v>
      </c>
      <c r="L1175">
        <f>VLOOKUP(C1175,Customer_Dim!$A$2:$H$501,3,0)</f>
        <v>48</v>
      </c>
      <c r="M1175" t="str">
        <f t="shared" si="18"/>
        <v>40–59</v>
      </c>
      <c r="N1175" t="str">
        <f>VLOOKUP(C1175,Customer_Dim!$A$2:$H$501,4,0)</f>
        <v>Male</v>
      </c>
      <c r="O1175" t="str">
        <f>VLOOKUP(C1175,Customer_Dim!$A$2:$H$501,6,0)</f>
        <v>Hawaii</v>
      </c>
      <c r="P1175">
        <f>VLOOKUP(D1175,Product_Dim!$A$1:$G$101,7,0)</f>
        <v>444</v>
      </c>
    </row>
    <row r="1176" spans="1:16" x14ac:dyDescent="0.3">
      <c r="A1176" t="s">
        <v>3071</v>
      </c>
      <c r="B1176" s="4">
        <v>45491</v>
      </c>
      <c r="C1176" t="s">
        <v>882</v>
      </c>
      <c r="D1176" t="s">
        <v>1698</v>
      </c>
      <c r="E1176" t="str">
        <f>VLOOKUP(D1176,Product_Dim!$A$1:$G$101,2,0)</f>
        <v>Wooden Bookshelf</v>
      </c>
      <c r="F1176" t="s">
        <v>1779</v>
      </c>
      <c r="G1176">
        <v>2</v>
      </c>
      <c r="H1176">
        <v>905.26</v>
      </c>
      <c r="I1176">
        <v>0.15</v>
      </c>
      <c r="J1176" t="s">
        <v>1810</v>
      </c>
      <c r="K1176" s="17">
        <v>1538.942</v>
      </c>
      <c r="L1176">
        <f>VLOOKUP(C1176,Customer_Dim!$A$2:$H$501,3,0)</f>
        <v>48</v>
      </c>
      <c r="M1176" t="str">
        <f t="shared" si="18"/>
        <v>40–59</v>
      </c>
      <c r="N1176" t="str">
        <f>VLOOKUP(C1176,Customer_Dim!$A$2:$H$501,4,0)</f>
        <v>Male</v>
      </c>
      <c r="O1176" t="str">
        <f>VLOOKUP(C1176,Customer_Dim!$A$2:$H$501,6,0)</f>
        <v>Hawaii</v>
      </c>
      <c r="P1176">
        <f>VLOOKUP(D1176,Product_Dim!$A$1:$G$101,7,0)</f>
        <v>208</v>
      </c>
    </row>
    <row r="1177" spans="1:16" x14ac:dyDescent="0.3">
      <c r="A1177" t="s">
        <v>2778</v>
      </c>
      <c r="B1177" s="4">
        <v>45530</v>
      </c>
      <c r="C1177" t="s">
        <v>882</v>
      </c>
      <c r="D1177" t="s">
        <v>1712</v>
      </c>
      <c r="E1177" t="str">
        <f>VLOOKUP(D1177,Product_Dim!$A$1:$G$101,2,0)</f>
        <v>Women's High Heels</v>
      </c>
      <c r="F1177" t="s">
        <v>1779</v>
      </c>
      <c r="G1177">
        <v>4</v>
      </c>
      <c r="H1177">
        <v>853.26</v>
      </c>
      <c r="I1177">
        <v>0.24</v>
      </c>
      <c r="J1177" t="s">
        <v>1810</v>
      </c>
      <c r="K1177" s="17">
        <v>2593.9104000000002</v>
      </c>
      <c r="L1177">
        <f>VLOOKUP(C1177,Customer_Dim!$A$2:$H$501,3,0)</f>
        <v>48</v>
      </c>
      <c r="M1177" t="str">
        <f t="shared" si="18"/>
        <v>40–59</v>
      </c>
      <c r="N1177" t="str">
        <f>VLOOKUP(C1177,Customer_Dim!$A$2:$H$501,4,0)</f>
        <v>Male</v>
      </c>
      <c r="O1177" t="str">
        <f>VLOOKUP(C1177,Customer_Dim!$A$2:$H$501,6,0)</f>
        <v>Hawaii</v>
      </c>
      <c r="P1177">
        <f>VLOOKUP(D1177,Product_Dim!$A$1:$G$101,7,0)</f>
        <v>496</v>
      </c>
    </row>
    <row r="1178" spans="1:16" x14ac:dyDescent="0.3">
      <c r="A1178" t="s">
        <v>2968</v>
      </c>
      <c r="B1178" s="4">
        <v>45832</v>
      </c>
      <c r="C1178" t="s">
        <v>885</v>
      </c>
      <c r="D1178" t="s">
        <v>1568</v>
      </c>
      <c r="E1178" t="str">
        <f>VLOOKUP(D1178,Product_Dim!$A$1:$G$101,2,0)</f>
        <v>Knee Support Brace</v>
      </c>
      <c r="F1178" t="s">
        <v>1795</v>
      </c>
      <c r="G1178">
        <v>4</v>
      </c>
      <c r="H1178">
        <v>58.92</v>
      </c>
      <c r="I1178">
        <v>0.18</v>
      </c>
      <c r="J1178" t="s">
        <v>1805</v>
      </c>
      <c r="K1178" s="17">
        <v>193.2576</v>
      </c>
      <c r="L1178">
        <f>VLOOKUP(C1178,Customer_Dim!$A$2:$H$501,3,0)</f>
        <v>59</v>
      </c>
      <c r="M1178" t="str">
        <f t="shared" si="18"/>
        <v>40–59</v>
      </c>
      <c r="N1178" t="str">
        <f>VLOOKUP(C1178,Customer_Dim!$A$2:$H$501,4,0)</f>
        <v>Male</v>
      </c>
      <c r="O1178" t="str">
        <f>VLOOKUP(C1178,Customer_Dim!$A$2:$H$501,6,0)</f>
        <v>Connecticut</v>
      </c>
      <c r="P1178">
        <f>VLOOKUP(D1178,Product_Dim!$A$1:$G$101,7,0)</f>
        <v>65</v>
      </c>
    </row>
    <row r="1179" spans="1:16" x14ac:dyDescent="0.3">
      <c r="A1179" t="s">
        <v>2489</v>
      </c>
      <c r="B1179" s="4">
        <v>45278</v>
      </c>
      <c r="C1179" t="s">
        <v>885</v>
      </c>
      <c r="D1179" t="s">
        <v>1640</v>
      </c>
      <c r="E1179" t="str">
        <f>VLOOKUP(D1179,Product_Dim!$A$1:$G$101,2,0)</f>
        <v>Ceramic Plant Pot</v>
      </c>
      <c r="F1179" t="s">
        <v>1758</v>
      </c>
      <c r="G1179">
        <v>3</v>
      </c>
      <c r="H1179">
        <v>599.48</v>
      </c>
      <c r="I1179">
        <v>0.22</v>
      </c>
      <c r="J1179" t="s">
        <v>1807</v>
      </c>
      <c r="K1179" s="17">
        <v>1402.7832000000001</v>
      </c>
      <c r="L1179">
        <f>VLOOKUP(C1179,Customer_Dim!$A$2:$H$501,3,0)</f>
        <v>59</v>
      </c>
      <c r="M1179" t="str">
        <f t="shared" si="18"/>
        <v>40–59</v>
      </c>
      <c r="N1179" t="str">
        <f>VLOOKUP(C1179,Customer_Dim!$A$2:$H$501,4,0)</f>
        <v>Male</v>
      </c>
      <c r="O1179" t="str">
        <f>VLOOKUP(C1179,Customer_Dim!$A$2:$H$501,6,0)</f>
        <v>Connecticut</v>
      </c>
      <c r="P1179">
        <f>VLOOKUP(D1179,Product_Dim!$A$1:$G$101,7,0)</f>
        <v>0</v>
      </c>
    </row>
    <row r="1180" spans="1:16" x14ac:dyDescent="0.3">
      <c r="A1180" t="s">
        <v>3607</v>
      </c>
      <c r="B1180" s="4">
        <v>45249</v>
      </c>
      <c r="C1180" t="s">
        <v>885</v>
      </c>
      <c r="D1180" t="s">
        <v>1674</v>
      </c>
      <c r="E1180" t="str">
        <f>VLOOKUP(D1180,Product_Dim!$A$1:$G$101,2,0)</f>
        <v>Professional Jump Rope</v>
      </c>
      <c r="F1180" t="s">
        <v>1764</v>
      </c>
      <c r="G1180">
        <v>4</v>
      </c>
      <c r="H1180">
        <v>214.37</v>
      </c>
      <c r="I1180">
        <v>0.11</v>
      </c>
      <c r="J1180" t="s">
        <v>1810</v>
      </c>
      <c r="K1180" s="17">
        <v>763.15719999999999</v>
      </c>
      <c r="L1180">
        <f>VLOOKUP(C1180,Customer_Dim!$A$2:$H$501,3,0)</f>
        <v>59</v>
      </c>
      <c r="M1180" t="str">
        <f t="shared" si="18"/>
        <v>40–59</v>
      </c>
      <c r="N1180" t="str">
        <f>VLOOKUP(C1180,Customer_Dim!$A$2:$H$501,4,0)</f>
        <v>Male</v>
      </c>
      <c r="O1180" t="str">
        <f>VLOOKUP(C1180,Customer_Dim!$A$2:$H$501,6,0)</f>
        <v>Connecticut</v>
      </c>
      <c r="P1180">
        <f>VLOOKUP(D1180,Product_Dim!$A$1:$G$101,7,0)</f>
        <v>300</v>
      </c>
    </row>
    <row r="1181" spans="1:16" x14ac:dyDescent="0.3">
      <c r="A1181" t="s">
        <v>3727</v>
      </c>
      <c r="B1181" s="4">
        <v>45883</v>
      </c>
      <c r="C1181" t="s">
        <v>885</v>
      </c>
      <c r="D1181" t="s">
        <v>1684</v>
      </c>
      <c r="E1181" t="str">
        <f>VLOOKUP(D1181,Product_Dim!$A$1:$G$101,2,0)</f>
        <v>WiFi Mesh Router</v>
      </c>
      <c r="F1181" t="s">
        <v>1795</v>
      </c>
      <c r="G1181">
        <v>3</v>
      </c>
      <c r="H1181">
        <v>401.87</v>
      </c>
      <c r="I1181">
        <v>0.28999999999999998</v>
      </c>
      <c r="J1181" t="s">
        <v>1810</v>
      </c>
      <c r="K1181" s="17">
        <v>855.98310000000004</v>
      </c>
      <c r="L1181">
        <f>VLOOKUP(C1181,Customer_Dim!$A$2:$H$501,3,0)</f>
        <v>59</v>
      </c>
      <c r="M1181" t="str">
        <f t="shared" si="18"/>
        <v>40–59</v>
      </c>
      <c r="N1181" t="str">
        <f>VLOOKUP(C1181,Customer_Dim!$A$2:$H$501,4,0)</f>
        <v>Male</v>
      </c>
      <c r="O1181" t="str">
        <f>VLOOKUP(C1181,Customer_Dim!$A$2:$H$501,6,0)</f>
        <v>Connecticut</v>
      </c>
      <c r="P1181">
        <f>VLOOKUP(D1181,Product_Dim!$A$1:$G$101,7,0)</f>
        <v>104</v>
      </c>
    </row>
    <row r="1182" spans="1:16" x14ac:dyDescent="0.3">
      <c r="A1182" t="s">
        <v>2715</v>
      </c>
      <c r="B1182" s="4">
        <v>45288</v>
      </c>
      <c r="C1182" t="s">
        <v>885</v>
      </c>
      <c r="D1182" t="s">
        <v>1700</v>
      </c>
      <c r="E1182" t="str">
        <f>VLOOKUP(D1182,Product_Dim!$A$1:$G$101,2,0)</f>
        <v>Women's Beanie Hat</v>
      </c>
      <c r="F1182" t="s">
        <v>1795</v>
      </c>
      <c r="G1182">
        <v>3</v>
      </c>
      <c r="H1182">
        <v>104.33</v>
      </c>
      <c r="I1182">
        <v>0.13</v>
      </c>
      <c r="J1182" t="s">
        <v>1810</v>
      </c>
      <c r="K1182" s="17">
        <v>272.30130000000003</v>
      </c>
      <c r="L1182">
        <f>VLOOKUP(C1182,Customer_Dim!$A$2:$H$501,3,0)</f>
        <v>59</v>
      </c>
      <c r="M1182" t="str">
        <f t="shared" si="18"/>
        <v>40–59</v>
      </c>
      <c r="N1182" t="str">
        <f>VLOOKUP(C1182,Customer_Dim!$A$2:$H$501,4,0)</f>
        <v>Male</v>
      </c>
      <c r="O1182" t="str">
        <f>VLOOKUP(C1182,Customer_Dim!$A$2:$H$501,6,0)</f>
        <v>Connecticut</v>
      </c>
      <c r="P1182">
        <f>VLOOKUP(D1182,Product_Dim!$A$1:$G$101,7,0)</f>
        <v>210</v>
      </c>
    </row>
    <row r="1183" spans="1:16" x14ac:dyDescent="0.3">
      <c r="A1183" t="s">
        <v>3039</v>
      </c>
      <c r="B1183" s="4">
        <v>45740</v>
      </c>
      <c r="C1183" t="s">
        <v>888</v>
      </c>
      <c r="D1183" t="s">
        <v>1670</v>
      </c>
      <c r="E1183" t="str">
        <f>VLOOKUP(D1183,Product_Dim!$A$1:$G$101,2,0)</f>
        <v>Kitchen Storage Rack</v>
      </c>
      <c r="F1183" t="s">
        <v>1789</v>
      </c>
      <c r="G1183">
        <v>3</v>
      </c>
      <c r="H1183">
        <v>190.04</v>
      </c>
      <c r="I1183">
        <v>7.0000000000000007E-2</v>
      </c>
      <c r="J1183" t="s">
        <v>1807</v>
      </c>
      <c r="K1183" s="17">
        <v>530.21159999999998</v>
      </c>
      <c r="L1183">
        <f>VLOOKUP(C1183,Customer_Dim!$A$2:$H$501,3,0)</f>
        <v>46</v>
      </c>
      <c r="M1183" t="str">
        <f t="shared" si="18"/>
        <v>40–59</v>
      </c>
      <c r="N1183" t="str">
        <f>VLOOKUP(C1183,Customer_Dim!$A$2:$H$501,4,0)</f>
        <v>Female</v>
      </c>
      <c r="O1183" t="str">
        <f>VLOOKUP(C1183,Customer_Dim!$A$2:$H$501,6,0)</f>
        <v>New Jersey</v>
      </c>
      <c r="P1183">
        <f>VLOOKUP(D1183,Product_Dim!$A$1:$G$101,7,0)</f>
        <v>89</v>
      </c>
    </row>
    <row r="1184" spans="1:16" x14ac:dyDescent="0.3">
      <c r="A1184" t="s">
        <v>2669</v>
      </c>
      <c r="B1184" s="4">
        <v>45412</v>
      </c>
      <c r="C1184" t="s">
        <v>888</v>
      </c>
      <c r="D1184" t="s">
        <v>1672</v>
      </c>
      <c r="E1184" t="str">
        <f>VLOOKUP(D1184,Product_Dim!$A$1:$G$101,2,0)</f>
        <v>Hair Repair Oil Treatment</v>
      </c>
      <c r="F1184" t="s">
        <v>1748</v>
      </c>
      <c r="G1184">
        <v>4</v>
      </c>
      <c r="H1184">
        <v>770.65</v>
      </c>
      <c r="I1184">
        <v>0.27</v>
      </c>
      <c r="J1184" t="s">
        <v>1805</v>
      </c>
      <c r="K1184" s="17">
        <v>2250.2979999999998</v>
      </c>
      <c r="L1184">
        <f>VLOOKUP(C1184,Customer_Dim!$A$2:$H$501,3,0)</f>
        <v>46</v>
      </c>
      <c r="M1184" t="str">
        <f t="shared" si="18"/>
        <v>40–59</v>
      </c>
      <c r="N1184" t="str">
        <f>VLOOKUP(C1184,Customer_Dim!$A$2:$H$501,4,0)</f>
        <v>Female</v>
      </c>
      <c r="O1184" t="str">
        <f>VLOOKUP(C1184,Customer_Dim!$A$2:$H$501,6,0)</f>
        <v>New Jersey</v>
      </c>
      <c r="P1184">
        <f>VLOOKUP(D1184,Product_Dim!$A$1:$G$101,7,0)</f>
        <v>383</v>
      </c>
    </row>
    <row r="1185" spans="1:16" x14ac:dyDescent="0.3">
      <c r="A1185" t="s">
        <v>2070</v>
      </c>
      <c r="B1185" s="4">
        <v>45826</v>
      </c>
      <c r="C1185" t="s">
        <v>888</v>
      </c>
      <c r="D1185" t="s">
        <v>1712</v>
      </c>
      <c r="E1185" t="str">
        <f>VLOOKUP(D1185,Product_Dim!$A$1:$G$101,2,0)</f>
        <v>Women's High Heels</v>
      </c>
      <c r="F1185" t="s">
        <v>1768</v>
      </c>
      <c r="G1185">
        <v>2</v>
      </c>
      <c r="H1185">
        <v>903.08</v>
      </c>
      <c r="I1185">
        <v>0.18</v>
      </c>
      <c r="J1185" t="s">
        <v>1810</v>
      </c>
      <c r="K1185" s="17">
        <v>1481.0512000000001</v>
      </c>
      <c r="L1185">
        <f>VLOOKUP(C1185,Customer_Dim!$A$2:$H$501,3,0)</f>
        <v>46</v>
      </c>
      <c r="M1185" t="str">
        <f t="shared" si="18"/>
        <v>40–59</v>
      </c>
      <c r="N1185" t="str">
        <f>VLOOKUP(C1185,Customer_Dim!$A$2:$H$501,4,0)</f>
        <v>Female</v>
      </c>
      <c r="O1185" t="str">
        <f>VLOOKUP(C1185,Customer_Dim!$A$2:$H$501,6,0)</f>
        <v>New Jersey</v>
      </c>
      <c r="P1185">
        <f>VLOOKUP(D1185,Product_Dim!$A$1:$G$101,7,0)</f>
        <v>496</v>
      </c>
    </row>
    <row r="1186" spans="1:16" x14ac:dyDescent="0.3">
      <c r="A1186" t="s">
        <v>3570</v>
      </c>
      <c r="B1186" s="4">
        <v>45438</v>
      </c>
      <c r="C1186" t="s">
        <v>891</v>
      </c>
      <c r="D1186" t="s">
        <v>1574</v>
      </c>
      <c r="E1186" t="str">
        <f>VLOOKUP(D1186,Product_Dim!$A$1:$G$101,2,0)</f>
        <v>Carbon Fiber Tennis Racket</v>
      </c>
      <c r="F1186" t="s">
        <v>1786</v>
      </c>
      <c r="G1186">
        <v>4</v>
      </c>
      <c r="H1186">
        <v>300.12</v>
      </c>
      <c r="I1186">
        <v>0.05</v>
      </c>
      <c r="J1186" t="s">
        <v>1807</v>
      </c>
      <c r="K1186" s="17">
        <v>1140.4559999999999</v>
      </c>
      <c r="L1186">
        <f>VLOOKUP(C1186,Customer_Dim!$A$2:$H$501,3,0)</f>
        <v>54</v>
      </c>
      <c r="M1186" t="str">
        <f t="shared" si="18"/>
        <v>40–59</v>
      </c>
      <c r="N1186" t="str">
        <f>VLOOKUP(C1186,Customer_Dim!$A$2:$H$501,4,0)</f>
        <v>Female</v>
      </c>
      <c r="O1186" t="str">
        <f>VLOOKUP(C1186,Customer_Dim!$A$2:$H$501,6,0)</f>
        <v>Wyoming</v>
      </c>
      <c r="P1186">
        <f>VLOOKUP(D1186,Product_Dim!$A$1:$G$101,7,0)</f>
        <v>432</v>
      </c>
    </row>
    <row r="1187" spans="1:16" x14ac:dyDescent="0.3">
      <c r="A1187" t="s">
        <v>2980</v>
      </c>
      <c r="B1187" s="4">
        <v>45213</v>
      </c>
      <c r="C1187" t="s">
        <v>891</v>
      </c>
      <c r="D1187" t="s">
        <v>1642</v>
      </c>
      <c r="E1187" t="str">
        <f>VLOOKUP(D1187,Product_Dim!$A$1:$G$101,2,0)</f>
        <v>Premium Blanket Throw</v>
      </c>
      <c r="F1187" t="s">
        <v>1786</v>
      </c>
      <c r="G1187">
        <v>2</v>
      </c>
      <c r="H1187">
        <v>805.08</v>
      </c>
      <c r="I1187">
        <v>0.27</v>
      </c>
      <c r="J1187" t="s">
        <v>1807</v>
      </c>
      <c r="K1187" s="17">
        <v>1175.4168</v>
      </c>
      <c r="L1187">
        <f>VLOOKUP(C1187,Customer_Dim!$A$2:$H$501,3,0)</f>
        <v>54</v>
      </c>
      <c r="M1187" t="str">
        <f t="shared" si="18"/>
        <v>40–59</v>
      </c>
      <c r="N1187" t="str">
        <f>VLOOKUP(C1187,Customer_Dim!$A$2:$H$501,4,0)</f>
        <v>Female</v>
      </c>
      <c r="O1187" t="str">
        <f>VLOOKUP(C1187,Customer_Dim!$A$2:$H$501,6,0)</f>
        <v>Wyoming</v>
      </c>
      <c r="P1187">
        <f>VLOOKUP(D1187,Product_Dim!$A$1:$G$101,7,0)</f>
        <v>190</v>
      </c>
    </row>
    <row r="1188" spans="1:16" x14ac:dyDescent="0.3">
      <c r="A1188" t="s">
        <v>2642</v>
      </c>
      <c r="B1188" s="4">
        <v>45376</v>
      </c>
      <c r="C1188" t="s">
        <v>891</v>
      </c>
      <c r="D1188" t="s">
        <v>1666</v>
      </c>
      <c r="E1188" t="str">
        <f>VLOOKUP(D1188,Product_Dim!$A$1:$G$101,2,0)</f>
        <v>Wooden Nightstand</v>
      </c>
      <c r="F1188" t="s">
        <v>1795</v>
      </c>
      <c r="G1188">
        <v>1</v>
      </c>
      <c r="H1188">
        <v>671.62</v>
      </c>
      <c r="I1188">
        <v>0.09</v>
      </c>
      <c r="J1188" t="s">
        <v>1810</v>
      </c>
      <c r="K1188" s="17">
        <v>611.17420000000004</v>
      </c>
      <c r="L1188">
        <f>VLOOKUP(C1188,Customer_Dim!$A$2:$H$501,3,0)</f>
        <v>54</v>
      </c>
      <c r="M1188" t="str">
        <f t="shared" si="18"/>
        <v>40–59</v>
      </c>
      <c r="N1188" t="str">
        <f>VLOOKUP(C1188,Customer_Dim!$A$2:$H$501,4,0)</f>
        <v>Female</v>
      </c>
      <c r="O1188" t="str">
        <f>VLOOKUP(C1188,Customer_Dim!$A$2:$H$501,6,0)</f>
        <v>Wyoming</v>
      </c>
      <c r="P1188">
        <f>VLOOKUP(D1188,Product_Dim!$A$1:$G$101,7,0)</f>
        <v>130</v>
      </c>
    </row>
    <row r="1189" spans="1:16" x14ac:dyDescent="0.3">
      <c r="A1189" t="s">
        <v>2637</v>
      </c>
      <c r="B1189" s="4">
        <v>45456</v>
      </c>
      <c r="C1189" t="s">
        <v>891</v>
      </c>
      <c r="D1189" t="s">
        <v>1670</v>
      </c>
      <c r="E1189" t="str">
        <f>VLOOKUP(D1189,Product_Dim!$A$1:$G$101,2,0)</f>
        <v>Kitchen Storage Rack</v>
      </c>
      <c r="F1189" t="s">
        <v>1751</v>
      </c>
      <c r="G1189">
        <v>3</v>
      </c>
      <c r="H1189">
        <v>698.72</v>
      </c>
      <c r="I1189">
        <v>0.28000000000000003</v>
      </c>
      <c r="J1189" t="s">
        <v>1810</v>
      </c>
      <c r="K1189" s="17">
        <v>1509.2352000000001</v>
      </c>
      <c r="L1189">
        <f>VLOOKUP(C1189,Customer_Dim!$A$2:$H$501,3,0)</f>
        <v>54</v>
      </c>
      <c r="M1189" t="str">
        <f t="shared" si="18"/>
        <v>40–59</v>
      </c>
      <c r="N1189" t="str">
        <f>VLOOKUP(C1189,Customer_Dim!$A$2:$H$501,4,0)</f>
        <v>Female</v>
      </c>
      <c r="O1189" t="str">
        <f>VLOOKUP(C1189,Customer_Dim!$A$2:$H$501,6,0)</f>
        <v>Wyoming</v>
      </c>
      <c r="P1189">
        <f>VLOOKUP(D1189,Product_Dim!$A$1:$G$101,7,0)</f>
        <v>89</v>
      </c>
    </row>
    <row r="1190" spans="1:16" x14ac:dyDescent="0.3">
      <c r="A1190" t="s">
        <v>3109</v>
      </c>
      <c r="B1190" s="4">
        <v>45418</v>
      </c>
      <c r="C1190" t="s">
        <v>891</v>
      </c>
      <c r="D1190" t="s">
        <v>1692</v>
      </c>
      <c r="E1190" t="str">
        <f>VLOOKUP(D1190,Product_Dim!$A$1:$G$101,2,0)</f>
        <v>Badminton Racket Set</v>
      </c>
      <c r="F1190" t="s">
        <v>1779</v>
      </c>
      <c r="G1190">
        <v>1</v>
      </c>
      <c r="H1190">
        <v>747.9</v>
      </c>
      <c r="I1190">
        <v>0.21</v>
      </c>
      <c r="J1190" t="s">
        <v>1810</v>
      </c>
      <c r="K1190" s="17">
        <v>590.84100000000001</v>
      </c>
      <c r="L1190">
        <f>VLOOKUP(C1190,Customer_Dim!$A$2:$H$501,3,0)</f>
        <v>54</v>
      </c>
      <c r="M1190" t="str">
        <f t="shared" si="18"/>
        <v>40–59</v>
      </c>
      <c r="N1190" t="str">
        <f>VLOOKUP(C1190,Customer_Dim!$A$2:$H$501,4,0)</f>
        <v>Female</v>
      </c>
      <c r="O1190" t="str">
        <f>VLOOKUP(C1190,Customer_Dim!$A$2:$H$501,6,0)</f>
        <v>Wyoming</v>
      </c>
      <c r="P1190">
        <f>VLOOKUP(D1190,Product_Dim!$A$1:$G$101,7,0)</f>
        <v>358</v>
      </c>
    </row>
    <row r="1191" spans="1:16" x14ac:dyDescent="0.3">
      <c r="A1191" t="s">
        <v>2378</v>
      </c>
      <c r="B1191" s="4">
        <v>45688</v>
      </c>
      <c r="C1191" t="s">
        <v>894</v>
      </c>
      <c r="D1191" t="s">
        <v>1566</v>
      </c>
      <c r="E1191" t="str">
        <f>VLOOKUP(D1191,Product_Dim!$A$1:$G$101,2,0)</f>
        <v>Women's Denim Jeans</v>
      </c>
      <c r="F1191" t="s">
        <v>1774</v>
      </c>
      <c r="G1191">
        <v>1</v>
      </c>
      <c r="H1191">
        <v>974.52</v>
      </c>
      <c r="I1191">
        <v>0.01</v>
      </c>
      <c r="J1191" t="s">
        <v>1807</v>
      </c>
      <c r="K1191" s="17">
        <v>964.77480000000003</v>
      </c>
      <c r="L1191">
        <f>VLOOKUP(C1191,Customer_Dim!$A$2:$H$501,3,0)</f>
        <v>54</v>
      </c>
      <c r="M1191" t="str">
        <f t="shared" si="18"/>
        <v>40–59</v>
      </c>
      <c r="N1191" t="str">
        <f>VLOOKUP(C1191,Customer_Dim!$A$2:$H$501,4,0)</f>
        <v>Male</v>
      </c>
      <c r="O1191" t="str">
        <f>VLOOKUP(C1191,Customer_Dim!$A$2:$H$501,6,0)</f>
        <v>Connecticut</v>
      </c>
      <c r="P1191">
        <f>VLOOKUP(D1191,Product_Dim!$A$1:$G$101,7,0)</f>
        <v>343</v>
      </c>
    </row>
    <row r="1192" spans="1:16" x14ac:dyDescent="0.3">
      <c r="A1192" t="s">
        <v>3744</v>
      </c>
      <c r="B1192" s="4">
        <v>45265</v>
      </c>
      <c r="C1192" t="s">
        <v>897</v>
      </c>
      <c r="D1192" t="s">
        <v>1628</v>
      </c>
      <c r="E1192" t="str">
        <f>VLOOKUP(D1192,Product_Dim!$A$1:$G$101,2,0)</f>
        <v>Men's Roll-On Perfume</v>
      </c>
      <c r="F1192" t="s">
        <v>1779</v>
      </c>
      <c r="G1192">
        <v>4</v>
      </c>
      <c r="H1192">
        <v>568.80999999999995</v>
      </c>
      <c r="I1192">
        <v>0.25</v>
      </c>
      <c r="J1192" t="s">
        <v>1805</v>
      </c>
      <c r="K1192" s="17">
        <v>1706.43</v>
      </c>
      <c r="L1192">
        <f>VLOOKUP(C1192,Customer_Dim!$A$2:$H$501,3,0)</f>
        <v>46</v>
      </c>
      <c r="M1192" t="str">
        <f t="shared" si="18"/>
        <v>40–59</v>
      </c>
      <c r="N1192" t="str">
        <f>VLOOKUP(C1192,Customer_Dim!$A$2:$H$501,4,0)</f>
        <v>Female</v>
      </c>
      <c r="O1192" t="str">
        <f>VLOOKUP(C1192,Customer_Dim!$A$2:$H$501,6,0)</f>
        <v>Massachusetts</v>
      </c>
      <c r="P1192">
        <f>VLOOKUP(D1192,Product_Dim!$A$1:$G$101,7,0)</f>
        <v>267</v>
      </c>
    </row>
    <row r="1193" spans="1:16" x14ac:dyDescent="0.3">
      <c r="A1193" t="s">
        <v>2893</v>
      </c>
      <c r="B1193" s="4">
        <v>45567</v>
      </c>
      <c r="C1193" t="s">
        <v>897</v>
      </c>
      <c r="D1193" t="s">
        <v>1644</v>
      </c>
      <c r="E1193" t="str">
        <f>VLOOKUP(D1193,Product_Dim!$A$1:$G$101,2,0)</f>
        <v>Foam Roller</v>
      </c>
      <c r="F1193" t="s">
        <v>1755</v>
      </c>
      <c r="G1193">
        <v>3</v>
      </c>
      <c r="H1193">
        <v>404.5</v>
      </c>
      <c r="I1193">
        <v>0.22</v>
      </c>
      <c r="J1193" t="s">
        <v>1807</v>
      </c>
      <c r="K1193" s="17">
        <v>946.53000000000009</v>
      </c>
      <c r="L1193">
        <f>VLOOKUP(C1193,Customer_Dim!$A$2:$H$501,3,0)</f>
        <v>46</v>
      </c>
      <c r="M1193" t="str">
        <f t="shared" si="18"/>
        <v>40–59</v>
      </c>
      <c r="N1193" t="str">
        <f>VLOOKUP(C1193,Customer_Dim!$A$2:$H$501,4,0)</f>
        <v>Female</v>
      </c>
      <c r="O1193" t="str">
        <f>VLOOKUP(C1193,Customer_Dim!$A$2:$H$501,6,0)</f>
        <v>Massachusetts</v>
      </c>
      <c r="P1193">
        <f>VLOOKUP(D1193,Product_Dim!$A$1:$G$101,7,0)</f>
        <v>138</v>
      </c>
    </row>
    <row r="1194" spans="1:16" x14ac:dyDescent="0.3">
      <c r="A1194" t="s">
        <v>2507</v>
      </c>
      <c r="B1194" s="4">
        <v>45401</v>
      </c>
      <c r="C1194" t="s">
        <v>897</v>
      </c>
      <c r="D1194" t="s">
        <v>1539</v>
      </c>
      <c r="E1194" t="str">
        <f>VLOOKUP(D1194,Product_Dim!$A$1:$G$101,2,0)</f>
        <v>Herbal Face Moisturizer</v>
      </c>
      <c r="F1194" t="s">
        <v>1743</v>
      </c>
      <c r="G1194">
        <v>4</v>
      </c>
      <c r="H1194">
        <v>254.94</v>
      </c>
      <c r="I1194">
        <v>0.06</v>
      </c>
      <c r="J1194" t="s">
        <v>1807</v>
      </c>
      <c r="K1194" s="17">
        <v>958.57439999999997</v>
      </c>
      <c r="L1194">
        <f>VLOOKUP(C1194,Customer_Dim!$A$2:$H$501,3,0)</f>
        <v>46</v>
      </c>
      <c r="M1194" t="str">
        <f t="shared" si="18"/>
        <v>40–59</v>
      </c>
      <c r="N1194" t="str">
        <f>VLOOKUP(C1194,Customer_Dim!$A$2:$H$501,4,0)</f>
        <v>Female</v>
      </c>
      <c r="O1194" t="str">
        <f>VLOOKUP(C1194,Customer_Dim!$A$2:$H$501,6,0)</f>
        <v>Massachusetts</v>
      </c>
      <c r="P1194">
        <f>VLOOKUP(D1194,Product_Dim!$A$1:$G$101,7,0)</f>
        <v>350</v>
      </c>
    </row>
    <row r="1195" spans="1:16" x14ac:dyDescent="0.3">
      <c r="A1195" t="s">
        <v>2330</v>
      </c>
      <c r="B1195" s="4">
        <v>45639</v>
      </c>
      <c r="C1195" t="s">
        <v>900</v>
      </c>
      <c r="D1195" t="s">
        <v>1694</v>
      </c>
      <c r="E1195" t="str">
        <f>VLOOKUP(D1195,Product_Dim!$A$1:$G$101,2,0)</f>
        <v>Fitness Resistance Bands</v>
      </c>
      <c r="F1195" t="s">
        <v>1734</v>
      </c>
      <c r="G1195">
        <v>4</v>
      </c>
      <c r="H1195">
        <v>854.37</v>
      </c>
      <c r="I1195">
        <v>7.0000000000000007E-2</v>
      </c>
      <c r="J1195" t="s">
        <v>1807</v>
      </c>
      <c r="K1195" s="17">
        <v>3178.2564000000002</v>
      </c>
      <c r="L1195">
        <f>VLOOKUP(C1195,Customer_Dim!$A$2:$H$501,3,0)</f>
        <v>22</v>
      </c>
      <c r="M1195" t="str">
        <f t="shared" si="18"/>
        <v>20–39</v>
      </c>
      <c r="N1195" t="str">
        <f>VLOOKUP(C1195,Customer_Dim!$A$2:$H$501,4,0)</f>
        <v>Male</v>
      </c>
      <c r="O1195" t="str">
        <f>VLOOKUP(C1195,Customer_Dim!$A$2:$H$501,6,0)</f>
        <v>South Dakota</v>
      </c>
      <c r="P1195">
        <f>VLOOKUP(D1195,Product_Dim!$A$1:$G$101,7,0)</f>
        <v>281</v>
      </c>
    </row>
    <row r="1196" spans="1:16" x14ac:dyDescent="0.3">
      <c r="A1196" t="s">
        <v>1904</v>
      </c>
      <c r="B1196" s="4">
        <v>45587</v>
      </c>
      <c r="C1196" t="s">
        <v>903</v>
      </c>
      <c r="D1196" t="s">
        <v>1533</v>
      </c>
      <c r="E1196" t="str">
        <f>VLOOKUP(D1196,Product_Dim!$A$1:$G$101,2,0)</f>
        <v>Men's Running Jacket</v>
      </c>
      <c r="F1196" t="s">
        <v>1748</v>
      </c>
      <c r="G1196">
        <v>3</v>
      </c>
      <c r="H1196">
        <v>751.94</v>
      </c>
      <c r="I1196">
        <v>0.26</v>
      </c>
      <c r="J1196" t="s">
        <v>1807</v>
      </c>
      <c r="K1196" s="17">
        <v>1669.3068000000001</v>
      </c>
      <c r="L1196">
        <f>VLOOKUP(C1196,Customer_Dim!$A$2:$H$501,3,0)</f>
        <v>22</v>
      </c>
      <c r="M1196" t="str">
        <f t="shared" si="18"/>
        <v>20–39</v>
      </c>
      <c r="N1196" t="str">
        <f>VLOOKUP(C1196,Customer_Dim!$A$2:$H$501,4,0)</f>
        <v>Female</v>
      </c>
      <c r="O1196" t="str">
        <f>VLOOKUP(C1196,Customer_Dim!$A$2:$H$501,6,0)</f>
        <v>Vermont</v>
      </c>
      <c r="P1196">
        <f>VLOOKUP(D1196,Product_Dim!$A$1:$G$101,7,0)</f>
        <v>452</v>
      </c>
    </row>
    <row r="1197" spans="1:16" x14ac:dyDescent="0.3">
      <c r="A1197" t="s">
        <v>2152</v>
      </c>
      <c r="B1197" s="4">
        <v>45940</v>
      </c>
      <c r="C1197" t="s">
        <v>903</v>
      </c>
      <c r="D1197" t="s">
        <v>1630</v>
      </c>
      <c r="E1197" t="str">
        <f>VLOOKUP(D1197,Product_Dim!$A$1:$G$101,2,0)</f>
        <v>Boxing Hand Wraps</v>
      </c>
      <c r="F1197" t="s">
        <v>1734</v>
      </c>
      <c r="G1197">
        <v>2</v>
      </c>
      <c r="H1197">
        <v>660.81</v>
      </c>
      <c r="I1197">
        <v>0.18</v>
      </c>
      <c r="J1197" t="s">
        <v>1805</v>
      </c>
      <c r="K1197" s="17">
        <v>1083.7284</v>
      </c>
      <c r="L1197">
        <f>VLOOKUP(C1197,Customer_Dim!$A$2:$H$501,3,0)</f>
        <v>22</v>
      </c>
      <c r="M1197" t="str">
        <f t="shared" si="18"/>
        <v>20–39</v>
      </c>
      <c r="N1197" t="str">
        <f>VLOOKUP(C1197,Customer_Dim!$A$2:$H$501,4,0)</f>
        <v>Female</v>
      </c>
      <c r="O1197" t="str">
        <f>VLOOKUP(C1197,Customer_Dim!$A$2:$H$501,6,0)</f>
        <v>Vermont</v>
      </c>
      <c r="P1197">
        <f>VLOOKUP(D1197,Product_Dim!$A$1:$G$101,7,0)</f>
        <v>260</v>
      </c>
    </row>
    <row r="1198" spans="1:16" x14ac:dyDescent="0.3">
      <c r="A1198" t="s">
        <v>2633</v>
      </c>
      <c r="B1198" s="4">
        <v>45532</v>
      </c>
      <c r="C1198" t="s">
        <v>903</v>
      </c>
      <c r="D1198" t="s">
        <v>1660</v>
      </c>
      <c r="E1198" t="str">
        <f>VLOOKUP(D1198,Product_Dim!$A$1:$G$101,2,0)</f>
        <v>Adjustable Dumbbells 20kg</v>
      </c>
      <c r="F1198" t="s">
        <v>1751</v>
      </c>
      <c r="G1198">
        <v>4</v>
      </c>
      <c r="H1198">
        <v>277.58</v>
      </c>
      <c r="I1198">
        <v>0.22</v>
      </c>
      <c r="J1198" t="s">
        <v>1807</v>
      </c>
      <c r="K1198" s="17">
        <v>866.04959999999994</v>
      </c>
      <c r="L1198">
        <f>VLOOKUP(C1198,Customer_Dim!$A$2:$H$501,3,0)</f>
        <v>22</v>
      </c>
      <c r="M1198" t="str">
        <f t="shared" si="18"/>
        <v>20–39</v>
      </c>
      <c r="N1198" t="str">
        <f>VLOOKUP(C1198,Customer_Dim!$A$2:$H$501,4,0)</f>
        <v>Female</v>
      </c>
      <c r="O1198" t="str">
        <f>VLOOKUP(C1198,Customer_Dim!$A$2:$H$501,6,0)</f>
        <v>Vermont</v>
      </c>
      <c r="P1198">
        <f>VLOOKUP(D1198,Product_Dim!$A$1:$G$101,7,0)</f>
        <v>423</v>
      </c>
    </row>
    <row r="1199" spans="1:16" x14ac:dyDescent="0.3">
      <c r="A1199" t="s">
        <v>2621</v>
      </c>
      <c r="B1199" s="4">
        <v>45876</v>
      </c>
      <c r="C1199" t="s">
        <v>903</v>
      </c>
      <c r="D1199" t="s">
        <v>1668</v>
      </c>
      <c r="E1199" t="str">
        <f>VLOOKUP(D1199,Product_Dim!$A$1:$G$101,2,0)</f>
        <v>Men's Sports Shorts</v>
      </c>
      <c r="F1199" t="s">
        <v>1795</v>
      </c>
      <c r="G1199">
        <v>4</v>
      </c>
      <c r="H1199">
        <v>373.49</v>
      </c>
      <c r="I1199">
        <v>0.16</v>
      </c>
      <c r="J1199" t="s">
        <v>1810</v>
      </c>
      <c r="K1199" s="17">
        <v>1254.9264000000001</v>
      </c>
      <c r="L1199">
        <f>VLOOKUP(C1199,Customer_Dim!$A$2:$H$501,3,0)</f>
        <v>22</v>
      </c>
      <c r="M1199" t="str">
        <f t="shared" si="18"/>
        <v>20–39</v>
      </c>
      <c r="N1199" t="str">
        <f>VLOOKUP(C1199,Customer_Dim!$A$2:$H$501,4,0)</f>
        <v>Female</v>
      </c>
      <c r="O1199" t="str">
        <f>VLOOKUP(C1199,Customer_Dim!$A$2:$H$501,6,0)</f>
        <v>Vermont</v>
      </c>
      <c r="P1199">
        <f>VLOOKUP(D1199,Product_Dim!$A$1:$G$101,7,0)</f>
        <v>224</v>
      </c>
    </row>
    <row r="1200" spans="1:16" x14ac:dyDescent="0.3">
      <c r="A1200" t="s">
        <v>2383</v>
      </c>
      <c r="B1200" s="4">
        <v>45592</v>
      </c>
      <c r="C1200" t="s">
        <v>903</v>
      </c>
      <c r="D1200" t="s">
        <v>1672</v>
      </c>
      <c r="E1200" t="str">
        <f>VLOOKUP(D1200,Product_Dim!$A$1:$G$101,2,0)</f>
        <v>Hair Repair Oil Treatment</v>
      </c>
      <c r="F1200" t="s">
        <v>1779</v>
      </c>
      <c r="G1200">
        <v>2</v>
      </c>
      <c r="H1200">
        <v>649.54999999999995</v>
      </c>
      <c r="I1200">
        <v>0.28999999999999998</v>
      </c>
      <c r="J1200" t="s">
        <v>1807</v>
      </c>
      <c r="K1200" s="17">
        <v>922.36099999999988</v>
      </c>
      <c r="L1200">
        <f>VLOOKUP(C1200,Customer_Dim!$A$2:$H$501,3,0)</f>
        <v>22</v>
      </c>
      <c r="M1200" t="str">
        <f t="shared" si="18"/>
        <v>20–39</v>
      </c>
      <c r="N1200" t="str">
        <f>VLOOKUP(C1200,Customer_Dim!$A$2:$H$501,4,0)</f>
        <v>Female</v>
      </c>
      <c r="O1200" t="str">
        <f>VLOOKUP(C1200,Customer_Dim!$A$2:$H$501,6,0)</f>
        <v>Vermont</v>
      </c>
      <c r="P1200">
        <f>VLOOKUP(D1200,Product_Dim!$A$1:$G$101,7,0)</f>
        <v>383</v>
      </c>
    </row>
    <row r="1201" spans="1:16" x14ac:dyDescent="0.3">
      <c r="A1201" t="s">
        <v>2242</v>
      </c>
      <c r="B1201" s="4">
        <v>45889</v>
      </c>
      <c r="C1201" t="s">
        <v>906</v>
      </c>
      <c r="D1201" t="s">
        <v>1533</v>
      </c>
      <c r="E1201" t="str">
        <f>VLOOKUP(D1201,Product_Dim!$A$1:$G$101,2,0)</f>
        <v>Men's Running Jacket</v>
      </c>
      <c r="F1201" t="s">
        <v>1768</v>
      </c>
      <c r="G1201">
        <v>4</v>
      </c>
      <c r="H1201">
        <v>758.49</v>
      </c>
      <c r="I1201">
        <v>0.16</v>
      </c>
      <c r="J1201" t="s">
        <v>1810</v>
      </c>
      <c r="K1201" s="17">
        <v>2548.5264000000002</v>
      </c>
      <c r="L1201">
        <f>VLOOKUP(C1201,Customer_Dim!$A$2:$H$501,3,0)</f>
        <v>58</v>
      </c>
      <c r="M1201" t="str">
        <f t="shared" si="18"/>
        <v>40–59</v>
      </c>
      <c r="N1201" t="str">
        <f>VLOOKUP(C1201,Customer_Dim!$A$2:$H$501,4,0)</f>
        <v>Male</v>
      </c>
      <c r="O1201" t="str">
        <f>VLOOKUP(C1201,Customer_Dim!$A$2:$H$501,6,0)</f>
        <v>Connecticut</v>
      </c>
      <c r="P1201">
        <f>VLOOKUP(D1201,Product_Dim!$A$1:$G$101,7,0)</f>
        <v>452</v>
      </c>
    </row>
    <row r="1202" spans="1:16" x14ac:dyDescent="0.3">
      <c r="A1202" t="s">
        <v>3552</v>
      </c>
      <c r="B1202" s="4">
        <v>45863</v>
      </c>
      <c r="C1202" t="s">
        <v>906</v>
      </c>
      <c r="D1202" t="s">
        <v>1650</v>
      </c>
      <c r="E1202" t="str">
        <f>VLOOKUP(D1202,Product_Dim!$A$1:$G$101,2,0)</f>
        <v>Luxury Perfume Spray</v>
      </c>
      <c r="F1202" t="s">
        <v>1783</v>
      </c>
      <c r="G1202">
        <v>1</v>
      </c>
      <c r="H1202">
        <v>145.96</v>
      </c>
      <c r="I1202">
        <v>0.3</v>
      </c>
      <c r="J1202" t="s">
        <v>1805</v>
      </c>
      <c r="K1202" s="17">
        <v>102.172</v>
      </c>
      <c r="L1202">
        <f>VLOOKUP(C1202,Customer_Dim!$A$2:$H$501,3,0)</f>
        <v>58</v>
      </c>
      <c r="M1202" t="str">
        <f t="shared" si="18"/>
        <v>40–59</v>
      </c>
      <c r="N1202" t="str">
        <f>VLOOKUP(C1202,Customer_Dim!$A$2:$H$501,4,0)</f>
        <v>Male</v>
      </c>
      <c r="O1202" t="str">
        <f>VLOOKUP(C1202,Customer_Dim!$A$2:$H$501,6,0)</f>
        <v>Connecticut</v>
      </c>
      <c r="P1202">
        <f>VLOOKUP(D1202,Product_Dim!$A$1:$G$101,7,0)</f>
        <v>444</v>
      </c>
    </row>
    <row r="1203" spans="1:16" x14ac:dyDescent="0.3">
      <c r="A1203" t="s">
        <v>2501</v>
      </c>
      <c r="B1203" s="4">
        <v>45497</v>
      </c>
      <c r="C1203" t="s">
        <v>906</v>
      </c>
      <c r="D1203" t="s">
        <v>1700</v>
      </c>
      <c r="E1203" t="str">
        <f>VLOOKUP(D1203,Product_Dim!$A$1:$G$101,2,0)</f>
        <v>Women's Beanie Hat</v>
      </c>
      <c r="F1203" t="s">
        <v>1755</v>
      </c>
      <c r="G1203">
        <v>2</v>
      </c>
      <c r="H1203">
        <v>701.49</v>
      </c>
      <c r="I1203">
        <v>0.09</v>
      </c>
      <c r="J1203" t="s">
        <v>1807</v>
      </c>
      <c r="K1203" s="17">
        <v>1276.7118</v>
      </c>
      <c r="L1203">
        <f>VLOOKUP(C1203,Customer_Dim!$A$2:$H$501,3,0)</f>
        <v>58</v>
      </c>
      <c r="M1203" t="str">
        <f t="shared" si="18"/>
        <v>40–59</v>
      </c>
      <c r="N1203" t="str">
        <f>VLOOKUP(C1203,Customer_Dim!$A$2:$H$501,4,0)</f>
        <v>Male</v>
      </c>
      <c r="O1203" t="str">
        <f>VLOOKUP(C1203,Customer_Dim!$A$2:$H$501,6,0)</f>
        <v>Connecticut</v>
      </c>
      <c r="P1203">
        <f>VLOOKUP(D1203,Product_Dim!$A$1:$G$101,7,0)</f>
        <v>210</v>
      </c>
    </row>
    <row r="1204" spans="1:16" x14ac:dyDescent="0.3">
      <c r="A1204" t="s">
        <v>3528</v>
      </c>
      <c r="B1204" s="4">
        <v>45736</v>
      </c>
      <c r="C1204" t="s">
        <v>909</v>
      </c>
      <c r="D1204" t="s">
        <v>1616</v>
      </c>
      <c r="E1204" t="str">
        <f>VLOOKUP(D1204,Product_Dim!$A$1:$G$101,2,0)</f>
        <v>USB External Hard Drive</v>
      </c>
      <c r="F1204" t="s">
        <v>1761</v>
      </c>
      <c r="G1204">
        <v>2</v>
      </c>
      <c r="H1204">
        <v>536.61</v>
      </c>
      <c r="I1204">
        <v>0.14000000000000001</v>
      </c>
      <c r="J1204" t="s">
        <v>1805</v>
      </c>
      <c r="K1204" s="17">
        <v>922.9692</v>
      </c>
      <c r="L1204">
        <f>VLOOKUP(C1204,Customer_Dim!$A$2:$H$501,3,0)</f>
        <v>45</v>
      </c>
      <c r="M1204" t="str">
        <f t="shared" si="18"/>
        <v>40–59</v>
      </c>
      <c r="N1204" t="str">
        <f>VLOOKUP(C1204,Customer_Dim!$A$2:$H$501,4,0)</f>
        <v>Male</v>
      </c>
      <c r="O1204" t="str">
        <f>VLOOKUP(C1204,Customer_Dim!$A$2:$H$501,6,0)</f>
        <v>Ohio</v>
      </c>
      <c r="P1204">
        <f>VLOOKUP(D1204,Product_Dim!$A$1:$G$101,7,0)</f>
        <v>266</v>
      </c>
    </row>
    <row r="1205" spans="1:16" x14ac:dyDescent="0.3">
      <c r="A1205" t="s">
        <v>3695</v>
      </c>
      <c r="B1205" s="4">
        <v>45740</v>
      </c>
      <c r="C1205" t="s">
        <v>914</v>
      </c>
      <c r="D1205" t="s">
        <v>1533</v>
      </c>
      <c r="E1205" t="str">
        <f>VLOOKUP(D1205,Product_Dim!$A$1:$G$101,2,0)</f>
        <v>Men's Running Jacket</v>
      </c>
      <c r="F1205" t="s">
        <v>1764</v>
      </c>
      <c r="G1205">
        <v>4</v>
      </c>
      <c r="H1205">
        <v>625.13</v>
      </c>
      <c r="I1205">
        <v>0.06</v>
      </c>
      <c r="J1205" t="s">
        <v>1805</v>
      </c>
      <c r="K1205" s="17">
        <v>2350.4888000000001</v>
      </c>
      <c r="L1205">
        <f>VLOOKUP(C1205,Customer_Dim!$A$2:$H$501,3,0)</f>
        <v>40</v>
      </c>
      <c r="M1205" t="str">
        <f t="shared" si="18"/>
        <v>40–59</v>
      </c>
      <c r="N1205" t="str">
        <f>VLOOKUP(C1205,Customer_Dim!$A$2:$H$501,4,0)</f>
        <v>Female</v>
      </c>
      <c r="O1205" t="str">
        <f>VLOOKUP(C1205,Customer_Dim!$A$2:$H$501,6,0)</f>
        <v>Missouri</v>
      </c>
      <c r="P1205">
        <f>VLOOKUP(D1205,Product_Dim!$A$1:$G$101,7,0)</f>
        <v>452</v>
      </c>
    </row>
    <row r="1206" spans="1:16" x14ac:dyDescent="0.3">
      <c r="A1206" t="s">
        <v>3246</v>
      </c>
      <c r="B1206" s="4">
        <v>45322</v>
      </c>
      <c r="C1206" t="s">
        <v>914</v>
      </c>
      <c r="D1206" t="s">
        <v>1716</v>
      </c>
      <c r="E1206" t="str">
        <f>VLOOKUP(D1206,Product_Dim!$A$1:$G$101,2,0)</f>
        <v>USB-C Laptop Charger</v>
      </c>
      <c r="F1206" t="s">
        <v>1761</v>
      </c>
      <c r="G1206">
        <v>2</v>
      </c>
      <c r="H1206">
        <v>846.18</v>
      </c>
      <c r="I1206">
        <v>0.1</v>
      </c>
      <c r="J1206" t="s">
        <v>1810</v>
      </c>
      <c r="K1206" s="17">
        <v>1523.124</v>
      </c>
      <c r="L1206">
        <f>VLOOKUP(C1206,Customer_Dim!$A$2:$H$501,3,0)</f>
        <v>40</v>
      </c>
      <c r="M1206" t="str">
        <f t="shared" si="18"/>
        <v>40–59</v>
      </c>
      <c r="N1206" t="str">
        <f>VLOOKUP(C1206,Customer_Dim!$A$2:$H$501,4,0)</f>
        <v>Female</v>
      </c>
      <c r="O1206" t="str">
        <f>VLOOKUP(C1206,Customer_Dim!$A$2:$H$501,6,0)</f>
        <v>Missouri</v>
      </c>
      <c r="P1206">
        <f>VLOOKUP(D1206,Product_Dim!$A$1:$G$101,7,0)</f>
        <v>485</v>
      </c>
    </row>
    <row r="1207" spans="1:16" x14ac:dyDescent="0.3">
      <c r="A1207" t="s">
        <v>3536</v>
      </c>
      <c r="B1207" s="4">
        <v>45296</v>
      </c>
      <c r="C1207" t="s">
        <v>917</v>
      </c>
      <c r="D1207" t="s">
        <v>1528</v>
      </c>
      <c r="E1207" t="str">
        <f>VLOOKUP(D1207,Product_Dim!$A$1:$G$101,2,0)</f>
        <v>Men's Graphic T-Shirt</v>
      </c>
      <c r="F1207" t="s">
        <v>1781</v>
      </c>
      <c r="G1207">
        <v>4</v>
      </c>
      <c r="H1207">
        <v>146.12</v>
      </c>
      <c r="I1207">
        <v>0.12</v>
      </c>
      <c r="J1207" t="s">
        <v>1810</v>
      </c>
      <c r="K1207" s="17">
        <v>514.3424</v>
      </c>
      <c r="L1207">
        <f>VLOOKUP(C1207,Customer_Dim!$A$2:$H$501,3,0)</f>
        <v>30</v>
      </c>
      <c r="M1207" t="str">
        <f t="shared" si="18"/>
        <v>20–39</v>
      </c>
      <c r="N1207" t="str">
        <f>VLOOKUP(C1207,Customer_Dim!$A$2:$H$501,4,0)</f>
        <v>Male</v>
      </c>
      <c r="O1207" t="str">
        <f>VLOOKUP(C1207,Customer_Dim!$A$2:$H$501,6,0)</f>
        <v>Minnesota</v>
      </c>
      <c r="P1207">
        <f>VLOOKUP(D1207,Product_Dim!$A$1:$G$101,7,0)</f>
        <v>181</v>
      </c>
    </row>
    <row r="1208" spans="1:16" x14ac:dyDescent="0.3">
      <c r="A1208" t="s">
        <v>3707</v>
      </c>
      <c r="B1208" s="4">
        <v>45329</v>
      </c>
      <c r="C1208" t="s">
        <v>917</v>
      </c>
      <c r="D1208" t="s">
        <v>1528</v>
      </c>
      <c r="E1208" t="str">
        <f>VLOOKUP(D1208,Product_Dim!$A$1:$G$101,2,0)</f>
        <v>Men's Graphic T-Shirt</v>
      </c>
      <c r="F1208" t="s">
        <v>1776</v>
      </c>
      <c r="G1208">
        <v>2</v>
      </c>
      <c r="H1208">
        <v>237.59</v>
      </c>
      <c r="I1208">
        <v>0.12</v>
      </c>
      <c r="J1208" t="s">
        <v>1805</v>
      </c>
      <c r="K1208" s="17">
        <v>418.15839999999997</v>
      </c>
      <c r="L1208">
        <f>VLOOKUP(C1208,Customer_Dim!$A$2:$H$501,3,0)</f>
        <v>30</v>
      </c>
      <c r="M1208" t="str">
        <f t="shared" si="18"/>
        <v>20–39</v>
      </c>
      <c r="N1208" t="str">
        <f>VLOOKUP(C1208,Customer_Dim!$A$2:$H$501,4,0)</f>
        <v>Male</v>
      </c>
      <c r="O1208" t="str">
        <f>VLOOKUP(C1208,Customer_Dim!$A$2:$H$501,6,0)</f>
        <v>Minnesota</v>
      </c>
      <c r="P1208">
        <f>VLOOKUP(D1208,Product_Dim!$A$1:$G$101,7,0)</f>
        <v>181</v>
      </c>
    </row>
    <row r="1209" spans="1:16" x14ac:dyDescent="0.3">
      <c r="A1209" t="s">
        <v>2828</v>
      </c>
      <c r="B1209" s="4">
        <v>45415</v>
      </c>
      <c r="C1209" t="s">
        <v>917</v>
      </c>
      <c r="D1209" t="s">
        <v>1640</v>
      </c>
      <c r="E1209" t="str">
        <f>VLOOKUP(D1209,Product_Dim!$A$1:$G$101,2,0)</f>
        <v>Ceramic Plant Pot</v>
      </c>
      <c r="F1209" t="s">
        <v>1758</v>
      </c>
      <c r="G1209">
        <v>1</v>
      </c>
      <c r="H1209">
        <v>238.24</v>
      </c>
      <c r="I1209">
        <v>0.12</v>
      </c>
      <c r="J1209" t="s">
        <v>1807</v>
      </c>
      <c r="K1209" s="17">
        <v>209.65119999999999</v>
      </c>
      <c r="L1209">
        <f>VLOOKUP(C1209,Customer_Dim!$A$2:$H$501,3,0)</f>
        <v>30</v>
      </c>
      <c r="M1209" t="str">
        <f t="shared" si="18"/>
        <v>20–39</v>
      </c>
      <c r="N1209" t="str">
        <f>VLOOKUP(C1209,Customer_Dim!$A$2:$H$501,4,0)</f>
        <v>Male</v>
      </c>
      <c r="O1209" t="str">
        <f>VLOOKUP(C1209,Customer_Dim!$A$2:$H$501,6,0)</f>
        <v>Minnesota</v>
      </c>
      <c r="P1209">
        <f>VLOOKUP(D1209,Product_Dim!$A$1:$G$101,7,0)</f>
        <v>0</v>
      </c>
    </row>
    <row r="1210" spans="1:16" x14ac:dyDescent="0.3">
      <c r="A1210" t="s">
        <v>2593</v>
      </c>
      <c r="B1210" s="4">
        <v>45602</v>
      </c>
      <c r="C1210" t="s">
        <v>917</v>
      </c>
      <c r="D1210" t="s">
        <v>1728</v>
      </c>
      <c r="E1210" t="str">
        <f>VLOOKUP(D1210,Product_Dim!$A$1:$G$101,2,0)</f>
        <v>Stainless Steel Cookware Set</v>
      </c>
      <c r="F1210" t="s">
        <v>1748</v>
      </c>
      <c r="G1210">
        <v>3</v>
      </c>
      <c r="H1210">
        <v>761.88</v>
      </c>
      <c r="I1210">
        <v>0.23</v>
      </c>
      <c r="J1210" t="s">
        <v>1807</v>
      </c>
      <c r="K1210" s="17">
        <v>1759.9428</v>
      </c>
      <c r="L1210">
        <f>VLOOKUP(C1210,Customer_Dim!$A$2:$H$501,3,0)</f>
        <v>30</v>
      </c>
      <c r="M1210" t="str">
        <f t="shared" si="18"/>
        <v>20–39</v>
      </c>
      <c r="N1210" t="str">
        <f>VLOOKUP(C1210,Customer_Dim!$A$2:$H$501,4,0)</f>
        <v>Male</v>
      </c>
      <c r="O1210" t="str">
        <f>VLOOKUP(C1210,Customer_Dim!$A$2:$H$501,6,0)</f>
        <v>Minnesota</v>
      </c>
      <c r="P1210">
        <f>VLOOKUP(D1210,Product_Dim!$A$1:$G$101,7,0)</f>
        <v>146</v>
      </c>
    </row>
    <row r="1211" spans="1:16" x14ac:dyDescent="0.3">
      <c r="A1211" t="s">
        <v>1981</v>
      </c>
      <c r="B1211" s="4">
        <v>45267</v>
      </c>
      <c r="C1211" t="s">
        <v>920</v>
      </c>
      <c r="D1211" t="s">
        <v>1570</v>
      </c>
      <c r="E1211" t="str">
        <f>VLOOKUP(D1211,Product_Dim!$A$1:$G$101,2,0)</f>
        <v>Outdoor Sports Water Bottle</v>
      </c>
      <c r="F1211" t="s">
        <v>1761</v>
      </c>
      <c r="G1211">
        <v>4</v>
      </c>
      <c r="H1211">
        <v>756.28</v>
      </c>
      <c r="I1211">
        <v>0.05</v>
      </c>
      <c r="J1211" t="s">
        <v>1810</v>
      </c>
      <c r="K1211" s="17">
        <v>2873.864</v>
      </c>
      <c r="L1211">
        <f>VLOOKUP(C1211,Customer_Dim!$A$2:$H$501,3,0)</f>
        <v>56</v>
      </c>
      <c r="M1211" t="str">
        <f t="shared" si="18"/>
        <v>40–59</v>
      </c>
      <c r="N1211" t="str">
        <f>VLOOKUP(C1211,Customer_Dim!$A$2:$H$501,4,0)</f>
        <v>Female</v>
      </c>
      <c r="O1211" t="str">
        <f>VLOOKUP(C1211,Customer_Dim!$A$2:$H$501,6,0)</f>
        <v>Louisiana</v>
      </c>
      <c r="P1211">
        <f>VLOOKUP(D1211,Product_Dim!$A$1:$G$101,7,0)</f>
        <v>0</v>
      </c>
    </row>
    <row r="1212" spans="1:16" x14ac:dyDescent="0.3">
      <c r="A1212" t="s">
        <v>3549</v>
      </c>
      <c r="B1212" s="4">
        <v>45556</v>
      </c>
      <c r="C1212" t="s">
        <v>920</v>
      </c>
      <c r="D1212" t="s">
        <v>1676</v>
      </c>
      <c r="E1212" t="str">
        <f>VLOOKUP(D1212,Product_Dim!$A$1:$G$101,2,0)</f>
        <v>Shin Guards – Adult</v>
      </c>
      <c r="F1212" t="s">
        <v>1748</v>
      </c>
      <c r="G1212">
        <v>1</v>
      </c>
      <c r="H1212">
        <v>24.13</v>
      </c>
      <c r="I1212">
        <v>0</v>
      </c>
      <c r="J1212" t="s">
        <v>1805</v>
      </c>
      <c r="K1212" s="17">
        <v>24.13</v>
      </c>
      <c r="L1212">
        <f>VLOOKUP(C1212,Customer_Dim!$A$2:$H$501,3,0)</f>
        <v>56</v>
      </c>
      <c r="M1212" t="str">
        <f t="shared" si="18"/>
        <v>40–59</v>
      </c>
      <c r="N1212" t="str">
        <f>VLOOKUP(C1212,Customer_Dim!$A$2:$H$501,4,0)</f>
        <v>Female</v>
      </c>
      <c r="O1212" t="str">
        <f>VLOOKUP(C1212,Customer_Dim!$A$2:$H$501,6,0)</f>
        <v>Louisiana</v>
      </c>
      <c r="P1212">
        <f>VLOOKUP(D1212,Product_Dim!$A$1:$G$101,7,0)</f>
        <v>359</v>
      </c>
    </row>
    <row r="1213" spans="1:16" x14ac:dyDescent="0.3">
      <c r="A1213" t="s">
        <v>2410</v>
      </c>
      <c r="B1213" s="4">
        <v>45379</v>
      </c>
      <c r="C1213" t="s">
        <v>920</v>
      </c>
      <c r="D1213" t="s">
        <v>1692</v>
      </c>
      <c r="E1213" t="str">
        <f>VLOOKUP(D1213,Product_Dim!$A$1:$G$101,2,0)</f>
        <v>Badminton Racket Set</v>
      </c>
      <c r="F1213" t="s">
        <v>1761</v>
      </c>
      <c r="G1213">
        <v>4</v>
      </c>
      <c r="H1213">
        <v>262.05</v>
      </c>
      <c r="I1213">
        <v>0.24</v>
      </c>
      <c r="J1213" t="s">
        <v>1807</v>
      </c>
      <c r="K1213" s="17">
        <v>796.63200000000006</v>
      </c>
      <c r="L1213">
        <f>VLOOKUP(C1213,Customer_Dim!$A$2:$H$501,3,0)</f>
        <v>56</v>
      </c>
      <c r="M1213" t="str">
        <f t="shared" si="18"/>
        <v>40–59</v>
      </c>
      <c r="N1213" t="str">
        <f>VLOOKUP(C1213,Customer_Dim!$A$2:$H$501,4,0)</f>
        <v>Female</v>
      </c>
      <c r="O1213" t="str">
        <f>VLOOKUP(C1213,Customer_Dim!$A$2:$H$501,6,0)</f>
        <v>Louisiana</v>
      </c>
      <c r="P1213">
        <f>VLOOKUP(D1213,Product_Dim!$A$1:$G$101,7,0)</f>
        <v>358</v>
      </c>
    </row>
    <row r="1214" spans="1:16" x14ac:dyDescent="0.3">
      <c r="A1214" t="s">
        <v>3325</v>
      </c>
      <c r="B1214" s="4">
        <v>45658</v>
      </c>
      <c r="C1214" t="s">
        <v>923</v>
      </c>
      <c r="D1214" t="s">
        <v>1570</v>
      </c>
      <c r="E1214" t="str">
        <f>VLOOKUP(D1214,Product_Dim!$A$1:$G$101,2,0)</f>
        <v>Outdoor Sports Water Bottle</v>
      </c>
      <c r="F1214" t="s">
        <v>1792</v>
      </c>
      <c r="G1214">
        <v>4</v>
      </c>
      <c r="H1214">
        <v>558.83000000000004</v>
      </c>
      <c r="I1214">
        <v>0.16</v>
      </c>
      <c r="J1214" t="s">
        <v>1807</v>
      </c>
      <c r="K1214" s="17">
        <v>1877.6687999999999</v>
      </c>
      <c r="L1214">
        <f>VLOOKUP(C1214,Customer_Dim!$A$2:$H$501,3,0)</f>
        <v>29</v>
      </c>
      <c r="M1214" t="str">
        <f t="shared" si="18"/>
        <v>20–39</v>
      </c>
      <c r="N1214" t="str">
        <f>VLOOKUP(C1214,Customer_Dim!$A$2:$H$501,4,0)</f>
        <v>Male</v>
      </c>
      <c r="O1214" t="str">
        <f>VLOOKUP(C1214,Customer_Dim!$A$2:$H$501,6,0)</f>
        <v>Montana</v>
      </c>
      <c r="P1214">
        <f>VLOOKUP(D1214,Product_Dim!$A$1:$G$101,7,0)</f>
        <v>0</v>
      </c>
    </row>
    <row r="1215" spans="1:16" x14ac:dyDescent="0.3">
      <c r="A1215" t="s">
        <v>2612</v>
      </c>
      <c r="B1215" s="4">
        <v>45361</v>
      </c>
      <c r="C1215" t="s">
        <v>923</v>
      </c>
      <c r="D1215" t="s">
        <v>1614</v>
      </c>
      <c r="E1215" t="str">
        <f>VLOOKUP(D1215,Product_Dim!$A$1:$G$101,2,0)</f>
        <v>Smart Home WiFi Camera</v>
      </c>
      <c r="F1215" t="s">
        <v>1774</v>
      </c>
      <c r="G1215">
        <v>2</v>
      </c>
      <c r="H1215">
        <v>705.61</v>
      </c>
      <c r="I1215">
        <v>0.28000000000000003</v>
      </c>
      <c r="J1215" t="s">
        <v>1805</v>
      </c>
      <c r="K1215" s="17">
        <v>1016.0784</v>
      </c>
      <c r="L1215">
        <f>VLOOKUP(C1215,Customer_Dim!$A$2:$H$501,3,0)</f>
        <v>29</v>
      </c>
      <c r="M1215" t="str">
        <f t="shared" si="18"/>
        <v>20–39</v>
      </c>
      <c r="N1215" t="str">
        <f>VLOOKUP(C1215,Customer_Dim!$A$2:$H$501,4,0)</f>
        <v>Male</v>
      </c>
      <c r="O1215" t="str">
        <f>VLOOKUP(C1215,Customer_Dim!$A$2:$H$501,6,0)</f>
        <v>Montana</v>
      </c>
      <c r="P1215">
        <f>VLOOKUP(D1215,Product_Dim!$A$1:$G$101,7,0)</f>
        <v>389</v>
      </c>
    </row>
    <row r="1216" spans="1:16" x14ac:dyDescent="0.3">
      <c r="A1216" t="s">
        <v>2929</v>
      </c>
      <c r="B1216" s="4">
        <v>45725</v>
      </c>
      <c r="C1216" t="s">
        <v>923</v>
      </c>
      <c r="D1216" t="s">
        <v>1614</v>
      </c>
      <c r="E1216" t="str">
        <f>VLOOKUP(D1216,Product_Dim!$A$1:$G$101,2,0)</f>
        <v>Smart Home WiFi Camera</v>
      </c>
      <c r="F1216" t="s">
        <v>1734</v>
      </c>
      <c r="G1216">
        <v>2</v>
      </c>
      <c r="H1216">
        <v>700.95</v>
      </c>
      <c r="I1216">
        <v>0.18</v>
      </c>
      <c r="J1216" t="s">
        <v>1805</v>
      </c>
      <c r="K1216" s="17">
        <v>1149.558</v>
      </c>
      <c r="L1216">
        <f>VLOOKUP(C1216,Customer_Dim!$A$2:$H$501,3,0)</f>
        <v>29</v>
      </c>
      <c r="M1216" t="str">
        <f t="shared" si="18"/>
        <v>20–39</v>
      </c>
      <c r="N1216" t="str">
        <f>VLOOKUP(C1216,Customer_Dim!$A$2:$H$501,4,0)</f>
        <v>Male</v>
      </c>
      <c r="O1216" t="str">
        <f>VLOOKUP(C1216,Customer_Dim!$A$2:$H$501,6,0)</f>
        <v>Montana</v>
      </c>
      <c r="P1216">
        <f>VLOOKUP(D1216,Product_Dim!$A$1:$G$101,7,0)</f>
        <v>389</v>
      </c>
    </row>
    <row r="1217" spans="1:16" x14ac:dyDescent="0.3">
      <c r="A1217" t="s">
        <v>1954</v>
      </c>
      <c r="B1217" s="4">
        <v>45617</v>
      </c>
      <c r="C1217" t="s">
        <v>923</v>
      </c>
      <c r="D1217" t="s">
        <v>1694</v>
      </c>
      <c r="E1217" t="str">
        <f>VLOOKUP(D1217,Product_Dim!$A$1:$G$101,2,0)</f>
        <v>Fitness Resistance Bands</v>
      </c>
      <c r="F1217" t="s">
        <v>1795</v>
      </c>
      <c r="G1217">
        <v>1</v>
      </c>
      <c r="H1217">
        <v>653.87</v>
      </c>
      <c r="I1217">
        <v>0.14000000000000001</v>
      </c>
      <c r="J1217" t="s">
        <v>1807</v>
      </c>
      <c r="K1217" s="17">
        <v>562.32820000000004</v>
      </c>
      <c r="L1217">
        <f>VLOOKUP(C1217,Customer_Dim!$A$2:$H$501,3,0)</f>
        <v>29</v>
      </c>
      <c r="M1217" t="str">
        <f t="shared" si="18"/>
        <v>20–39</v>
      </c>
      <c r="N1217" t="str">
        <f>VLOOKUP(C1217,Customer_Dim!$A$2:$H$501,4,0)</f>
        <v>Male</v>
      </c>
      <c r="O1217" t="str">
        <f>VLOOKUP(C1217,Customer_Dim!$A$2:$H$501,6,0)</f>
        <v>Montana</v>
      </c>
      <c r="P1217">
        <f>VLOOKUP(D1217,Product_Dim!$A$1:$G$101,7,0)</f>
        <v>281</v>
      </c>
    </row>
    <row r="1218" spans="1:16" x14ac:dyDescent="0.3">
      <c r="A1218" t="s">
        <v>1973</v>
      </c>
      <c r="B1218" s="4">
        <v>45269</v>
      </c>
      <c r="C1218" t="s">
        <v>925</v>
      </c>
      <c r="D1218" t="s">
        <v>1668</v>
      </c>
      <c r="E1218" t="str">
        <f>VLOOKUP(D1218,Product_Dim!$A$1:$G$101,2,0)</f>
        <v>Men's Sports Shorts</v>
      </c>
      <c r="F1218" t="s">
        <v>1764</v>
      </c>
      <c r="G1218">
        <v>4</v>
      </c>
      <c r="H1218">
        <v>714.47</v>
      </c>
      <c r="I1218">
        <v>0.18</v>
      </c>
      <c r="J1218" t="s">
        <v>1810</v>
      </c>
      <c r="K1218" s="17">
        <v>2343.4616000000001</v>
      </c>
      <c r="L1218">
        <f>VLOOKUP(C1218,Customer_Dim!$A$2:$H$501,3,0)</f>
        <v>19</v>
      </c>
      <c r="M1218" t="str">
        <f t="shared" si="18"/>
        <v>Below 20</v>
      </c>
      <c r="N1218" t="str">
        <f>VLOOKUP(C1218,Customer_Dim!$A$2:$H$501,4,0)</f>
        <v>Female</v>
      </c>
      <c r="O1218" t="str">
        <f>VLOOKUP(C1218,Customer_Dim!$A$2:$H$501,6,0)</f>
        <v>Kansas</v>
      </c>
      <c r="P1218">
        <f>VLOOKUP(D1218,Product_Dim!$A$1:$G$101,7,0)</f>
        <v>224</v>
      </c>
    </row>
    <row r="1219" spans="1:16" x14ac:dyDescent="0.3">
      <c r="A1219" t="s">
        <v>2209</v>
      </c>
      <c r="B1219" s="4">
        <v>45817</v>
      </c>
      <c r="C1219" t="s">
        <v>928</v>
      </c>
      <c r="D1219" t="s">
        <v>1558</v>
      </c>
      <c r="E1219" t="str">
        <f>VLOOKUP(D1219,Product_Dim!$A$1:$G$101,2,0)</f>
        <v>Decorative Wall Mirror</v>
      </c>
      <c r="F1219" t="s">
        <v>1771</v>
      </c>
      <c r="G1219">
        <v>1</v>
      </c>
      <c r="H1219">
        <v>753.39</v>
      </c>
      <c r="I1219">
        <v>0.04</v>
      </c>
      <c r="J1219" t="s">
        <v>1810</v>
      </c>
      <c r="K1219" s="17">
        <v>723.25439999999992</v>
      </c>
      <c r="L1219">
        <f>VLOOKUP(C1219,Customer_Dim!$A$2:$H$501,3,0)</f>
        <v>28</v>
      </c>
      <c r="M1219" t="str">
        <f t="shared" ref="M1219:M1282" si="19">IF(L1219&lt;20,"Below 20",
IF(L1219&lt;40,"20–39",
IF(L1219&lt;60,"40–59","60+")))</f>
        <v>20–39</v>
      </c>
      <c r="N1219" t="str">
        <f>VLOOKUP(C1219,Customer_Dim!$A$2:$H$501,4,0)</f>
        <v>Female</v>
      </c>
      <c r="O1219" t="str">
        <f>VLOOKUP(C1219,Customer_Dim!$A$2:$H$501,6,0)</f>
        <v>West Virginia</v>
      </c>
      <c r="P1219">
        <f>VLOOKUP(D1219,Product_Dim!$A$1:$G$101,7,0)</f>
        <v>439</v>
      </c>
    </row>
    <row r="1220" spans="1:16" x14ac:dyDescent="0.3">
      <c r="A1220" t="s">
        <v>3332</v>
      </c>
      <c r="B1220" s="4">
        <v>45296</v>
      </c>
      <c r="C1220" t="s">
        <v>928</v>
      </c>
      <c r="D1220" t="s">
        <v>1576</v>
      </c>
      <c r="E1220" t="str">
        <f>VLOOKUP(D1220,Product_Dim!$A$1:$G$101,2,0)</f>
        <v>Men's Formal Shirt</v>
      </c>
      <c r="F1220" t="s">
        <v>1792</v>
      </c>
      <c r="G1220">
        <v>1</v>
      </c>
      <c r="H1220">
        <v>616.82000000000005</v>
      </c>
      <c r="I1220">
        <v>0.24</v>
      </c>
      <c r="J1220" t="s">
        <v>1805</v>
      </c>
      <c r="K1220" s="17">
        <v>468.78320000000002</v>
      </c>
      <c r="L1220">
        <f>VLOOKUP(C1220,Customer_Dim!$A$2:$H$501,3,0)</f>
        <v>28</v>
      </c>
      <c r="M1220" t="str">
        <f t="shared" si="19"/>
        <v>20–39</v>
      </c>
      <c r="N1220" t="str">
        <f>VLOOKUP(C1220,Customer_Dim!$A$2:$H$501,4,0)</f>
        <v>Female</v>
      </c>
      <c r="O1220" t="str">
        <f>VLOOKUP(C1220,Customer_Dim!$A$2:$H$501,6,0)</f>
        <v>West Virginia</v>
      </c>
      <c r="P1220">
        <f>VLOOKUP(D1220,Product_Dim!$A$1:$G$101,7,0)</f>
        <v>360</v>
      </c>
    </row>
    <row r="1221" spans="1:16" x14ac:dyDescent="0.3">
      <c r="A1221" t="s">
        <v>2573</v>
      </c>
      <c r="B1221" s="4">
        <v>45454</v>
      </c>
      <c r="C1221" t="s">
        <v>928</v>
      </c>
      <c r="D1221" t="s">
        <v>1610</v>
      </c>
      <c r="E1221" t="str">
        <f>VLOOKUP(D1221,Product_Dim!$A$1:$G$101,2,0)</f>
        <v>Noise-Canceling Headphones</v>
      </c>
      <c r="F1221" t="s">
        <v>1764</v>
      </c>
      <c r="G1221">
        <v>4</v>
      </c>
      <c r="H1221">
        <v>609.05999999999995</v>
      </c>
      <c r="I1221">
        <v>0.22</v>
      </c>
      <c r="J1221" t="s">
        <v>1810</v>
      </c>
      <c r="K1221" s="17">
        <v>1900.2672</v>
      </c>
      <c r="L1221">
        <f>VLOOKUP(C1221,Customer_Dim!$A$2:$H$501,3,0)</f>
        <v>28</v>
      </c>
      <c r="M1221" t="str">
        <f t="shared" si="19"/>
        <v>20–39</v>
      </c>
      <c r="N1221" t="str">
        <f>VLOOKUP(C1221,Customer_Dim!$A$2:$H$501,4,0)</f>
        <v>Female</v>
      </c>
      <c r="O1221" t="str">
        <f>VLOOKUP(C1221,Customer_Dim!$A$2:$H$501,6,0)</f>
        <v>West Virginia</v>
      </c>
      <c r="P1221">
        <f>VLOOKUP(D1221,Product_Dim!$A$1:$G$101,7,0)</f>
        <v>378</v>
      </c>
    </row>
    <row r="1222" spans="1:16" x14ac:dyDescent="0.3">
      <c r="A1222" t="s">
        <v>2949</v>
      </c>
      <c r="B1222" s="4">
        <v>45608</v>
      </c>
      <c r="C1222" t="s">
        <v>928</v>
      </c>
      <c r="D1222" t="s">
        <v>1696</v>
      </c>
      <c r="E1222" t="str">
        <f>VLOOKUP(D1222,Product_Dim!$A$1:$G$101,2,0)</f>
        <v>Hydrating Face Cleanser</v>
      </c>
      <c r="F1222" t="s">
        <v>1739</v>
      </c>
      <c r="G1222">
        <v>3</v>
      </c>
      <c r="H1222">
        <v>460.93</v>
      </c>
      <c r="I1222">
        <v>0.19</v>
      </c>
      <c r="J1222" t="s">
        <v>1810</v>
      </c>
      <c r="K1222" s="17">
        <v>1120.0599</v>
      </c>
      <c r="L1222">
        <f>VLOOKUP(C1222,Customer_Dim!$A$2:$H$501,3,0)</f>
        <v>28</v>
      </c>
      <c r="M1222" t="str">
        <f t="shared" si="19"/>
        <v>20–39</v>
      </c>
      <c r="N1222" t="str">
        <f>VLOOKUP(C1222,Customer_Dim!$A$2:$H$501,4,0)</f>
        <v>Female</v>
      </c>
      <c r="O1222" t="str">
        <f>VLOOKUP(C1222,Customer_Dim!$A$2:$H$501,6,0)</f>
        <v>West Virginia</v>
      </c>
      <c r="P1222">
        <f>VLOOKUP(D1222,Product_Dim!$A$1:$G$101,7,0)</f>
        <v>159</v>
      </c>
    </row>
    <row r="1223" spans="1:16" x14ac:dyDescent="0.3">
      <c r="A1223" t="s">
        <v>2128</v>
      </c>
      <c r="B1223" s="4">
        <v>45380</v>
      </c>
      <c r="C1223" t="s">
        <v>930</v>
      </c>
      <c r="D1223" t="s">
        <v>1668</v>
      </c>
      <c r="E1223" t="str">
        <f>VLOOKUP(D1223,Product_Dim!$A$1:$G$101,2,0)</f>
        <v>Men's Sports Shorts</v>
      </c>
      <c r="F1223" t="s">
        <v>1743</v>
      </c>
      <c r="G1223">
        <v>1</v>
      </c>
      <c r="H1223">
        <v>564.1</v>
      </c>
      <c r="I1223">
        <v>0.03</v>
      </c>
      <c r="J1223" t="s">
        <v>1805</v>
      </c>
      <c r="K1223" s="17">
        <v>547.17700000000002</v>
      </c>
      <c r="L1223">
        <f>VLOOKUP(C1223,Customer_Dim!$A$2:$H$501,3,0)</f>
        <v>47</v>
      </c>
      <c r="M1223" t="str">
        <f t="shared" si="19"/>
        <v>40–59</v>
      </c>
      <c r="N1223" t="str">
        <f>VLOOKUP(C1223,Customer_Dim!$A$2:$H$501,4,0)</f>
        <v>Female</v>
      </c>
      <c r="O1223" t="str">
        <f>VLOOKUP(C1223,Customer_Dim!$A$2:$H$501,6,0)</f>
        <v>Missouri</v>
      </c>
      <c r="P1223">
        <f>VLOOKUP(D1223,Product_Dim!$A$1:$G$101,7,0)</f>
        <v>224</v>
      </c>
    </row>
    <row r="1224" spans="1:16" x14ac:dyDescent="0.3">
      <c r="A1224" t="s">
        <v>2785</v>
      </c>
      <c r="B1224" s="4">
        <v>45737</v>
      </c>
      <c r="C1224" t="s">
        <v>933</v>
      </c>
      <c r="D1224" t="s">
        <v>1568</v>
      </c>
      <c r="E1224" t="str">
        <f>VLOOKUP(D1224,Product_Dim!$A$1:$G$101,2,0)</f>
        <v>Knee Support Brace</v>
      </c>
      <c r="F1224" t="s">
        <v>1779</v>
      </c>
      <c r="G1224">
        <v>3</v>
      </c>
      <c r="H1224">
        <v>677.46</v>
      </c>
      <c r="I1224">
        <v>0.05</v>
      </c>
      <c r="J1224" t="s">
        <v>1805</v>
      </c>
      <c r="K1224" s="17">
        <v>1930.761</v>
      </c>
      <c r="L1224">
        <f>VLOOKUP(C1224,Customer_Dim!$A$2:$H$501,3,0)</f>
        <v>64</v>
      </c>
      <c r="M1224" t="str">
        <f t="shared" si="19"/>
        <v>60+</v>
      </c>
      <c r="N1224" t="str">
        <f>VLOOKUP(C1224,Customer_Dim!$A$2:$H$501,4,0)</f>
        <v>Male</v>
      </c>
      <c r="O1224" t="str">
        <f>VLOOKUP(C1224,Customer_Dim!$A$2:$H$501,6,0)</f>
        <v>Maine</v>
      </c>
      <c r="P1224">
        <f>VLOOKUP(D1224,Product_Dim!$A$1:$G$101,7,0)</f>
        <v>65</v>
      </c>
    </row>
    <row r="1225" spans="1:16" x14ac:dyDescent="0.3">
      <c r="A1225" t="s">
        <v>2319</v>
      </c>
      <c r="B1225" s="4">
        <v>45495</v>
      </c>
      <c r="C1225" t="s">
        <v>933</v>
      </c>
      <c r="D1225" t="s">
        <v>1531</v>
      </c>
      <c r="E1225" t="str">
        <f>VLOOKUP(D1225,Product_Dim!$A$1:$G$101,2,0)</f>
        <v>Women's Casual Hoodie</v>
      </c>
      <c r="F1225" t="s">
        <v>1795</v>
      </c>
      <c r="G1225">
        <v>1</v>
      </c>
      <c r="H1225">
        <v>505.23</v>
      </c>
      <c r="I1225">
        <v>0.11</v>
      </c>
      <c r="J1225" t="s">
        <v>1805</v>
      </c>
      <c r="K1225" s="17">
        <v>449.65469999999999</v>
      </c>
      <c r="L1225">
        <f>VLOOKUP(C1225,Customer_Dim!$A$2:$H$501,3,0)</f>
        <v>64</v>
      </c>
      <c r="M1225" t="str">
        <f t="shared" si="19"/>
        <v>60+</v>
      </c>
      <c r="N1225" t="str">
        <f>VLOOKUP(C1225,Customer_Dim!$A$2:$H$501,4,0)</f>
        <v>Male</v>
      </c>
      <c r="O1225" t="str">
        <f>VLOOKUP(C1225,Customer_Dim!$A$2:$H$501,6,0)</f>
        <v>Maine</v>
      </c>
      <c r="P1225">
        <f>VLOOKUP(D1225,Product_Dim!$A$1:$G$101,7,0)</f>
        <v>352</v>
      </c>
    </row>
    <row r="1226" spans="1:16" x14ac:dyDescent="0.3">
      <c r="A1226" t="s">
        <v>1969</v>
      </c>
      <c r="B1226" s="4">
        <v>45276</v>
      </c>
      <c r="C1226" t="s">
        <v>933</v>
      </c>
      <c r="D1226" t="s">
        <v>1676</v>
      </c>
      <c r="E1226" t="str">
        <f>VLOOKUP(D1226,Product_Dim!$A$1:$G$101,2,0)</f>
        <v>Shin Guards – Adult</v>
      </c>
      <c r="F1226" t="s">
        <v>1758</v>
      </c>
      <c r="G1226">
        <v>3</v>
      </c>
      <c r="H1226">
        <v>369.32</v>
      </c>
      <c r="I1226">
        <v>0.14000000000000001</v>
      </c>
      <c r="J1226" t="s">
        <v>1807</v>
      </c>
      <c r="K1226" s="17">
        <v>952.84559999999999</v>
      </c>
      <c r="L1226">
        <f>VLOOKUP(C1226,Customer_Dim!$A$2:$H$501,3,0)</f>
        <v>64</v>
      </c>
      <c r="M1226" t="str">
        <f t="shared" si="19"/>
        <v>60+</v>
      </c>
      <c r="N1226" t="str">
        <f>VLOOKUP(C1226,Customer_Dim!$A$2:$H$501,4,0)</f>
        <v>Male</v>
      </c>
      <c r="O1226" t="str">
        <f>VLOOKUP(C1226,Customer_Dim!$A$2:$H$501,6,0)</f>
        <v>Maine</v>
      </c>
      <c r="P1226">
        <f>VLOOKUP(D1226,Product_Dim!$A$1:$G$101,7,0)</f>
        <v>359</v>
      </c>
    </row>
    <row r="1227" spans="1:16" x14ac:dyDescent="0.3">
      <c r="A1227" t="s">
        <v>1901</v>
      </c>
      <c r="B1227" s="4">
        <v>45530</v>
      </c>
      <c r="C1227" t="s">
        <v>933</v>
      </c>
      <c r="D1227" t="s">
        <v>1724</v>
      </c>
      <c r="E1227" t="str">
        <f>VLOOKUP(D1227,Product_Dim!$A$1:$G$101,2,0)</f>
        <v>Cricket Bat</v>
      </c>
      <c r="F1227" t="s">
        <v>1795</v>
      </c>
      <c r="G1227">
        <v>2</v>
      </c>
      <c r="H1227">
        <v>569.36</v>
      </c>
      <c r="I1227">
        <v>0.01</v>
      </c>
      <c r="J1227" t="s">
        <v>1807</v>
      </c>
      <c r="K1227" s="17">
        <v>1127.3327999999999</v>
      </c>
      <c r="L1227">
        <f>VLOOKUP(C1227,Customer_Dim!$A$2:$H$501,3,0)</f>
        <v>64</v>
      </c>
      <c r="M1227" t="str">
        <f t="shared" si="19"/>
        <v>60+</v>
      </c>
      <c r="N1227" t="str">
        <f>VLOOKUP(C1227,Customer_Dim!$A$2:$H$501,4,0)</f>
        <v>Male</v>
      </c>
      <c r="O1227" t="str">
        <f>VLOOKUP(C1227,Customer_Dim!$A$2:$H$501,6,0)</f>
        <v>Maine</v>
      </c>
      <c r="P1227">
        <f>VLOOKUP(D1227,Product_Dim!$A$1:$G$101,7,0)</f>
        <v>471</v>
      </c>
    </row>
    <row r="1228" spans="1:16" x14ac:dyDescent="0.3">
      <c r="A1228" t="s">
        <v>3151</v>
      </c>
      <c r="B1228" s="4">
        <v>45362</v>
      </c>
      <c r="C1228" t="s">
        <v>933</v>
      </c>
      <c r="D1228" t="s">
        <v>1724</v>
      </c>
      <c r="E1228" t="str">
        <f>VLOOKUP(D1228,Product_Dim!$A$1:$G$101,2,0)</f>
        <v>Cricket Bat</v>
      </c>
      <c r="F1228" t="s">
        <v>1758</v>
      </c>
      <c r="G1228">
        <v>3</v>
      </c>
      <c r="H1228">
        <v>612.53</v>
      </c>
      <c r="I1228">
        <v>0.21</v>
      </c>
      <c r="J1228" t="s">
        <v>1810</v>
      </c>
      <c r="K1228" s="17">
        <v>1451.6960999999999</v>
      </c>
      <c r="L1228">
        <f>VLOOKUP(C1228,Customer_Dim!$A$2:$H$501,3,0)</f>
        <v>64</v>
      </c>
      <c r="M1228" t="str">
        <f t="shared" si="19"/>
        <v>60+</v>
      </c>
      <c r="N1228" t="str">
        <f>VLOOKUP(C1228,Customer_Dim!$A$2:$H$501,4,0)</f>
        <v>Male</v>
      </c>
      <c r="O1228" t="str">
        <f>VLOOKUP(C1228,Customer_Dim!$A$2:$H$501,6,0)</f>
        <v>Maine</v>
      </c>
      <c r="P1228">
        <f>VLOOKUP(D1228,Product_Dim!$A$1:$G$101,7,0)</f>
        <v>471</v>
      </c>
    </row>
    <row r="1229" spans="1:16" x14ac:dyDescent="0.3">
      <c r="A1229" t="s">
        <v>3677</v>
      </c>
      <c r="B1229" s="4">
        <v>45659</v>
      </c>
      <c r="C1229" t="s">
        <v>936</v>
      </c>
      <c r="D1229" t="s">
        <v>1525</v>
      </c>
      <c r="E1229" t="str">
        <f>VLOOKUP(D1229,Product_Dim!$A$1:$G$101,2,0)</f>
        <v>Brother Laser Printer</v>
      </c>
      <c r="F1229" t="s">
        <v>1789</v>
      </c>
      <c r="G1229">
        <v>2</v>
      </c>
      <c r="H1229">
        <v>310.33</v>
      </c>
      <c r="I1229">
        <v>0.26</v>
      </c>
      <c r="J1229" t="s">
        <v>1805</v>
      </c>
      <c r="K1229" s="17">
        <v>459.28840000000002</v>
      </c>
      <c r="L1229">
        <f>VLOOKUP(C1229,Customer_Dim!$A$2:$H$501,3,0)</f>
        <v>48</v>
      </c>
      <c r="M1229" t="str">
        <f t="shared" si="19"/>
        <v>40–59</v>
      </c>
      <c r="N1229" t="str">
        <f>VLOOKUP(C1229,Customer_Dim!$A$2:$H$501,4,0)</f>
        <v>Female</v>
      </c>
      <c r="O1229" t="str">
        <f>VLOOKUP(C1229,Customer_Dim!$A$2:$H$501,6,0)</f>
        <v>Louisiana</v>
      </c>
      <c r="P1229">
        <f>VLOOKUP(D1229,Product_Dim!$A$1:$G$101,7,0)</f>
        <v>416</v>
      </c>
    </row>
    <row r="1230" spans="1:16" x14ac:dyDescent="0.3">
      <c r="A1230" t="s">
        <v>3174</v>
      </c>
      <c r="B1230" s="4">
        <v>45914</v>
      </c>
      <c r="C1230" t="s">
        <v>936</v>
      </c>
      <c r="D1230" t="s">
        <v>1576</v>
      </c>
      <c r="E1230" t="str">
        <f>VLOOKUP(D1230,Product_Dim!$A$1:$G$101,2,0)</f>
        <v>Men's Formal Shirt</v>
      </c>
      <c r="F1230" t="s">
        <v>1789</v>
      </c>
      <c r="G1230">
        <v>3</v>
      </c>
      <c r="H1230">
        <v>373.35</v>
      </c>
      <c r="I1230">
        <v>0.2</v>
      </c>
      <c r="J1230" t="s">
        <v>1810</v>
      </c>
      <c r="K1230" s="17">
        <v>896.04000000000019</v>
      </c>
      <c r="L1230">
        <f>VLOOKUP(C1230,Customer_Dim!$A$2:$H$501,3,0)</f>
        <v>48</v>
      </c>
      <c r="M1230" t="str">
        <f t="shared" si="19"/>
        <v>40–59</v>
      </c>
      <c r="N1230" t="str">
        <f>VLOOKUP(C1230,Customer_Dim!$A$2:$H$501,4,0)</f>
        <v>Female</v>
      </c>
      <c r="O1230" t="str">
        <f>VLOOKUP(C1230,Customer_Dim!$A$2:$H$501,6,0)</f>
        <v>Louisiana</v>
      </c>
      <c r="P1230">
        <f>VLOOKUP(D1230,Product_Dim!$A$1:$G$101,7,0)</f>
        <v>360</v>
      </c>
    </row>
    <row r="1231" spans="1:16" x14ac:dyDescent="0.3">
      <c r="A1231" t="s">
        <v>3656</v>
      </c>
      <c r="B1231" s="4">
        <v>45556</v>
      </c>
      <c r="C1231" t="s">
        <v>936</v>
      </c>
      <c r="D1231" t="s">
        <v>1694</v>
      </c>
      <c r="E1231" t="str">
        <f>VLOOKUP(D1231,Product_Dim!$A$1:$G$101,2,0)</f>
        <v>Fitness Resistance Bands</v>
      </c>
      <c r="F1231" t="s">
        <v>1739</v>
      </c>
      <c r="G1231">
        <v>4</v>
      </c>
      <c r="H1231">
        <v>740.5</v>
      </c>
      <c r="I1231">
        <v>0.17</v>
      </c>
      <c r="J1231" t="s">
        <v>1807</v>
      </c>
      <c r="K1231" s="17">
        <v>2458.46</v>
      </c>
      <c r="L1231">
        <f>VLOOKUP(C1231,Customer_Dim!$A$2:$H$501,3,0)</f>
        <v>48</v>
      </c>
      <c r="M1231" t="str">
        <f t="shared" si="19"/>
        <v>40–59</v>
      </c>
      <c r="N1231" t="str">
        <f>VLOOKUP(C1231,Customer_Dim!$A$2:$H$501,4,0)</f>
        <v>Female</v>
      </c>
      <c r="O1231" t="str">
        <f>VLOOKUP(C1231,Customer_Dim!$A$2:$H$501,6,0)</f>
        <v>Louisiana</v>
      </c>
      <c r="P1231">
        <f>VLOOKUP(D1231,Product_Dim!$A$1:$G$101,7,0)</f>
        <v>281</v>
      </c>
    </row>
    <row r="1232" spans="1:16" x14ac:dyDescent="0.3">
      <c r="A1232" t="s">
        <v>2811</v>
      </c>
      <c r="B1232" s="4">
        <v>45834</v>
      </c>
      <c r="C1232" t="s">
        <v>939</v>
      </c>
      <c r="D1232" t="s">
        <v>1525</v>
      </c>
      <c r="E1232" t="str">
        <f>VLOOKUP(D1232,Product_Dim!$A$1:$G$101,2,0)</f>
        <v>Brother Laser Printer</v>
      </c>
      <c r="F1232" t="s">
        <v>1789</v>
      </c>
      <c r="G1232">
        <v>1</v>
      </c>
      <c r="H1232">
        <v>522.69000000000005</v>
      </c>
      <c r="I1232">
        <v>0.06</v>
      </c>
      <c r="J1232" t="s">
        <v>1810</v>
      </c>
      <c r="K1232" s="17">
        <v>491.32860000000011</v>
      </c>
      <c r="L1232">
        <f>VLOOKUP(C1232,Customer_Dim!$A$2:$H$501,3,0)</f>
        <v>29</v>
      </c>
      <c r="M1232" t="str">
        <f t="shared" si="19"/>
        <v>20–39</v>
      </c>
      <c r="N1232" t="str">
        <f>VLOOKUP(C1232,Customer_Dim!$A$2:$H$501,4,0)</f>
        <v>Male</v>
      </c>
      <c r="O1232" t="str">
        <f>VLOOKUP(C1232,Customer_Dim!$A$2:$H$501,6,0)</f>
        <v>Oregon</v>
      </c>
      <c r="P1232">
        <f>VLOOKUP(D1232,Product_Dim!$A$1:$G$101,7,0)</f>
        <v>416</v>
      </c>
    </row>
    <row r="1233" spans="1:16" x14ac:dyDescent="0.3">
      <c r="A1233" t="s">
        <v>2271</v>
      </c>
      <c r="B1233" s="4">
        <v>45938</v>
      </c>
      <c r="C1233" t="s">
        <v>939</v>
      </c>
      <c r="D1233" t="s">
        <v>1602</v>
      </c>
      <c r="E1233" t="str">
        <f>VLOOKUP(D1233,Product_Dim!$A$1:$G$101,2,0)</f>
        <v>Women's Summer Dress</v>
      </c>
      <c r="F1233" t="s">
        <v>1781</v>
      </c>
      <c r="G1233">
        <v>1</v>
      </c>
      <c r="H1233">
        <v>850.83</v>
      </c>
      <c r="I1233">
        <v>0.28000000000000003</v>
      </c>
      <c r="J1233" t="s">
        <v>1807</v>
      </c>
      <c r="K1233" s="17">
        <v>612.59760000000006</v>
      </c>
      <c r="L1233">
        <f>VLOOKUP(C1233,Customer_Dim!$A$2:$H$501,3,0)</f>
        <v>29</v>
      </c>
      <c r="M1233" t="str">
        <f t="shared" si="19"/>
        <v>20–39</v>
      </c>
      <c r="N1233" t="str">
        <f>VLOOKUP(C1233,Customer_Dim!$A$2:$H$501,4,0)</f>
        <v>Male</v>
      </c>
      <c r="O1233" t="str">
        <f>VLOOKUP(C1233,Customer_Dim!$A$2:$H$501,6,0)</f>
        <v>Oregon</v>
      </c>
      <c r="P1233">
        <f>VLOOKUP(D1233,Product_Dim!$A$1:$G$101,7,0)</f>
        <v>154</v>
      </c>
    </row>
    <row r="1234" spans="1:16" x14ac:dyDescent="0.3">
      <c r="A1234" t="s">
        <v>3737</v>
      </c>
      <c r="B1234" s="4">
        <v>45847</v>
      </c>
      <c r="C1234" t="s">
        <v>939</v>
      </c>
      <c r="D1234" t="s">
        <v>1626</v>
      </c>
      <c r="E1234" t="str">
        <f>VLOOKUP(D1234,Product_Dim!$A$1:$G$101,2,0)</f>
        <v>Car Dashboard Phone Holder</v>
      </c>
      <c r="F1234" t="s">
        <v>1768</v>
      </c>
      <c r="G1234">
        <v>1</v>
      </c>
      <c r="H1234">
        <v>841.53</v>
      </c>
      <c r="I1234">
        <v>0.15</v>
      </c>
      <c r="J1234" t="s">
        <v>1805</v>
      </c>
      <c r="K1234" s="17">
        <v>715.30049999999994</v>
      </c>
      <c r="L1234">
        <f>VLOOKUP(C1234,Customer_Dim!$A$2:$H$501,3,0)</f>
        <v>29</v>
      </c>
      <c r="M1234" t="str">
        <f t="shared" si="19"/>
        <v>20–39</v>
      </c>
      <c r="N1234" t="str">
        <f>VLOOKUP(C1234,Customer_Dim!$A$2:$H$501,4,0)</f>
        <v>Male</v>
      </c>
      <c r="O1234" t="str">
        <f>VLOOKUP(C1234,Customer_Dim!$A$2:$H$501,6,0)</f>
        <v>Oregon</v>
      </c>
      <c r="P1234">
        <f>VLOOKUP(D1234,Product_Dim!$A$1:$G$101,7,0)</f>
        <v>103</v>
      </c>
    </row>
    <row r="1235" spans="1:16" x14ac:dyDescent="0.3">
      <c r="A1235" t="s">
        <v>3782</v>
      </c>
      <c r="B1235" s="4">
        <v>45390</v>
      </c>
      <c r="C1235" t="s">
        <v>939</v>
      </c>
      <c r="D1235" t="s">
        <v>1537</v>
      </c>
      <c r="E1235" t="str">
        <f>VLOOKUP(D1235,Product_Dim!$A$1:$G$101,2,0)</f>
        <v>Men's Leather Belt</v>
      </c>
      <c r="F1235" t="s">
        <v>1751</v>
      </c>
      <c r="G1235">
        <v>2</v>
      </c>
      <c r="H1235">
        <v>227.95</v>
      </c>
      <c r="I1235">
        <v>0.24</v>
      </c>
      <c r="J1235" t="s">
        <v>1810</v>
      </c>
      <c r="K1235" s="17">
        <v>346.48399999999998</v>
      </c>
      <c r="L1235">
        <f>VLOOKUP(C1235,Customer_Dim!$A$2:$H$501,3,0)</f>
        <v>29</v>
      </c>
      <c r="M1235" t="str">
        <f t="shared" si="19"/>
        <v>20–39</v>
      </c>
      <c r="N1235" t="str">
        <f>VLOOKUP(C1235,Customer_Dim!$A$2:$H$501,4,0)</f>
        <v>Male</v>
      </c>
      <c r="O1235" t="str">
        <f>VLOOKUP(C1235,Customer_Dim!$A$2:$H$501,6,0)</f>
        <v>Oregon</v>
      </c>
      <c r="P1235">
        <f>VLOOKUP(D1235,Product_Dim!$A$1:$G$101,7,0)</f>
        <v>59</v>
      </c>
    </row>
    <row r="1236" spans="1:16" x14ac:dyDescent="0.3">
      <c r="A1236" t="s">
        <v>3637</v>
      </c>
      <c r="B1236" s="4">
        <v>45860</v>
      </c>
      <c r="C1236" t="s">
        <v>939</v>
      </c>
      <c r="D1236" t="s">
        <v>1660</v>
      </c>
      <c r="E1236" t="str">
        <f>VLOOKUP(D1236,Product_Dim!$A$1:$G$101,2,0)</f>
        <v>Adjustable Dumbbells 20kg</v>
      </c>
      <c r="F1236" t="s">
        <v>1781</v>
      </c>
      <c r="G1236">
        <v>4</v>
      </c>
      <c r="H1236">
        <v>611.91999999999996</v>
      </c>
      <c r="I1236">
        <v>0.2</v>
      </c>
      <c r="J1236" t="s">
        <v>1807</v>
      </c>
      <c r="K1236" s="17">
        <v>1958.144</v>
      </c>
      <c r="L1236">
        <f>VLOOKUP(C1236,Customer_Dim!$A$2:$H$501,3,0)</f>
        <v>29</v>
      </c>
      <c r="M1236" t="str">
        <f t="shared" si="19"/>
        <v>20–39</v>
      </c>
      <c r="N1236" t="str">
        <f>VLOOKUP(C1236,Customer_Dim!$A$2:$H$501,4,0)</f>
        <v>Male</v>
      </c>
      <c r="O1236" t="str">
        <f>VLOOKUP(C1236,Customer_Dim!$A$2:$H$501,6,0)</f>
        <v>Oregon</v>
      </c>
      <c r="P1236">
        <f>VLOOKUP(D1236,Product_Dim!$A$1:$G$101,7,0)</f>
        <v>423</v>
      </c>
    </row>
    <row r="1237" spans="1:16" x14ac:dyDescent="0.3">
      <c r="A1237" t="s">
        <v>2889</v>
      </c>
      <c r="B1237" s="4">
        <v>45871</v>
      </c>
      <c r="C1237" t="s">
        <v>942</v>
      </c>
      <c r="D1237" t="s">
        <v>1696</v>
      </c>
      <c r="E1237" t="str">
        <f>VLOOKUP(D1237,Product_Dim!$A$1:$G$101,2,0)</f>
        <v>Hydrating Face Cleanser</v>
      </c>
      <c r="F1237" t="s">
        <v>1776</v>
      </c>
      <c r="G1237">
        <v>3</v>
      </c>
      <c r="H1237">
        <v>435.61</v>
      </c>
      <c r="I1237">
        <v>0.03</v>
      </c>
      <c r="J1237" t="s">
        <v>1807</v>
      </c>
      <c r="K1237" s="17">
        <v>1267.6251</v>
      </c>
      <c r="L1237">
        <f>VLOOKUP(C1237,Customer_Dim!$A$2:$H$501,3,0)</f>
        <v>50</v>
      </c>
      <c r="M1237" t="str">
        <f t="shared" si="19"/>
        <v>40–59</v>
      </c>
      <c r="N1237" t="str">
        <f>VLOOKUP(C1237,Customer_Dim!$A$2:$H$501,4,0)</f>
        <v>Male</v>
      </c>
      <c r="O1237" t="str">
        <f>VLOOKUP(C1237,Customer_Dim!$A$2:$H$501,6,0)</f>
        <v>Virginia</v>
      </c>
      <c r="P1237">
        <f>VLOOKUP(D1237,Product_Dim!$A$1:$G$101,7,0)</f>
        <v>159</v>
      </c>
    </row>
    <row r="1238" spans="1:16" x14ac:dyDescent="0.3">
      <c r="A1238" t="s">
        <v>2882</v>
      </c>
      <c r="B1238" s="4">
        <v>45593</v>
      </c>
      <c r="C1238" t="s">
        <v>942</v>
      </c>
      <c r="D1238" t="s">
        <v>1698</v>
      </c>
      <c r="E1238" t="str">
        <f>VLOOKUP(D1238,Product_Dim!$A$1:$G$101,2,0)</f>
        <v>Wooden Bookshelf</v>
      </c>
      <c r="F1238" t="s">
        <v>1789</v>
      </c>
      <c r="G1238">
        <v>4</v>
      </c>
      <c r="H1238">
        <v>604.87</v>
      </c>
      <c r="I1238">
        <v>0.28000000000000003</v>
      </c>
      <c r="J1238" t="s">
        <v>1807</v>
      </c>
      <c r="K1238" s="17">
        <v>1742.0255999999999</v>
      </c>
      <c r="L1238">
        <f>VLOOKUP(C1238,Customer_Dim!$A$2:$H$501,3,0)</f>
        <v>50</v>
      </c>
      <c r="M1238" t="str">
        <f t="shared" si="19"/>
        <v>40–59</v>
      </c>
      <c r="N1238" t="str">
        <f>VLOOKUP(C1238,Customer_Dim!$A$2:$H$501,4,0)</f>
        <v>Male</v>
      </c>
      <c r="O1238" t="str">
        <f>VLOOKUP(C1238,Customer_Dim!$A$2:$H$501,6,0)</f>
        <v>Virginia</v>
      </c>
      <c r="P1238">
        <f>VLOOKUP(D1238,Product_Dim!$A$1:$G$101,7,0)</f>
        <v>208</v>
      </c>
    </row>
    <row r="1239" spans="1:16" x14ac:dyDescent="0.3">
      <c r="A1239" t="s">
        <v>3287</v>
      </c>
      <c r="B1239" s="4">
        <v>45309</v>
      </c>
      <c r="C1239" t="s">
        <v>942</v>
      </c>
      <c r="D1239" t="s">
        <v>1724</v>
      </c>
      <c r="E1239" t="str">
        <f>VLOOKUP(D1239,Product_Dim!$A$1:$G$101,2,0)</f>
        <v>Cricket Bat</v>
      </c>
      <c r="F1239" t="s">
        <v>1774</v>
      </c>
      <c r="G1239">
        <v>2</v>
      </c>
      <c r="H1239">
        <v>181.42</v>
      </c>
      <c r="I1239">
        <v>0.08</v>
      </c>
      <c r="J1239" t="s">
        <v>1807</v>
      </c>
      <c r="K1239" s="17">
        <v>333.81279999999998</v>
      </c>
      <c r="L1239">
        <f>VLOOKUP(C1239,Customer_Dim!$A$2:$H$501,3,0)</f>
        <v>50</v>
      </c>
      <c r="M1239" t="str">
        <f t="shared" si="19"/>
        <v>40–59</v>
      </c>
      <c r="N1239" t="str">
        <f>VLOOKUP(C1239,Customer_Dim!$A$2:$H$501,4,0)</f>
        <v>Male</v>
      </c>
      <c r="O1239" t="str">
        <f>VLOOKUP(C1239,Customer_Dim!$A$2:$H$501,6,0)</f>
        <v>Virginia</v>
      </c>
      <c r="P1239">
        <f>VLOOKUP(D1239,Product_Dim!$A$1:$G$101,7,0)</f>
        <v>471</v>
      </c>
    </row>
    <row r="1240" spans="1:16" x14ac:dyDescent="0.3">
      <c r="A1240" t="s">
        <v>1848</v>
      </c>
      <c r="B1240" s="4">
        <v>45241</v>
      </c>
      <c r="C1240" t="s">
        <v>945</v>
      </c>
      <c r="D1240" t="s">
        <v>1576</v>
      </c>
      <c r="E1240" t="str">
        <f>VLOOKUP(D1240,Product_Dim!$A$1:$G$101,2,0)</f>
        <v>Men's Formal Shirt</v>
      </c>
      <c r="F1240" t="s">
        <v>1764</v>
      </c>
      <c r="G1240">
        <v>3</v>
      </c>
      <c r="H1240">
        <v>342.47</v>
      </c>
      <c r="I1240">
        <v>0.08</v>
      </c>
      <c r="J1240" t="s">
        <v>1807</v>
      </c>
      <c r="K1240" s="17">
        <v>945.21720000000016</v>
      </c>
      <c r="L1240">
        <f>VLOOKUP(C1240,Customer_Dim!$A$2:$H$501,3,0)</f>
        <v>36</v>
      </c>
      <c r="M1240" t="str">
        <f t="shared" si="19"/>
        <v>20–39</v>
      </c>
      <c r="N1240" t="str">
        <f>VLOOKUP(C1240,Customer_Dim!$A$2:$H$501,4,0)</f>
        <v>Male</v>
      </c>
      <c r="O1240" t="str">
        <f>VLOOKUP(C1240,Customer_Dim!$A$2:$H$501,6,0)</f>
        <v>Arizona</v>
      </c>
      <c r="P1240">
        <f>VLOOKUP(D1240,Product_Dim!$A$1:$G$101,7,0)</f>
        <v>360</v>
      </c>
    </row>
    <row r="1241" spans="1:16" x14ac:dyDescent="0.3">
      <c r="A1241" t="s">
        <v>2782</v>
      </c>
      <c r="B1241" s="4">
        <v>45281</v>
      </c>
      <c r="C1241" t="s">
        <v>948</v>
      </c>
      <c r="D1241" t="s">
        <v>1562</v>
      </c>
      <c r="E1241" t="str">
        <f>VLOOKUP(D1241,Product_Dim!$A$1:$G$101,2,0)</f>
        <v>Beard Grooming Kit</v>
      </c>
      <c r="F1241" t="s">
        <v>1768</v>
      </c>
      <c r="G1241">
        <v>2</v>
      </c>
      <c r="H1241">
        <v>61.42</v>
      </c>
      <c r="I1241">
        <v>0.08</v>
      </c>
      <c r="J1241" t="s">
        <v>1807</v>
      </c>
      <c r="K1241" s="17">
        <v>113.0128</v>
      </c>
      <c r="L1241">
        <f>VLOOKUP(C1241,Customer_Dim!$A$2:$H$501,3,0)</f>
        <v>23</v>
      </c>
      <c r="M1241" t="str">
        <f t="shared" si="19"/>
        <v>20–39</v>
      </c>
      <c r="N1241" t="str">
        <f>VLOOKUP(C1241,Customer_Dim!$A$2:$H$501,4,0)</f>
        <v>Female</v>
      </c>
      <c r="O1241" t="str">
        <f>VLOOKUP(C1241,Customer_Dim!$A$2:$H$501,6,0)</f>
        <v>Delaware</v>
      </c>
      <c r="P1241">
        <f>VLOOKUP(D1241,Product_Dim!$A$1:$G$101,7,0)</f>
        <v>256</v>
      </c>
    </row>
    <row r="1242" spans="1:16" x14ac:dyDescent="0.3">
      <c r="A1242" t="s">
        <v>1893</v>
      </c>
      <c r="B1242" s="4">
        <v>45545</v>
      </c>
      <c r="C1242" t="s">
        <v>948</v>
      </c>
      <c r="D1242" t="s">
        <v>1570</v>
      </c>
      <c r="E1242" t="str">
        <f>VLOOKUP(D1242,Product_Dim!$A$1:$G$101,2,0)</f>
        <v>Outdoor Sports Water Bottle</v>
      </c>
      <c r="F1242" t="s">
        <v>1748</v>
      </c>
      <c r="G1242">
        <v>3</v>
      </c>
      <c r="H1242">
        <v>899.58</v>
      </c>
      <c r="I1242">
        <v>0.28000000000000003</v>
      </c>
      <c r="J1242" t="s">
        <v>1807</v>
      </c>
      <c r="K1242" s="17">
        <v>1943.0927999999999</v>
      </c>
      <c r="L1242">
        <f>VLOOKUP(C1242,Customer_Dim!$A$2:$H$501,3,0)</f>
        <v>23</v>
      </c>
      <c r="M1242" t="str">
        <f t="shared" si="19"/>
        <v>20–39</v>
      </c>
      <c r="N1242" t="str">
        <f>VLOOKUP(C1242,Customer_Dim!$A$2:$H$501,4,0)</f>
        <v>Female</v>
      </c>
      <c r="O1242" t="str">
        <f>VLOOKUP(C1242,Customer_Dim!$A$2:$H$501,6,0)</f>
        <v>Delaware</v>
      </c>
      <c r="P1242">
        <f>VLOOKUP(D1242,Product_Dim!$A$1:$G$101,7,0)</f>
        <v>0</v>
      </c>
    </row>
    <row r="1243" spans="1:16" x14ac:dyDescent="0.3">
      <c r="A1243" t="s">
        <v>3472</v>
      </c>
      <c r="B1243" s="4">
        <v>45293</v>
      </c>
      <c r="C1243" t="s">
        <v>948</v>
      </c>
      <c r="D1243" t="s">
        <v>1578</v>
      </c>
      <c r="E1243" t="str">
        <f>VLOOKUP(D1243,Product_Dim!$A$1:$G$101,2,0)</f>
        <v>Foldable Camping Chair</v>
      </c>
      <c r="F1243" t="s">
        <v>1776</v>
      </c>
      <c r="G1243">
        <v>3</v>
      </c>
      <c r="H1243">
        <v>304.67</v>
      </c>
      <c r="I1243">
        <v>0.11</v>
      </c>
      <c r="J1243" t="s">
        <v>1805</v>
      </c>
      <c r="K1243" s="17">
        <v>813.46889999999996</v>
      </c>
      <c r="L1243">
        <f>VLOOKUP(C1243,Customer_Dim!$A$2:$H$501,3,0)</f>
        <v>23</v>
      </c>
      <c r="M1243" t="str">
        <f t="shared" si="19"/>
        <v>20–39</v>
      </c>
      <c r="N1243" t="str">
        <f>VLOOKUP(C1243,Customer_Dim!$A$2:$H$501,4,0)</f>
        <v>Female</v>
      </c>
      <c r="O1243" t="str">
        <f>VLOOKUP(C1243,Customer_Dim!$A$2:$H$501,6,0)</f>
        <v>Delaware</v>
      </c>
      <c r="P1243">
        <f>VLOOKUP(D1243,Product_Dim!$A$1:$G$101,7,0)</f>
        <v>340</v>
      </c>
    </row>
    <row r="1244" spans="1:16" x14ac:dyDescent="0.3">
      <c r="A1244" t="s">
        <v>3196</v>
      </c>
      <c r="B1244" s="4">
        <v>45868</v>
      </c>
      <c r="C1244" t="s">
        <v>951</v>
      </c>
      <c r="D1244" t="s">
        <v>1614</v>
      </c>
      <c r="E1244" t="str">
        <f>VLOOKUP(D1244,Product_Dim!$A$1:$G$101,2,0)</f>
        <v>Smart Home WiFi Camera</v>
      </c>
      <c r="F1244" t="s">
        <v>1786</v>
      </c>
      <c r="G1244">
        <v>1</v>
      </c>
      <c r="H1244">
        <v>653.91</v>
      </c>
      <c r="I1244">
        <v>0.3</v>
      </c>
      <c r="J1244" t="s">
        <v>1807</v>
      </c>
      <c r="K1244" s="17">
        <v>457.73700000000002</v>
      </c>
      <c r="L1244">
        <f>VLOOKUP(C1244,Customer_Dim!$A$2:$H$501,3,0)</f>
        <v>41</v>
      </c>
      <c r="M1244" t="str">
        <f t="shared" si="19"/>
        <v>40–59</v>
      </c>
      <c r="N1244" t="str">
        <f>VLOOKUP(C1244,Customer_Dim!$A$2:$H$501,4,0)</f>
        <v>Male</v>
      </c>
      <c r="O1244" t="str">
        <f>VLOOKUP(C1244,Customer_Dim!$A$2:$H$501,6,0)</f>
        <v>Kansas</v>
      </c>
      <c r="P1244">
        <f>VLOOKUP(D1244,Product_Dim!$A$1:$G$101,7,0)</f>
        <v>389</v>
      </c>
    </row>
    <row r="1245" spans="1:16" x14ac:dyDescent="0.3">
      <c r="A1245" t="s">
        <v>2120</v>
      </c>
      <c r="B1245" s="4">
        <v>45389</v>
      </c>
      <c r="C1245" t="s">
        <v>951</v>
      </c>
      <c r="D1245" t="s">
        <v>1630</v>
      </c>
      <c r="E1245" t="str">
        <f>VLOOKUP(D1245,Product_Dim!$A$1:$G$101,2,0)</f>
        <v>Boxing Hand Wraps</v>
      </c>
      <c r="F1245" t="s">
        <v>1743</v>
      </c>
      <c r="G1245">
        <v>1</v>
      </c>
      <c r="H1245">
        <v>88.92</v>
      </c>
      <c r="I1245">
        <v>0.19</v>
      </c>
      <c r="J1245" t="s">
        <v>1807</v>
      </c>
      <c r="K1245" s="17">
        <v>72.025200000000012</v>
      </c>
      <c r="L1245">
        <f>VLOOKUP(C1245,Customer_Dim!$A$2:$H$501,3,0)</f>
        <v>41</v>
      </c>
      <c r="M1245" t="str">
        <f t="shared" si="19"/>
        <v>40–59</v>
      </c>
      <c r="N1245" t="str">
        <f>VLOOKUP(C1245,Customer_Dim!$A$2:$H$501,4,0)</f>
        <v>Male</v>
      </c>
      <c r="O1245" t="str">
        <f>VLOOKUP(C1245,Customer_Dim!$A$2:$H$501,6,0)</f>
        <v>Kansas</v>
      </c>
      <c r="P1245">
        <f>VLOOKUP(D1245,Product_Dim!$A$1:$G$101,7,0)</f>
        <v>260</v>
      </c>
    </row>
    <row r="1246" spans="1:16" x14ac:dyDescent="0.3">
      <c r="A1246" t="s">
        <v>3129</v>
      </c>
      <c r="B1246" s="4">
        <v>45335</v>
      </c>
      <c r="C1246" t="s">
        <v>951</v>
      </c>
      <c r="D1246" t="s">
        <v>1718</v>
      </c>
      <c r="E1246" t="str">
        <f>VLOOKUP(D1246,Product_Dim!$A$1:$G$101,2,0)</f>
        <v>Vitamin E Body Lotion</v>
      </c>
      <c r="F1246" t="s">
        <v>1774</v>
      </c>
      <c r="G1246">
        <v>3</v>
      </c>
      <c r="H1246">
        <v>206.84</v>
      </c>
      <c r="I1246">
        <v>0.19</v>
      </c>
      <c r="J1246" t="s">
        <v>1807</v>
      </c>
      <c r="K1246" s="17">
        <v>502.62119999999999</v>
      </c>
      <c r="L1246">
        <f>VLOOKUP(C1246,Customer_Dim!$A$2:$H$501,3,0)</f>
        <v>41</v>
      </c>
      <c r="M1246" t="str">
        <f t="shared" si="19"/>
        <v>40–59</v>
      </c>
      <c r="N1246" t="str">
        <f>VLOOKUP(C1246,Customer_Dim!$A$2:$H$501,4,0)</f>
        <v>Male</v>
      </c>
      <c r="O1246" t="str">
        <f>VLOOKUP(C1246,Customer_Dim!$A$2:$H$501,6,0)</f>
        <v>Kansas</v>
      </c>
      <c r="P1246">
        <f>VLOOKUP(D1246,Product_Dim!$A$1:$G$101,7,0)</f>
        <v>213</v>
      </c>
    </row>
    <row r="1247" spans="1:16" x14ac:dyDescent="0.3">
      <c r="A1247" t="s">
        <v>2746</v>
      </c>
      <c r="B1247" s="4">
        <v>45803</v>
      </c>
      <c r="C1247" t="s">
        <v>953</v>
      </c>
      <c r="D1247" t="s">
        <v>1586</v>
      </c>
      <c r="E1247" t="str">
        <f>VLOOKUP(D1247,Product_Dim!$A$1:$G$101,2,0)</f>
        <v>Sports Stopwatch Timer</v>
      </c>
      <c r="F1247" t="s">
        <v>1739</v>
      </c>
      <c r="G1247">
        <v>1</v>
      </c>
      <c r="H1247">
        <v>182.28</v>
      </c>
      <c r="I1247">
        <v>0.15</v>
      </c>
      <c r="J1247" t="s">
        <v>1810</v>
      </c>
      <c r="K1247" s="17">
        <v>154.93799999999999</v>
      </c>
      <c r="L1247">
        <f>VLOOKUP(C1247,Customer_Dim!$A$2:$H$501,3,0)</f>
        <v>64</v>
      </c>
      <c r="M1247" t="str">
        <f t="shared" si="19"/>
        <v>60+</v>
      </c>
      <c r="N1247" t="str">
        <f>VLOOKUP(C1247,Customer_Dim!$A$2:$H$501,4,0)</f>
        <v>Male</v>
      </c>
      <c r="O1247" t="str">
        <f>VLOOKUP(C1247,Customer_Dim!$A$2:$H$501,6,0)</f>
        <v>Washington</v>
      </c>
      <c r="P1247">
        <f>VLOOKUP(D1247,Product_Dim!$A$1:$G$101,7,0)</f>
        <v>137</v>
      </c>
    </row>
    <row r="1248" spans="1:16" x14ac:dyDescent="0.3">
      <c r="A1248" t="s">
        <v>3660</v>
      </c>
      <c r="B1248" s="4">
        <v>45740</v>
      </c>
      <c r="C1248" t="s">
        <v>953</v>
      </c>
      <c r="D1248" t="s">
        <v>1537</v>
      </c>
      <c r="E1248" t="str">
        <f>VLOOKUP(D1248,Product_Dim!$A$1:$G$101,2,0)</f>
        <v>Men's Leather Belt</v>
      </c>
      <c r="F1248" t="s">
        <v>1751</v>
      </c>
      <c r="G1248">
        <v>1</v>
      </c>
      <c r="H1248">
        <v>47.47</v>
      </c>
      <c r="I1248">
        <v>0.28000000000000003</v>
      </c>
      <c r="J1248" t="s">
        <v>1805</v>
      </c>
      <c r="K1248" s="17">
        <v>34.178400000000003</v>
      </c>
      <c r="L1248">
        <f>VLOOKUP(C1248,Customer_Dim!$A$2:$H$501,3,0)</f>
        <v>64</v>
      </c>
      <c r="M1248" t="str">
        <f t="shared" si="19"/>
        <v>60+</v>
      </c>
      <c r="N1248" t="str">
        <f>VLOOKUP(C1248,Customer_Dim!$A$2:$H$501,4,0)</f>
        <v>Male</v>
      </c>
      <c r="O1248" t="str">
        <f>VLOOKUP(C1248,Customer_Dim!$A$2:$H$501,6,0)</f>
        <v>Washington</v>
      </c>
      <c r="P1248">
        <f>VLOOKUP(D1248,Product_Dim!$A$1:$G$101,7,0)</f>
        <v>59</v>
      </c>
    </row>
    <row r="1249" spans="1:16" x14ac:dyDescent="0.3">
      <c r="A1249" t="s">
        <v>3418</v>
      </c>
      <c r="B1249" s="4">
        <v>45619</v>
      </c>
      <c r="C1249" t="s">
        <v>953</v>
      </c>
      <c r="D1249" t="s">
        <v>1636</v>
      </c>
      <c r="E1249" t="str">
        <f>VLOOKUP(D1249,Product_Dim!$A$1:$G$101,2,0)</f>
        <v>Men's Track Pants</v>
      </c>
      <c r="F1249" t="s">
        <v>1743</v>
      </c>
      <c r="G1249">
        <v>4</v>
      </c>
      <c r="H1249">
        <v>456.32</v>
      </c>
      <c r="I1249">
        <v>0.22</v>
      </c>
      <c r="J1249" t="s">
        <v>1810</v>
      </c>
      <c r="K1249" s="17">
        <v>1423.7184</v>
      </c>
      <c r="L1249">
        <f>VLOOKUP(C1249,Customer_Dim!$A$2:$H$501,3,0)</f>
        <v>64</v>
      </c>
      <c r="M1249" t="str">
        <f t="shared" si="19"/>
        <v>60+</v>
      </c>
      <c r="N1249" t="str">
        <f>VLOOKUP(C1249,Customer_Dim!$A$2:$H$501,4,0)</f>
        <v>Male</v>
      </c>
      <c r="O1249" t="str">
        <f>VLOOKUP(C1249,Customer_Dim!$A$2:$H$501,6,0)</f>
        <v>Washington</v>
      </c>
      <c r="P1249">
        <f>VLOOKUP(D1249,Product_Dim!$A$1:$G$101,7,0)</f>
        <v>125</v>
      </c>
    </row>
    <row r="1250" spans="1:16" x14ac:dyDescent="0.3">
      <c r="A1250" t="s">
        <v>3003</v>
      </c>
      <c r="B1250" s="4">
        <v>45395</v>
      </c>
      <c r="C1250" t="s">
        <v>953</v>
      </c>
      <c r="D1250" t="s">
        <v>1640</v>
      </c>
      <c r="E1250" t="str">
        <f>VLOOKUP(D1250,Product_Dim!$A$1:$G$101,2,0)</f>
        <v>Ceramic Plant Pot</v>
      </c>
      <c r="F1250" t="s">
        <v>1786</v>
      </c>
      <c r="G1250">
        <v>4</v>
      </c>
      <c r="H1250">
        <v>750.26</v>
      </c>
      <c r="I1250">
        <v>0.01</v>
      </c>
      <c r="J1250" t="s">
        <v>1807</v>
      </c>
      <c r="K1250" s="17">
        <v>2971.0295999999998</v>
      </c>
      <c r="L1250">
        <f>VLOOKUP(C1250,Customer_Dim!$A$2:$H$501,3,0)</f>
        <v>64</v>
      </c>
      <c r="M1250" t="str">
        <f t="shared" si="19"/>
        <v>60+</v>
      </c>
      <c r="N1250" t="str">
        <f>VLOOKUP(C1250,Customer_Dim!$A$2:$H$501,4,0)</f>
        <v>Male</v>
      </c>
      <c r="O1250" t="str">
        <f>VLOOKUP(C1250,Customer_Dim!$A$2:$H$501,6,0)</f>
        <v>Washington</v>
      </c>
      <c r="P1250">
        <f>VLOOKUP(D1250,Product_Dim!$A$1:$G$101,7,0)</f>
        <v>0</v>
      </c>
    </row>
    <row r="1251" spans="1:16" x14ac:dyDescent="0.3">
      <c r="A1251" t="s">
        <v>3059</v>
      </c>
      <c r="B1251" s="4">
        <v>45345</v>
      </c>
      <c r="C1251" t="s">
        <v>953</v>
      </c>
      <c r="D1251" t="s">
        <v>1702</v>
      </c>
      <c r="E1251" t="str">
        <f>VLOOKUP(D1251,Product_Dim!$A$1:$G$101,2,0)</f>
        <v>Kitchen Cutting Board</v>
      </c>
      <c r="F1251" t="s">
        <v>1734</v>
      </c>
      <c r="G1251">
        <v>1</v>
      </c>
      <c r="H1251">
        <v>227.35</v>
      </c>
      <c r="I1251">
        <v>0.06</v>
      </c>
      <c r="J1251" t="s">
        <v>1810</v>
      </c>
      <c r="K1251" s="17">
        <v>213.709</v>
      </c>
      <c r="L1251">
        <f>VLOOKUP(C1251,Customer_Dim!$A$2:$H$501,3,0)</f>
        <v>64</v>
      </c>
      <c r="M1251" t="str">
        <f t="shared" si="19"/>
        <v>60+</v>
      </c>
      <c r="N1251" t="str">
        <f>VLOOKUP(C1251,Customer_Dim!$A$2:$H$501,4,0)</f>
        <v>Male</v>
      </c>
      <c r="O1251" t="str">
        <f>VLOOKUP(C1251,Customer_Dim!$A$2:$H$501,6,0)</f>
        <v>Washington</v>
      </c>
      <c r="P1251">
        <f>VLOOKUP(D1251,Product_Dim!$A$1:$G$101,7,0)</f>
        <v>82</v>
      </c>
    </row>
    <row r="1252" spans="1:16" x14ac:dyDescent="0.3">
      <c r="A1252" t="s">
        <v>3617</v>
      </c>
      <c r="B1252" s="4">
        <v>45520</v>
      </c>
      <c r="C1252" t="s">
        <v>956</v>
      </c>
      <c r="D1252" t="s">
        <v>1600</v>
      </c>
      <c r="E1252" t="str">
        <f>VLOOKUP(D1252,Product_Dim!$A$1:$G$101,2,0)</f>
        <v>Bedroom Table Lamp</v>
      </c>
      <c r="F1252" t="s">
        <v>1761</v>
      </c>
      <c r="G1252">
        <v>1</v>
      </c>
      <c r="H1252">
        <v>617.4</v>
      </c>
      <c r="I1252">
        <v>0.21</v>
      </c>
      <c r="J1252" t="s">
        <v>1805</v>
      </c>
      <c r="K1252" s="17">
        <v>487.74599999999998</v>
      </c>
      <c r="L1252">
        <f>VLOOKUP(C1252,Customer_Dim!$A$2:$H$501,3,0)</f>
        <v>44</v>
      </c>
      <c r="M1252" t="str">
        <f t="shared" si="19"/>
        <v>40–59</v>
      </c>
      <c r="N1252" t="str">
        <f>VLOOKUP(C1252,Customer_Dim!$A$2:$H$501,4,0)</f>
        <v>Male</v>
      </c>
      <c r="O1252" t="str">
        <f>VLOOKUP(C1252,Customer_Dim!$A$2:$H$501,6,0)</f>
        <v>Tennessee</v>
      </c>
      <c r="P1252">
        <f>VLOOKUP(D1252,Product_Dim!$A$1:$G$101,7,0)</f>
        <v>329</v>
      </c>
    </row>
    <row r="1253" spans="1:16" x14ac:dyDescent="0.3">
      <c r="A1253" t="s">
        <v>2611</v>
      </c>
      <c r="B1253" s="4">
        <v>45778</v>
      </c>
      <c r="C1253" t="s">
        <v>956</v>
      </c>
      <c r="D1253" t="s">
        <v>1537</v>
      </c>
      <c r="E1253" t="str">
        <f>VLOOKUP(D1253,Product_Dim!$A$1:$G$101,2,0)</f>
        <v>Men's Leather Belt</v>
      </c>
      <c r="F1253" t="s">
        <v>1771</v>
      </c>
      <c r="G1253">
        <v>2</v>
      </c>
      <c r="H1253">
        <v>516.02</v>
      </c>
      <c r="I1253">
        <v>0.19</v>
      </c>
      <c r="J1253" t="s">
        <v>1810</v>
      </c>
      <c r="K1253" s="17">
        <v>835.95240000000001</v>
      </c>
      <c r="L1253">
        <f>VLOOKUP(C1253,Customer_Dim!$A$2:$H$501,3,0)</f>
        <v>44</v>
      </c>
      <c r="M1253" t="str">
        <f t="shared" si="19"/>
        <v>40–59</v>
      </c>
      <c r="N1253" t="str">
        <f>VLOOKUP(C1253,Customer_Dim!$A$2:$H$501,4,0)</f>
        <v>Male</v>
      </c>
      <c r="O1253" t="str">
        <f>VLOOKUP(C1253,Customer_Dim!$A$2:$H$501,6,0)</f>
        <v>Tennessee</v>
      </c>
      <c r="P1253">
        <f>VLOOKUP(D1253,Product_Dim!$A$1:$G$101,7,0)</f>
        <v>59</v>
      </c>
    </row>
    <row r="1254" spans="1:16" x14ac:dyDescent="0.3">
      <c r="A1254" t="s">
        <v>3230</v>
      </c>
      <c r="B1254" s="4">
        <v>45473</v>
      </c>
      <c r="C1254" t="s">
        <v>956</v>
      </c>
      <c r="D1254" t="s">
        <v>1696</v>
      </c>
      <c r="E1254" t="str">
        <f>VLOOKUP(D1254,Product_Dim!$A$1:$G$101,2,0)</f>
        <v>Hydrating Face Cleanser</v>
      </c>
      <c r="F1254" t="s">
        <v>1755</v>
      </c>
      <c r="G1254">
        <v>2</v>
      </c>
      <c r="H1254">
        <v>879.93</v>
      </c>
      <c r="I1254">
        <v>0.28999999999999998</v>
      </c>
      <c r="J1254" t="s">
        <v>1810</v>
      </c>
      <c r="K1254" s="17">
        <v>1249.5006000000001</v>
      </c>
      <c r="L1254">
        <f>VLOOKUP(C1254,Customer_Dim!$A$2:$H$501,3,0)</f>
        <v>44</v>
      </c>
      <c r="M1254" t="str">
        <f t="shared" si="19"/>
        <v>40–59</v>
      </c>
      <c r="N1254" t="str">
        <f>VLOOKUP(C1254,Customer_Dim!$A$2:$H$501,4,0)</f>
        <v>Male</v>
      </c>
      <c r="O1254" t="str">
        <f>VLOOKUP(C1254,Customer_Dim!$A$2:$H$501,6,0)</f>
        <v>Tennessee</v>
      </c>
      <c r="P1254">
        <f>VLOOKUP(D1254,Product_Dim!$A$1:$G$101,7,0)</f>
        <v>159</v>
      </c>
    </row>
    <row r="1255" spans="1:16" x14ac:dyDescent="0.3">
      <c r="A1255" t="s">
        <v>2285</v>
      </c>
      <c r="B1255" s="4">
        <v>45924</v>
      </c>
      <c r="C1255" t="s">
        <v>959</v>
      </c>
      <c r="D1255" t="s">
        <v>1590</v>
      </c>
      <c r="E1255" t="str">
        <f>VLOOKUP(D1255,Product_Dim!$A$1:$G$101,2,0)</f>
        <v>Stainless Steel Cutlery Set</v>
      </c>
      <c r="F1255" t="s">
        <v>1743</v>
      </c>
      <c r="G1255">
        <v>1</v>
      </c>
      <c r="H1255">
        <v>790.73</v>
      </c>
      <c r="I1255">
        <v>0.24</v>
      </c>
      <c r="J1255" t="s">
        <v>1807</v>
      </c>
      <c r="K1255" s="17">
        <v>600.95479999999998</v>
      </c>
      <c r="L1255">
        <f>VLOOKUP(C1255,Customer_Dim!$A$2:$H$501,3,0)</f>
        <v>56</v>
      </c>
      <c r="M1255" t="str">
        <f t="shared" si="19"/>
        <v>40–59</v>
      </c>
      <c r="N1255" t="str">
        <f>VLOOKUP(C1255,Customer_Dim!$A$2:$H$501,4,0)</f>
        <v>Female</v>
      </c>
      <c r="O1255" t="str">
        <f>VLOOKUP(C1255,Customer_Dim!$A$2:$H$501,6,0)</f>
        <v>Alabama</v>
      </c>
      <c r="P1255">
        <f>VLOOKUP(D1255,Product_Dim!$A$1:$G$101,7,0)</f>
        <v>57</v>
      </c>
    </row>
    <row r="1256" spans="1:16" x14ac:dyDescent="0.3">
      <c r="A1256" t="s">
        <v>3388</v>
      </c>
      <c r="B1256" s="4">
        <v>45268</v>
      </c>
      <c r="C1256" t="s">
        <v>959</v>
      </c>
      <c r="D1256" t="s">
        <v>1622</v>
      </c>
      <c r="E1256" t="str">
        <f>VLOOKUP(D1256,Product_Dim!$A$1:$G$101,2,0)</f>
        <v>Men's Winter Jacket</v>
      </c>
      <c r="F1256" t="s">
        <v>1771</v>
      </c>
      <c r="G1256">
        <v>1</v>
      </c>
      <c r="H1256">
        <v>209.7</v>
      </c>
      <c r="I1256">
        <v>0.2</v>
      </c>
      <c r="J1256" t="s">
        <v>1807</v>
      </c>
      <c r="K1256" s="17">
        <v>167.76</v>
      </c>
      <c r="L1256">
        <f>VLOOKUP(C1256,Customer_Dim!$A$2:$H$501,3,0)</f>
        <v>56</v>
      </c>
      <c r="M1256" t="str">
        <f t="shared" si="19"/>
        <v>40–59</v>
      </c>
      <c r="N1256" t="str">
        <f>VLOOKUP(C1256,Customer_Dim!$A$2:$H$501,4,0)</f>
        <v>Female</v>
      </c>
      <c r="O1256" t="str">
        <f>VLOOKUP(C1256,Customer_Dim!$A$2:$H$501,6,0)</f>
        <v>Alabama</v>
      </c>
      <c r="P1256">
        <f>VLOOKUP(D1256,Product_Dim!$A$1:$G$101,7,0)</f>
        <v>296</v>
      </c>
    </row>
    <row r="1257" spans="1:16" x14ac:dyDescent="0.3">
      <c r="A1257" t="s">
        <v>3128</v>
      </c>
      <c r="B1257" s="4">
        <v>45383</v>
      </c>
      <c r="C1257" t="s">
        <v>959</v>
      </c>
      <c r="D1257" t="s">
        <v>1678</v>
      </c>
      <c r="E1257" t="str">
        <f>VLOOKUP(D1257,Product_Dim!$A$1:$G$101,2,0)</f>
        <v>Bluetooth Car Audio System</v>
      </c>
      <c r="F1257" t="s">
        <v>1768</v>
      </c>
      <c r="G1257">
        <v>3</v>
      </c>
      <c r="H1257">
        <v>627.29</v>
      </c>
      <c r="I1257">
        <v>0.27</v>
      </c>
      <c r="J1257" t="s">
        <v>1810</v>
      </c>
      <c r="K1257" s="17">
        <v>1373.7651000000001</v>
      </c>
      <c r="L1257">
        <f>VLOOKUP(C1257,Customer_Dim!$A$2:$H$501,3,0)</f>
        <v>56</v>
      </c>
      <c r="M1257" t="str">
        <f t="shared" si="19"/>
        <v>40–59</v>
      </c>
      <c r="N1257" t="str">
        <f>VLOOKUP(C1257,Customer_Dim!$A$2:$H$501,4,0)</f>
        <v>Female</v>
      </c>
      <c r="O1257" t="str">
        <f>VLOOKUP(C1257,Customer_Dim!$A$2:$H$501,6,0)</f>
        <v>Alabama</v>
      </c>
      <c r="P1257">
        <f>VLOOKUP(D1257,Product_Dim!$A$1:$G$101,7,0)</f>
        <v>159</v>
      </c>
    </row>
    <row r="1258" spans="1:16" x14ac:dyDescent="0.3">
      <c r="A1258" t="s">
        <v>2020</v>
      </c>
      <c r="B1258" s="4">
        <v>45314</v>
      </c>
      <c r="C1258" t="s">
        <v>959</v>
      </c>
      <c r="D1258" t="s">
        <v>1686</v>
      </c>
      <c r="E1258" t="str">
        <f>VLOOKUP(D1258,Product_Dim!$A$1:$G$101,2,0)</f>
        <v>Essential Oil Diffuser</v>
      </c>
      <c r="F1258" t="s">
        <v>1743</v>
      </c>
      <c r="G1258">
        <v>1</v>
      </c>
      <c r="H1258">
        <v>575.66</v>
      </c>
      <c r="I1258">
        <v>0.03</v>
      </c>
      <c r="J1258" t="s">
        <v>1807</v>
      </c>
      <c r="K1258" s="17">
        <v>558.39019999999994</v>
      </c>
      <c r="L1258">
        <f>VLOOKUP(C1258,Customer_Dim!$A$2:$H$501,3,0)</f>
        <v>56</v>
      </c>
      <c r="M1258" t="str">
        <f t="shared" si="19"/>
        <v>40–59</v>
      </c>
      <c r="N1258" t="str">
        <f>VLOOKUP(C1258,Customer_Dim!$A$2:$H$501,4,0)</f>
        <v>Female</v>
      </c>
      <c r="O1258" t="str">
        <f>VLOOKUP(C1258,Customer_Dim!$A$2:$H$501,6,0)</f>
        <v>Alabama</v>
      </c>
      <c r="P1258">
        <f>VLOOKUP(D1258,Product_Dim!$A$1:$G$101,7,0)</f>
        <v>400</v>
      </c>
    </row>
    <row r="1259" spans="1:16" x14ac:dyDescent="0.3">
      <c r="A1259" t="s">
        <v>1962</v>
      </c>
      <c r="B1259" s="4">
        <v>45745</v>
      </c>
      <c r="C1259" t="s">
        <v>959</v>
      </c>
      <c r="D1259" t="s">
        <v>1716</v>
      </c>
      <c r="E1259" t="str">
        <f>VLOOKUP(D1259,Product_Dim!$A$1:$G$101,2,0)</f>
        <v>USB-C Laptop Charger</v>
      </c>
      <c r="F1259" t="s">
        <v>1776</v>
      </c>
      <c r="G1259">
        <v>4</v>
      </c>
      <c r="H1259">
        <v>986.41</v>
      </c>
      <c r="I1259">
        <v>0.22</v>
      </c>
      <c r="J1259" t="s">
        <v>1805</v>
      </c>
      <c r="K1259" s="17">
        <v>3077.5992000000001</v>
      </c>
      <c r="L1259">
        <f>VLOOKUP(C1259,Customer_Dim!$A$2:$H$501,3,0)</f>
        <v>56</v>
      </c>
      <c r="M1259" t="str">
        <f t="shared" si="19"/>
        <v>40–59</v>
      </c>
      <c r="N1259" t="str">
        <f>VLOOKUP(C1259,Customer_Dim!$A$2:$H$501,4,0)</f>
        <v>Female</v>
      </c>
      <c r="O1259" t="str">
        <f>VLOOKUP(C1259,Customer_Dim!$A$2:$H$501,6,0)</f>
        <v>Alabama</v>
      </c>
      <c r="P1259">
        <f>VLOOKUP(D1259,Product_Dim!$A$1:$G$101,7,0)</f>
        <v>485</v>
      </c>
    </row>
    <row r="1260" spans="1:16" x14ac:dyDescent="0.3">
      <c r="A1260" t="s">
        <v>3449</v>
      </c>
      <c r="B1260" s="4">
        <v>45301</v>
      </c>
      <c r="C1260" t="s">
        <v>962</v>
      </c>
      <c r="D1260" t="s">
        <v>1558</v>
      </c>
      <c r="E1260" t="str">
        <f>VLOOKUP(D1260,Product_Dim!$A$1:$G$101,2,0)</f>
        <v>Decorative Wall Mirror</v>
      </c>
      <c r="F1260" t="s">
        <v>1776</v>
      </c>
      <c r="G1260">
        <v>2</v>
      </c>
      <c r="H1260">
        <v>403.2</v>
      </c>
      <c r="I1260">
        <v>0.21</v>
      </c>
      <c r="J1260" t="s">
        <v>1807</v>
      </c>
      <c r="K1260" s="17">
        <v>637.05600000000004</v>
      </c>
      <c r="L1260">
        <f>VLOOKUP(C1260,Customer_Dim!$A$2:$H$501,3,0)</f>
        <v>60</v>
      </c>
      <c r="M1260" t="str">
        <f t="shared" si="19"/>
        <v>60+</v>
      </c>
      <c r="N1260" t="str">
        <f>VLOOKUP(C1260,Customer_Dim!$A$2:$H$501,4,0)</f>
        <v>Female</v>
      </c>
      <c r="O1260" t="str">
        <f>VLOOKUP(C1260,Customer_Dim!$A$2:$H$501,6,0)</f>
        <v>Iowa</v>
      </c>
      <c r="P1260">
        <f>VLOOKUP(D1260,Product_Dim!$A$1:$G$101,7,0)</f>
        <v>439</v>
      </c>
    </row>
    <row r="1261" spans="1:16" x14ac:dyDescent="0.3">
      <c r="A1261" t="s">
        <v>3793</v>
      </c>
      <c r="B1261" s="4">
        <v>45349</v>
      </c>
      <c r="C1261" t="s">
        <v>962</v>
      </c>
      <c r="D1261" t="s">
        <v>1694</v>
      </c>
      <c r="E1261" t="str">
        <f>VLOOKUP(D1261,Product_Dim!$A$1:$G$101,2,0)</f>
        <v>Fitness Resistance Bands</v>
      </c>
      <c r="F1261" t="s">
        <v>1768</v>
      </c>
      <c r="G1261">
        <v>4</v>
      </c>
      <c r="H1261">
        <v>752.48</v>
      </c>
      <c r="I1261">
        <v>0.23</v>
      </c>
      <c r="J1261" t="s">
        <v>1805</v>
      </c>
      <c r="K1261" s="17">
        <v>2317.6383999999998</v>
      </c>
      <c r="L1261">
        <f>VLOOKUP(C1261,Customer_Dim!$A$2:$H$501,3,0)</f>
        <v>60</v>
      </c>
      <c r="M1261" t="str">
        <f t="shared" si="19"/>
        <v>60+</v>
      </c>
      <c r="N1261" t="str">
        <f>VLOOKUP(C1261,Customer_Dim!$A$2:$H$501,4,0)</f>
        <v>Female</v>
      </c>
      <c r="O1261" t="str">
        <f>VLOOKUP(C1261,Customer_Dim!$A$2:$H$501,6,0)</f>
        <v>Iowa</v>
      </c>
      <c r="P1261">
        <f>VLOOKUP(D1261,Product_Dim!$A$1:$G$101,7,0)</f>
        <v>281</v>
      </c>
    </row>
    <row r="1262" spans="1:16" x14ac:dyDescent="0.3">
      <c r="A1262" t="s">
        <v>3786</v>
      </c>
      <c r="B1262" s="4">
        <v>45666</v>
      </c>
      <c r="C1262" t="s">
        <v>965</v>
      </c>
      <c r="D1262" t="s">
        <v>1622</v>
      </c>
      <c r="E1262" t="str">
        <f>VLOOKUP(D1262,Product_Dim!$A$1:$G$101,2,0)</f>
        <v>Men's Winter Jacket</v>
      </c>
      <c r="F1262" t="s">
        <v>1779</v>
      </c>
      <c r="G1262">
        <v>2</v>
      </c>
      <c r="H1262">
        <v>635.80999999999995</v>
      </c>
      <c r="I1262">
        <v>0.13</v>
      </c>
      <c r="J1262" t="s">
        <v>1807</v>
      </c>
      <c r="K1262" s="17">
        <v>1106.3094000000001</v>
      </c>
      <c r="L1262">
        <f>VLOOKUP(C1262,Customer_Dim!$A$2:$H$501,3,0)</f>
        <v>41</v>
      </c>
      <c r="M1262" t="str">
        <f t="shared" si="19"/>
        <v>40–59</v>
      </c>
      <c r="N1262" t="str">
        <f>VLOOKUP(C1262,Customer_Dim!$A$2:$H$501,4,0)</f>
        <v>Female</v>
      </c>
      <c r="O1262" t="str">
        <f>VLOOKUP(C1262,Customer_Dim!$A$2:$H$501,6,0)</f>
        <v>California</v>
      </c>
      <c r="P1262">
        <f>VLOOKUP(D1262,Product_Dim!$A$1:$G$101,7,0)</f>
        <v>296</v>
      </c>
    </row>
    <row r="1263" spans="1:16" x14ac:dyDescent="0.3">
      <c r="A1263" t="s">
        <v>2821</v>
      </c>
      <c r="B1263" s="4">
        <v>45681</v>
      </c>
      <c r="C1263" t="s">
        <v>965</v>
      </c>
      <c r="D1263" t="s">
        <v>1650</v>
      </c>
      <c r="E1263" t="str">
        <f>VLOOKUP(D1263,Product_Dim!$A$1:$G$101,2,0)</f>
        <v>Luxury Perfume Spray</v>
      </c>
      <c r="F1263" t="s">
        <v>1779</v>
      </c>
      <c r="G1263">
        <v>2</v>
      </c>
      <c r="H1263">
        <v>92.64</v>
      </c>
      <c r="I1263">
        <v>0.14000000000000001</v>
      </c>
      <c r="J1263" t="s">
        <v>1810</v>
      </c>
      <c r="K1263" s="17">
        <v>159.3408</v>
      </c>
      <c r="L1263">
        <f>VLOOKUP(C1263,Customer_Dim!$A$2:$H$501,3,0)</f>
        <v>41</v>
      </c>
      <c r="M1263" t="str">
        <f t="shared" si="19"/>
        <v>40–59</v>
      </c>
      <c r="N1263" t="str">
        <f>VLOOKUP(C1263,Customer_Dim!$A$2:$H$501,4,0)</f>
        <v>Female</v>
      </c>
      <c r="O1263" t="str">
        <f>VLOOKUP(C1263,Customer_Dim!$A$2:$H$501,6,0)</f>
        <v>California</v>
      </c>
      <c r="P1263">
        <f>VLOOKUP(D1263,Product_Dim!$A$1:$G$101,7,0)</f>
        <v>444</v>
      </c>
    </row>
    <row r="1264" spans="1:16" x14ac:dyDescent="0.3">
      <c r="A1264" t="s">
        <v>2757</v>
      </c>
      <c r="B1264" s="4">
        <v>45689</v>
      </c>
      <c r="C1264" t="s">
        <v>965</v>
      </c>
      <c r="D1264" t="s">
        <v>1652</v>
      </c>
      <c r="E1264" t="str">
        <f>VLOOKUP(D1264,Product_Dim!$A$1:$G$101,2,0)</f>
        <v>Tennis Ball 3-Pack</v>
      </c>
      <c r="F1264" t="s">
        <v>1755</v>
      </c>
      <c r="G1264">
        <v>4</v>
      </c>
      <c r="H1264">
        <v>372.42</v>
      </c>
      <c r="I1264">
        <v>0.19</v>
      </c>
      <c r="J1264" t="s">
        <v>1805</v>
      </c>
      <c r="K1264" s="17">
        <v>1206.6407999999999</v>
      </c>
      <c r="L1264">
        <f>VLOOKUP(C1264,Customer_Dim!$A$2:$H$501,3,0)</f>
        <v>41</v>
      </c>
      <c r="M1264" t="str">
        <f t="shared" si="19"/>
        <v>40–59</v>
      </c>
      <c r="N1264" t="str">
        <f>VLOOKUP(C1264,Customer_Dim!$A$2:$H$501,4,0)</f>
        <v>Female</v>
      </c>
      <c r="O1264" t="str">
        <f>VLOOKUP(C1264,Customer_Dim!$A$2:$H$501,6,0)</f>
        <v>California</v>
      </c>
      <c r="P1264">
        <f>VLOOKUP(D1264,Product_Dim!$A$1:$G$101,7,0)</f>
        <v>465</v>
      </c>
    </row>
    <row r="1265" spans="1:16" x14ac:dyDescent="0.3">
      <c r="A1265" t="s">
        <v>2939</v>
      </c>
      <c r="B1265" s="4">
        <v>45746</v>
      </c>
      <c r="C1265" t="s">
        <v>965</v>
      </c>
      <c r="D1265" t="s">
        <v>1654</v>
      </c>
      <c r="E1265" t="str">
        <f>VLOOKUP(D1265,Product_Dim!$A$1:$G$101,2,0)</f>
        <v>Laptop Cooling Pad</v>
      </c>
      <c r="F1265" t="s">
        <v>1779</v>
      </c>
      <c r="G1265">
        <v>4</v>
      </c>
      <c r="H1265">
        <v>267.36</v>
      </c>
      <c r="I1265">
        <v>0.27</v>
      </c>
      <c r="J1265" t="s">
        <v>1807</v>
      </c>
      <c r="K1265" s="17">
        <v>780.69119999999998</v>
      </c>
      <c r="L1265">
        <f>VLOOKUP(C1265,Customer_Dim!$A$2:$H$501,3,0)</f>
        <v>41</v>
      </c>
      <c r="M1265" t="str">
        <f t="shared" si="19"/>
        <v>40–59</v>
      </c>
      <c r="N1265" t="str">
        <f>VLOOKUP(C1265,Customer_Dim!$A$2:$H$501,4,0)</f>
        <v>Female</v>
      </c>
      <c r="O1265" t="str">
        <f>VLOOKUP(C1265,Customer_Dim!$A$2:$H$501,6,0)</f>
        <v>California</v>
      </c>
      <c r="P1265">
        <f>VLOOKUP(D1265,Product_Dim!$A$1:$G$101,7,0)</f>
        <v>222</v>
      </c>
    </row>
    <row r="1266" spans="1:16" x14ac:dyDescent="0.3">
      <c r="A1266" t="s">
        <v>2848</v>
      </c>
      <c r="B1266" s="4">
        <v>45781</v>
      </c>
      <c r="C1266" t="s">
        <v>968</v>
      </c>
      <c r="D1266" t="s">
        <v>1564</v>
      </c>
      <c r="E1266" t="str">
        <f>VLOOKUP(D1266,Product_Dim!$A$1:$G$101,2,0)</f>
        <v>Soccer Training Cone Set</v>
      </c>
      <c r="F1266" t="s">
        <v>1764</v>
      </c>
      <c r="G1266">
        <v>2</v>
      </c>
      <c r="H1266">
        <v>485.25</v>
      </c>
      <c r="I1266">
        <v>0.28000000000000003</v>
      </c>
      <c r="J1266" t="s">
        <v>1805</v>
      </c>
      <c r="K1266" s="17">
        <v>698.76</v>
      </c>
      <c r="L1266">
        <f>VLOOKUP(C1266,Customer_Dim!$A$2:$H$501,3,0)</f>
        <v>20</v>
      </c>
      <c r="M1266" t="str">
        <f t="shared" si="19"/>
        <v>20–39</v>
      </c>
      <c r="N1266" t="str">
        <f>VLOOKUP(C1266,Customer_Dim!$A$2:$H$501,4,0)</f>
        <v>Male</v>
      </c>
      <c r="O1266" t="str">
        <f>VLOOKUP(C1266,Customer_Dim!$A$2:$H$501,6,0)</f>
        <v>Vermont</v>
      </c>
      <c r="P1266">
        <f>VLOOKUP(D1266,Product_Dim!$A$1:$G$101,7,0)</f>
        <v>367</v>
      </c>
    </row>
    <row r="1267" spans="1:16" x14ac:dyDescent="0.3">
      <c r="A1267" t="s">
        <v>3662</v>
      </c>
      <c r="B1267" s="4">
        <v>45710</v>
      </c>
      <c r="C1267" t="s">
        <v>968</v>
      </c>
      <c r="D1267" t="s">
        <v>1568</v>
      </c>
      <c r="E1267" t="str">
        <f>VLOOKUP(D1267,Product_Dim!$A$1:$G$101,2,0)</f>
        <v>Knee Support Brace</v>
      </c>
      <c r="F1267" t="s">
        <v>1771</v>
      </c>
      <c r="G1267">
        <v>3</v>
      </c>
      <c r="H1267">
        <v>569.98</v>
      </c>
      <c r="I1267">
        <v>0.05</v>
      </c>
      <c r="J1267" t="s">
        <v>1805</v>
      </c>
      <c r="K1267" s="17">
        <v>1624.443</v>
      </c>
      <c r="L1267">
        <f>VLOOKUP(C1267,Customer_Dim!$A$2:$H$501,3,0)</f>
        <v>20</v>
      </c>
      <c r="M1267" t="str">
        <f t="shared" si="19"/>
        <v>20–39</v>
      </c>
      <c r="N1267" t="str">
        <f>VLOOKUP(C1267,Customer_Dim!$A$2:$H$501,4,0)</f>
        <v>Male</v>
      </c>
      <c r="O1267" t="str">
        <f>VLOOKUP(C1267,Customer_Dim!$A$2:$H$501,6,0)</f>
        <v>Vermont</v>
      </c>
      <c r="P1267">
        <f>VLOOKUP(D1267,Product_Dim!$A$1:$G$101,7,0)</f>
        <v>65</v>
      </c>
    </row>
    <row r="1268" spans="1:16" x14ac:dyDescent="0.3">
      <c r="A1268" t="s">
        <v>3736</v>
      </c>
      <c r="B1268" s="4">
        <v>45466</v>
      </c>
      <c r="C1268" t="s">
        <v>968</v>
      </c>
      <c r="D1268" t="s">
        <v>1537</v>
      </c>
      <c r="E1268" t="str">
        <f>VLOOKUP(D1268,Product_Dim!$A$1:$G$101,2,0)</f>
        <v>Men's Leather Belt</v>
      </c>
      <c r="F1268" t="s">
        <v>1755</v>
      </c>
      <c r="G1268">
        <v>2</v>
      </c>
      <c r="H1268">
        <v>344.16</v>
      </c>
      <c r="I1268">
        <v>0.09</v>
      </c>
      <c r="J1268" t="s">
        <v>1807</v>
      </c>
      <c r="K1268" s="17">
        <v>626.37120000000004</v>
      </c>
      <c r="L1268">
        <f>VLOOKUP(C1268,Customer_Dim!$A$2:$H$501,3,0)</f>
        <v>20</v>
      </c>
      <c r="M1268" t="str">
        <f t="shared" si="19"/>
        <v>20–39</v>
      </c>
      <c r="N1268" t="str">
        <f>VLOOKUP(C1268,Customer_Dim!$A$2:$H$501,4,0)</f>
        <v>Male</v>
      </c>
      <c r="O1268" t="str">
        <f>VLOOKUP(C1268,Customer_Dim!$A$2:$H$501,6,0)</f>
        <v>Vermont</v>
      </c>
      <c r="P1268">
        <f>VLOOKUP(D1268,Product_Dim!$A$1:$G$101,7,0)</f>
        <v>59</v>
      </c>
    </row>
    <row r="1269" spans="1:16" x14ac:dyDescent="0.3">
      <c r="A1269" t="s">
        <v>3066</v>
      </c>
      <c r="B1269" s="4">
        <v>45509</v>
      </c>
      <c r="C1269" t="s">
        <v>968</v>
      </c>
      <c r="D1269" t="s">
        <v>1652</v>
      </c>
      <c r="E1269" t="str">
        <f>VLOOKUP(D1269,Product_Dim!$A$1:$G$101,2,0)</f>
        <v>Tennis Ball 3-Pack</v>
      </c>
      <c r="F1269" t="s">
        <v>1755</v>
      </c>
      <c r="G1269">
        <v>1</v>
      </c>
      <c r="H1269">
        <v>85.58</v>
      </c>
      <c r="I1269">
        <v>0.1</v>
      </c>
      <c r="J1269" t="s">
        <v>1810</v>
      </c>
      <c r="K1269" s="17">
        <v>77.022000000000006</v>
      </c>
      <c r="L1269">
        <f>VLOOKUP(C1269,Customer_Dim!$A$2:$H$501,3,0)</f>
        <v>20</v>
      </c>
      <c r="M1269" t="str">
        <f t="shared" si="19"/>
        <v>20–39</v>
      </c>
      <c r="N1269" t="str">
        <f>VLOOKUP(C1269,Customer_Dim!$A$2:$H$501,4,0)</f>
        <v>Male</v>
      </c>
      <c r="O1269" t="str">
        <f>VLOOKUP(C1269,Customer_Dim!$A$2:$H$501,6,0)</f>
        <v>Vermont</v>
      </c>
      <c r="P1269">
        <f>VLOOKUP(D1269,Product_Dim!$A$1:$G$101,7,0)</f>
        <v>465</v>
      </c>
    </row>
    <row r="1270" spans="1:16" x14ac:dyDescent="0.3">
      <c r="A1270" t="s">
        <v>3304</v>
      </c>
      <c r="B1270" s="4">
        <v>45787</v>
      </c>
      <c r="C1270" t="s">
        <v>968</v>
      </c>
      <c r="D1270" t="s">
        <v>1678</v>
      </c>
      <c r="E1270" t="str">
        <f>VLOOKUP(D1270,Product_Dim!$A$1:$G$101,2,0)</f>
        <v>Bluetooth Car Audio System</v>
      </c>
      <c r="F1270" t="s">
        <v>1792</v>
      </c>
      <c r="G1270">
        <v>1</v>
      </c>
      <c r="H1270">
        <v>478.08</v>
      </c>
      <c r="I1270">
        <v>7.0000000000000007E-2</v>
      </c>
      <c r="J1270" t="s">
        <v>1810</v>
      </c>
      <c r="K1270" s="17">
        <v>444.61439999999988</v>
      </c>
      <c r="L1270">
        <f>VLOOKUP(C1270,Customer_Dim!$A$2:$H$501,3,0)</f>
        <v>20</v>
      </c>
      <c r="M1270" t="str">
        <f t="shared" si="19"/>
        <v>20–39</v>
      </c>
      <c r="N1270" t="str">
        <f>VLOOKUP(C1270,Customer_Dim!$A$2:$H$501,4,0)</f>
        <v>Male</v>
      </c>
      <c r="O1270" t="str">
        <f>VLOOKUP(C1270,Customer_Dim!$A$2:$H$501,6,0)</f>
        <v>Vermont</v>
      </c>
      <c r="P1270">
        <f>VLOOKUP(D1270,Product_Dim!$A$1:$G$101,7,0)</f>
        <v>159</v>
      </c>
    </row>
    <row r="1271" spans="1:16" x14ac:dyDescent="0.3">
      <c r="A1271" t="s">
        <v>2316</v>
      </c>
      <c r="B1271" s="4">
        <v>45762</v>
      </c>
      <c r="C1271" t="s">
        <v>971</v>
      </c>
      <c r="D1271" t="s">
        <v>1686</v>
      </c>
      <c r="E1271" t="str">
        <f>VLOOKUP(D1271,Product_Dim!$A$1:$G$101,2,0)</f>
        <v>Essential Oil Diffuser</v>
      </c>
      <c r="F1271" t="s">
        <v>1776</v>
      </c>
      <c r="G1271">
        <v>2</v>
      </c>
      <c r="H1271">
        <v>616.97</v>
      </c>
      <c r="I1271">
        <v>0.22</v>
      </c>
      <c r="J1271" t="s">
        <v>1805</v>
      </c>
      <c r="K1271" s="17">
        <v>962.47320000000002</v>
      </c>
      <c r="L1271">
        <f>VLOOKUP(C1271,Customer_Dim!$A$2:$H$501,3,0)</f>
        <v>35</v>
      </c>
      <c r="M1271" t="str">
        <f t="shared" si="19"/>
        <v>20–39</v>
      </c>
      <c r="N1271" t="str">
        <f>VLOOKUP(C1271,Customer_Dim!$A$2:$H$501,4,0)</f>
        <v>Male</v>
      </c>
      <c r="O1271" t="str">
        <f>VLOOKUP(C1271,Customer_Dim!$A$2:$H$501,6,0)</f>
        <v>Oregon</v>
      </c>
      <c r="P1271">
        <f>VLOOKUP(D1271,Product_Dim!$A$1:$G$101,7,0)</f>
        <v>400</v>
      </c>
    </row>
    <row r="1272" spans="1:16" x14ac:dyDescent="0.3">
      <c r="A1272" t="s">
        <v>3072</v>
      </c>
      <c r="B1272" s="4">
        <v>45628</v>
      </c>
      <c r="C1272" t="s">
        <v>974</v>
      </c>
      <c r="D1272" t="s">
        <v>1562</v>
      </c>
      <c r="E1272" t="str">
        <f>VLOOKUP(D1272,Product_Dim!$A$1:$G$101,2,0)</f>
        <v>Beard Grooming Kit</v>
      </c>
      <c r="F1272" t="s">
        <v>1795</v>
      </c>
      <c r="G1272">
        <v>4</v>
      </c>
      <c r="H1272">
        <v>295.39999999999998</v>
      </c>
      <c r="I1272">
        <v>0.23</v>
      </c>
      <c r="J1272" t="s">
        <v>1807</v>
      </c>
      <c r="K1272" s="17">
        <v>909.83199999999999</v>
      </c>
      <c r="L1272">
        <f>VLOOKUP(C1272,Customer_Dim!$A$2:$H$501,3,0)</f>
        <v>47</v>
      </c>
      <c r="M1272" t="str">
        <f t="shared" si="19"/>
        <v>40–59</v>
      </c>
      <c r="N1272" t="str">
        <f>VLOOKUP(C1272,Customer_Dim!$A$2:$H$501,4,0)</f>
        <v>Female</v>
      </c>
      <c r="O1272" t="str">
        <f>VLOOKUP(C1272,Customer_Dim!$A$2:$H$501,6,0)</f>
        <v>Delaware</v>
      </c>
      <c r="P1272">
        <f>VLOOKUP(D1272,Product_Dim!$A$1:$G$101,7,0)</f>
        <v>256</v>
      </c>
    </row>
    <row r="1273" spans="1:16" x14ac:dyDescent="0.3">
      <c r="A1273" t="s">
        <v>2156</v>
      </c>
      <c r="B1273" s="4">
        <v>45748</v>
      </c>
      <c r="C1273" t="s">
        <v>974</v>
      </c>
      <c r="D1273" t="s">
        <v>1584</v>
      </c>
      <c r="E1273" t="str">
        <f>VLOOKUP(D1273,Product_Dim!$A$1:$G$101,2,0)</f>
        <v>Decorative Floor Vase</v>
      </c>
      <c r="F1273" t="s">
        <v>1779</v>
      </c>
      <c r="G1273">
        <v>2</v>
      </c>
      <c r="H1273">
        <v>563.29999999999995</v>
      </c>
      <c r="I1273">
        <v>0.26</v>
      </c>
      <c r="J1273" t="s">
        <v>1805</v>
      </c>
      <c r="K1273" s="17">
        <v>833.68399999999997</v>
      </c>
      <c r="L1273">
        <f>VLOOKUP(C1273,Customer_Dim!$A$2:$H$501,3,0)</f>
        <v>47</v>
      </c>
      <c r="M1273" t="str">
        <f t="shared" si="19"/>
        <v>40–59</v>
      </c>
      <c r="N1273" t="str">
        <f>VLOOKUP(C1273,Customer_Dim!$A$2:$H$501,4,0)</f>
        <v>Female</v>
      </c>
      <c r="O1273" t="str">
        <f>VLOOKUP(C1273,Customer_Dim!$A$2:$H$501,6,0)</f>
        <v>Delaware</v>
      </c>
      <c r="P1273">
        <f>VLOOKUP(D1273,Product_Dim!$A$1:$G$101,7,0)</f>
        <v>378</v>
      </c>
    </row>
    <row r="1274" spans="1:16" x14ac:dyDescent="0.3">
      <c r="A1274" t="s">
        <v>3364</v>
      </c>
      <c r="B1274" s="4">
        <v>45524</v>
      </c>
      <c r="C1274" t="s">
        <v>974</v>
      </c>
      <c r="D1274" t="s">
        <v>1604</v>
      </c>
      <c r="E1274" t="str">
        <f>VLOOKUP(D1274,Product_Dim!$A$1:$G$101,2,0)</f>
        <v>Men's Casual Sneakers</v>
      </c>
      <c r="F1274" t="s">
        <v>1776</v>
      </c>
      <c r="G1274">
        <v>4</v>
      </c>
      <c r="H1274">
        <v>332.97</v>
      </c>
      <c r="I1274">
        <v>0.28000000000000003</v>
      </c>
      <c r="J1274" t="s">
        <v>1805</v>
      </c>
      <c r="K1274" s="17">
        <v>958.95360000000005</v>
      </c>
      <c r="L1274">
        <f>VLOOKUP(C1274,Customer_Dim!$A$2:$H$501,3,0)</f>
        <v>47</v>
      </c>
      <c r="M1274" t="str">
        <f t="shared" si="19"/>
        <v>40–59</v>
      </c>
      <c r="N1274" t="str">
        <f>VLOOKUP(C1274,Customer_Dim!$A$2:$H$501,4,0)</f>
        <v>Female</v>
      </c>
      <c r="O1274" t="str">
        <f>VLOOKUP(C1274,Customer_Dim!$A$2:$H$501,6,0)</f>
        <v>Delaware</v>
      </c>
      <c r="P1274">
        <f>VLOOKUP(D1274,Product_Dim!$A$1:$G$101,7,0)</f>
        <v>214</v>
      </c>
    </row>
    <row r="1275" spans="1:16" x14ac:dyDescent="0.3">
      <c r="A1275" t="s">
        <v>2960</v>
      </c>
      <c r="B1275" s="4">
        <v>45694</v>
      </c>
      <c r="C1275" t="s">
        <v>974</v>
      </c>
      <c r="D1275" t="s">
        <v>1606</v>
      </c>
      <c r="E1275" t="str">
        <f>VLOOKUP(D1275,Product_Dim!$A$1:$G$101,2,0)</f>
        <v>Sports Water Hydration Pack</v>
      </c>
      <c r="F1275" t="s">
        <v>1781</v>
      </c>
      <c r="G1275">
        <v>2</v>
      </c>
      <c r="H1275">
        <v>574.58000000000004</v>
      </c>
      <c r="I1275">
        <v>0.06</v>
      </c>
      <c r="J1275" t="s">
        <v>1805</v>
      </c>
      <c r="K1275" s="17">
        <v>1080.2103999999999</v>
      </c>
      <c r="L1275">
        <f>VLOOKUP(C1275,Customer_Dim!$A$2:$H$501,3,0)</f>
        <v>47</v>
      </c>
      <c r="M1275" t="str">
        <f t="shared" si="19"/>
        <v>40–59</v>
      </c>
      <c r="N1275" t="str">
        <f>VLOOKUP(C1275,Customer_Dim!$A$2:$H$501,4,0)</f>
        <v>Female</v>
      </c>
      <c r="O1275" t="str">
        <f>VLOOKUP(C1275,Customer_Dim!$A$2:$H$501,6,0)</f>
        <v>Delaware</v>
      </c>
      <c r="P1275">
        <f>VLOOKUP(D1275,Product_Dim!$A$1:$G$101,7,0)</f>
        <v>394</v>
      </c>
    </row>
    <row r="1276" spans="1:16" x14ac:dyDescent="0.3">
      <c r="A1276" t="s">
        <v>2080</v>
      </c>
      <c r="B1276" s="4">
        <v>45667</v>
      </c>
      <c r="C1276" t="s">
        <v>974</v>
      </c>
      <c r="D1276" t="s">
        <v>1678</v>
      </c>
      <c r="E1276" t="str">
        <f>VLOOKUP(D1276,Product_Dim!$A$1:$G$101,2,0)</f>
        <v>Bluetooth Car Audio System</v>
      </c>
      <c r="F1276" t="s">
        <v>1764</v>
      </c>
      <c r="G1276">
        <v>1</v>
      </c>
      <c r="H1276">
        <v>872.12</v>
      </c>
      <c r="I1276">
        <v>7.0000000000000007E-2</v>
      </c>
      <c r="J1276" t="s">
        <v>1807</v>
      </c>
      <c r="K1276" s="17">
        <v>811.07159999999999</v>
      </c>
      <c r="L1276">
        <f>VLOOKUP(C1276,Customer_Dim!$A$2:$H$501,3,0)</f>
        <v>47</v>
      </c>
      <c r="M1276" t="str">
        <f t="shared" si="19"/>
        <v>40–59</v>
      </c>
      <c r="N1276" t="str">
        <f>VLOOKUP(C1276,Customer_Dim!$A$2:$H$501,4,0)</f>
        <v>Female</v>
      </c>
      <c r="O1276" t="str">
        <f>VLOOKUP(C1276,Customer_Dim!$A$2:$H$501,6,0)</f>
        <v>Delaware</v>
      </c>
      <c r="P1276">
        <f>VLOOKUP(D1276,Product_Dim!$A$1:$G$101,7,0)</f>
        <v>159</v>
      </c>
    </row>
    <row r="1277" spans="1:16" x14ac:dyDescent="0.3">
      <c r="A1277" t="s">
        <v>3474</v>
      </c>
      <c r="B1277" s="4">
        <v>45860</v>
      </c>
      <c r="C1277" t="s">
        <v>974</v>
      </c>
      <c r="D1277" t="s">
        <v>1702</v>
      </c>
      <c r="E1277" t="str">
        <f>VLOOKUP(D1277,Product_Dim!$A$1:$G$101,2,0)</f>
        <v>Kitchen Cutting Board</v>
      </c>
      <c r="F1277" t="s">
        <v>1739</v>
      </c>
      <c r="G1277">
        <v>1</v>
      </c>
      <c r="H1277">
        <v>119.04</v>
      </c>
      <c r="I1277">
        <v>0.13</v>
      </c>
      <c r="J1277" t="s">
        <v>1810</v>
      </c>
      <c r="K1277" s="17">
        <v>103.56480000000001</v>
      </c>
      <c r="L1277">
        <f>VLOOKUP(C1277,Customer_Dim!$A$2:$H$501,3,0)</f>
        <v>47</v>
      </c>
      <c r="M1277" t="str">
        <f t="shared" si="19"/>
        <v>40–59</v>
      </c>
      <c r="N1277" t="str">
        <f>VLOOKUP(C1277,Customer_Dim!$A$2:$H$501,4,0)</f>
        <v>Female</v>
      </c>
      <c r="O1277" t="str">
        <f>VLOOKUP(C1277,Customer_Dim!$A$2:$H$501,6,0)</f>
        <v>Delaware</v>
      </c>
      <c r="P1277">
        <f>VLOOKUP(D1277,Product_Dim!$A$1:$G$101,7,0)</f>
        <v>82</v>
      </c>
    </row>
    <row r="1278" spans="1:16" x14ac:dyDescent="0.3">
      <c r="A1278" t="s">
        <v>3027</v>
      </c>
      <c r="B1278" s="4">
        <v>45531</v>
      </c>
      <c r="C1278" t="s">
        <v>977</v>
      </c>
      <c r="D1278" t="s">
        <v>1698</v>
      </c>
      <c r="E1278" t="str">
        <f>VLOOKUP(D1278,Product_Dim!$A$1:$G$101,2,0)</f>
        <v>Wooden Bookshelf</v>
      </c>
      <c r="F1278" t="s">
        <v>1761</v>
      </c>
      <c r="G1278">
        <v>4</v>
      </c>
      <c r="H1278">
        <v>450.83</v>
      </c>
      <c r="I1278">
        <v>0.24</v>
      </c>
      <c r="J1278" t="s">
        <v>1805</v>
      </c>
      <c r="K1278" s="17">
        <v>1370.5232000000001</v>
      </c>
      <c r="L1278">
        <f>VLOOKUP(C1278,Customer_Dim!$A$2:$H$501,3,0)</f>
        <v>62</v>
      </c>
      <c r="M1278" t="str">
        <f t="shared" si="19"/>
        <v>60+</v>
      </c>
      <c r="N1278" t="str">
        <f>VLOOKUP(C1278,Customer_Dim!$A$2:$H$501,4,0)</f>
        <v>Male</v>
      </c>
      <c r="O1278" t="str">
        <f>VLOOKUP(C1278,Customer_Dim!$A$2:$H$501,6,0)</f>
        <v>Maryland</v>
      </c>
      <c r="P1278">
        <f>VLOOKUP(D1278,Product_Dim!$A$1:$G$101,7,0)</f>
        <v>208</v>
      </c>
    </row>
    <row r="1279" spans="1:16" x14ac:dyDescent="0.3">
      <c r="A1279" t="s">
        <v>1960</v>
      </c>
      <c r="B1279" s="4">
        <v>45579</v>
      </c>
      <c r="C1279" t="s">
        <v>980</v>
      </c>
      <c r="D1279" t="s">
        <v>1552</v>
      </c>
      <c r="E1279" t="str">
        <f>VLOOKUP(D1279,Product_Dim!$A$1:$G$101,2,0)</f>
        <v>HD Smart TV Stick</v>
      </c>
      <c r="F1279" t="s">
        <v>1795</v>
      </c>
      <c r="G1279">
        <v>3</v>
      </c>
      <c r="H1279">
        <v>591.98</v>
      </c>
      <c r="I1279">
        <v>0.16</v>
      </c>
      <c r="J1279" t="s">
        <v>1805</v>
      </c>
      <c r="K1279" s="17">
        <v>1491.7896000000001</v>
      </c>
      <c r="L1279">
        <f>VLOOKUP(C1279,Customer_Dim!$A$2:$H$501,3,0)</f>
        <v>53</v>
      </c>
      <c r="M1279" t="str">
        <f t="shared" si="19"/>
        <v>40–59</v>
      </c>
      <c r="N1279" t="str">
        <f>VLOOKUP(C1279,Customer_Dim!$A$2:$H$501,4,0)</f>
        <v>Female</v>
      </c>
      <c r="O1279" t="str">
        <f>VLOOKUP(C1279,Customer_Dim!$A$2:$H$501,6,0)</f>
        <v>Washington</v>
      </c>
      <c r="P1279">
        <f>VLOOKUP(D1279,Product_Dim!$A$1:$G$101,7,0)</f>
        <v>0</v>
      </c>
    </row>
    <row r="1280" spans="1:16" x14ac:dyDescent="0.3">
      <c r="A1280" t="s">
        <v>2343</v>
      </c>
      <c r="B1280" s="4">
        <v>45855</v>
      </c>
      <c r="C1280" t="s">
        <v>980</v>
      </c>
      <c r="D1280" t="s">
        <v>1658</v>
      </c>
      <c r="E1280" t="str">
        <f>VLOOKUP(D1280,Product_Dim!$A$1:$G$101,2,0)</f>
        <v>Matte Lipstick Set</v>
      </c>
      <c r="F1280" t="s">
        <v>1755</v>
      </c>
      <c r="G1280">
        <v>4</v>
      </c>
      <c r="H1280">
        <v>839.65</v>
      </c>
      <c r="I1280">
        <v>0.26</v>
      </c>
      <c r="J1280" t="s">
        <v>1810</v>
      </c>
      <c r="K1280" s="17">
        <v>2485.364</v>
      </c>
      <c r="L1280">
        <f>VLOOKUP(C1280,Customer_Dim!$A$2:$H$501,3,0)</f>
        <v>53</v>
      </c>
      <c r="M1280" t="str">
        <f t="shared" si="19"/>
        <v>40–59</v>
      </c>
      <c r="N1280" t="str">
        <f>VLOOKUP(C1280,Customer_Dim!$A$2:$H$501,4,0)</f>
        <v>Female</v>
      </c>
      <c r="O1280" t="str">
        <f>VLOOKUP(C1280,Customer_Dim!$A$2:$H$501,6,0)</f>
        <v>Washington</v>
      </c>
      <c r="P1280">
        <f>VLOOKUP(D1280,Product_Dim!$A$1:$G$101,7,0)</f>
        <v>118</v>
      </c>
    </row>
    <row r="1281" spans="1:16" x14ac:dyDescent="0.3">
      <c r="A1281" t="s">
        <v>2698</v>
      </c>
      <c r="B1281" s="4">
        <v>45932</v>
      </c>
      <c r="C1281" t="s">
        <v>980</v>
      </c>
      <c r="D1281" t="s">
        <v>1702</v>
      </c>
      <c r="E1281" t="str">
        <f>VLOOKUP(D1281,Product_Dim!$A$1:$G$101,2,0)</f>
        <v>Kitchen Cutting Board</v>
      </c>
      <c r="F1281" t="s">
        <v>1786</v>
      </c>
      <c r="G1281">
        <v>2</v>
      </c>
      <c r="H1281">
        <v>215.59</v>
      </c>
      <c r="I1281">
        <v>0.18</v>
      </c>
      <c r="J1281" t="s">
        <v>1805</v>
      </c>
      <c r="K1281" s="17">
        <v>353.56760000000003</v>
      </c>
      <c r="L1281">
        <f>VLOOKUP(C1281,Customer_Dim!$A$2:$H$501,3,0)</f>
        <v>53</v>
      </c>
      <c r="M1281" t="str">
        <f t="shared" si="19"/>
        <v>40–59</v>
      </c>
      <c r="N1281" t="str">
        <f>VLOOKUP(C1281,Customer_Dim!$A$2:$H$501,4,0)</f>
        <v>Female</v>
      </c>
      <c r="O1281" t="str">
        <f>VLOOKUP(C1281,Customer_Dim!$A$2:$H$501,6,0)</f>
        <v>Washington</v>
      </c>
      <c r="P1281">
        <f>VLOOKUP(D1281,Product_Dim!$A$1:$G$101,7,0)</f>
        <v>82</v>
      </c>
    </row>
    <row r="1282" spans="1:16" x14ac:dyDescent="0.3">
      <c r="A1282" t="s">
        <v>2664</v>
      </c>
      <c r="B1282" s="4">
        <v>45769</v>
      </c>
      <c r="C1282" t="s">
        <v>980</v>
      </c>
      <c r="D1282" t="s">
        <v>1716</v>
      </c>
      <c r="E1282" t="str">
        <f>VLOOKUP(D1282,Product_Dim!$A$1:$G$101,2,0)</f>
        <v>USB-C Laptop Charger</v>
      </c>
      <c r="F1282" t="s">
        <v>1771</v>
      </c>
      <c r="G1282">
        <v>4</v>
      </c>
      <c r="H1282">
        <v>370.5</v>
      </c>
      <c r="I1282">
        <v>0.13</v>
      </c>
      <c r="J1282" t="s">
        <v>1807</v>
      </c>
      <c r="K1282" s="17">
        <v>1289.3399999999999</v>
      </c>
      <c r="L1282">
        <f>VLOOKUP(C1282,Customer_Dim!$A$2:$H$501,3,0)</f>
        <v>53</v>
      </c>
      <c r="M1282" t="str">
        <f t="shared" si="19"/>
        <v>40–59</v>
      </c>
      <c r="N1282" t="str">
        <f>VLOOKUP(C1282,Customer_Dim!$A$2:$H$501,4,0)</f>
        <v>Female</v>
      </c>
      <c r="O1282" t="str">
        <f>VLOOKUP(C1282,Customer_Dim!$A$2:$H$501,6,0)</f>
        <v>Washington</v>
      </c>
      <c r="P1282">
        <f>VLOOKUP(D1282,Product_Dim!$A$1:$G$101,7,0)</f>
        <v>485</v>
      </c>
    </row>
    <row r="1283" spans="1:16" x14ac:dyDescent="0.3">
      <c r="A1283" t="s">
        <v>1936</v>
      </c>
      <c r="B1283" s="4">
        <v>45723</v>
      </c>
      <c r="C1283" t="s">
        <v>983</v>
      </c>
      <c r="D1283" t="s">
        <v>1528</v>
      </c>
      <c r="E1283" t="str">
        <f>VLOOKUP(D1283,Product_Dim!$A$1:$G$101,2,0)</f>
        <v>Men's Graphic T-Shirt</v>
      </c>
      <c r="F1283" t="s">
        <v>1786</v>
      </c>
      <c r="G1283">
        <v>1</v>
      </c>
      <c r="H1283">
        <v>783.25</v>
      </c>
      <c r="I1283">
        <v>0.3</v>
      </c>
      <c r="J1283" t="s">
        <v>1805</v>
      </c>
      <c r="K1283" s="17">
        <v>548.27499999999998</v>
      </c>
      <c r="L1283">
        <f>VLOOKUP(C1283,Customer_Dim!$A$2:$H$501,3,0)</f>
        <v>49</v>
      </c>
      <c r="M1283" t="str">
        <f t="shared" ref="M1283:M1346" si="20">IF(L1283&lt;20,"Below 20",
IF(L1283&lt;40,"20–39",
IF(L1283&lt;60,"40–59","60+")))</f>
        <v>40–59</v>
      </c>
      <c r="N1283" t="str">
        <f>VLOOKUP(C1283,Customer_Dim!$A$2:$H$501,4,0)</f>
        <v>Male</v>
      </c>
      <c r="O1283" t="str">
        <f>VLOOKUP(C1283,Customer_Dim!$A$2:$H$501,6,0)</f>
        <v>Massachusetts</v>
      </c>
      <c r="P1283">
        <f>VLOOKUP(D1283,Product_Dim!$A$1:$G$101,7,0)</f>
        <v>181</v>
      </c>
    </row>
    <row r="1284" spans="1:16" x14ac:dyDescent="0.3">
      <c r="A1284" t="s">
        <v>2565</v>
      </c>
      <c r="B1284" s="4">
        <v>45470</v>
      </c>
      <c r="C1284" t="s">
        <v>986</v>
      </c>
      <c r="D1284" t="s">
        <v>1570</v>
      </c>
      <c r="E1284" t="str">
        <f>VLOOKUP(D1284,Product_Dim!$A$1:$G$101,2,0)</f>
        <v>Outdoor Sports Water Bottle</v>
      </c>
      <c r="F1284" t="s">
        <v>1774</v>
      </c>
      <c r="G1284">
        <v>1</v>
      </c>
      <c r="H1284">
        <v>202.13</v>
      </c>
      <c r="I1284">
        <v>0.13</v>
      </c>
      <c r="J1284" t="s">
        <v>1810</v>
      </c>
      <c r="K1284" s="17">
        <v>175.85310000000001</v>
      </c>
      <c r="L1284">
        <f>VLOOKUP(C1284,Customer_Dim!$A$2:$H$501,3,0)</f>
        <v>34</v>
      </c>
      <c r="M1284" t="str">
        <f t="shared" si="20"/>
        <v>20–39</v>
      </c>
      <c r="N1284" t="str">
        <f>VLOOKUP(C1284,Customer_Dim!$A$2:$H$501,4,0)</f>
        <v>Male</v>
      </c>
      <c r="O1284" t="str">
        <f>VLOOKUP(C1284,Customer_Dim!$A$2:$H$501,6,0)</f>
        <v>Maryland</v>
      </c>
      <c r="P1284">
        <f>VLOOKUP(D1284,Product_Dim!$A$1:$G$101,7,0)</f>
        <v>0</v>
      </c>
    </row>
    <row r="1285" spans="1:16" x14ac:dyDescent="0.3">
      <c r="A1285" t="s">
        <v>2085</v>
      </c>
      <c r="B1285" s="4">
        <v>45798</v>
      </c>
      <c r="C1285" t="s">
        <v>986</v>
      </c>
      <c r="D1285" t="s">
        <v>1580</v>
      </c>
      <c r="E1285" t="str">
        <f>VLOOKUP(D1285,Product_Dim!$A$1:$G$101,2,0)</f>
        <v>Women's Scarf Set</v>
      </c>
      <c r="F1285" t="s">
        <v>1761</v>
      </c>
      <c r="G1285">
        <v>4</v>
      </c>
      <c r="H1285">
        <v>285.82</v>
      </c>
      <c r="I1285">
        <v>0.18</v>
      </c>
      <c r="J1285" t="s">
        <v>1807</v>
      </c>
      <c r="K1285" s="17">
        <v>937.4896</v>
      </c>
      <c r="L1285">
        <f>VLOOKUP(C1285,Customer_Dim!$A$2:$H$501,3,0)</f>
        <v>34</v>
      </c>
      <c r="M1285" t="str">
        <f t="shared" si="20"/>
        <v>20–39</v>
      </c>
      <c r="N1285" t="str">
        <f>VLOOKUP(C1285,Customer_Dim!$A$2:$H$501,4,0)</f>
        <v>Male</v>
      </c>
      <c r="O1285" t="str">
        <f>VLOOKUP(C1285,Customer_Dim!$A$2:$H$501,6,0)</f>
        <v>Maryland</v>
      </c>
      <c r="P1285">
        <f>VLOOKUP(D1285,Product_Dim!$A$1:$G$101,7,0)</f>
        <v>268</v>
      </c>
    </row>
    <row r="1286" spans="1:16" x14ac:dyDescent="0.3">
      <c r="A1286" t="s">
        <v>2626</v>
      </c>
      <c r="B1286" s="4">
        <v>45697</v>
      </c>
      <c r="C1286" t="s">
        <v>986</v>
      </c>
      <c r="D1286" t="s">
        <v>1678</v>
      </c>
      <c r="E1286" t="str">
        <f>VLOOKUP(D1286,Product_Dim!$A$1:$G$101,2,0)</f>
        <v>Bluetooth Car Audio System</v>
      </c>
      <c r="F1286" t="s">
        <v>1734</v>
      </c>
      <c r="G1286">
        <v>1</v>
      </c>
      <c r="H1286">
        <v>719.94</v>
      </c>
      <c r="I1286">
        <v>0.23</v>
      </c>
      <c r="J1286" t="s">
        <v>1810</v>
      </c>
      <c r="K1286" s="17">
        <v>554.35380000000009</v>
      </c>
      <c r="L1286">
        <f>VLOOKUP(C1286,Customer_Dim!$A$2:$H$501,3,0)</f>
        <v>34</v>
      </c>
      <c r="M1286" t="str">
        <f t="shared" si="20"/>
        <v>20–39</v>
      </c>
      <c r="N1286" t="str">
        <f>VLOOKUP(C1286,Customer_Dim!$A$2:$H$501,4,0)</f>
        <v>Male</v>
      </c>
      <c r="O1286" t="str">
        <f>VLOOKUP(C1286,Customer_Dim!$A$2:$H$501,6,0)</f>
        <v>Maryland</v>
      </c>
      <c r="P1286">
        <f>VLOOKUP(D1286,Product_Dim!$A$1:$G$101,7,0)</f>
        <v>159</v>
      </c>
    </row>
    <row r="1287" spans="1:16" x14ac:dyDescent="0.3">
      <c r="A1287" t="s">
        <v>3546</v>
      </c>
      <c r="B1287" s="4">
        <v>45887</v>
      </c>
      <c r="C1287" t="s">
        <v>986</v>
      </c>
      <c r="D1287" t="s">
        <v>1722</v>
      </c>
      <c r="E1287" t="str">
        <f>VLOOKUP(D1287,Product_Dim!$A$1:$G$101,2,0)</f>
        <v>Women's Formal Blazer</v>
      </c>
      <c r="F1287" t="s">
        <v>1734</v>
      </c>
      <c r="G1287">
        <v>3</v>
      </c>
      <c r="H1287">
        <v>330.98</v>
      </c>
      <c r="I1287">
        <v>0.11</v>
      </c>
      <c r="J1287" t="s">
        <v>1805</v>
      </c>
      <c r="K1287" s="17">
        <v>883.71660000000008</v>
      </c>
      <c r="L1287">
        <f>VLOOKUP(C1287,Customer_Dim!$A$2:$H$501,3,0)</f>
        <v>34</v>
      </c>
      <c r="M1287" t="str">
        <f t="shared" si="20"/>
        <v>20–39</v>
      </c>
      <c r="N1287" t="str">
        <f>VLOOKUP(C1287,Customer_Dim!$A$2:$H$501,4,0)</f>
        <v>Male</v>
      </c>
      <c r="O1287" t="str">
        <f>VLOOKUP(C1287,Customer_Dim!$A$2:$H$501,6,0)</f>
        <v>Maryland</v>
      </c>
      <c r="P1287">
        <f>VLOOKUP(D1287,Product_Dim!$A$1:$G$101,7,0)</f>
        <v>143</v>
      </c>
    </row>
    <row r="1288" spans="1:16" x14ac:dyDescent="0.3">
      <c r="A1288" t="s">
        <v>2415</v>
      </c>
      <c r="B1288" s="4">
        <v>45662</v>
      </c>
      <c r="C1288" t="s">
        <v>989</v>
      </c>
      <c r="D1288" t="s">
        <v>1550</v>
      </c>
      <c r="E1288" t="str">
        <f>VLOOKUP(D1288,Product_Dim!$A$1:$G$101,2,0)</f>
        <v>Ceramic Kitchen Bowl Set</v>
      </c>
      <c r="F1288" t="s">
        <v>1781</v>
      </c>
      <c r="G1288">
        <v>1</v>
      </c>
      <c r="H1288">
        <v>874.59</v>
      </c>
      <c r="I1288">
        <v>0.28999999999999998</v>
      </c>
      <c r="J1288" t="s">
        <v>1807</v>
      </c>
      <c r="K1288" s="17">
        <v>620.95889999999997</v>
      </c>
      <c r="L1288">
        <f>VLOOKUP(C1288,Customer_Dim!$A$2:$H$501,3,0)</f>
        <v>64</v>
      </c>
      <c r="M1288" t="str">
        <f t="shared" si="20"/>
        <v>60+</v>
      </c>
      <c r="N1288" t="str">
        <f>VLOOKUP(C1288,Customer_Dim!$A$2:$H$501,4,0)</f>
        <v>Female</v>
      </c>
      <c r="O1288" t="str">
        <f>VLOOKUP(C1288,Customer_Dim!$A$2:$H$501,6,0)</f>
        <v>New Hampshire</v>
      </c>
      <c r="P1288">
        <f>VLOOKUP(D1288,Product_Dim!$A$1:$G$101,7,0)</f>
        <v>308</v>
      </c>
    </row>
    <row r="1289" spans="1:16" x14ac:dyDescent="0.3">
      <c r="A1289" t="s">
        <v>3015</v>
      </c>
      <c r="B1289" s="4">
        <v>45446</v>
      </c>
      <c r="C1289" t="s">
        <v>989</v>
      </c>
      <c r="D1289" t="s">
        <v>1544</v>
      </c>
      <c r="E1289" t="str">
        <f>VLOOKUP(D1289,Product_Dim!$A$1:$G$101,2,0)</f>
        <v>Wireless Bluetooth Earbuds</v>
      </c>
      <c r="F1289" t="s">
        <v>1786</v>
      </c>
      <c r="G1289">
        <v>3</v>
      </c>
      <c r="H1289">
        <v>581.09</v>
      </c>
      <c r="I1289">
        <v>0.1</v>
      </c>
      <c r="J1289" t="s">
        <v>1810</v>
      </c>
      <c r="K1289" s="17">
        <v>1568.943</v>
      </c>
      <c r="L1289">
        <f>VLOOKUP(C1289,Customer_Dim!$A$2:$H$501,3,0)</f>
        <v>64</v>
      </c>
      <c r="M1289" t="str">
        <f t="shared" si="20"/>
        <v>60+</v>
      </c>
      <c r="N1289" t="str">
        <f>VLOOKUP(C1289,Customer_Dim!$A$2:$H$501,4,0)</f>
        <v>Female</v>
      </c>
      <c r="O1289" t="str">
        <f>VLOOKUP(C1289,Customer_Dim!$A$2:$H$501,6,0)</f>
        <v>New Hampshire</v>
      </c>
      <c r="P1289">
        <f>VLOOKUP(D1289,Product_Dim!$A$1:$G$101,7,0)</f>
        <v>142</v>
      </c>
    </row>
    <row r="1290" spans="1:16" x14ac:dyDescent="0.3">
      <c r="A1290" t="s">
        <v>2833</v>
      </c>
      <c r="B1290" s="4">
        <v>45278</v>
      </c>
      <c r="C1290" t="s">
        <v>989</v>
      </c>
      <c r="D1290" t="s">
        <v>1692</v>
      </c>
      <c r="E1290" t="str">
        <f>VLOOKUP(D1290,Product_Dim!$A$1:$G$101,2,0)</f>
        <v>Badminton Racket Set</v>
      </c>
      <c r="F1290" t="s">
        <v>1734</v>
      </c>
      <c r="G1290">
        <v>2</v>
      </c>
      <c r="H1290">
        <v>773.75</v>
      </c>
      <c r="I1290">
        <v>0.16</v>
      </c>
      <c r="J1290" t="s">
        <v>1807</v>
      </c>
      <c r="K1290" s="17">
        <v>1299.9000000000001</v>
      </c>
      <c r="L1290">
        <f>VLOOKUP(C1290,Customer_Dim!$A$2:$H$501,3,0)</f>
        <v>64</v>
      </c>
      <c r="M1290" t="str">
        <f t="shared" si="20"/>
        <v>60+</v>
      </c>
      <c r="N1290" t="str">
        <f>VLOOKUP(C1290,Customer_Dim!$A$2:$H$501,4,0)</f>
        <v>Female</v>
      </c>
      <c r="O1290" t="str">
        <f>VLOOKUP(C1290,Customer_Dim!$A$2:$H$501,6,0)</f>
        <v>New Hampshire</v>
      </c>
      <c r="P1290">
        <f>VLOOKUP(D1290,Product_Dim!$A$1:$G$101,7,0)</f>
        <v>358</v>
      </c>
    </row>
    <row r="1291" spans="1:16" x14ac:dyDescent="0.3">
      <c r="A1291" t="s">
        <v>2643</v>
      </c>
      <c r="B1291" s="4">
        <v>45914</v>
      </c>
      <c r="C1291" t="s">
        <v>989</v>
      </c>
      <c r="D1291" t="s">
        <v>1694</v>
      </c>
      <c r="E1291" t="str">
        <f>VLOOKUP(D1291,Product_Dim!$A$1:$G$101,2,0)</f>
        <v>Fitness Resistance Bands</v>
      </c>
      <c r="F1291" t="s">
        <v>1748</v>
      </c>
      <c r="G1291">
        <v>1</v>
      </c>
      <c r="H1291">
        <v>867.32</v>
      </c>
      <c r="I1291">
        <v>0.28999999999999998</v>
      </c>
      <c r="J1291" t="s">
        <v>1807</v>
      </c>
      <c r="K1291" s="17">
        <v>615.79719999999998</v>
      </c>
      <c r="L1291">
        <f>VLOOKUP(C1291,Customer_Dim!$A$2:$H$501,3,0)</f>
        <v>64</v>
      </c>
      <c r="M1291" t="str">
        <f t="shared" si="20"/>
        <v>60+</v>
      </c>
      <c r="N1291" t="str">
        <f>VLOOKUP(C1291,Customer_Dim!$A$2:$H$501,4,0)</f>
        <v>Female</v>
      </c>
      <c r="O1291" t="str">
        <f>VLOOKUP(C1291,Customer_Dim!$A$2:$H$501,6,0)</f>
        <v>New Hampshire</v>
      </c>
      <c r="P1291">
        <f>VLOOKUP(D1291,Product_Dim!$A$1:$G$101,7,0)</f>
        <v>281</v>
      </c>
    </row>
    <row r="1292" spans="1:16" x14ac:dyDescent="0.3">
      <c r="A1292" t="s">
        <v>3391</v>
      </c>
      <c r="B1292" s="4">
        <v>45902</v>
      </c>
      <c r="C1292" t="s">
        <v>992</v>
      </c>
      <c r="D1292" t="s">
        <v>1686</v>
      </c>
      <c r="E1292" t="str">
        <f>VLOOKUP(D1292,Product_Dim!$A$1:$G$101,2,0)</f>
        <v>Essential Oil Diffuser</v>
      </c>
      <c r="F1292" t="s">
        <v>1755</v>
      </c>
      <c r="G1292">
        <v>2</v>
      </c>
      <c r="H1292">
        <v>479.77</v>
      </c>
      <c r="I1292">
        <v>0.21</v>
      </c>
      <c r="J1292" t="s">
        <v>1807</v>
      </c>
      <c r="K1292" s="17">
        <v>758.03660000000002</v>
      </c>
      <c r="L1292">
        <f>VLOOKUP(C1292,Customer_Dim!$A$2:$H$501,3,0)</f>
        <v>25</v>
      </c>
      <c r="M1292" t="str">
        <f t="shared" si="20"/>
        <v>20–39</v>
      </c>
      <c r="N1292" t="str">
        <f>VLOOKUP(C1292,Customer_Dim!$A$2:$H$501,4,0)</f>
        <v>Male</v>
      </c>
      <c r="O1292" t="str">
        <f>VLOOKUP(C1292,Customer_Dim!$A$2:$H$501,6,0)</f>
        <v>Kansas</v>
      </c>
      <c r="P1292">
        <f>VLOOKUP(D1292,Product_Dim!$A$1:$G$101,7,0)</f>
        <v>400</v>
      </c>
    </row>
    <row r="1293" spans="1:16" x14ac:dyDescent="0.3">
      <c r="A1293" t="s">
        <v>2928</v>
      </c>
      <c r="B1293" s="4">
        <v>45579</v>
      </c>
      <c r="C1293" t="s">
        <v>995</v>
      </c>
      <c r="D1293" t="s">
        <v>1525</v>
      </c>
      <c r="E1293" t="str">
        <f>VLOOKUP(D1293,Product_Dim!$A$1:$G$101,2,0)</f>
        <v>Brother Laser Printer</v>
      </c>
      <c r="F1293" t="s">
        <v>1751</v>
      </c>
      <c r="G1293">
        <v>3</v>
      </c>
      <c r="H1293">
        <v>819.93</v>
      </c>
      <c r="I1293">
        <v>0.08</v>
      </c>
      <c r="J1293" t="s">
        <v>1807</v>
      </c>
      <c r="K1293" s="17">
        <v>2263.0068000000001</v>
      </c>
      <c r="L1293">
        <f>VLOOKUP(C1293,Customer_Dim!$A$2:$H$501,3,0)</f>
        <v>54</v>
      </c>
      <c r="M1293" t="str">
        <f t="shared" si="20"/>
        <v>40–59</v>
      </c>
      <c r="N1293" t="str">
        <f>VLOOKUP(C1293,Customer_Dim!$A$2:$H$501,4,0)</f>
        <v>Male</v>
      </c>
      <c r="O1293" t="str">
        <f>VLOOKUP(C1293,Customer_Dim!$A$2:$H$501,6,0)</f>
        <v>Mississippi</v>
      </c>
      <c r="P1293">
        <f>VLOOKUP(D1293,Product_Dim!$A$1:$G$101,7,0)</f>
        <v>416</v>
      </c>
    </row>
    <row r="1294" spans="1:16" x14ac:dyDescent="0.3">
      <c r="A1294" t="s">
        <v>2798</v>
      </c>
      <c r="B1294" s="4">
        <v>45432</v>
      </c>
      <c r="C1294" t="s">
        <v>995</v>
      </c>
      <c r="D1294" t="s">
        <v>1574</v>
      </c>
      <c r="E1294" t="str">
        <f>VLOOKUP(D1294,Product_Dim!$A$1:$G$101,2,0)</f>
        <v>Carbon Fiber Tennis Racket</v>
      </c>
      <c r="F1294" t="s">
        <v>1776</v>
      </c>
      <c r="G1294">
        <v>1</v>
      </c>
      <c r="H1294">
        <v>904.92</v>
      </c>
      <c r="I1294">
        <v>0.13</v>
      </c>
      <c r="J1294" t="s">
        <v>1805</v>
      </c>
      <c r="K1294" s="17">
        <v>787.28039999999999</v>
      </c>
      <c r="L1294">
        <f>VLOOKUP(C1294,Customer_Dim!$A$2:$H$501,3,0)</f>
        <v>54</v>
      </c>
      <c r="M1294" t="str">
        <f t="shared" si="20"/>
        <v>40–59</v>
      </c>
      <c r="N1294" t="str">
        <f>VLOOKUP(C1294,Customer_Dim!$A$2:$H$501,4,0)</f>
        <v>Male</v>
      </c>
      <c r="O1294" t="str">
        <f>VLOOKUP(C1294,Customer_Dim!$A$2:$H$501,6,0)</f>
        <v>Mississippi</v>
      </c>
      <c r="P1294">
        <f>VLOOKUP(D1294,Product_Dim!$A$1:$G$101,7,0)</f>
        <v>432</v>
      </c>
    </row>
    <row r="1295" spans="1:16" x14ac:dyDescent="0.3">
      <c r="A1295" t="s">
        <v>3362</v>
      </c>
      <c r="B1295" s="4">
        <v>45252</v>
      </c>
      <c r="C1295" t="s">
        <v>995</v>
      </c>
      <c r="D1295" t="s">
        <v>1590</v>
      </c>
      <c r="E1295" t="str">
        <f>VLOOKUP(D1295,Product_Dim!$A$1:$G$101,2,0)</f>
        <v>Stainless Steel Cutlery Set</v>
      </c>
      <c r="F1295" t="s">
        <v>1758</v>
      </c>
      <c r="G1295">
        <v>4</v>
      </c>
      <c r="H1295">
        <v>998.2</v>
      </c>
      <c r="I1295">
        <v>0.15</v>
      </c>
      <c r="J1295" t="s">
        <v>1805</v>
      </c>
      <c r="K1295" s="17">
        <v>3393.88</v>
      </c>
      <c r="L1295">
        <f>VLOOKUP(C1295,Customer_Dim!$A$2:$H$501,3,0)</f>
        <v>54</v>
      </c>
      <c r="M1295" t="str">
        <f t="shared" si="20"/>
        <v>40–59</v>
      </c>
      <c r="N1295" t="str">
        <f>VLOOKUP(C1295,Customer_Dim!$A$2:$H$501,4,0)</f>
        <v>Male</v>
      </c>
      <c r="O1295" t="str">
        <f>VLOOKUP(C1295,Customer_Dim!$A$2:$H$501,6,0)</f>
        <v>Mississippi</v>
      </c>
      <c r="P1295">
        <f>VLOOKUP(D1295,Product_Dim!$A$1:$G$101,7,0)</f>
        <v>57</v>
      </c>
    </row>
    <row r="1296" spans="1:16" x14ac:dyDescent="0.3">
      <c r="A1296" t="s">
        <v>2652</v>
      </c>
      <c r="B1296" s="4">
        <v>45265</v>
      </c>
      <c r="C1296" t="s">
        <v>995</v>
      </c>
      <c r="D1296" t="s">
        <v>1608</v>
      </c>
      <c r="E1296" t="str">
        <f>VLOOKUP(D1296,Product_Dim!$A$1:$G$101,2,0)</f>
        <v>Portable Power Bank</v>
      </c>
      <c r="F1296" t="s">
        <v>1779</v>
      </c>
      <c r="G1296">
        <v>1</v>
      </c>
      <c r="H1296">
        <v>529.84</v>
      </c>
      <c r="I1296">
        <v>0.13</v>
      </c>
      <c r="J1296" t="s">
        <v>1807</v>
      </c>
      <c r="K1296" s="17">
        <v>460.96080000000001</v>
      </c>
      <c r="L1296">
        <f>VLOOKUP(C1296,Customer_Dim!$A$2:$H$501,3,0)</f>
        <v>54</v>
      </c>
      <c r="M1296" t="str">
        <f t="shared" si="20"/>
        <v>40–59</v>
      </c>
      <c r="N1296" t="str">
        <f>VLOOKUP(C1296,Customer_Dim!$A$2:$H$501,4,0)</f>
        <v>Male</v>
      </c>
      <c r="O1296" t="str">
        <f>VLOOKUP(C1296,Customer_Dim!$A$2:$H$501,6,0)</f>
        <v>Mississippi</v>
      </c>
      <c r="P1296">
        <f>VLOOKUP(D1296,Product_Dim!$A$1:$G$101,7,0)</f>
        <v>301</v>
      </c>
    </row>
    <row r="1297" spans="1:16" x14ac:dyDescent="0.3">
      <c r="A1297" t="s">
        <v>1963</v>
      </c>
      <c r="B1297" s="4">
        <v>45494</v>
      </c>
      <c r="C1297" t="s">
        <v>995</v>
      </c>
      <c r="D1297" t="s">
        <v>1628</v>
      </c>
      <c r="E1297" t="str">
        <f>VLOOKUP(D1297,Product_Dim!$A$1:$G$101,2,0)</f>
        <v>Men's Roll-On Perfume</v>
      </c>
      <c r="F1297" t="s">
        <v>1734</v>
      </c>
      <c r="G1297">
        <v>2</v>
      </c>
      <c r="H1297">
        <v>921.52</v>
      </c>
      <c r="I1297">
        <v>0</v>
      </c>
      <c r="J1297" t="s">
        <v>1807</v>
      </c>
      <c r="K1297" s="17">
        <v>1843.04</v>
      </c>
      <c r="L1297">
        <f>VLOOKUP(C1297,Customer_Dim!$A$2:$H$501,3,0)</f>
        <v>54</v>
      </c>
      <c r="M1297" t="str">
        <f t="shared" si="20"/>
        <v>40–59</v>
      </c>
      <c r="N1297" t="str">
        <f>VLOOKUP(C1297,Customer_Dim!$A$2:$H$501,4,0)</f>
        <v>Male</v>
      </c>
      <c r="O1297" t="str">
        <f>VLOOKUP(C1297,Customer_Dim!$A$2:$H$501,6,0)</f>
        <v>Mississippi</v>
      </c>
      <c r="P1297">
        <f>VLOOKUP(D1297,Product_Dim!$A$1:$G$101,7,0)</f>
        <v>267</v>
      </c>
    </row>
    <row r="1298" spans="1:16" x14ac:dyDescent="0.3">
      <c r="A1298" t="s">
        <v>3688</v>
      </c>
      <c r="B1298" s="4">
        <v>45475</v>
      </c>
      <c r="C1298" t="s">
        <v>995</v>
      </c>
      <c r="D1298" t="s">
        <v>1632</v>
      </c>
      <c r="E1298" t="str">
        <f>VLOOKUP(D1298,Product_Dim!$A$1:$G$101,2,0)</f>
        <v>HDMI Cable – 2m</v>
      </c>
      <c r="F1298" t="s">
        <v>1781</v>
      </c>
      <c r="G1298">
        <v>4</v>
      </c>
      <c r="H1298">
        <v>860.78</v>
      </c>
      <c r="I1298">
        <v>0.03</v>
      </c>
      <c r="J1298" t="s">
        <v>1805</v>
      </c>
      <c r="K1298" s="17">
        <v>3339.8263999999999</v>
      </c>
      <c r="L1298">
        <f>VLOOKUP(C1298,Customer_Dim!$A$2:$H$501,3,0)</f>
        <v>54</v>
      </c>
      <c r="M1298" t="str">
        <f t="shared" si="20"/>
        <v>40–59</v>
      </c>
      <c r="N1298" t="str">
        <f>VLOOKUP(C1298,Customer_Dim!$A$2:$H$501,4,0)</f>
        <v>Male</v>
      </c>
      <c r="O1298" t="str">
        <f>VLOOKUP(C1298,Customer_Dim!$A$2:$H$501,6,0)</f>
        <v>Mississippi</v>
      </c>
      <c r="P1298">
        <f>VLOOKUP(D1298,Product_Dim!$A$1:$G$101,7,0)</f>
        <v>246</v>
      </c>
    </row>
    <row r="1299" spans="1:16" x14ac:dyDescent="0.3">
      <c r="A1299" t="s">
        <v>3759</v>
      </c>
      <c r="B1299" s="4">
        <v>45525</v>
      </c>
      <c r="C1299" t="s">
        <v>995</v>
      </c>
      <c r="D1299" t="s">
        <v>1634</v>
      </c>
      <c r="E1299" t="str">
        <f>VLOOKUP(D1299,Product_Dim!$A$1:$G$101,2,0)</f>
        <v>Rugby Ball</v>
      </c>
      <c r="F1299" t="s">
        <v>1779</v>
      </c>
      <c r="G1299">
        <v>2</v>
      </c>
      <c r="H1299">
        <v>945.92</v>
      </c>
      <c r="I1299">
        <v>0.19</v>
      </c>
      <c r="J1299" t="s">
        <v>1810</v>
      </c>
      <c r="K1299" s="17">
        <v>1532.3904</v>
      </c>
      <c r="L1299">
        <f>VLOOKUP(C1299,Customer_Dim!$A$2:$H$501,3,0)</f>
        <v>54</v>
      </c>
      <c r="M1299" t="str">
        <f t="shared" si="20"/>
        <v>40–59</v>
      </c>
      <c r="N1299" t="str">
        <f>VLOOKUP(C1299,Customer_Dim!$A$2:$H$501,4,0)</f>
        <v>Male</v>
      </c>
      <c r="O1299" t="str">
        <f>VLOOKUP(C1299,Customer_Dim!$A$2:$H$501,6,0)</f>
        <v>Mississippi</v>
      </c>
      <c r="P1299">
        <f>VLOOKUP(D1299,Product_Dim!$A$1:$G$101,7,0)</f>
        <v>82</v>
      </c>
    </row>
    <row r="1300" spans="1:16" x14ac:dyDescent="0.3">
      <c r="A1300" t="s">
        <v>1818</v>
      </c>
      <c r="B1300" s="4">
        <v>45801</v>
      </c>
      <c r="C1300" t="s">
        <v>998</v>
      </c>
      <c r="D1300" t="s">
        <v>1608</v>
      </c>
      <c r="E1300" t="str">
        <f>VLOOKUP(D1300,Product_Dim!$A$1:$G$101,2,0)</f>
        <v>Portable Power Bank</v>
      </c>
      <c r="F1300" t="s">
        <v>1739</v>
      </c>
      <c r="G1300">
        <v>4</v>
      </c>
      <c r="H1300">
        <v>286.92</v>
      </c>
      <c r="I1300">
        <v>0.17</v>
      </c>
      <c r="J1300" t="s">
        <v>1805</v>
      </c>
      <c r="K1300" s="17">
        <v>952.57439999999997</v>
      </c>
      <c r="L1300">
        <f>VLOOKUP(C1300,Customer_Dim!$A$2:$H$501,3,0)</f>
        <v>34</v>
      </c>
      <c r="M1300" t="str">
        <f t="shared" si="20"/>
        <v>20–39</v>
      </c>
      <c r="N1300" t="str">
        <f>VLOOKUP(C1300,Customer_Dim!$A$2:$H$501,4,0)</f>
        <v>Female</v>
      </c>
      <c r="O1300" t="str">
        <f>VLOOKUP(C1300,Customer_Dim!$A$2:$H$501,6,0)</f>
        <v>Iowa</v>
      </c>
      <c r="P1300">
        <f>VLOOKUP(D1300,Product_Dim!$A$1:$G$101,7,0)</f>
        <v>301</v>
      </c>
    </row>
    <row r="1301" spans="1:16" x14ac:dyDescent="0.3">
      <c r="A1301" t="s">
        <v>2658</v>
      </c>
      <c r="B1301" s="4">
        <v>45484</v>
      </c>
      <c r="C1301" t="s">
        <v>998</v>
      </c>
      <c r="D1301" t="s">
        <v>1650</v>
      </c>
      <c r="E1301" t="str">
        <f>VLOOKUP(D1301,Product_Dim!$A$1:$G$101,2,0)</f>
        <v>Luxury Perfume Spray</v>
      </c>
      <c r="F1301" t="s">
        <v>1771</v>
      </c>
      <c r="G1301">
        <v>4</v>
      </c>
      <c r="H1301">
        <v>597.79999999999995</v>
      </c>
      <c r="I1301">
        <v>0.2</v>
      </c>
      <c r="J1301" t="s">
        <v>1805</v>
      </c>
      <c r="K1301" s="17">
        <v>1912.96</v>
      </c>
      <c r="L1301">
        <f>VLOOKUP(C1301,Customer_Dim!$A$2:$H$501,3,0)</f>
        <v>34</v>
      </c>
      <c r="M1301" t="str">
        <f t="shared" si="20"/>
        <v>20–39</v>
      </c>
      <c r="N1301" t="str">
        <f>VLOOKUP(C1301,Customer_Dim!$A$2:$H$501,4,0)</f>
        <v>Female</v>
      </c>
      <c r="O1301" t="str">
        <f>VLOOKUP(C1301,Customer_Dim!$A$2:$H$501,6,0)</f>
        <v>Iowa</v>
      </c>
      <c r="P1301">
        <f>VLOOKUP(D1301,Product_Dim!$A$1:$G$101,7,0)</f>
        <v>444</v>
      </c>
    </row>
    <row r="1302" spans="1:16" x14ac:dyDescent="0.3">
      <c r="A1302" t="s">
        <v>3089</v>
      </c>
      <c r="B1302" s="4">
        <v>45876</v>
      </c>
      <c r="C1302" t="s">
        <v>1001</v>
      </c>
      <c r="D1302" t="s">
        <v>1588</v>
      </c>
      <c r="E1302" t="str">
        <f>VLOOKUP(D1302,Product_Dim!$A$1:$G$101,2,0)</f>
        <v>Fabric Sofa Throw Blanket</v>
      </c>
      <c r="F1302" t="s">
        <v>1795</v>
      </c>
      <c r="G1302">
        <v>1</v>
      </c>
      <c r="H1302">
        <v>654.17999999999995</v>
      </c>
      <c r="I1302">
        <v>0.19</v>
      </c>
      <c r="J1302" t="s">
        <v>1807</v>
      </c>
      <c r="K1302" s="17">
        <v>529.88580000000002</v>
      </c>
      <c r="L1302">
        <f>VLOOKUP(C1302,Customer_Dim!$A$2:$H$501,3,0)</f>
        <v>21</v>
      </c>
      <c r="M1302" t="str">
        <f t="shared" si="20"/>
        <v>20–39</v>
      </c>
      <c r="N1302" t="str">
        <f>VLOOKUP(C1302,Customer_Dim!$A$2:$H$501,4,0)</f>
        <v>Female</v>
      </c>
      <c r="O1302" t="str">
        <f>VLOOKUP(C1302,Customer_Dim!$A$2:$H$501,6,0)</f>
        <v>Tennessee</v>
      </c>
      <c r="P1302">
        <f>VLOOKUP(D1302,Product_Dim!$A$1:$G$101,7,0)</f>
        <v>276</v>
      </c>
    </row>
    <row r="1303" spans="1:16" x14ac:dyDescent="0.3">
      <c r="A1303" t="s">
        <v>3475</v>
      </c>
      <c r="B1303" s="4">
        <v>45843</v>
      </c>
      <c r="C1303" t="s">
        <v>1001</v>
      </c>
      <c r="D1303" t="s">
        <v>1618</v>
      </c>
      <c r="E1303" t="str">
        <f>VLOOKUP(D1303,Product_Dim!$A$1:$G$101,2,0)</f>
        <v>Adjustable Jump Rope</v>
      </c>
      <c r="F1303" t="s">
        <v>1768</v>
      </c>
      <c r="G1303">
        <v>4</v>
      </c>
      <c r="H1303">
        <v>791.65</v>
      </c>
      <c r="I1303">
        <v>0.06</v>
      </c>
      <c r="J1303" t="s">
        <v>1810</v>
      </c>
      <c r="K1303" s="17">
        <v>2976.6039999999998</v>
      </c>
      <c r="L1303">
        <f>VLOOKUP(C1303,Customer_Dim!$A$2:$H$501,3,0)</f>
        <v>21</v>
      </c>
      <c r="M1303" t="str">
        <f t="shared" si="20"/>
        <v>20–39</v>
      </c>
      <c r="N1303" t="str">
        <f>VLOOKUP(C1303,Customer_Dim!$A$2:$H$501,4,0)</f>
        <v>Female</v>
      </c>
      <c r="O1303" t="str">
        <f>VLOOKUP(C1303,Customer_Dim!$A$2:$H$501,6,0)</f>
        <v>Tennessee</v>
      </c>
      <c r="P1303">
        <f>VLOOKUP(D1303,Product_Dim!$A$1:$G$101,7,0)</f>
        <v>316</v>
      </c>
    </row>
    <row r="1304" spans="1:16" x14ac:dyDescent="0.3">
      <c r="A1304" t="s">
        <v>1902</v>
      </c>
      <c r="B1304" s="4">
        <v>45556</v>
      </c>
      <c r="C1304" t="s">
        <v>1001</v>
      </c>
      <c r="D1304" t="s">
        <v>1728</v>
      </c>
      <c r="E1304" t="str">
        <f>VLOOKUP(D1304,Product_Dim!$A$1:$G$101,2,0)</f>
        <v>Stainless Steel Cookware Set</v>
      </c>
      <c r="F1304" t="s">
        <v>1758</v>
      </c>
      <c r="G1304">
        <v>2</v>
      </c>
      <c r="H1304">
        <v>68.290000000000006</v>
      </c>
      <c r="I1304">
        <v>0.14000000000000001</v>
      </c>
      <c r="J1304" t="s">
        <v>1810</v>
      </c>
      <c r="K1304" s="17">
        <v>117.4588</v>
      </c>
      <c r="L1304">
        <f>VLOOKUP(C1304,Customer_Dim!$A$2:$H$501,3,0)</f>
        <v>21</v>
      </c>
      <c r="M1304" t="str">
        <f t="shared" si="20"/>
        <v>20–39</v>
      </c>
      <c r="N1304" t="str">
        <f>VLOOKUP(C1304,Customer_Dim!$A$2:$H$501,4,0)</f>
        <v>Female</v>
      </c>
      <c r="O1304" t="str">
        <f>VLOOKUP(C1304,Customer_Dim!$A$2:$H$501,6,0)</f>
        <v>Tennessee</v>
      </c>
      <c r="P1304">
        <f>VLOOKUP(D1304,Product_Dim!$A$1:$G$101,7,0)</f>
        <v>146</v>
      </c>
    </row>
    <row r="1305" spans="1:16" x14ac:dyDescent="0.3">
      <c r="A1305" t="s">
        <v>2136</v>
      </c>
      <c r="B1305" s="4">
        <v>45756</v>
      </c>
      <c r="C1305" t="s">
        <v>1004</v>
      </c>
      <c r="D1305" t="s">
        <v>1539</v>
      </c>
      <c r="E1305" t="str">
        <f>VLOOKUP(D1305,Product_Dim!$A$1:$G$101,2,0)</f>
        <v>Herbal Face Moisturizer</v>
      </c>
      <c r="F1305" t="s">
        <v>1734</v>
      </c>
      <c r="G1305">
        <v>4</v>
      </c>
      <c r="H1305">
        <v>24.72</v>
      </c>
      <c r="I1305">
        <v>0.28000000000000003</v>
      </c>
      <c r="J1305" t="s">
        <v>1805</v>
      </c>
      <c r="K1305" s="17">
        <v>71.193599999999989</v>
      </c>
      <c r="L1305">
        <f>VLOOKUP(C1305,Customer_Dim!$A$2:$H$501,3,0)</f>
        <v>54</v>
      </c>
      <c r="M1305" t="str">
        <f t="shared" si="20"/>
        <v>40–59</v>
      </c>
      <c r="N1305" t="str">
        <f>VLOOKUP(C1305,Customer_Dim!$A$2:$H$501,4,0)</f>
        <v>Male</v>
      </c>
      <c r="O1305" t="str">
        <f>VLOOKUP(C1305,Customer_Dim!$A$2:$H$501,6,0)</f>
        <v>Wyoming</v>
      </c>
      <c r="P1305">
        <f>VLOOKUP(D1305,Product_Dim!$A$1:$G$101,7,0)</f>
        <v>350</v>
      </c>
    </row>
    <row r="1306" spans="1:16" x14ac:dyDescent="0.3">
      <c r="A1306" t="s">
        <v>3392</v>
      </c>
      <c r="B1306" s="4">
        <v>45589</v>
      </c>
      <c r="C1306" t="s">
        <v>1004</v>
      </c>
      <c r="D1306" t="s">
        <v>1696</v>
      </c>
      <c r="E1306" t="str">
        <f>VLOOKUP(D1306,Product_Dim!$A$1:$G$101,2,0)</f>
        <v>Hydrating Face Cleanser</v>
      </c>
      <c r="F1306" t="s">
        <v>1783</v>
      </c>
      <c r="G1306">
        <v>1</v>
      </c>
      <c r="H1306">
        <v>140.72</v>
      </c>
      <c r="I1306">
        <v>0</v>
      </c>
      <c r="J1306" t="s">
        <v>1810</v>
      </c>
      <c r="K1306" s="17">
        <v>140.72</v>
      </c>
      <c r="L1306">
        <f>VLOOKUP(C1306,Customer_Dim!$A$2:$H$501,3,0)</f>
        <v>54</v>
      </c>
      <c r="M1306" t="str">
        <f t="shared" si="20"/>
        <v>40–59</v>
      </c>
      <c r="N1306" t="str">
        <f>VLOOKUP(C1306,Customer_Dim!$A$2:$H$501,4,0)</f>
        <v>Male</v>
      </c>
      <c r="O1306" t="str">
        <f>VLOOKUP(C1306,Customer_Dim!$A$2:$H$501,6,0)</f>
        <v>Wyoming</v>
      </c>
      <c r="P1306">
        <f>VLOOKUP(D1306,Product_Dim!$A$1:$G$101,7,0)</f>
        <v>159</v>
      </c>
    </row>
    <row r="1307" spans="1:16" x14ac:dyDescent="0.3">
      <c r="A1307" t="s">
        <v>3033</v>
      </c>
      <c r="B1307" s="4">
        <v>45345</v>
      </c>
      <c r="C1307" t="s">
        <v>1007</v>
      </c>
      <c r="D1307" t="s">
        <v>1568</v>
      </c>
      <c r="E1307" t="str">
        <f>VLOOKUP(D1307,Product_Dim!$A$1:$G$101,2,0)</f>
        <v>Knee Support Brace</v>
      </c>
      <c r="F1307" t="s">
        <v>1792</v>
      </c>
      <c r="G1307">
        <v>3</v>
      </c>
      <c r="H1307">
        <v>726.97</v>
      </c>
      <c r="I1307">
        <v>0.04</v>
      </c>
      <c r="J1307" t="s">
        <v>1807</v>
      </c>
      <c r="K1307" s="17">
        <v>2093.6736000000001</v>
      </c>
      <c r="L1307">
        <f>VLOOKUP(C1307,Customer_Dim!$A$2:$H$501,3,0)</f>
        <v>64</v>
      </c>
      <c r="M1307" t="str">
        <f t="shared" si="20"/>
        <v>60+</v>
      </c>
      <c r="N1307" t="str">
        <f>VLOOKUP(C1307,Customer_Dim!$A$2:$H$501,4,0)</f>
        <v>Female</v>
      </c>
      <c r="O1307" t="str">
        <f>VLOOKUP(C1307,Customer_Dim!$A$2:$H$501,6,0)</f>
        <v>North Carolina</v>
      </c>
      <c r="P1307">
        <f>VLOOKUP(D1307,Product_Dim!$A$1:$G$101,7,0)</f>
        <v>65</v>
      </c>
    </row>
    <row r="1308" spans="1:16" x14ac:dyDescent="0.3">
      <c r="A1308" t="s">
        <v>2562</v>
      </c>
      <c r="B1308" s="4">
        <v>45483</v>
      </c>
      <c r="C1308" t="s">
        <v>1007</v>
      </c>
      <c r="D1308" t="s">
        <v>1592</v>
      </c>
      <c r="E1308" t="str">
        <f>VLOOKUP(D1308,Product_Dim!$A$1:$G$101,2,0)</f>
        <v>Basketball</v>
      </c>
      <c r="F1308" t="s">
        <v>1792</v>
      </c>
      <c r="G1308">
        <v>2</v>
      </c>
      <c r="H1308">
        <v>671.69</v>
      </c>
      <c r="I1308">
        <v>0.19</v>
      </c>
      <c r="J1308" t="s">
        <v>1805</v>
      </c>
      <c r="K1308" s="17">
        <v>1088.1378</v>
      </c>
      <c r="L1308">
        <f>VLOOKUP(C1308,Customer_Dim!$A$2:$H$501,3,0)</f>
        <v>64</v>
      </c>
      <c r="M1308" t="str">
        <f t="shared" si="20"/>
        <v>60+</v>
      </c>
      <c r="N1308" t="str">
        <f>VLOOKUP(C1308,Customer_Dim!$A$2:$H$501,4,0)</f>
        <v>Female</v>
      </c>
      <c r="O1308" t="str">
        <f>VLOOKUP(C1308,Customer_Dim!$A$2:$H$501,6,0)</f>
        <v>North Carolina</v>
      </c>
      <c r="P1308">
        <f>VLOOKUP(D1308,Product_Dim!$A$1:$G$101,7,0)</f>
        <v>281</v>
      </c>
    </row>
    <row r="1309" spans="1:16" x14ac:dyDescent="0.3">
      <c r="A1309" t="s">
        <v>3795</v>
      </c>
      <c r="B1309" s="4">
        <v>45359</v>
      </c>
      <c r="C1309" t="s">
        <v>1007</v>
      </c>
      <c r="D1309" t="s">
        <v>1612</v>
      </c>
      <c r="E1309" t="str">
        <f>VLOOKUP(D1309,Product_Dim!$A$1:$G$101,2,0)</f>
        <v>Yoga Exercise Mat</v>
      </c>
      <c r="F1309" t="s">
        <v>1764</v>
      </c>
      <c r="G1309">
        <v>3</v>
      </c>
      <c r="H1309">
        <v>146.71</v>
      </c>
      <c r="I1309">
        <v>0.28000000000000003</v>
      </c>
      <c r="J1309" t="s">
        <v>1805</v>
      </c>
      <c r="K1309" s="17">
        <v>316.89359999999999</v>
      </c>
      <c r="L1309">
        <f>VLOOKUP(C1309,Customer_Dim!$A$2:$H$501,3,0)</f>
        <v>64</v>
      </c>
      <c r="M1309" t="str">
        <f t="shared" si="20"/>
        <v>60+</v>
      </c>
      <c r="N1309" t="str">
        <f>VLOOKUP(C1309,Customer_Dim!$A$2:$H$501,4,0)</f>
        <v>Female</v>
      </c>
      <c r="O1309" t="str">
        <f>VLOOKUP(C1309,Customer_Dim!$A$2:$H$501,6,0)</f>
        <v>North Carolina</v>
      </c>
      <c r="P1309">
        <f>VLOOKUP(D1309,Product_Dim!$A$1:$G$101,7,0)</f>
        <v>369</v>
      </c>
    </row>
    <row r="1310" spans="1:16" x14ac:dyDescent="0.3">
      <c r="A1310" t="s">
        <v>2001</v>
      </c>
      <c r="B1310" s="4">
        <v>45618</v>
      </c>
      <c r="C1310" t="s">
        <v>1007</v>
      </c>
      <c r="D1310" t="s">
        <v>1628</v>
      </c>
      <c r="E1310" t="str">
        <f>VLOOKUP(D1310,Product_Dim!$A$1:$G$101,2,0)</f>
        <v>Men's Roll-On Perfume</v>
      </c>
      <c r="F1310" t="s">
        <v>1771</v>
      </c>
      <c r="G1310">
        <v>3</v>
      </c>
      <c r="H1310">
        <v>958.15</v>
      </c>
      <c r="I1310">
        <v>0.24</v>
      </c>
      <c r="J1310" t="s">
        <v>1810</v>
      </c>
      <c r="K1310" s="17">
        <v>2184.5819999999999</v>
      </c>
      <c r="L1310">
        <f>VLOOKUP(C1310,Customer_Dim!$A$2:$H$501,3,0)</f>
        <v>64</v>
      </c>
      <c r="M1310" t="str">
        <f t="shared" si="20"/>
        <v>60+</v>
      </c>
      <c r="N1310" t="str">
        <f>VLOOKUP(C1310,Customer_Dim!$A$2:$H$501,4,0)</f>
        <v>Female</v>
      </c>
      <c r="O1310" t="str">
        <f>VLOOKUP(C1310,Customer_Dim!$A$2:$H$501,6,0)</f>
        <v>North Carolina</v>
      </c>
      <c r="P1310">
        <f>VLOOKUP(D1310,Product_Dim!$A$1:$G$101,7,0)</f>
        <v>267</v>
      </c>
    </row>
    <row r="1311" spans="1:16" x14ac:dyDescent="0.3">
      <c r="A1311" t="s">
        <v>2738</v>
      </c>
      <c r="B1311" s="4">
        <v>45338</v>
      </c>
      <c r="C1311" t="s">
        <v>1007</v>
      </c>
      <c r="D1311" t="s">
        <v>1660</v>
      </c>
      <c r="E1311" t="str">
        <f>VLOOKUP(D1311,Product_Dim!$A$1:$G$101,2,0)</f>
        <v>Adjustable Dumbbells 20kg</v>
      </c>
      <c r="F1311" t="s">
        <v>1776</v>
      </c>
      <c r="G1311">
        <v>1</v>
      </c>
      <c r="H1311">
        <v>681.3</v>
      </c>
      <c r="I1311">
        <v>0.05</v>
      </c>
      <c r="J1311" t="s">
        <v>1805</v>
      </c>
      <c r="K1311" s="17">
        <v>647.2349999999999</v>
      </c>
      <c r="L1311">
        <f>VLOOKUP(C1311,Customer_Dim!$A$2:$H$501,3,0)</f>
        <v>64</v>
      </c>
      <c r="M1311" t="str">
        <f t="shared" si="20"/>
        <v>60+</v>
      </c>
      <c r="N1311" t="str">
        <f>VLOOKUP(C1311,Customer_Dim!$A$2:$H$501,4,0)</f>
        <v>Female</v>
      </c>
      <c r="O1311" t="str">
        <f>VLOOKUP(C1311,Customer_Dim!$A$2:$H$501,6,0)</f>
        <v>North Carolina</v>
      </c>
      <c r="P1311">
        <f>VLOOKUP(D1311,Product_Dim!$A$1:$G$101,7,0)</f>
        <v>423</v>
      </c>
    </row>
    <row r="1312" spans="1:16" x14ac:dyDescent="0.3">
      <c r="A1312" t="s">
        <v>2776</v>
      </c>
      <c r="B1312" s="4">
        <v>45274</v>
      </c>
      <c r="C1312" t="s">
        <v>1007</v>
      </c>
      <c r="D1312" t="s">
        <v>1660</v>
      </c>
      <c r="E1312" t="str">
        <f>VLOOKUP(D1312,Product_Dim!$A$1:$G$101,2,0)</f>
        <v>Adjustable Dumbbells 20kg</v>
      </c>
      <c r="F1312" t="s">
        <v>1761</v>
      </c>
      <c r="G1312">
        <v>1</v>
      </c>
      <c r="H1312">
        <v>370.04</v>
      </c>
      <c r="I1312">
        <v>0.04</v>
      </c>
      <c r="J1312" t="s">
        <v>1810</v>
      </c>
      <c r="K1312" s="17">
        <v>355.23840000000001</v>
      </c>
      <c r="L1312">
        <f>VLOOKUP(C1312,Customer_Dim!$A$2:$H$501,3,0)</f>
        <v>64</v>
      </c>
      <c r="M1312" t="str">
        <f t="shared" si="20"/>
        <v>60+</v>
      </c>
      <c r="N1312" t="str">
        <f>VLOOKUP(C1312,Customer_Dim!$A$2:$H$501,4,0)</f>
        <v>Female</v>
      </c>
      <c r="O1312" t="str">
        <f>VLOOKUP(C1312,Customer_Dim!$A$2:$H$501,6,0)</f>
        <v>North Carolina</v>
      </c>
      <c r="P1312">
        <f>VLOOKUP(D1312,Product_Dim!$A$1:$G$101,7,0)</f>
        <v>423</v>
      </c>
    </row>
    <row r="1313" spans="1:16" x14ac:dyDescent="0.3">
      <c r="A1313" t="s">
        <v>3344</v>
      </c>
      <c r="B1313" s="4">
        <v>45688</v>
      </c>
      <c r="C1313" t="s">
        <v>1007</v>
      </c>
      <c r="D1313" t="s">
        <v>1547</v>
      </c>
      <c r="E1313" t="str">
        <f>VLOOKUP(D1313,Product_Dim!$A$1:$G$101,2,0)</f>
        <v>Adjustable Dumbbell Set</v>
      </c>
      <c r="F1313" t="s">
        <v>1755</v>
      </c>
      <c r="G1313">
        <v>2</v>
      </c>
      <c r="H1313">
        <v>753.1</v>
      </c>
      <c r="I1313">
        <v>0.19</v>
      </c>
      <c r="J1313" t="s">
        <v>1807</v>
      </c>
      <c r="K1313" s="17">
        <v>1220.0219999999999</v>
      </c>
      <c r="L1313">
        <f>VLOOKUP(C1313,Customer_Dim!$A$2:$H$501,3,0)</f>
        <v>64</v>
      </c>
      <c r="M1313" t="str">
        <f t="shared" si="20"/>
        <v>60+</v>
      </c>
      <c r="N1313" t="str">
        <f>VLOOKUP(C1313,Customer_Dim!$A$2:$H$501,4,0)</f>
        <v>Female</v>
      </c>
      <c r="O1313" t="str">
        <f>VLOOKUP(C1313,Customer_Dim!$A$2:$H$501,6,0)</f>
        <v>North Carolina</v>
      </c>
      <c r="P1313">
        <f>VLOOKUP(D1313,Product_Dim!$A$1:$G$101,7,0)</f>
        <v>323</v>
      </c>
    </row>
    <row r="1314" spans="1:16" x14ac:dyDescent="0.3">
      <c r="A1314" t="s">
        <v>3722</v>
      </c>
      <c r="B1314" s="4">
        <v>45408</v>
      </c>
      <c r="C1314" t="s">
        <v>1007</v>
      </c>
      <c r="D1314" t="s">
        <v>1547</v>
      </c>
      <c r="E1314" t="str">
        <f>VLOOKUP(D1314,Product_Dim!$A$1:$G$101,2,0)</f>
        <v>Adjustable Dumbbell Set</v>
      </c>
      <c r="F1314" t="s">
        <v>1786</v>
      </c>
      <c r="G1314">
        <v>2</v>
      </c>
      <c r="H1314">
        <v>409.14</v>
      </c>
      <c r="I1314">
        <v>0.01</v>
      </c>
      <c r="J1314" t="s">
        <v>1807</v>
      </c>
      <c r="K1314" s="17">
        <v>810.09719999999993</v>
      </c>
      <c r="L1314">
        <f>VLOOKUP(C1314,Customer_Dim!$A$2:$H$501,3,0)</f>
        <v>64</v>
      </c>
      <c r="M1314" t="str">
        <f t="shared" si="20"/>
        <v>60+</v>
      </c>
      <c r="N1314" t="str">
        <f>VLOOKUP(C1314,Customer_Dim!$A$2:$H$501,4,0)</f>
        <v>Female</v>
      </c>
      <c r="O1314" t="str">
        <f>VLOOKUP(C1314,Customer_Dim!$A$2:$H$501,6,0)</f>
        <v>North Carolina</v>
      </c>
      <c r="P1314">
        <f>VLOOKUP(D1314,Product_Dim!$A$1:$G$101,7,0)</f>
        <v>323</v>
      </c>
    </row>
    <row r="1315" spans="1:16" x14ac:dyDescent="0.3">
      <c r="A1315" t="s">
        <v>1860</v>
      </c>
      <c r="B1315" s="4">
        <v>45677</v>
      </c>
      <c r="C1315" t="s">
        <v>1010</v>
      </c>
      <c r="D1315" t="s">
        <v>1570</v>
      </c>
      <c r="E1315" t="str">
        <f>VLOOKUP(D1315,Product_Dim!$A$1:$G$101,2,0)</f>
        <v>Outdoor Sports Water Bottle</v>
      </c>
      <c r="F1315" t="s">
        <v>1764</v>
      </c>
      <c r="G1315">
        <v>1</v>
      </c>
      <c r="H1315">
        <v>900.35</v>
      </c>
      <c r="I1315">
        <v>0.13</v>
      </c>
      <c r="J1315" t="s">
        <v>1810</v>
      </c>
      <c r="K1315" s="17">
        <v>783.30449999999996</v>
      </c>
      <c r="L1315">
        <f>VLOOKUP(C1315,Customer_Dim!$A$2:$H$501,3,0)</f>
        <v>58</v>
      </c>
      <c r="M1315" t="str">
        <f t="shared" si="20"/>
        <v>40–59</v>
      </c>
      <c r="N1315" t="str">
        <f>VLOOKUP(C1315,Customer_Dim!$A$2:$H$501,4,0)</f>
        <v>Male</v>
      </c>
      <c r="O1315" t="str">
        <f>VLOOKUP(C1315,Customer_Dim!$A$2:$H$501,6,0)</f>
        <v>Oklahoma</v>
      </c>
      <c r="P1315">
        <f>VLOOKUP(D1315,Product_Dim!$A$1:$G$101,7,0)</f>
        <v>0</v>
      </c>
    </row>
    <row r="1316" spans="1:16" x14ac:dyDescent="0.3">
      <c r="A1316" t="s">
        <v>3103</v>
      </c>
      <c r="B1316" s="4">
        <v>45221</v>
      </c>
      <c r="C1316" t="s">
        <v>1010</v>
      </c>
      <c r="D1316" t="s">
        <v>1542</v>
      </c>
      <c r="E1316" t="str">
        <f>VLOOKUP(D1316,Product_Dim!$A$1:$G$101,2,0)</f>
        <v>LED Table Lamp</v>
      </c>
      <c r="F1316" t="s">
        <v>1758</v>
      </c>
      <c r="G1316">
        <v>4</v>
      </c>
      <c r="H1316">
        <v>547.21</v>
      </c>
      <c r="I1316">
        <v>0.1</v>
      </c>
      <c r="J1316" t="s">
        <v>1810</v>
      </c>
      <c r="K1316" s="17">
        <v>1969.9559999999999</v>
      </c>
      <c r="L1316">
        <f>VLOOKUP(C1316,Customer_Dim!$A$2:$H$501,3,0)</f>
        <v>58</v>
      </c>
      <c r="M1316" t="str">
        <f t="shared" si="20"/>
        <v>40–59</v>
      </c>
      <c r="N1316" t="str">
        <f>VLOOKUP(C1316,Customer_Dim!$A$2:$H$501,4,0)</f>
        <v>Male</v>
      </c>
      <c r="O1316" t="str">
        <f>VLOOKUP(C1316,Customer_Dim!$A$2:$H$501,6,0)</f>
        <v>Oklahoma</v>
      </c>
      <c r="P1316">
        <f>VLOOKUP(D1316,Product_Dim!$A$1:$G$101,7,0)</f>
        <v>170</v>
      </c>
    </row>
    <row r="1317" spans="1:16" x14ac:dyDescent="0.3">
      <c r="A1317" t="s">
        <v>2302</v>
      </c>
      <c r="B1317" s="4">
        <v>45568</v>
      </c>
      <c r="C1317" t="s">
        <v>1010</v>
      </c>
      <c r="D1317" t="s">
        <v>1544</v>
      </c>
      <c r="E1317" t="str">
        <f>VLOOKUP(D1317,Product_Dim!$A$1:$G$101,2,0)</f>
        <v>Wireless Bluetooth Earbuds</v>
      </c>
      <c r="F1317" t="s">
        <v>1755</v>
      </c>
      <c r="G1317">
        <v>2</v>
      </c>
      <c r="H1317">
        <v>406.46</v>
      </c>
      <c r="I1317">
        <v>0.3</v>
      </c>
      <c r="J1317" t="s">
        <v>1807</v>
      </c>
      <c r="K1317" s="17">
        <v>569.04399999999998</v>
      </c>
      <c r="L1317">
        <f>VLOOKUP(C1317,Customer_Dim!$A$2:$H$501,3,0)</f>
        <v>58</v>
      </c>
      <c r="M1317" t="str">
        <f t="shared" si="20"/>
        <v>40–59</v>
      </c>
      <c r="N1317" t="str">
        <f>VLOOKUP(C1317,Customer_Dim!$A$2:$H$501,4,0)</f>
        <v>Male</v>
      </c>
      <c r="O1317" t="str">
        <f>VLOOKUP(C1317,Customer_Dim!$A$2:$H$501,6,0)</f>
        <v>Oklahoma</v>
      </c>
      <c r="P1317">
        <f>VLOOKUP(D1317,Product_Dim!$A$1:$G$101,7,0)</f>
        <v>142</v>
      </c>
    </row>
    <row r="1318" spans="1:16" x14ac:dyDescent="0.3">
      <c r="A1318" t="s">
        <v>2340</v>
      </c>
      <c r="B1318" s="4">
        <v>45578</v>
      </c>
      <c r="C1318" t="s">
        <v>1012</v>
      </c>
      <c r="D1318" t="s">
        <v>1606</v>
      </c>
      <c r="E1318" t="str">
        <f>VLOOKUP(D1318,Product_Dim!$A$1:$G$101,2,0)</f>
        <v>Sports Water Hydration Pack</v>
      </c>
      <c r="F1318" t="s">
        <v>1761</v>
      </c>
      <c r="G1318">
        <v>2</v>
      </c>
      <c r="H1318">
        <v>358.45</v>
      </c>
      <c r="I1318">
        <v>7.0000000000000007E-2</v>
      </c>
      <c r="J1318" t="s">
        <v>1810</v>
      </c>
      <c r="K1318" s="17">
        <v>666.71699999999998</v>
      </c>
      <c r="L1318">
        <f>VLOOKUP(C1318,Customer_Dim!$A$2:$H$501,3,0)</f>
        <v>60</v>
      </c>
      <c r="M1318" t="str">
        <f t="shared" si="20"/>
        <v>60+</v>
      </c>
      <c r="N1318" t="str">
        <f>VLOOKUP(C1318,Customer_Dim!$A$2:$H$501,4,0)</f>
        <v>Male</v>
      </c>
      <c r="O1318" t="str">
        <f>VLOOKUP(C1318,Customer_Dim!$A$2:$H$501,6,0)</f>
        <v>Wisconsin</v>
      </c>
      <c r="P1318">
        <f>VLOOKUP(D1318,Product_Dim!$A$1:$G$101,7,0)</f>
        <v>394</v>
      </c>
    </row>
    <row r="1319" spans="1:16" x14ac:dyDescent="0.3">
      <c r="A1319" t="s">
        <v>3092</v>
      </c>
      <c r="B1319" s="4">
        <v>45622</v>
      </c>
      <c r="C1319" t="s">
        <v>1012</v>
      </c>
      <c r="D1319" t="s">
        <v>1537</v>
      </c>
      <c r="E1319" t="str">
        <f>VLOOKUP(D1319,Product_Dim!$A$1:$G$101,2,0)</f>
        <v>Men's Leather Belt</v>
      </c>
      <c r="F1319" t="s">
        <v>1786</v>
      </c>
      <c r="G1319">
        <v>2</v>
      </c>
      <c r="H1319">
        <v>530.54</v>
      </c>
      <c r="I1319">
        <v>0.28000000000000003</v>
      </c>
      <c r="J1319" t="s">
        <v>1810</v>
      </c>
      <c r="K1319" s="17">
        <v>763.97759999999994</v>
      </c>
      <c r="L1319">
        <f>VLOOKUP(C1319,Customer_Dim!$A$2:$H$501,3,0)</f>
        <v>60</v>
      </c>
      <c r="M1319" t="str">
        <f t="shared" si="20"/>
        <v>60+</v>
      </c>
      <c r="N1319" t="str">
        <f>VLOOKUP(C1319,Customer_Dim!$A$2:$H$501,4,0)</f>
        <v>Male</v>
      </c>
      <c r="O1319" t="str">
        <f>VLOOKUP(C1319,Customer_Dim!$A$2:$H$501,6,0)</f>
        <v>Wisconsin</v>
      </c>
      <c r="P1319">
        <f>VLOOKUP(D1319,Product_Dim!$A$1:$G$101,7,0)</f>
        <v>59</v>
      </c>
    </row>
    <row r="1320" spans="1:16" x14ac:dyDescent="0.3">
      <c r="A1320" t="s">
        <v>1906</v>
      </c>
      <c r="B1320" s="4">
        <v>45479</v>
      </c>
      <c r="C1320" t="s">
        <v>1012</v>
      </c>
      <c r="D1320" t="s">
        <v>1638</v>
      </c>
      <c r="E1320" t="str">
        <f>VLOOKUP(D1320,Product_Dim!$A$1:$G$101,2,0)</f>
        <v>Sports Stopwatch Pro</v>
      </c>
      <c r="F1320" t="s">
        <v>1748</v>
      </c>
      <c r="G1320">
        <v>3</v>
      </c>
      <c r="H1320">
        <v>541.99</v>
      </c>
      <c r="I1320">
        <v>0.24</v>
      </c>
      <c r="J1320" t="s">
        <v>1810</v>
      </c>
      <c r="K1320" s="17">
        <v>1235.7372</v>
      </c>
      <c r="L1320">
        <f>VLOOKUP(C1320,Customer_Dim!$A$2:$H$501,3,0)</f>
        <v>60</v>
      </c>
      <c r="M1320" t="str">
        <f t="shared" si="20"/>
        <v>60+</v>
      </c>
      <c r="N1320" t="str">
        <f>VLOOKUP(C1320,Customer_Dim!$A$2:$H$501,4,0)</f>
        <v>Male</v>
      </c>
      <c r="O1320" t="str">
        <f>VLOOKUP(C1320,Customer_Dim!$A$2:$H$501,6,0)</f>
        <v>Wisconsin</v>
      </c>
      <c r="P1320">
        <f>VLOOKUP(D1320,Product_Dim!$A$1:$G$101,7,0)</f>
        <v>185</v>
      </c>
    </row>
    <row r="1321" spans="1:16" x14ac:dyDescent="0.3">
      <c r="A1321" t="s">
        <v>2897</v>
      </c>
      <c r="B1321" s="4">
        <v>45824</v>
      </c>
      <c r="C1321" t="s">
        <v>1012</v>
      </c>
      <c r="D1321" t="s">
        <v>1662</v>
      </c>
      <c r="E1321" t="str">
        <f>VLOOKUP(D1321,Product_Dim!$A$1:$G$101,2,0)</f>
        <v>Women's Hair Dryer Brush</v>
      </c>
      <c r="F1321" t="s">
        <v>1755</v>
      </c>
      <c r="G1321">
        <v>2</v>
      </c>
      <c r="H1321">
        <v>769.48</v>
      </c>
      <c r="I1321">
        <v>0.11</v>
      </c>
      <c r="J1321" t="s">
        <v>1807</v>
      </c>
      <c r="K1321" s="17">
        <v>1369.6744000000001</v>
      </c>
      <c r="L1321">
        <f>VLOOKUP(C1321,Customer_Dim!$A$2:$H$501,3,0)</f>
        <v>60</v>
      </c>
      <c r="M1321" t="str">
        <f t="shared" si="20"/>
        <v>60+</v>
      </c>
      <c r="N1321" t="str">
        <f>VLOOKUP(C1321,Customer_Dim!$A$2:$H$501,4,0)</f>
        <v>Male</v>
      </c>
      <c r="O1321" t="str">
        <f>VLOOKUP(C1321,Customer_Dim!$A$2:$H$501,6,0)</f>
        <v>Wisconsin</v>
      </c>
      <c r="P1321">
        <f>VLOOKUP(D1321,Product_Dim!$A$1:$G$101,7,0)</f>
        <v>177</v>
      </c>
    </row>
    <row r="1322" spans="1:16" x14ac:dyDescent="0.3">
      <c r="A1322" t="s">
        <v>2049</v>
      </c>
      <c r="B1322" s="4">
        <v>45312</v>
      </c>
      <c r="C1322" t="s">
        <v>1012</v>
      </c>
      <c r="D1322" t="s">
        <v>1544</v>
      </c>
      <c r="E1322" t="str">
        <f>VLOOKUP(D1322,Product_Dim!$A$1:$G$101,2,0)</f>
        <v>Wireless Bluetooth Earbuds</v>
      </c>
      <c r="F1322" t="s">
        <v>1786</v>
      </c>
      <c r="G1322">
        <v>1</v>
      </c>
      <c r="H1322">
        <v>394.35</v>
      </c>
      <c r="I1322">
        <v>0.09</v>
      </c>
      <c r="J1322" t="s">
        <v>1807</v>
      </c>
      <c r="K1322" s="17">
        <v>358.85849999999999</v>
      </c>
      <c r="L1322">
        <f>VLOOKUP(C1322,Customer_Dim!$A$2:$H$501,3,0)</f>
        <v>60</v>
      </c>
      <c r="M1322" t="str">
        <f t="shared" si="20"/>
        <v>60+</v>
      </c>
      <c r="N1322" t="str">
        <f>VLOOKUP(C1322,Customer_Dim!$A$2:$H$501,4,0)</f>
        <v>Male</v>
      </c>
      <c r="O1322" t="str">
        <f>VLOOKUP(C1322,Customer_Dim!$A$2:$H$501,6,0)</f>
        <v>Wisconsin</v>
      </c>
      <c r="P1322">
        <f>VLOOKUP(D1322,Product_Dim!$A$1:$G$101,7,0)</f>
        <v>142</v>
      </c>
    </row>
    <row r="1323" spans="1:16" x14ac:dyDescent="0.3">
      <c r="A1323" t="s">
        <v>2556</v>
      </c>
      <c r="B1323" s="4">
        <v>45941</v>
      </c>
      <c r="C1323" t="s">
        <v>1012</v>
      </c>
      <c r="D1323" t="s">
        <v>1694</v>
      </c>
      <c r="E1323" t="str">
        <f>VLOOKUP(D1323,Product_Dim!$A$1:$G$101,2,0)</f>
        <v>Fitness Resistance Bands</v>
      </c>
      <c r="F1323" t="s">
        <v>1748</v>
      </c>
      <c r="G1323">
        <v>3</v>
      </c>
      <c r="H1323">
        <v>447.69</v>
      </c>
      <c r="I1323">
        <v>0.02</v>
      </c>
      <c r="J1323" t="s">
        <v>1810</v>
      </c>
      <c r="K1323" s="17">
        <v>1316.2085999999999</v>
      </c>
      <c r="L1323">
        <f>VLOOKUP(C1323,Customer_Dim!$A$2:$H$501,3,0)</f>
        <v>60</v>
      </c>
      <c r="M1323" t="str">
        <f t="shared" si="20"/>
        <v>60+</v>
      </c>
      <c r="N1323" t="str">
        <f>VLOOKUP(C1323,Customer_Dim!$A$2:$H$501,4,0)</f>
        <v>Male</v>
      </c>
      <c r="O1323" t="str">
        <f>VLOOKUP(C1323,Customer_Dim!$A$2:$H$501,6,0)</f>
        <v>Wisconsin</v>
      </c>
      <c r="P1323">
        <f>VLOOKUP(D1323,Product_Dim!$A$1:$G$101,7,0)</f>
        <v>281</v>
      </c>
    </row>
    <row r="1324" spans="1:16" x14ac:dyDescent="0.3">
      <c r="A1324" t="s">
        <v>3209</v>
      </c>
      <c r="B1324" s="4">
        <v>45378</v>
      </c>
      <c r="C1324" t="s">
        <v>1012</v>
      </c>
      <c r="D1324" t="s">
        <v>1712</v>
      </c>
      <c r="E1324" t="str">
        <f>VLOOKUP(D1324,Product_Dim!$A$1:$G$101,2,0)</f>
        <v>Women's High Heels</v>
      </c>
      <c r="F1324" t="s">
        <v>1795</v>
      </c>
      <c r="G1324">
        <v>2</v>
      </c>
      <c r="H1324">
        <v>600.03</v>
      </c>
      <c r="I1324">
        <v>0.26</v>
      </c>
      <c r="J1324" t="s">
        <v>1807</v>
      </c>
      <c r="K1324" s="17">
        <v>888.0444</v>
      </c>
      <c r="L1324">
        <f>VLOOKUP(C1324,Customer_Dim!$A$2:$H$501,3,0)</f>
        <v>60</v>
      </c>
      <c r="M1324" t="str">
        <f t="shared" si="20"/>
        <v>60+</v>
      </c>
      <c r="N1324" t="str">
        <f>VLOOKUP(C1324,Customer_Dim!$A$2:$H$501,4,0)</f>
        <v>Male</v>
      </c>
      <c r="O1324" t="str">
        <f>VLOOKUP(C1324,Customer_Dim!$A$2:$H$501,6,0)</f>
        <v>Wisconsin</v>
      </c>
      <c r="P1324">
        <f>VLOOKUP(D1324,Product_Dim!$A$1:$G$101,7,0)</f>
        <v>496</v>
      </c>
    </row>
    <row r="1325" spans="1:16" x14ac:dyDescent="0.3">
      <c r="A1325" t="s">
        <v>2396</v>
      </c>
      <c r="B1325" s="4">
        <v>45257</v>
      </c>
      <c r="C1325" t="s">
        <v>1012</v>
      </c>
      <c r="D1325" t="s">
        <v>1722</v>
      </c>
      <c r="E1325" t="str">
        <f>VLOOKUP(D1325,Product_Dim!$A$1:$G$101,2,0)</f>
        <v>Women's Formal Blazer</v>
      </c>
      <c r="F1325" t="s">
        <v>1755</v>
      </c>
      <c r="G1325">
        <v>3</v>
      </c>
      <c r="H1325">
        <v>882.84</v>
      </c>
      <c r="I1325">
        <v>0.1</v>
      </c>
      <c r="J1325" t="s">
        <v>1805</v>
      </c>
      <c r="K1325" s="17">
        <v>2383.6680000000001</v>
      </c>
      <c r="L1325">
        <f>VLOOKUP(C1325,Customer_Dim!$A$2:$H$501,3,0)</f>
        <v>60</v>
      </c>
      <c r="M1325" t="str">
        <f t="shared" si="20"/>
        <v>60+</v>
      </c>
      <c r="N1325" t="str">
        <f>VLOOKUP(C1325,Customer_Dim!$A$2:$H$501,4,0)</f>
        <v>Male</v>
      </c>
      <c r="O1325" t="str">
        <f>VLOOKUP(C1325,Customer_Dim!$A$2:$H$501,6,0)</f>
        <v>Wisconsin</v>
      </c>
      <c r="P1325">
        <f>VLOOKUP(D1325,Product_Dim!$A$1:$G$101,7,0)</f>
        <v>143</v>
      </c>
    </row>
    <row r="1326" spans="1:16" x14ac:dyDescent="0.3">
      <c r="A1326" t="s">
        <v>2086</v>
      </c>
      <c r="B1326" s="4">
        <v>45868</v>
      </c>
      <c r="C1326" t="s">
        <v>1015</v>
      </c>
      <c r="D1326" t="s">
        <v>1604</v>
      </c>
      <c r="E1326" t="str">
        <f>VLOOKUP(D1326,Product_Dim!$A$1:$G$101,2,0)</f>
        <v>Men's Casual Sneakers</v>
      </c>
      <c r="F1326" t="s">
        <v>1774</v>
      </c>
      <c r="G1326">
        <v>3</v>
      </c>
      <c r="H1326">
        <v>995.38</v>
      </c>
      <c r="I1326">
        <v>0.1</v>
      </c>
      <c r="J1326" t="s">
        <v>1807</v>
      </c>
      <c r="K1326" s="17">
        <v>2687.5259999999998</v>
      </c>
      <c r="L1326">
        <f>VLOOKUP(C1326,Customer_Dim!$A$2:$H$501,3,0)</f>
        <v>58</v>
      </c>
      <c r="M1326" t="str">
        <f t="shared" si="20"/>
        <v>40–59</v>
      </c>
      <c r="N1326" t="str">
        <f>VLOOKUP(C1326,Customer_Dim!$A$2:$H$501,4,0)</f>
        <v>Female</v>
      </c>
      <c r="O1326" t="str">
        <f>VLOOKUP(C1326,Customer_Dim!$A$2:$H$501,6,0)</f>
        <v>Rhode Island</v>
      </c>
      <c r="P1326">
        <f>VLOOKUP(D1326,Product_Dim!$A$1:$G$101,7,0)</f>
        <v>214</v>
      </c>
    </row>
    <row r="1327" spans="1:16" x14ac:dyDescent="0.3">
      <c r="A1327" t="s">
        <v>3592</v>
      </c>
      <c r="B1327" s="4">
        <v>45915</v>
      </c>
      <c r="C1327" t="s">
        <v>1015</v>
      </c>
      <c r="D1327" t="s">
        <v>1664</v>
      </c>
      <c r="E1327" t="str">
        <f>VLOOKUP(D1327,Product_Dim!$A$1:$G$101,2,0)</f>
        <v>Smart LED Light Strip</v>
      </c>
      <c r="F1327" t="s">
        <v>1779</v>
      </c>
      <c r="G1327">
        <v>3</v>
      </c>
      <c r="H1327">
        <v>115.39</v>
      </c>
      <c r="I1327">
        <v>0.02</v>
      </c>
      <c r="J1327" t="s">
        <v>1807</v>
      </c>
      <c r="K1327" s="17">
        <v>339.2466</v>
      </c>
      <c r="L1327">
        <f>VLOOKUP(C1327,Customer_Dim!$A$2:$H$501,3,0)</f>
        <v>58</v>
      </c>
      <c r="M1327" t="str">
        <f t="shared" si="20"/>
        <v>40–59</v>
      </c>
      <c r="N1327" t="str">
        <f>VLOOKUP(C1327,Customer_Dim!$A$2:$H$501,4,0)</f>
        <v>Female</v>
      </c>
      <c r="O1327" t="str">
        <f>VLOOKUP(C1327,Customer_Dim!$A$2:$H$501,6,0)</f>
        <v>Rhode Island</v>
      </c>
      <c r="P1327">
        <f>VLOOKUP(D1327,Product_Dim!$A$1:$G$101,7,0)</f>
        <v>476</v>
      </c>
    </row>
    <row r="1328" spans="1:16" x14ac:dyDescent="0.3">
      <c r="A1328" t="s">
        <v>2602</v>
      </c>
      <c r="B1328" s="4">
        <v>45772</v>
      </c>
      <c r="C1328" t="s">
        <v>1015</v>
      </c>
      <c r="D1328" t="s">
        <v>1668</v>
      </c>
      <c r="E1328" t="str">
        <f>VLOOKUP(D1328,Product_Dim!$A$1:$G$101,2,0)</f>
        <v>Men's Sports Shorts</v>
      </c>
      <c r="F1328" t="s">
        <v>1764</v>
      </c>
      <c r="G1328">
        <v>1</v>
      </c>
      <c r="H1328">
        <v>506.73</v>
      </c>
      <c r="I1328">
        <v>0.28999999999999998</v>
      </c>
      <c r="J1328" t="s">
        <v>1805</v>
      </c>
      <c r="K1328" s="17">
        <v>359.7783</v>
      </c>
      <c r="L1328">
        <f>VLOOKUP(C1328,Customer_Dim!$A$2:$H$501,3,0)</f>
        <v>58</v>
      </c>
      <c r="M1328" t="str">
        <f t="shared" si="20"/>
        <v>40–59</v>
      </c>
      <c r="N1328" t="str">
        <f>VLOOKUP(C1328,Customer_Dim!$A$2:$H$501,4,0)</f>
        <v>Female</v>
      </c>
      <c r="O1328" t="str">
        <f>VLOOKUP(C1328,Customer_Dim!$A$2:$H$501,6,0)</f>
        <v>Rhode Island</v>
      </c>
      <c r="P1328">
        <f>VLOOKUP(D1328,Product_Dim!$A$1:$G$101,7,0)</f>
        <v>224</v>
      </c>
    </row>
    <row r="1329" spans="1:16" x14ac:dyDescent="0.3">
      <c r="A1329" t="s">
        <v>3389</v>
      </c>
      <c r="B1329" s="4">
        <v>45402</v>
      </c>
      <c r="C1329" t="s">
        <v>1015</v>
      </c>
      <c r="D1329" t="s">
        <v>1714</v>
      </c>
      <c r="E1329" t="str">
        <f>VLOOKUP(D1329,Product_Dim!$A$1:$G$101,2,0)</f>
        <v>Microwave Oven</v>
      </c>
      <c r="F1329" t="s">
        <v>1734</v>
      </c>
      <c r="G1329">
        <v>1</v>
      </c>
      <c r="H1329">
        <v>681.47</v>
      </c>
      <c r="I1329">
        <v>0.15</v>
      </c>
      <c r="J1329" t="s">
        <v>1805</v>
      </c>
      <c r="K1329" s="17">
        <v>579.24950000000001</v>
      </c>
      <c r="L1329">
        <f>VLOOKUP(C1329,Customer_Dim!$A$2:$H$501,3,0)</f>
        <v>58</v>
      </c>
      <c r="M1329" t="str">
        <f t="shared" si="20"/>
        <v>40–59</v>
      </c>
      <c r="N1329" t="str">
        <f>VLOOKUP(C1329,Customer_Dim!$A$2:$H$501,4,0)</f>
        <v>Female</v>
      </c>
      <c r="O1329" t="str">
        <f>VLOOKUP(C1329,Customer_Dim!$A$2:$H$501,6,0)</f>
        <v>Rhode Island</v>
      </c>
      <c r="P1329">
        <f>VLOOKUP(D1329,Product_Dim!$A$1:$G$101,7,0)</f>
        <v>191</v>
      </c>
    </row>
    <row r="1330" spans="1:16" x14ac:dyDescent="0.3">
      <c r="A1330" t="s">
        <v>1894</v>
      </c>
      <c r="B1330" s="4">
        <v>45755</v>
      </c>
      <c r="C1330" t="s">
        <v>1018</v>
      </c>
      <c r="D1330" t="s">
        <v>1528</v>
      </c>
      <c r="E1330" t="str">
        <f>VLOOKUP(D1330,Product_Dim!$A$1:$G$101,2,0)</f>
        <v>Men's Graphic T-Shirt</v>
      </c>
      <c r="F1330" t="s">
        <v>1771</v>
      </c>
      <c r="G1330">
        <v>3</v>
      </c>
      <c r="H1330">
        <v>964.39</v>
      </c>
      <c r="I1330">
        <v>0.04</v>
      </c>
      <c r="J1330" t="s">
        <v>1805</v>
      </c>
      <c r="K1330" s="17">
        <v>2777.4432000000002</v>
      </c>
      <c r="L1330">
        <f>VLOOKUP(C1330,Customer_Dim!$A$2:$H$501,3,0)</f>
        <v>62</v>
      </c>
      <c r="M1330" t="str">
        <f t="shared" si="20"/>
        <v>60+</v>
      </c>
      <c r="N1330" t="str">
        <f>VLOOKUP(C1330,Customer_Dim!$A$2:$H$501,4,0)</f>
        <v>Female</v>
      </c>
      <c r="O1330" t="str">
        <f>VLOOKUP(C1330,Customer_Dim!$A$2:$H$501,6,0)</f>
        <v>New York</v>
      </c>
      <c r="P1330">
        <f>VLOOKUP(D1330,Product_Dim!$A$1:$G$101,7,0)</f>
        <v>181</v>
      </c>
    </row>
    <row r="1331" spans="1:16" x14ac:dyDescent="0.3">
      <c r="A1331" t="s">
        <v>3467</v>
      </c>
      <c r="B1331" s="4">
        <v>45310</v>
      </c>
      <c r="C1331" t="s">
        <v>1018</v>
      </c>
      <c r="D1331" t="s">
        <v>1550</v>
      </c>
      <c r="E1331" t="str">
        <f>VLOOKUP(D1331,Product_Dim!$A$1:$G$101,2,0)</f>
        <v>Ceramic Kitchen Bowl Set</v>
      </c>
      <c r="F1331" t="s">
        <v>1786</v>
      </c>
      <c r="G1331">
        <v>2</v>
      </c>
      <c r="H1331">
        <v>848.87</v>
      </c>
      <c r="I1331">
        <v>0.09</v>
      </c>
      <c r="J1331" t="s">
        <v>1810</v>
      </c>
      <c r="K1331" s="17">
        <v>1544.9434000000001</v>
      </c>
      <c r="L1331">
        <f>VLOOKUP(C1331,Customer_Dim!$A$2:$H$501,3,0)</f>
        <v>62</v>
      </c>
      <c r="M1331" t="str">
        <f t="shared" si="20"/>
        <v>60+</v>
      </c>
      <c r="N1331" t="str">
        <f>VLOOKUP(C1331,Customer_Dim!$A$2:$H$501,4,0)</f>
        <v>Female</v>
      </c>
      <c r="O1331" t="str">
        <f>VLOOKUP(C1331,Customer_Dim!$A$2:$H$501,6,0)</f>
        <v>New York</v>
      </c>
      <c r="P1331">
        <f>VLOOKUP(D1331,Product_Dim!$A$1:$G$101,7,0)</f>
        <v>308</v>
      </c>
    </row>
    <row r="1332" spans="1:16" x14ac:dyDescent="0.3">
      <c r="A1332" t="s">
        <v>2216</v>
      </c>
      <c r="B1332" s="4">
        <v>45837</v>
      </c>
      <c r="C1332" t="s">
        <v>1018</v>
      </c>
      <c r="D1332" t="s">
        <v>1560</v>
      </c>
      <c r="E1332" t="str">
        <f>VLOOKUP(D1332,Product_Dim!$A$1:$G$101,2,0)</f>
        <v>4K Home Projector</v>
      </c>
      <c r="F1332" t="s">
        <v>1786</v>
      </c>
      <c r="G1332">
        <v>4</v>
      </c>
      <c r="H1332">
        <v>370.63</v>
      </c>
      <c r="I1332">
        <v>0.08</v>
      </c>
      <c r="J1332" t="s">
        <v>1805</v>
      </c>
      <c r="K1332" s="17">
        <v>1363.9184</v>
      </c>
      <c r="L1332">
        <f>VLOOKUP(C1332,Customer_Dim!$A$2:$H$501,3,0)</f>
        <v>62</v>
      </c>
      <c r="M1332" t="str">
        <f t="shared" si="20"/>
        <v>60+</v>
      </c>
      <c r="N1332" t="str">
        <f>VLOOKUP(C1332,Customer_Dim!$A$2:$H$501,4,0)</f>
        <v>Female</v>
      </c>
      <c r="O1332" t="str">
        <f>VLOOKUP(C1332,Customer_Dim!$A$2:$H$501,6,0)</f>
        <v>New York</v>
      </c>
      <c r="P1332">
        <f>VLOOKUP(D1332,Product_Dim!$A$1:$G$101,7,0)</f>
        <v>301</v>
      </c>
    </row>
    <row r="1333" spans="1:16" x14ac:dyDescent="0.3">
      <c r="A1333" t="s">
        <v>3798</v>
      </c>
      <c r="B1333" s="4">
        <v>45450</v>
      </c>
      <c r="C1333" t="s">
        <v>1018</v>
      </c>
      <c r="D1333" t="s">
        <v>1620</v>
      </c>
      <c r="E1333" t="str">
        <f>VLOOKUP(D1333,Product_Dim!$A$1:$G$101,2,0)</f>
        <v>High-Grip Football</v>
      </c>
      <c r="F1333" t="s">
        <v>1774</v>
      </c>
      <c r="G1333">
        <v>1</v>
      </c>
      <c r="H1333">
        <v>183.47</v>
      </c>
      <c r="I1333">
        <v>0.17</v>
      </c>
      <c r="J1333" t="s">
        <v>1807</v>
      </c>
      <c r="K1333" s="17">
        <v>152.2801</v>
      </c>
      <c r="L1333">
        <f>VLOOKUP(C1333,Customer_Dim!$A$2:$H$501,3,0)</f>
        <v>62</v>
      </c>
      <c r="M1333" t="str">
        <f t="shared" si="20"/>
        <v>60+</v>
      </c>
      <c r="N1333" t="str">
        <f>VLOOKUP(C1333,Customer_Dim!$A$2:$H$501,4,0)</f>
        <v>Female</v>
      </c>
      <c r="O1333" t="str">
        <f>VLOOKUP(C1333,Customer_Dim!$A$2:$H$501,6,0)</f>
        <v>New York</v>
      </c>
      <c r="P1333">
        <f>VLOOKUP(D1333,Product_Dim!$A$1:$G$101,7,0)</f>
        <v>114</v>
      </c>
    </row>
    <row r="1334" spans="1:16" x14ac:dyDescent="0.3">
      <c r="A1334" t="s">
        <v>3663</v>
      </c>
      <c r="B1334" s="4">
        <v>45596</v>
      </c>
      <c r="C1334" t="s">
        <v>1018</v>
      </c>
      <c r="D1334" t="s">
        <v>1678</v>
      </c>
      <c r="E1334" t="str">
        <f>VLOOKUP(D1334,Product_Dim!$A$1:$G$101,2,0)</f>
        <v>Bluetooth Car Audio System</v>
      </c>
      <c r="F1334" t="s">
        <v>1776</v>
      </c>
      <c r="G1334">
        <v>3</v>
      </c>
      <c r="H1334">
        <v>306.52</v>
      </c>
      <c r="I1334">
        <v>0.01</v>
      </c>
      <c r="J1334" t="s">
        <v>1810</v>
      </c>
      <c r="K1334" s="17">
        <v>910.36439999999993</v>
      </c>
      <c r="L1334">
        <f>VLOOKUP(C1334,Customer_Dim!$A$2:$H$501,3,0)</f>
        <v>62</v>
      </c>
      <c r="M1334" t="str">
        <f t="shared" si="20"/>
        <v>60+</v>
      </c>
      <c r="N1334" t="str">
        <f>VLOOKUP(C1334,Customer_Dim!$A$2:$H$501,4,0)</f>
        <v>Female</v>
      </c>
      <c r="O1334" t="str">
        <f>VLOOKUP(C1334,Customer_Dim!$A$2:$H$501,6,0)</f>
        <v>New York</v>
      </c>
      <c r="P1334">
        <f>VLOOKUP(D1334,Product_Dim!$A$1:$G$101,7,0)</f>
        <v>159</v>
      </c>
    </row>
    <row r="1335" spans="1:16" x14ac:dyDescent="0.3">
      <c r="A1335" t="s">
        <v>2983</v>
      </c>
      <c r="B1335" s="4">
        <v>45462</v>
      </c>
      <c r="C1335" t="s">
        <v>1018</v>
      </c>
      <c r="D1335" t="s">
        <v>1698</v>
      </c>
      <c r="E1335" t="str">
        <f>VLOOKUP(D1335,Product_Dim!$A$1:$G$101,2,0)</f>
        <v>Wooden Bookshelf</v>
      </c>
      <c r="F1335" t="s">
        <v>1789</v>
      </c>
      <c r="G1335">
        <v>1</v>
      </c>
      <c r="H1335">
        <v>235.44</v>
      </c>
      <c r="I1335">
        <v>0.19</v>
      </c>
      <c r="J1335" t="s">
        <v>1810</v>
      </c>
      <c r="K1335" s="17">
        <v>190.7064</v>
      </c>
      <c r="L1335">
        <f>VLOOKUP(C1335,Customer_Dim!$A$2:$H$501,3,0)</f>
        <v>62</v>
      </c>
      <c r="M1335" t="str">
        <f t="shared" si="20"/>
        <v>60+</v>
      </c>
      <c r="N1335" t="str">
        <f>VLOOKUP(C1335,Customer_Dim!$A$2:$H$501,4,0)</f>
        <v>Female</v>
      </c>
      <c r="O1335" t="str">
        <f>VLOOKUP(C1335,Customer_Dim!$A$2:$H$501,6,0)</f>
        <v>New York</v>
      </c>
      <c r="P1335">
        <f>VLOOKUP(D1335,Product_Dim!$A$1:$G$101,7,0)</f>
        <v>208</v>
      </c>
    </row>
    <row r="1336" spans="1:16" x14ac:dyDescent="0.3">
      <c r="A1336" t="s">
        <v>2755</v>
      </c>
      <c r="B1336" s="4">
        <v>45343</v>
      </c>
      <c r="C1336" t="s">
        <v>1018</v>
      </c>
      <c r="D1336" t="s">
        <v>1547</v>
      </c>
      <c r="E1336" t="str">
        <f>VLOOKUP(D1336,Product_Dim!$A$1:$G$101,2,0)</f>
        <v>Adjustable Dumbbell Set</v>
      </c>
      <c r="F1336" t="s">
        <v>1786</v>
      </c>
      <c r="G1336">
        <v>4</v>
      </c>
      <c r="H1336">
        <v>583.21</v>
      </c>
      <c r="I1336">
        <v>0.2</v>
      </c>
      <c r="J1336" t="s">
        <v>1805</v>
      </c>
      <c r="K1336" s="17">
        <v>1866.2719999999999</v>
      </c>
      <c r="L1336">
        <f>VLOOKUP(C1336,Customer_Dim!$A$2:$H$501,3,0)</f>
        <v>62</v>
      </c>
      <c r="M1336" t="str">
        <f t="shared" si="20"/>
        <v>60+</v>
      </c>
      <c r="N1336" t="str">
        <f>VLOOKUP(C1336,Customer_Dim!$A$2:$H$501,4,0)</f>
        <v>Female</v>
      </c>
      <c r="O1336" t="str">
        <f>VLOOKUP(C1336,Customer_Dim!$A$2:$H$501,6,0)</f>
        <v>New York</v>
      </c>
      <c r="P1336">
        <f>VLOOKUP(D1336,Product_Dim!$A$1:$G$101,7,0)</f>
        <v>323</v>
      </c>
    </row>
    <row r="1337" spans="1:16" x14ac:dyDescent="0.3">
      <c r="A1337" t="s">
        <v>2375</v>
      </c>
      <c r="B1337" s="4">
        <v>45446</v>
      </c>
      <c r="C1337" t="s">
        <v>1021</v>
      </c>
      <c r="D1337" t="s">
        <v>1570</v>
      </c>
      <c r="E1337" t="str">
        <f>VLOOKUP(D1337,Product_Dim!$A$1:$G$101,2,0)</f>
        <v>Outdoor Sports Water Bottle</v>
      </c>
      <c r="F1337" t="s">
        <v>1758</v>
      </c>
      <c r="G1337">
        <v>2</v>
      </c>
      <c r="H1337">
        <v>740.68</v>
      </c>
      <c r="I1337">
        <v>0.02</v>
      </c>
      <c r="J1337" t="s">
        <v>1807</v>
      </c>
      <c r="K1337" s="17">
        <v>1451.7328</v>
      </c>
      <c r="L1337">
        <f>VLOOKUP(C1337,Customer_Dim!$A$2:$H$501,3,0)</f>
        <v>46</v>
      </c>
      <c r="M1337" t="str">
        <f t="shared" si="20"/>
        <v>40–59</v>
      </c>
      <c r="N1337" t="str">
        <f>VLOOKUP(C1337,Customer_Dim!$A$2:$H$501,4,0)</f>
        <v>Male</v>
      </c>
      <c r="O1337" t="str">
        <f>VLOOKUP(C1337,Customer_Dim!$A$2:$H$501,6,0)</f>
        <v>Minnesota</v>
      </c>
      <c r="P1337">
        <f>VLOOKUP(D1337,Product_Dim!$A$1:$G$101,7,0)</f>
        <v>0</v>
      </c>
    </row>
    <row r="1338" spans="1:16" x14ac:dyDescent="0.3">
      <c r="A1338" t="s">
        <v>2786</v>
      </c>
      <c r="B1338" s="4">
        <v>45771</v>
      </c>
      <c r="C1338" t="s">
        <v>1021</v>
      </c>
      <c r="D1338" t="s">
        <v>1572</v>
      </c>
      <c r="E1338" t="str">
        <f>VLOOKUP(D1338,Product_Dim!$A$1:$G$101,2,0)</f>
        <v>Multi-Purpose Storage Box</v>
      </c>
      <c r="F1338" t="s">
        <v>1739</v>
      </c>
      <c r="G1338">
        <v>3</v>
      </c>
      <c r="H1338">
        <v>614.63</v>
      </c>
      <c r="I1338">
        <v>0.06</v>
      </c>
      <c r="J1338" t="s">
        <v>1807</v>
      </c>
      <c r="K1338" s="17">
        <v>1733.2565999999999</v>
      </c>
      <c r="L1338">
        <f>VLOOKUP(C1338,Customer_Dim!$A$2:$H$501,3,0)</f>
        <v>46</v>
      </c>
      <c r="M1338" t="str">
        <f t="shared" si="20"/>
        <v>40–59</v>
      </c>
      <c r="N1338" t="str">
        <f>VLOOKUP(C1338,Customer_Dim!$A$2:$H$501,4,0)</f>
        <v>Male</v>
      </c>
      <c r="O1338" t="str">
        <f>VLOOKUP(C1338,Customer_Dim!$A$2:$H$501,6,0)</f>
        <v>Minnesota</v>
      </c>
      <c r="P1338">
        <f>VLOOKUP(D1338,Product_Dim!$A$1:$G$101,7,0)</f>
        <v>76</v>
      </c>
    </row>
    <row r="1339" spans="1:16" x14ac:dyDescent="0.3">
      <c r="A1339" t="s">
        <v>3583</v>
      </c>
      <c r="B1339" s="4">
        <v>45620</v>
      </c>
      <c r="C1339" t="s">
        <v>1021</v>
      </c>
      <c r="D1339" t="s">
        <v>1537</v>
      </c>
      <c r="E1339" t="str">
        <f>VLOOKUP(D1339,Product_Dim!$A$1:$G$101,2,0)</f>
        <v>Men's Leather Belt</v>
      </c>
      <c r="F1339" t="s">
        <v>1734</v>
      </c>
      <c r="G1339">
        <v>4</v>
      </c>
      <c r="H1339">
        <v>477.83</v>
      </c>
      <c r="I1339">
        <v>0.05</v>
      </c>
      <c r="J1339" t="s">
        <v>1810</v>
      </c>
      <c r="K1339" s="17">
        <v>1815.7539999999999</v>
      </c>
      <c r="L1339">
        <f>VLOOKUP(C1339,Customer_Dim!$A$2:$H$501,3,0)</f>
        <v>46</v>
      </c>
      <c r="M1339" t="str">
        <f t="shared" si="20"/>
        <v>40–59</v>
      </c>
      <c r="N1339" t="str">
        <f>VLOOKUP(C1339,Customer_Dim!$A$2:$H$501,4,0)</f>
        <v>Male</v>
      </c>
      <c r="O1339" t="str">
        <f>VLOOKUP(C1339,Customer_Dim!$A$2:$H$501,6,0)</f>
        <v>Minnesota</v>
      </c>
      <c r="P1339">
        <f>VLOOKUP(D1339,Product_Dim!$A$1:$G$101,7,0)</f>
        <v>59</v>
      </c>
    </row>
    <row r="1340" spans="1:16" x14ac:dyDescent="0.3">
      <c r="A1340" t="s">
        <v>3582</v>
      </c>
      <c r="B1340" s="4">
        <v>45319</v>
      </c>
      <c r="C1340" t="s">
        <v>1021</v>
      </c>
      <c r="D1340" t="s">
        <v>1702</v>
      </c>
      <c r="E1340" t="str">
        <f>VLOOKUP(D1340,Product_Dim!$A$1:$G$101,2,0)</f>
        <v>Kitchen Cutting Board</v>
      </c>
      <c r="F1340" t="s">
        <v>1786</v>
      </c>
      <c r="G1340">
        <v>3</v>
      </c>
      <c r="H1340">
        <v>738.47</v>
      </c>
      <c r="I1340">
        <v>0.28000000000000003</v>
      </c>
      <c r="J1340" t="s">
        <v>1805</v>
      </c>
      <c r="K1340" s="17">
        <v>1595.0952</v>
      </c>
      <c r="L1340">
        <f>VLOOKUP(C1340,Customer_Dim!$A$2:$H$501,3,0)</f>
        <v>46</v>
      </c>
      <c r="M1340" t="str">
        <f t="shared" si="20"/>
        <v>40–59</v>
      </c>
      <c r="N1340" t="str">
        <f>VLOOKUP(C1340,Customer_Dim!$A$2:$H$501,4,0)</f>
        <v>Male</v>
      </c>
      <c r="O1340" t="str">
        <f>VLOOKUP(C1340,Customer_Dim!$A$2:$H$501,6,0)</f>
        <v>Minnesota</v>
      </c>
      <c r="P1340">
        <f>VLOOKUP(D1340,Product_Dim!$A$1:$G$101,7,0)</f>
        <v>82</v>
      </c>
    </row>
    <row r="1341" spans="1:16" x14ac:dyDescent="0.3">
      <c r="A1341" t="s">
        <v>2886</v>
      </c>
      <c r="B1341" s="4">
        <v>45420</v>
      </c>
      <c r="C1341" t="s">
        <v>1024</v>
      </c>
      <c r="D1341" t="s">
        <v>1535</v>
      </c>
      <c r="E1341" t="str">
        <f>VLOOKUP(D1341,Product_Dim!$A$1:$G$101,2,0)</f>
        <v>Women's Yoga Pants</v>
      </c>
      <c r="F1341" t="s">
        <v>1789</v>
      </c>
      <c r="G1341">
        <v>1</v>
      </c>
      <c r="H1341">
        <v>227.28</v>
      </c>
      <c r="I1341">
        <v>0.13</v>
      </c>
      <c r="J1341" t="s">
        <v>1810</v>
      </c>
      <c r="K1341" s="17">
        <v>197.7336</v>
      </c>
      <c r="L1341">
        <f>VLOOKUP(C1341,Customer_Dim!$A$2:$H$501,3,0)</f>
        <v>62</v>
      </c>
      <c r="M1341" t="str">
        <f t="shared" si="20"/>
        <v>60+</v>
      </c>
      <c r="N1341" t="str">
        <f>VLOOKUP(C1341,Customer_Dim!$A$2:$H$501,4,0)</f>
        <v>Female</v>
      </c>
      <c r="O1341" t="str">
        <f>VLOOKUP(C1341,Customer_Dim!$A$2:$H$501,6,0)</f>
        <v>Minnesota</v>
      </c>
      <c r="P1341">
        <f>VLOOKUP(D1341,Product_Dim!$A$1:$G$101,7,0)</f>
        <v>487</v>
      </c>
    </row>
    <row r="1342" spans="1:16" x14ac:dyDescent="0.3">
      <c r="A1342" t="s">
        <v>1940</v>
      </c>
      <c r="B1342" s="4">
        <v>45910</v>
      </c>
      <c r="C1342" t="s">
        <v>1024</v>
      </c>
      <c r="D1342" t="s">
        <v>1644</v>
      </c>
      <c r="E1342" t="str">
        <f>VLOOKUP(D1342,Product_Dim!$A$1:$G$101,2,0)</f>
        <v>Foam Roller</v>
      </c>
      <c r="F1342" t="s">
        <v>1751</v>
      </c>
      <c r="G1342">
        <v>2</v>
      </c>
      <c r="H1342">
        <v>267.19</v>
      </c>
      <c r="I1342">
        <v>7.0000000000000007E-2</v>
      </c>
      <c r="J1342" t="s">
        <v>1805</v>
      </c>
      <c r="K1342" s="17">
        <v>496.97340000000003</v>
      </c>
      <c r="L1342">
        <f>VLOOKUP(C1342,Customer_Dim!$A$2:$H$501,3,0)</f>
        <v>62</v>
      </c>
      <c r="M1342" t="str">
        <f t="shared" si="20"/>
        <v>60+</v>
      </c>
      <c r="N1342" t="str">
        <f>VLOOKUP(C1342,Customer_Dim!$A$2:$H$501,4,0)</f>
        <v>Female</v>
      </c>
      <c r="O1342" t="str">
        <f>VLOOKUP(C1342,Customer_Dim!$A$2:$H$501,6,0)</f>
        <v>Minnesota</v>
      </c>
      <c r="P1342">
        <f>VLOOKUP(D1342,Product_Dim!$A$1:$G$101,7,0)</f>
        <v>138</v>
      </c>
    </row>
    <row r="1343" spans="1:16" x14ac:dyDescent="0.3">
      <c r="A1343" t="s">
        <v>3324</v>
      </c>
      <c r="B1343" s="4">
        <v>45579</v>
      </c>
      <c r="C1343" t="s">
        <v>1024</v>
      </c>
      <c r="D1343" t="s">
        <v>1658</v>
      </c>
      <c r="E1343" t="str">
        <f>VLOOKUP(D1343,Product_Dim!$A$1:$G$101,2,0)</f>
        <v>Matte Lipstick Set</v>
      </c>
      <c r="F1343" t="s">
        <v>1734</v>
      </c>
      <c r="G1343">
        <v>4</v>
      </c>
      <c r="H1343">
        <v>179.62</v>
      </c>
      <c r="I1343">
        <v>0.05</v>
      </c>
      <c r="J1343" t="s">
        <v>1805</v>
      </c>
      <c r="K1343" s="17">
        <v>682.55600000000004</v>
      </c>
      <c r="L1343">
        <f>VLOOKUP(C1343,Customer_Dim!$A$2:$H$501,3,0)</f>
        <v>62</v>
      </c>
      <c r="M1343" t="str">
        <f t="shared" si="20"/>
        <v>60+</v>
      </c>
      <c r="N1343" t="str">
        <f>VLOOKUP(C1343,Customer_Dim!$A$2:$H$501,4,0)</f>
        <v>Female</v>
      </c>
      <c r="O1343" t="str">
        <f>VLOOKUP(C1343,Customer_Dim!$A$2:$H$501,6,0)</f>
        <v>Minnesota</v>
      </c>
      <c r="P1343">
        <f>VLOOKUP(D1343,Product_Dim!$A$1:$G$101,7,0)</f>
        <v>118</v>
      </c>
    </row>
    <row r="1344" spans="1:16" x14ac:dyDescent="0.3">
      <c r="A1344" t="s">
        <v>2801</v>
      </c>
      <c r="B1344" s="4">
        <v>45926</v>
      </c>
      <c r="C1344" t="s">
        <v>1024</v>
      </c>
      <c r="D1344" t="s">
        <v>1728</v>
      </c>
      <c r="E1344" t="str">
        <f>VLOOKUP(D1344,Product_Dim!$A$1:$G$101,2,0)</f>
        <v>Stainless Steel Cookware Set</v>
      </c>
      <c r="F1344" t="s">
        <v>1779</v>
      </c>
      <c r="G1344">
        <v>2</v>
      </c>
      <c r="H1344">
        <v>314.39999999999998</v>
      </c>
      <c r="I1344">
        <v>7.0000000000000007E-2</v>
      </c>
      <c r="J1344" t="s">
        <v>1807</v>
      </c>
      <c r="K1344" s="17">
        <v>584.78399999999988</v>
      </c>
      <c r="L1344">
        <f>VLOOKUP(C1344,Customer_Dim!$A$2:$H$501,3,0)</f>
        <v>62</v>
      </c>
      <c r="M1344" t="str">
        <f t="shared" si="20"/>
        <v>60+</v>
      </c>
      <c r="N1344" t="str">
        <f>VLOOKUP(C1344,Customer_Dim!$A$2:$H$501,4,0)</f>
        <v>Female</v>
      </c>
      <c r="O1344" t="str">
        <f>VLOOKUP(C1344,Customer_Dim!$A$2:$H$501,6,0)</f>
        <v>Minnesota</v>
      </c>
      <c r="P1344">
        <f>VLOOKUP(D1344,Product_Dim!$A$1:$G$101,7,0)</f>
        <v>146</v>
      </c>
    </row>
    <row r="1345" spans="1:16" x14ac:dyDescent="0.3">
      <c r="A1345" t="s">
        <v>3442</v>
      </c>
      <c r="B1345" s="4">
        <v>45430</v>
      </c>
      <c r="C1345" t="s">
        <v>1027</v>
      </c>
      <c r="D1345" t="s">
        <v>1596</v>
      </c>
      <c r="E1345" t="str">
        <f>VLOOKUP(D1345,Product_Dim!$A$1:$G$101,2,0)</f>
        <v>Modern Wall Clock</v>
      </c>
      <c r="F1345" t="s">
        <v>1739</v>
      </c>
      <c r="G1345">
        <v>1</v>
      </c>
      <c r="H1345">
        <v>339.7</v>
      </c>
      <c r="I1345">
        <v>0.1</v>
      </c>
      <c r="J1345" t="s">
        <v>1805</v>
      </c>
      <c r="K1345" s="17">
        <v>305.73</v>
      </c>
      <c r="L1345">
        <f>VLOOKUP(C1345,Customer_Dim!$A$2:$H$501,3,0)</f>
        <v>54</v>
      </c>
      <c r="M1345" t="str">
        <f t="shared" si="20"/>
        <v>40–59</v>
      </c>
      <c r="N1345" t="str">
        <f>VLOOKUP(C1345,Customer_Dim!$A$2:$H$501,4,0)</f>
        <v>Male</v>
      </c>
      <c r="O1345" t="str">
        <f>VLOOKUP(C1345,Customer_Dim!$A$2:$H$501,6,0)</f>
        <v>Illinois</v>
      </c>
      <c r="P1345">
        <f>VLOOKUP(D1345,Product_Dim!$A$1:$G$101,7,0)</f>
        <v>305</v>
      </c>
    </row>
    <row r="1346" spans="1:16" x14ac:dyDescent="0.3">
      <c r="A1346" t="s">
        <v>2540</v>
      </c>
      <c r="B1346" s="4">
        <v>45783</v>
      </c>
      <c r="C1346" t="s">
        <v>1027</v>
      </c>
      <c r="D1346" t="s">
        <v>1614</v>
      </c>
      <c r="E1346" t="str">
        <f>VLOOKUP(D1346,Product_Dim!$A$1:$G$101,2,0)</f>
        <v>Smart Home WiFi Camera</v>
      </c>
      <c r="F1346" t="s">
        <v>1758</v>
      </c>
      <c r="G1346">
        <v>4</v>
      </c>
      <c r="H1346">
        <v>758.27</v>
      </c>
      <c r="I1346">
        <v>0.05</v>
      </c>
      <c r="J1346" t="s">
        <v>1807</v>
      </c>
      <c r="K1346" s="17">
        <v>2881.4259999999999</v>
      </c>
      <c r="L1346">
        <f>VLOOKUP(C1346,Customer_Dim!$A$2:$H$501,3,0)</f>
        <v>54</v>
      </c>
      <c r="M1346" t="str">
        <f t="shared" si="20"/>
        <v>40–59</v>
      </c>
      <c r="N1346" t="str">
        <f>VLOOKUP(C1346,Customer_Dim!$A$2:$H$501,4,0)</f>
        <v>Male</v>
      </c>
      <c r="O1346" t="str">
        <f>VLOOKUP(C1346,Customer_Dim!$A$2:$H$501,6,0)</f>
        <v>Illinois</v>
      </c>
      <c r="P1346">
        <f>VLOOKUP(D1346,Product_Dim!$A$1:$G$101,7,0)</f>
        <v>389</v>
      </c>
    </row>
    <row r="1347" spans="1:16" x14ac:dyDescent="0.3">
      <c r="A1347" t="s">
        <v>2558</v>
      </c>
      <c r="B1347" s="4">
        <v>45740</v>
      </c>
      <c r="C1347" t="s">
        <v>1027</v>
      </c>
      <c r="D1347" t="s">
        <v>1674</v>
      </c>
      <c r="E1347" t="str">
        <f>VLOOKUP(D1347,Product_Dim!$A$1:$G$101,2,0)</f>
        <v>Professional Jump Rope</v>
      </c>
      <c r="F1347" t="s">
        <v>1774</v>
      </c>
      <c r="G1347">
        <v>2</v>
      </c>
      <c r="H1347">
        <v>838.59</v>
      </c>
      <c r="I1347">
        <v>0.18</v>
      </c>
      <c r="J1347" t="s">
        <v>1810</v>
      </c>
      <c r="K1347" s="17">
        <v>1375.2876000000001</v>
      </c>
      <c r="L1347">
        <f>VLOOKUP(C1347,Customer_Dim!$A$2:$H$501,3,0)</f>
        <v>54</v>
      </c>
      <c r="M1347" t="str">
        <f t="shared" ref="M1347:M1410" si="21">IF(L1347&lt;20,"Below 20",
IF(L1347&lt;40,"20–39",
IF(L1347&lt;60,"40–59","60+")))</f>
        <v>40–59</v>
      </c>
      <c r="N1347" t="str">
        <f>VLOOKUP(C1347,Customer_Dim!$A$2:$H$501,4,0)</f>
        <v>Male</v>
      </c>
      <c r="O1347" t="str">
        <f>VLOOKUP(C1347,Customer_Dim!$A$2:$H$501,6,0)</f>
        <v>Illinois</v>
      </c>
      <c r="P1347">
        <f>VLOOKUP(D1347,Product_Dim!$A$1:$G$101,7,0)</f>
        <v>300</v>
      </c>
    </row>
    <row r="1348" spans="1:16" x14ac:dyDescent="0.3">
      <c r="A1348" t="s">
        <v>3303</v>
      </c>
      <c r="B1348" s="4">
        <v>45385</v>
      </c>
      <c r="C1348" t="s">
        <v>1030</v>
      </c>
      <c r="D1348" t="s">
        <v>1535</v>
      </c>
      <c r="E1348" t="str">
        <f>VLOOKUP(D1348,Product_Dim!$A$1:$G$101,2,0)</f>
        <v>Women's Yoga Pants</v>
      </c>
      <c r="F1348" t="s">
        <v>1748</v>
      </c>
      <c r="G1348">
        <v>3</v>
      </c>
      <c r="H1348">
        <v>698.14</v>
      </c>
      <c r="I1348">
        <v>0.04</v>
      </c>
      <c r="J1348" t="s">
        <v>1807</v>
      </c>
      <c r="K1348" s="17">
        <v>2010.6432</v>
      </c>
      <c r="L1348">
        <f>VLOOKUP(C1348,Customer_Dim!$A$2:$H$501,3,0)</f>
        <v>38</v>
      </c>
      <c r="M1348" t="str">
        <f t="shared" si="21"/>
        <v>20–39</v>
      </c>
      <c r="N1348" t="str">
        <f>VLOOKUP(C1348,Customer_Dim!$A$2:$H$501,4,0)</f>
        <v>Female</v>
      </c>
      <c r="O1348" t="str">
        <f>VLOOKUP(C1348,Customer_Dim!$A$2:$H$501,6,0)</f>
        <v>Montana</v>
      </c>
      <c r="P1348">
        <f>VLOOKUP(D1348,Product_Dim!$A$1:$G$101,7,0)</f>
        <v>487</v>
      </c>
    </row>
    <row r="1349" spans="1:16" x14ac:dyDescent="0.3">
      <c r="A1349" t="s">
        <v>2127</v>
      </c>
      <c r="B1349" s="4">
        <v>45840</v>
      </c>
      <c r="C1349" t="s">
        <v>1033</v>
      </c>
      <c r="D1349" t="s">
        <v>1594</v>
      </c>
      <c r="E1349" t="str">
        <f>VLOOKUP(D1349,Product_Dim!$A$1:$G$101,2,0)</f>
        <v>Vitamin C Face Serum</v>
      </c>
      <c r="F1349" t="s">
        <v>1751</v>
      </c>
      <c r="G1349">
        <v>3</v>
      </c>
      <c r="H1349">
        <v>601.92999999999995</v>
      </c>
      <c r="I1349">
        <v>0.14000000000000001</v>
      </c>
      <c r="J1349" t="s">
        <v>1805</v>
      </c>
      <c r="K1349" s="17">
        <v>1552.9793999999999</v>
      </c>
      <c r="L1349">
        <f>VLOOKUP(C1349,Customer_Dim!$A$2:$H$501,3,0)</f>
        <v>34</v>
      </c>
      <c r="M1349" t="str">
        <f t="shared" si="21"/>
        <v>20–39</v>
      </c>
      <c r="N1349" t="str">
        <f>VLOOKUP(C1349,Customer_Dim!$A$2:$H$501,4,0)</f>
        <v>Female</v>
      </c>
      <c r="O1349" t="str">
        <f>VLOOKUP(C1349,Customer_Dim!$A$2:$H$501,6,0)</f>
        <v>Hawaii</v>
      </c>
      <c r="P1349">
        <f>VLOOKUP(D1349,Product_Dim!$A$1:$G$101,7,0)</f>
        <v>244</v>
      </c>
    </row>
    <row r="1350" spans="1:16" x14ac:dyDescent="0.3">
      <c r="A1350" t="s">
        <v>3630</v>
      </c>
      <c r="B1350" s="4">
        <v>45594</v>
      </c>
      <c r="C1350" t="s">
        <v>1033</v>
      </c>
      <c r="D1350" t="s">
        <v>1624</v>
      </c>
      <c r="E1350" t="str">
        <f>VLOOKUP(D1350,Product_Dim!$A$1:$G$101,2,0)</f>
        <v>Makeup Brush Set</v>
      </c>
      <c r="F1350" t="s">
        <v>1743</v>
      </c>
      <c r="G1350">
        <v>3</v>
      </c>
      <c r="H1350">
        <v>469.33</v>
      </c>
      <c r="I1350">
        <v>0.14000000000000001</v>
      </c>
      <c r="J1350" t="s">
        <v>1807</v>
      </c>
      <c r="K1350" s="17">
        <v>1210.8714</v>
      </c>
      <c r="L1350">
        <f>VLOOKUP(C1350,Customer_Dim!$A$2:$H$501,3,0)</f>
        <v>34</v>
      </c>
      <c r="M1350" t="str">
        <f t="shared" si="21"/>
        <v>20–39</v>
      </c>
      <c r="N1350" t="str">
        <f>VLOOKUP(C1350,Customer_Dim!$A$2:$H$501,4,0)</f>
        <v>Female</v>
      </c>
      <c r="O1350" t="str">
        <f>VLOOKUP(C1350,Customer_Dim!$A$2:$H$501,6,0)</f>
        <v>Hawaii</v>
      </c>
      <c r="P1350">
        <f>VLOOKUP(D1350,Product_Dim!$A$1:$G$101,7,0)</f>
        <v>431</v>
      </c>
    </row>
    <row r="1351" spans="1:16" x14ac:dyDescent="0.3">
      <c r="A1351" t="s">
        <v>3004</v>
      </c>
      <c r="B1351" s="4">
        <v>45382</v>
      </c>
      <c r="C1351" t="s">
        <v>1033</v>
      </c>
      <c r="D1351" t="s">
        <v>1714</v>
      </c>
      <c r="E1351" t="str">
        <f>VLOOKUP(D1351,Product_Dim!$A$1:$G$101,2,0)</f>
        <v>Microwave Oven</v>
      </c>
      <c r="F1351" t="s">
        <v>1776</v>
      </c>
      <c r="G1351">
        <v>4</v>
      </c>
      <c r="H1351">
        <v>294.38</v>
      </c>
      <c r="I1351">
        <v>0.2</v>
      </c>
      <c r="J1351" t="s">
        <v>1805</v>
      </c>
      <c r="K1351" s="17">
        <v>942.01600000000008</v>
      </c>
      <c r="L1351">
        <f>VLOOKUP(C1351,Customer_Dim!$A$2:$H$501,3,0)</f>
        <v>34</v>
      </c>
      <c r="M1351" t="str">
        <f t="shared" si="21"/>
        <v>20–39</v>
      </c>
      <c r="N1351" t="str">
        <f>VLOOKUP(C1351,Customer_Dim!$A$2:$H$501,4,0)</f>
        <v>Female</v>
      </c>
      <c r="O1351" t="str">
        <f>VLOOKUP(C1351,Customer_Dim!$A$2:$H$501,6,0)</f>
        <v>Hawaii</v>
      </c>
      <c r="P1351">
        <f>VLOOKUP(D1351,Product_Dim!$A$1:$G$101,7,0)</f>
        <v>191</v>
      </c>
    </row>
    <row r="1352" spans="1:16" x14ac:dyDescent="0.3">
      <c r="A1352" t="s">
        <v>2068</v>
      </c>
      <c r="B1352" s="4">
        <v>45742</v>
      </c>
      <c r="C1352" t="s">
        <v>1036</v>
      </c>
      <c r="D1352" t="s">
        <v>1525</v>
      </c>
      <c r="E1352" t="str">
        <f>VLOOKUP(D1352,Product_Dim!$A$1:$G$101,2,0)</f>
        <v>Brother Laser Printer</v>
      </c>
      <c r="F1352" t="s">
        <v>1764</v>
      </c>
      <c r="G1352">
        <v>4</v>
      </c>
      <c r="H1352">
        <v>849.21</v>
      </c>
      <c r="I1352">
        <v>7.0000000000000007E-2</v>
      </c>
      <c r="J1352" t="s">
        <v>1805</v>
      </c>
      <c r="K1352" s="17">
        <v>3159.0612000000001</v>
      </c>
      <c r="L1352">
        <f>VLOOKUP(C1352,Customer_Dim!$A$2:$H$501,3,0)</f>
        <v>64</v>
      </c>
      <c r="M1352" t="str">
        <f t="shared" si="21"/>
        <v>60+</v>
      </c>
      <c r="N1352" t="str">
        <f>VLOOKUP(C1352,Customer_Dim!$A$2:$H$501,4,0)</f>
        <v>Female</v>
      </c>
      <c r="O1352" t="str">
        <f>VLOOKUP(C1352,Customer_Dim!$A$2:$H$501,6,0)</f>
        <v>Georgia</v>
      </c>
      <c r="P1352">
        <f>VLOOKUP(D1352,Product_Dim!$A$1:$G$101,7,0)</f>
        <v>416</v>
      </c>
    </row>
    <row r="1353" spans="1:16" x14ac:dyDescent="0.3">
      <c r="A1353" t="s">
        <v>2350</v>
      </c>
      <c r="B1353" s="4">
        <v>45711</v>
      </c>
      <c r="C1353" t="s">
        <v>1036</v>
      </c>
      <c r="D1353" t="s">
        <v>1600</v>
      </c>
      <c r="E1353" t="str">
        <f>VLOOKUP(D1353,Product_Dim!$A$1:$G$101,2,0)</f>
        <v>Bedroom Table Lamp</v>
      </c>
      <c r="F1353" t="s">
        <v>1758</v>
      </c>
      <c r="G1353">
        <v>1</v>
      </c>
      <c r="H1353">
        <v>763.34</v>
      </c>
      <c r="I1353">
        <v>0.11</v>
      </c>
      <c r="J1353" t="s">
        <v>1810</v>
      </c>
      <c r="K1353" s="17">
        <v>679.37260000000003</v>
      </c>
      <c r="L1353">
        <f>VLOOKUP(C1353,Customer_Dim!$A$2:$H$501,3,0)</f>
        <v>64</v>
      </c>
      <c r="M1353" t="str">
        <f t="shared" si="21"/>
        <v>60+</v>
      </c>
      <c r="N1353" t="str">
        <f>VLOOKUP(C1353,Customer_Dim!$A$2:$H$501,4,0)</f>
        <v>Female</v>
      </c>
      <c r="O1353" t="str">
        <f>VLOOKUP(C1353,Customer_Dim!$A$2:$H$501,6,0)</f>
        <v>Georgia</v>
      </c>
      <c r="P1353">
        <f>VLOOKUP(D1353,Product_Dim!$A$1:$G$101,7,0)</f>
        <v>329</v>
      </c>
    </row>
    <row r="1354" spans="1:16" x14ac:dyDescent="0.3">
      <c r="A1354" t="s">
        <v>2610</v>
      </c>
      <c r="B1354" s="4">
        <v>45741</v>
      </c>
      <c r="C1354" t="s">
        <v>1036</v>
      </c>
      <c r="D1354" t="s">
        <v>1712</v>
      </c>
      <c r="E1354" t="str">
        <f>VLOOKUP(D1354,Product_Dim!$A$1:$G$101,2,0)</f>
        <v>Women's High Heels</v>
      </c>
      <c r="F1354" t="s">
        <v>1748</v>
      </c>
      <c r="G1354">
        <v>2</v>
      </c>
      <c r="H1354">
        <v>727.18</v>
      </c>
      <c r="I1354">
        <v>0.22</v>
      </c>
      <c r="J1354" t="s">
        <v>1807</v>
      </c>
      <c r="K1354" s="17">
        <v>1134.4007999999999</v>
      </c>
      <c r="L1354">
        <f>VLOOKUP(C1354,Customer_Dim!$A$2:$H$501,3,0)</f>
        <v>64</v>
      </c>
      <c r="M1354" t="str">
        <f t="shared" si="21"/>
        <v>60+</v>
      </c>
      <c r="N1354" t="str">
        <f>VLOOKUP(C1354,Customer_Dim!$A$2:$H$501,4,0)</f>
        <v>Female</v>
      </c>
      <c r="O1354" t="str">
        <f>VLOOKUP(C1354,Customer_Dim!$A$2:$H$501,6,0)</f>
        <v>Georgia</v>
      </c>
      <c r="P1354">
        <f>VLOOKUP(D1354,Product_Dim!$A$1:$G$101,7,0)</f>
        <v>496</v>
      </c>
    </row>
    <row r="1355" spans="1:16" x14ac:dyDescent="0.3">
      <c r="A1355" t="s">
        <v>2249</v>
      </c>
      <c r="B1355" s="4">
        <v>45929</v>
      </c>
      <c r="C1355" t="s">
        <v>1039</v>
      </c>
      <c r="D1355" t="s">
        <v>1552</v>
      </c>
      <c r="E1355" t="str">
        <f>VLOOKUP(D1355,Product_Dim!$A$1:$G$101,2,0)</f>
        <v>HD Smart TV Stick</v>
      </c>
      <c r="F1355" t="s">
        <v>1783</v>
      </c>
      <c r="G1355">
        <v>2</v>
      </c>
      <c r="H1355">
        <v>298.01</v>
      </c>
      <c r="I1355">
        <v>0.05</v>
      </c>
      <c r="J1355" t="s">
        <v>1805</v>
      </c>
      <c r="K1355" s="17">
        <v>566.21899999999994</v>
      </c>
      <c r="L1355">
        <f>VLOOKUP(C1355,Customer_Dim!$A$2:$H$501,3,0)</f>
        <v>50</v>
      </c>
      <c r="M1355" t="str">
        <f t="shared" si="21"/>
        <v>40–59</v>
      </c>
      <c r="N1355" t="str">
        <f>VLOOKUP(C1355,Customer_Dim!$A$2:$H$501,4,0)</f>
        <v>Female</v>
      </c>
      <c r="O1355" t="str">
        <f>VLOOKUP(C1355,Customer_Dim!$A$2:$H$501,6,0)</f>
        <v>Connecticut</v>
      </c>
      <c r="P1355">
        <f>VLOOKUP(D1355,Product_Dim!$A$1:$G$101,7,0)</f>
        <v>0</v>
      </c>
    </row>
    <row r="1356" spans="1:16" x14ac:dyDescent="0.3">
      <c r="A1356" t="s">
        <v>2170</v>
      </c>
      <c r="B1356" s="4">
        <v>45712</v>
      </c>
      <c r="C1356" t="s">
        <v>1039</v>
      </c>
      <c r="D1356" t="s">
        <v>1622</v>
      </c>
      <c r="E1356" t="str">
        <f>VLOOKUP(D1356,Product_Dim!$A$1:$G$101,2,0)</f>
        <v>Men's Winter Jacket</v>
      </c>
      <c r="F1356" t="s">
        <v>1743</v>
      </c>
      <c r="G1356">
        <v>1</v>
      </c>
      <c r="H1356">
        <v>669.53</v>
      </c>
      <c r="I1356">
        <v>0.2</v>
      </c>
      <c r="J1356" t="s">
        <v>1805</v>
      </c>
      <c r="K1356" s="17">
        <v>535.62400000000002</v>
      </c>
      <c r="L1356">
        <f>VLOOKUP(C1356,Customer_Dim!$A$2:$H$501,3,0)</f>
        <v>50</v>
      </c>
      <c r="M1356" t="str">
        <f t="shared" si="21"/>
        <v>40–59</v>
      </c>
      <c r="N1356" t="str">
        <f>VLOOKUP(C1356,Customer_Dim!$A$2:$H$501,4,0)</f>
        <v>Female</v>
      </c>
      <c r="O1356" t="str">
        <f>VLOOKUP(C1356,Customer_Dim!$A$2:$H$501,6,0)</f>
        <v>Connecticut</v>
      </c>
      <c r="P1356">
        <f>VLOOKUP(D1356,Product_Dim!$A$1:$G$101,7,0)</f>
        <v>296</v>
      </c>
    </row>
    <row r="1357" spans="1:16" x14ac:dyDescent="0.3">
      <c r="A1357" t="s">
        <v>3135</v>
      </c>
      <c r="B1357" s="4">
        <v>45268</v>
      </c>
      <c r="C1357" t="s">
        <v>1039</v>
      </c>
      <c r="D1357" t="s">
        <v>1537</v>
      </c>
      <c r="E1357" t="str">
        <f>VLOOKUP(D1357,Product_Dim!$A$1:$G$101,2,0)</f>
        <v>Men's Leather Belt</v>
      </c>
      <c r="F1357" t="s">
        <v>1764</v>
      </c>
      <c r="G1357">
        <v>3</v>
      </c>
      <c r="H1357">
        <v>120.77</v>
      </c>
      <c r="I1357">
        <v>0.28999999999999998</v>
      </c>
      <c r="J1357" t="s">
        <v>1807</v>
      </c>
      <c r="K1357" s="17">
        <v>257.24009999999998</v>
      </c>
      <c r="L1357">
        <f>VLOOKUP(C1357,Customer_Dim!$A$2:$H$501,3,0)</f>
        <v>50</v>
      </c>
      <c r="M1357" t="str">
        <f t="shared" si="21"/>
        <v>40–59</v>
      </c>
      <c r="N1357" t="str">
        <f>VLOOKUP(C1357,Customer_Dim!$A$2:$H$501,4,0)</f>
        <v>Female</v>
      </c>
      <c r="O1357" t="str">
        <f>VLOOKUP(C1357,Customer_Dim!$A$2:$H$501,6,0)</f>
        <v>Connecticut</v>
      </c>
      <c r="P1357">
        <f>VLOOKUP(D1357,Product_Dim!$A$1:$G$101,7,0)</f>
        <v>59</v>
      </c>
    </row>
    <row r="1358" spans="1:16" x14ac:dyDescent="0.3">
      <c r="A1358" t="s">
        <v>2134</v>
      </c>
      <c r="B1358" s="4">
        <v>45240</v>
      </c>
      <c r="C1358" t="s">
        <v>1039</v>
      </c>
      <c r="D1358" t="s">
        <v>1632</v>
      </c>
      <c r="E1358" t="str">
        <f>VLOOKUP(D1358,Product_Dim!$A$1:$G$101,2,0)</f>
        <v>HDMI Cable – 2m</v>
      </c>
      <c r="F1358" t="s">
        <v>1786</v>
      </c>
      <c r="G1358">
        <v>1</v>
      </c>
      <c r="H1358">
        <v>272.2</v>
      </c>
      <c r="I1358">
        <v>0.3</v>
      </c>
      <c r="J1358" t="s">
        <v>1805</v>
      </c>
      <c r="K1358" s="17">
        <v>190.54</v>
      </c>
      <c r="L1358">
        <f>VLOOKUP(C1358,Customer_Dim!$A$2:$H$501,3,0)</f>
        <v>50</v>
      </c>
      <c r="M1358" t="str">
        <f t="shared" si="21"/>
        <v>40–59</v>
      </c>
      <c r="N1358" t="str">
        <f>VLOOKUP(C1358,Customer_Dim!$A$2:$H$501,4,0)</f>
        <v>Female</v>
      </c>
      <c r="O1358" t="str">
        <f>VLOOKUP(C1358,Customer_Dim!$A$2:$H$501,6,0)</f>
        <v>Connecticut</v>
      </c>
      <c r="P1358">
        <f>VLOOKUP(D1358,Product_Dim!$A$1:$G$101,7,0)</f>
        <v>246</v>
      </c>
    </row>
    <row r="1359" spans="1:16" x14ac:dyDescent="0.3">
      <c r="A1359" t="s">
        <v>2620</v>
      </c>
      <c r="B1359" s="4">
        <v>45890</v>
      </c>
      <c r="C1359" t="s">
        <v>1039</v>
      </c>
      <c r="D1359" t="s">
        <v>1638</v>
      </c>
      <c r="E1359" t="str">
        <f>VLOOKUP(D1359,Product_Dim!$A$1:$G$101,2,0)</f>
        <v>Sports Stopwatch Pro</v>
      </c>
      <c r="F1359" t="s">
        <v>1771</v>
      </c>
      <c r="G1359">
        <v>4</v>
      </c>
      <c r="H1359">
        <v>250.64</v>
      </c>
      <c r="I1359">
        <v>0.1</v>
      </c>
      <c r="J1359" t="s">
        <v>1807</v>
      </c>
      <c r="K1359" s="17">
        <v>902.30399999999997</v>
      </c>
      <c r="L1359">
        <f>VLOOKUP(C1359,Customer_Dim!$A$2:$H$501,3,0)</f>
        <v>50</v>
      </c>
      <c r="M1359" t="str">
        <f t="shared" si="21"/>
        <v>40–59</v>
      </c>
      <c r="N1359" t="str">
        <f>VLOOKUP(C1359,Customer_Dim!$A$2:$H$501,4,0)</f>
        <v>Female</v>
      </c>
      <c r="O1359" t="str">
        <f>VLOOKUP(C1359,Customer_Dim!$A$2:$H$501,6,0)</f>
        <v>Connecticut</v>
      </c>
      <c r="P1359">
        <f>VLOOKUP(D1359,Product_Dim!$A$1:$G$101,7,0)</f>
        <v>185</v>
      </c>
    </row>
    <row r="1360" spans="1:16" x14ac:dyDescent="0.3">
      <c r="A1360" t="s">
        <v>1997</v>
      </c>
      <c r="B1360" s="4">
        <v>45775</v>
      </c>
      <c r="C1360" t="s">
        <v>1039</v>
      </c>
      <c r="D1360" t="s">
        <v>1672</v>
      </c>
      <c r="E1360" t="str">
        <f>VLOOKUP(D1360,Product_Dim!$A$1:$G$101,2,0)</f>
        <v>Hair Repair Oil Treatment</v>
      </c>
      <c r="F1360" t="s">
        <v>1768</v>
      </c>
      <c r="G1360">
        <v>3</v>
      </c>
      <c r="H1360">
        <v>444.55</v>
      </c>
      <c r="I1360">
        <v>0.14000000000000001</v>
      </c>
      <c r="J1360" t="s">
        <v>1807</v>
      </c>
      <c r="K1360" s="17">
        <v>1146.9390000000001</v>
      </c>
      <c r="L1360">
        <f>VLOOKUP(C1360,Customer_Dim!$A$2:$H$501,3,0)</f>
        <v>50</v>
      </c>
      <c r="M1360" t="str">
        <f t="shared" si="21"/>
        <v>40–59</v>
      </c>
      <c r="N1360" t="str">
        <f>VLOOKUP(C1360,Customer_Dim!$A$2:$H$501,4,0)</f>
        <v>Female</v>
      </c>
      <c r="O1360" t="str">
        <f>VLOOKUP(C1360,Customer_Dim!$A$2:$H$501,6,0)</f>
        <v>Connecticut</v>
      </c>
      <c r="P1360">
        <f>VLOOKUP(D1360,Product_Dim!$A$1:$G$101,7,0)</f>
        <v>383</v>
      </c>
    </row>
    <row r="1361" spans="1:16" x14ac:dyDescent="0.3">
      <c r="A1361" t="s">
        <v>2190</v>
      </c>
      <c r="B1361" s="4">
        <v>45266</v>
      </c>
      <c r="C1361" t="s">
        <v>1039</v>
      </c>
      <c r="D1361" t="s">
        <v>1682</v>
      </c>
      <c r="E1361" t="str">
        <f>VLOOKUP(D1361,Product_Dim!$A$1:$G$101,2,0)</f>
        <v>Wireless Mouse</v>
      </c>
      <c r="F1361" t="s">
        <v>1758</v>
      </c>
      <c r="G1361">
        <v>1</v>
      </c>
      <c r="H1361">
        <v>141.79</v>
      </c>
      <c r="I1361">
        <v>0.1</v>
      </c>
      <c r="J1361" t="s">
        <v>1805</v>
      </c>
      <c r="K1361" s="17">
        <v>127.611</v>
      </c>
      <c r="L1361">
        <f>VLOOKUP(C1361,Customer_Dim!$A$2:$H$501,3,0)</f>
        <v>50</v>
      </c>
      <c r="M1361" t="str">
        <f t="shared" si="21"/>
        <v>40–59</v>
      </c>
      <c r="N1361" t="str">
        <f>VLOOKUP(C1361,Customer_Dim!$A$2:$H$501,4,0)</f>
        <v>Female</v>
      </c>
      <c r="O1361" t="str">
        <f>VLOOKUP(C1361,Customer_Dim!$A$2:$H$501,6,0)</f>
        <v>Connecticut</v>
      </c>
      <c r="P1361">
        <f>VLOOKUP(D1361,Product_Dim!$A$1:$G$101,7,0)</f>
        <v>320</v>
      </c>
    </row>
    <row r="1362" spans="1:16" x14ac:dyDescent="0.3">
      <c r="A1362" t="s">
        <v>3636</v>
      </c>
      <c r="B1362" s="4">
        <v>45379</v>
      </c>
      <c r="C1362" t="s">
        <v>1039</v>
      </c>
      <c r="D1362" t="s">
        <v>1547</v>
      </c>
      <c r="E1362" t="str">
        <f>VLOOKUP(D1362,Product_Dim!$A$1:$G$101,2,0)</f>
        <v>Adjustable Dumbbell Set</v>
      </c>
      <c r="F1362" t="s">
        <v>1768</v>
      </c>
      <c r="G1362">
        <v>2</v>
      </c>
      <c r="H1362">
        <v>169.46</v>
      </c>
      <c r="I1362">
        <v>0.03</v>
      </c>
      <c r="J1362" t="s">
        <v>1807</v>
      </c>
      <c r="K1362" s="17">
        <v>328.75240000000002</v>
      </c>
      <c r="L1362">
        <f>VLOOKUP(C1362,Customer_Dim!$A$2:$H$501,3,0)</f>
        <v>50</v>
      </c>
      <c r="M1362" t="str">
        <f t="shared" si="21"/>
        <v>40–59</v>
      </c>
      <c r="N1362" t="str">
        <f>VLOOKUP(C1362,Customer_Dim!$A$2:$H$501,4,0)</f>
        <v>Female</v>
      </c>
      <c r="O1362" t="str">
        <f>VLOOKUP(C1362,Customer_Dim!$A$2:$H$501,6,0)</f>
        <v>Connecticut</v>
      </c>
      <c r="P1362">
        <f>VLOOKUP(D1362,Product_Dim!$A$1:$G$101,7,0)</f>
        <v>323</v>
      </c>
    </row>
    <row r="1363" spans="1:16" x14ac:dyDescent="0.3">
      <c r="A1363" t="s">
        <v>1849</v>
      </c>
      <c r="B1363" s="4">
        <v>45649</v>
      </c>
      <c r="C1363" t="s">
        <v>1042</v>
      </c>
      <c r="D1363" t="s">
        <v>1588</v>
      </c>
      <c r="E1363" t="str">
        <f>VLOOKUP(D1363,Product_Dim!$A$1:$G$101,2,0)</f>
        <v>Fabric Sofa Throw Blanket</v>
      </c>
      <c r="F1363" t="s">
        <v>1768</v>
      </c>
      <c r="G1363">
        <v>2</v>
      </c>
      <c r="H1363">
        <v>915.15</v>
      </c>
      <c r="I1363">
        <v>0.16</v>
      </c>
      <c r="J1363" t="s">
        <v>1807</v>
      </c>
      <c r="K1363" s="17">
        <v>1537.452</v>
      </c>
      <c r="L1363">
        <f>VLOOKUP(C1363,Customer_Dim!$A$2:$H$501,3,0)</f>
        <v>37</v>
      </c>
      <c r="M1363" t="str">
        <f t="shared" si="21"/>
        <v>20–39</v>
      </c>
      <c r="N1363" t="str">
        <f>VLOOKUP(C1363,Customer_Dim!$A$2:$H$501,4,0)</f>
        <v>Male</v>
      </c>
      <c r="O1363" t="str">
        <f>VLOOKUP(C1363,Customer_Dim!$A$2:$H$501,6,0)</f>
        <v>North Carolina</v>
      </c>
      <c r="P1363">
        <f>VLOOKUP(D1363,Product_Dim!$A$1:$G$101,7,0)</f>
        <v>276</v>
      </c>
    </row>
    <row r="1364" spans="1:16" x14ac:dyDescent="0.3">
      <c r="A1364" t="s">
        <v>2094</v>
      </c>
      <c r="B1364" s="4">
        <v>45889</v>
      </c>
      <c r="C1364" t="s">
        <v>1042</v>
      </c>
      <c r="D1364" t="s">
        <v>1606</v>
      </c>
      <c r="E1364" t="str">
        <f>VLOOKUP(D1364,Product_Dim!$A$1:$G$101,2,0)</f>
        <v>Sports Water Hydration Pack</v>
      </c>
      <c r="F1364" t="s">
        <v>1758</v>
      </c>
      <c r="G1364">
        <v>4</v>
      </c>
      <c r="H1364">
        <v>766.03</v>
      </c>
      <c r="I1364">
        <v>0.28999999999999998</v>
      </c>
      <c r="J1364" t="s">
        <v>1807</v>
      </c>
      <c r="K1364" s="17">
        <v>2175.5252</v>
      </c>
      <c r="L1364">
        <f>VLOOKUP(C1364,Customer_Dim!$A$2:$H$501,3,0)</f>
        <v>37</v>
      </c>
      <c r="M1364" t="str">
        <f t="shared" si="21"/>
        <v>20–39</v>
      </c>
      <c r="N1364" t="str">
        <f>VLOOKUP(C1364,Customer_Dim!$A$2:$H$501,4,0)</f>
        <v>Male</v>
      </c>
      <c r="O1364" t="str">
        <f>VLOOKUP(C1364,Customer_Dim!$A$2:$H$501,6,0)</f>
        <v>North Carolina</v>
      </c>
      <c r="P1364">
        <f>VLOOKUP(D1364,Product_Dim!$A$1:$G$101,7,0)</f>
        <v>394</v>
      </c>
    </row>
    <row r="1365" spans="1:16" x14ac:dyDescent="0.3">
      <c r="A1365" t="s">
        <v>2041</v>
      </c>
      <c r="B1365" s="4">
        <v>45731</v>
      </c>
      <c r="C1365" t="s">
        <v>1042</v>
      </c>
      <c r="D1365" t="s">
        <v>1638</v>
      </c>
      <c r="E1365" t="str">
        <f>VLOOKUP(D1365,Product_Dim!$A$1:$G$101,2,0)</f>
        <v>Sports Stopwatch Pro</v>
      </c>
      <c r="F1365" t="s">
        <v>1734</v>
      </c>
      <c r="G1365">
        <v>1</v>
      </c>
      <c r="H1365">
        <v>447.16</v>
      </c>
      <c r="I1365">
        <v>0.22</v>
      </c>
      <c r="J1365" t="s">
        <v>1810</v>
      </c>
      <c r="K1365" s="17">
        <v>348.78480000000002</v>
      </c>
      <c r="L1365">
        <f>VLOOKUP(C1365,Customer_Dim!$A$2:$H$501,3,0)</f>
        <v>37</v>
      </c>
      <c r="M1365" t="str">
        <f t="shared" si="21"/>
        <v>20–39</v>
      </c>
      <c r="N1365" t="str">
        <f>VLOOKUP(C1365,Customer_Dim!$A$2:$H$501,4,0)</f>
        <v>Male</v>
      </c>
      <c r="O1365" t="str">
        <f>VLOOKUP(C1365,Customer_Dim!$A$2:$H$501,6,0)</f>
        <v>North Carolina</v>
      </c>
      <c r="P1365">
        <f>VLOOKUP(D1365,Product_Dim!$A$1:$G$101,7,0)</f>
        <v>185</v>
      </c>
    </row>
    <row r="1366" spans="1:16" x14ac:dyDescent="0.3">
      <c r="A1366" t="s">
        <v>3269</v>
      </c>
      <c r="B1366" s="4">
        <v>45240</v>
      </c>
      <c r="C1366" t="s">
        <v>1042</v>
      </c>
      <c r="D1366" t="s">
        <v>1708</v>
      </c>
      <c r="E1366" t="str">
        <f>VLOOKUP(D1366,Product_Dim!$A$1:$G$101,2,0)</f>
        <v>Face Foundation Kit</v>
      </c>
      <c r="F1366" t="s">
        <v>1739</v>
      </c>
      <c r="G1366">
        <v>1</v>
      </c>
      <c r="H1366">
        <v>122.27</v>
      </c>
      <c r="I1366">
        <v>0.26</v>
      </c>
      <c r="J1366" t="s">
        <v>1807</v>
      </c>
      <c r="K1366" s="17">
        <v>90.479799999999997</v>
      </c>
      <c r="L1366">
        <f>VLOOKUP(C1366,Customer_Dim!$A$2:$H$501,3,0)</f>
        <v>37</v>
      </c>
      <c r="M1366" t="str">
        <f t="shared" si="21"/>
        <v>20–39</v>
      </c>
      <c r="N1366" t="str">
        <f>VLOOKUP(C1366,Customer_Dim!$A$2:$H$501,4,0)</f>
        <v>Male</v>
      </c>
      <c r="O1366" t="str">
        <f>VLOOKUP(C1366,Customer_Dim!$A$2:$H$501,6,0)</f>
        <v>North Carolina</v>
      </c>
      <c r="P1366">
        <f>VLOOKUP(D1366,Product_Dim!$A$1:$G$101,7,0)</f>
        <v>457</v>
      </c>
    </row>
    <row r="1367" spans="1:16" x14ac:dyDescent="0.3">
      <c r="A1367" t="s">
        <v>2446</v>
      </c>
      <c r="B1367" s="4">
        <v>45373</v>
      </c>
      <c r="C1367" t="s">
        <v>1045</v>
      </c>
      <c r="D1367" t="s">
        <v>1552</v>
      </c>
      <c r="E1367" t="str">
        <f>VLOOKUP(D1367,Product_Dim!$A$1:$G$101,2,0)</f>
        <v>HD Smart TV Stick</v>
      </c>
      <c r="F1367" t="s">
        <v>1783</v>
      </c>
      <c r="G1367">
        <v>4</v>
      </c>
      <c r="H1367">
        <v>369.22</v>
      </c>
      <c r="I1367">
        <v>0.18</v>
      </c>
      <c r="J1367" t="s">
        <v>1810</v>
      </c>
      <c r="K1367" s="17">
        <v>1211.0416</v>
      </c>
      <c r="L1367">
        <f>VLOOKUP(C1367,Customer_Dim!$A$2:$H$501,3,0)</f>
        <v>58</v>
      </c>
      <c r="M1367" t="str">
        <f t="shared" si="21"/>
        <v>40–59</v>
      </c>
      <c r="N1367" t="str">
        <f>VLOOKUP(C1367,Customer_Dim!$A$2:$H$501,4,0)</f>
        <v>Female</v>
      </c>
      <c r="O1367" t="str">
        <f>VLOOKUP(C1367,Customer_Dim!$A$2:$H$501,6,0)</f>
        <v>Oregon</v>
      </c>
      <c r="P1367">
        <f>VLOOKUP(D1367,Product_Dim!$A$1:$G$101,7,0)</f>
        <v>0</v>
      </c>
    </row>
    <row r="1368" spans="1:16" x14ac:dyDescent="0.3">
      <c r="A1368" t="s">
        <v>3330</v>
      </c>
      <c r="B1368" s="4">
        <v>45895</v>
      </c>
      <c r="C1368" t="s">
        <v>1045</v>
      </c>
      <c r="D1368" t="s">
        <v>1678</v>
      </c>
      <c r="E1368" t="str">
        <f>VLOOKUP(D1368,Product_Dim!$A$1:$G$101,2,0)</f>
        <v>Bluetooth Car Audio System</v>
      </c>
      <c r="F1368" t="s">
        <v>1781</v>
      </c>
      <c r="G1368">
        <v>2</v>
      </c>
      <c r="H1368">
        <v>611.21</v>
      </c>
      <c r="I1368">
        <v>0.22</v>
      </c>
      <c r="J1368" t="s">
        <v>1810</v>
      </c>
      <c r="K1368" s="17">
        <v>953.48760000000004</v>
      </c>
      <c r="L1368">
        <f>VLOOKUP(C1368,Customer_Dim!$A$2:$H$501,3,0)</f>
        <v>58</v>
      </c>
      <c r="M1368" t="str">
        <f t="shared" si="21"/>
        <v>40–59</v>
      </c>
      <c r="N1368" t="str">
        <f>VLOOKUP(C1368,Customer_Dim!$A$2:$H$501,4,0)</f>
        <v>Female</v>
      </c>
      <c r="O1368" t="str">
        <f>VLOOKUP(C1368,Customer_Dim!$A$2:$H$501,6,0)</f>
        <v>Oregon</v>
      </c>
      <c r="P1368">
        <f>VLOOKUP(D1368,Product_Dim!$A$1:$G$101,7,0)</f>
        <v>159</v>
      </c>
    </row>
    <row r="1369" spans="1:16" x14ac:dyDescent="0.3">
      <c r="A1369" t="s">
        <v>3373</v>
      </c>
      <c r="B1369" s="4">
        <v>45374</v>
      </c>
      <c r="C1369" t="s">
        <v>1045</v>
      </c>
      <c r="D1369" t="s">
        <v>1720</v>
      </c>
      <c r="E1369" t="str">
        <f>VLOOKUP(D1369,Product_Dim!$A$1:$G$101,2,0)</f>
        <v>Sports Stopwatch Basic</v>
      </c>
      <c r="F1369" t="s">
        <v>1783</v>
      </c>
      <c r="G1369">
        <v>4</v>
      </c>
      <c r="H1369">
        <v>284.24</v>
      </c>
      <c r="I1369">
        <v>0.1</v>
      </c>
      <c r="J1369" t="s">
        <v>1805</v>
      </c>
      <c r="K1369" s="17">
        <v>1023.264</v>
      </c>
      <c r="L1369">
        <f>VLOOKUP(C1369,Customer_Dim!$A$2:$H$501,3,0)</f>
        <v>58</v>
      </c>
      <c r="M1369" t="str">
        <f t="shared" si="21"/>
        <v>40–59</v>
      </c>
      <c r="N1369" t="str">
        <f>VLOOKUP(C1369,Customer_Dim!$A$2:$H$501,4,0)</f>
        <v>Female</v>
      </c>
      <c r="O1369" t="str">
        <f>VLOOKUP(C1369,Customer_Dim!$A$2:$H$501,6,0)</f>
        <v>Oregon</v>
      </c>
      <c r="P1369">
        <f>VLOOKUP(D1369,Product_Dim!$A$1:$G$101,7,0)</f>
        <v>75</v>
      </c>
    </row>
    <row r="1370" spans="1:16" x14ac:dyDescent="0.3">
      <c r="A1370" t="s">
        <v>2694</v>
      </c>
      <c r="B1370" s="4">
        <v>45724</v>
      </c>
      <c r="C1370" t="s">
        <v>1048</v>
      </c>
      <c r="D1370" t="s">
        <v>1562</v>
      </c>
      <c r="E1370" t="str">
        <f>VLOOKUP(D1370,Product_Dim!$A$1:$G$101,2,0)</f>
        <v>Beard Grooming Kit</v>
      </c>
      <c r="F1370" t="s">
        <v>1771</v>
      </c>
      <c r="G1370">
        <v>2</v>
      </c>
      <c r="H1370">
        <v>693.61</v>
      </c>
      <c r="I1370">
        <v>0.15</v>
      </c>
      <c r="J1370" t="s">
        <v>1807</v>
      </c>
      <c r="K1370" s="17">
        <v>1179.1369999999999</v>
      </c>
      <c r="L1370">
        <f>VLOOKUP(C1370,Customer_Dim!$A$2:$H$501,3,0)</f>
        <v>40</v>
      </c>
      <c r="M1370" t="str">
        <f t="shared" si="21"/>
        <v>40–59</v>
      </c>
      <c r="N1370" t="str">
        <f>VLOOKUP(C1370,Customer_Dim!$A$2:$H$501,4,0)</f>
        <v>Female</v>
      </c>
      <c r="O1370" t="str">
        <f>VLOOKUP(C1370,Customer_Dim!$A$2:$H$501,6,0)</f>
        <v>North Carolina</v>
      </c>
      <c r="P1370">
        <f>VLOOKUP(D1370,Product_Dim!$A$1:$G$101,7,0)</f>
        <v>256</v>
      </c>
    </row>
    <row r="1371" spans="1:16" x14ac:dyDescent="0.3">
      <c r="A1371" t="s">
        <v>2880</v>
      </c>
      <c r="B1371" s="4">
        <v>45241</v>
      </c>
      <c r="C1371" t="s">
        <v>1048</v>
      </c>
      <c r="D1371" t="s">
        <v>1658</v>
      </c>
      <c r="E1371" t="str">
        <f>VLOOKUP(D1371,Product_Dim!$A$1:$G$101,2,0)</f>
        <v>Matte Lipstick Set</v>
      </c>
      <c r="F1371" t="s">
        <v>1781</v>
      </c>
      <c r="G1371">
        <v>2</v>
      </c>
      <c r="H1371">
        <v>891.8</v>
      </c>
      <c r="I1371">
        <v>0.28999999999999998</v>
      </c>
      <c r="J1371" t="s">
        <v>1810</v>
      </c>
      <c r="K1371" s="17">
        <v>1266.356</v>
      </c>
      <c r="L1371">
        <f>VLOOKUP(C1371,Customer_Dim!$A$2:$H$501,3,0)</f>
        <v>40</v>
      </c>
      <c r="M1371" t="str">
        <f t="shared" si="21"/>
        <v>40–59</v>
      </c>
      <c r="N1371" t="str">
        <f>VLOOKUP(C1371,Customer_Dim!$A$2:$H$501,4,0)</f>
        <v>Female</v>
      </c>
      <c r="O1371" t="str">
        <f>VLOOKUP(C1371,Customer_Dim!$A$2:$H$501,6,0)</f>
        <v>North Carolina</v>
      </c>
      <c r="P1371">
        <f>VLOOKUP(D1371,Product_Dim!$A$1:$G$101,7,0)</f>
        <v>118</v>
      </c>
    </row>
    <row r="1372" spans="1:16" x14ac:dyDescent="0.3">
      <c r="A1372" t="s">
        <v>3382</v>
      </c>
      <c r="B1372" s="4">
        <v>45897</v>
      </c>
      <c r="C1372" t="s">
        <v>1048</v>
      </c>
      <c r="D1372" t="s">
        <v>1664</v>
      </c>
      <c r="E1372" t="str">
        <f>VLOOKUP(D1372,Product_Dim!$A$1:$G$101,2,0)</f>
        <v>Smart LED Light Strip</v>
      </c>
      <c r="F1372" t="s">
        <v>1779</v>
      </c>
      <c r="G1372">
        <v>1</v>
      </c>
      <c r="H1372">
        <v>470.55</v>
      </c>
      <c r="I1372">
        <v>0.23</v>
      </c>
      <c r="J1372" t="s">
        <v>1807</v>
      </c>
      <c r="K1372" s="17">
        <v>362.32350000000002</v>
      </c>
      <c r="L1372">
        <f>VLOOKUP(C1372,Customer_Dim!$A$2:$H$501,3,0)</f>
        <v>40</v>
      </c>
      <c r="M1372" t="str">
        <f t="shared" si="21"/>
        <v>40–59</v>
      </c>
      <c r="N1372" t="str">
        <f>VLOOKUP(C1372,Customer_Dim!$A$2:$H$501,4,0)</f>
        <v>Female</v>
      </c>
      <c r="O1372" t="str">
        <f>VLOOKUP(C1372,Customer_Dim!$A$2:$H$501,6,0)</f>
        <v>North Carolina</v>
      </c>
      <c r="P1372">
        <f>VLOOKUP(D1372,Product_Dim!$A$1:$G$101,7,0)</f>
        <v>476</v>
      </c>
    </row>
    <row r="1373" spans="1:16" x14ac:dyDescent="0.3">
      <c r="A1373" t="s">
        <v>1946</v>
      </c>
      <c r="B1373" s="4">
        <v>45756</v>
      </c>
      <c r="C1373" t="s">
        <v>1048</v>
      </c>
      <c r="D1373" t="s">
        <v>1672</v>
      </c>
      <c r="E1373" t="str">
        <f>VLOOKUP(D1373,Product_Dim!$A$1:$G$101,2,0)</f>
        <v>Hair Repair Oil Treatment</v>
      </c>
      <c r="F1373" t="s">
        <v>1781</v>
      </c>
      <c r="G1373">
        <v>4</v>
      </c>
      <c r="H1373">
        <v>715.85</v>
      </c>
      <c r="I1373">
        <v>0.25</v>
      </c>
      <c r="J1373" t="s">
        <v>1807</v>
      </c>
      <c r="K1373" s="17">
        <v>2147.5500000000002</v>
      </c>
      <c r="L1373">
        <f>VLOOKUP(C1373,Customer_Dim!$A$2:$H$501,3,0)</f>
        <v>40</v>
      </c>
      <c r="M1373" t="str">
        <f t="shared" si="21"/>
        <v>40–59</v>
      </c>
      <c r="N1373" t="str">
        <f>VLOOKUP(C1373,Customer_Dim!$A$2:$H$501,4,0)</f>
        <v>Female</v>
      </c>
      <c r="O1373" t="str">
        <f>VLOOKUP(C1373,Customer_Dim!$A$2:$H$501,6,0)</f>
        <v>North Carolina</v>
      </c>
      <c r="P1373">
        <f>VLOOKUP(D1373,Product_Dim!$A$1:$G$101,7,0)</f>
        <v>383</v>
      </c>
    </row>
    <row r="1374" spans="1:16" x14ac:dyDescent="0.3">
      <c r="A1374" t="s">
        <v>2229</v>
      </c>
      <c r="B1374" s="4">
        <v>45853</v>
      </c>
      <c r="C1374" t="s">
        <v>1051</v>
      </c>
      <c r="D1374" t="s">
        <v>1556</v>
      </c>
      <c r="E1374" t="str">
        <f>VLOOKUP(D1374,Product_Dim!$A$1:$G$101,2,0)</f>
        <v>USB-C Fast Charger</v>
      </c>
      <c r="F1374" t="s">
        <v>1783</v>
      </c>
      <c r="G1374">
        <v>1</v>
      </c>
      <c r="H1374">
        <v>206.45</v>
      </c>
      <c r="I1374">
        <v>0.15</v>
      </c>
      <c r="J1374" t="s">
        <v>1807</v>
      </c>
      <c r="K1374" s="17">
        <v>175.48249999999999</v>
      </c>
      <c r="L1374">
        <f>VLOOKUP(C1374,Customer_Dim!$A$2:$H$501,3,0)</f>
        <v>46</v>
      </c>
      <c r="M1374" t="str">
        <f t="shared" si="21"/>
        <v>40–59</v>
      </c>
      <c r="N1374" t="str">
        <f>VLOOKUP(C1374,Customer_Dim!$A$2:$H$501,4,0)</f>
        <v>Female</v>
      </c>
      <c r="O1374" t="str">
        <f>VLOOKUP(C1374,Customer_Dim!$A$2:$H$501,6,0)</f>
        <v>Connecticut</v>
      </c>
      <c r="P1374">
        <f>VLOOKUP(D1374,Product_Dim!$A$1:$G$101,7,0)</f>
        <v>453</v>
      </c>
    </row>
    <row r="1375" spans="1:16" x14ac:dyDescent="0.3">
      <c r="A1375" t="s">
        <v>2916</v>
      </c>
      <c r="B1375" s="4">
        <v>45387</v>
      </c>
      <c r="C1375" t="s">
        <v>1051</v>
      </c>
      <c r="D1375" t="s">
        <v>1592</v>
      </c>
      <c r="E1375" t="str">
        <f>VLOOKUP(D1375,Product_Dim!$A$1:$G$101,2,0)</f>
        <v>Basketball</v>
      </c>
      <c r="F1375" t="s">
        <v>1743</v>
      </c>
      <c r="G1375">
        <v>3</v>
      </c>
      <c r="H1375">
        <v>826.15</v>
      </c>
      <c r="I1375">
        <v>0</v>
      </c>
      <c r="J1375" t="s">
        <v>1807</v>
      </c>
      <c r="K1375" s="17">
        <v>2478.4499999999998</v>
      </c>
      <c r="L1375">
        <f>VLOOKUP(C1375,Customer_Dim!$A$2:$H$501,3,0)</f>
        <v>46</v>
      </c>
      <c r="M1375" t="str">
        <f t="shared" si="21"/>
        <v>40–59</v>
      </c>
      <c r="N1375" t="str">
        <f>VLOOKUP(C1375,Customer_Dim!$A$2:$H$501,4,0)</f>
        <v>Female</v>
      </c>
      <c r="O1375" t="str">
        <f>VLOOKUP(C1375,Customer_Dim!$A$2:$H$501,6,0)</f>
        <v>Connecticut</v>
      </c>
      <c r="P1375">
        <f>VLOOKUP(D1375,Product_Dim!$A$1:$G$101,7,0)</f>
        <v>281</v>
      </c>
    </row>
    <row r="1376" spans="1:16" x14ac:dyDescent="0.3">
      <c r="A1376" t="s">
        <v>1929</v>
      </c>
      <c r="B1376" s="4">
        <v>45886</v>
      </c>
      <c r="C1376" t="s">
        <v>1051</v>
      </c>
      <c r="D1376" t="s">
        <v>1630</v>
      </c>
      <c r="E1376" t="str">
        <f>VLOOKUP(D1376,Product_Dim!$A$1:$G$101,2,0)</f>
        <v>Boxing Hand Wraps</v>
      </c>
      <c r="F1376" t="s">
        <v>1761</v>
      </c>
      <c r="G1376">
        <v>2</v>
      </c>
      <c r="H1376">
        <v>197.76</v>
      </c>
      <c r="I1376">
        <v>0.04</v>
      </c>
      <c r="J1376" t="s">
        <v>1805</v>
      </c>
      <c r="K1376" s="17">
        <v>379.69920000000002</v>
      </c>
      <c r="L1376">
        <f>VLOOKUP(C1376,Customer_Dim!$A$2:$H$501,3,0)</f>
        <v>46</v>
      </c>
      <c r="M1376" t="str">
        <f t="shared" si="21"/>
        <v>40–59</v>
      </c>
      <c r="N1376" t="str">
        <f>VLOOKUP(C1376,Customer_Dim!$A$2:$H$501,4,0)</f>
        <v>Female</v>
      </c>
      <c r="O1376" t="str">
        <f>VLOOKUP(C1376,Customer_Dim!$A$2:$H$501,6,0)</f>
        <v>Connecticut</v>
      </c>
      <c r="P1376">
        <f>VLOOKUP(D1376,Product_Dim!$A$1:$G$101,7,0)</f>
        <v>260</v>
      </c>
    </row>
    <row r="1377" spans="1:16" x14ac:dyDescent="0.3">
      <c r="A1377" t="s">
        <v>2508</v>
      </c>
      <c r="B1377" s="4">
        <v>45420</v>
      </c>
      <c r="C1377" t="s">
        <v>1051</v>
      </c>
      <c r="D1377" t="s">
        <v>1692</v>
      </c>
      <c r="E1377" t="str">
        <f>VLOOKUP(D1377,Product_Dim!$A$1:$G$101,2,0)</f>
        <v>Badminton Racket Set</v>
      </c>
      <c r="F1377" t="s">
        <v>1751</v>
      </c>
      <c r="G1377">
        <v>1</v>
      </c>
      <c r="H1377">
        <v>445.5</v>
      </c>
      <c r="I1377">
        <v>0.28000000000000003</v>
      </c>
      <c r="J1377" t="s">
        <v>1805</v>
      </c>
      <c r="K1377" s="17">
        <v>320.76</v>
      </c>
      <c r="L1377">
        <f>VLOOKUP(C1377,Customer_Dim!$A$2:$H$501,3,0)</f>
        <v>46</v>
      </c>
      <c r="M1377" t="str">
        <f t="shared" si="21"/>
        <v>40–59</v>
      </c>
      <c r="N1377" t="str">
        <f>VLOOKUP(C1377,Customer_Dim!$A$2:$H$501,4,0)</f>
        <v>Female</v>
      </c>
      <c r="O1377" t="str">
        <f>VLOOKUP(C1377,Customer_Dim!$A$2:$H$501,6,0)</f>
        <v>Connecticut</v>
      </c>
      <c r="P1377">
        <f>VLOOKUP(D1377,Product_Dim!$A$1:$G$101,7,0)</f>
        <v>358</v>
      </c>
    </row>
    <row r="1378" spans="1:16" x14ac:dyDescent="0.3">
      <c r="A1378" t="s">
        <v>1914</v>
      </c>
      <c r="B1378" s="4">
        <v>45323</v>
      </c>
      <c r="C1378" t="s">
        <v>1051</v>
      </c>
      <c r="D1378" t="s">
        <v>1702</v>
      </c>
      <c r="E1378" t="str">
        <f>VLOOKUP(D1378,Product_Dim!$A$1:$G$101,2,0)</f>
        <v>Kitchen Cutting Board</v>
      </c>
      <c r="F1378" t="s">
        <v>1761</v>
      </c>
      <c r="G1378">
        <v>4</v>
      </c>
      <c r="H1378">
        <v>525.61</v>
      </c>
      <c r="I1378">
        <v>0.02</v>
      </c>
      <c r="J1378" t="s">
        <v>1807</v>
      </c>
      <c r="K1378" s="17">
        <v>2060.3912</v>
      </c>
      <c r="L1378">
        <f>VLOOKUP(C1378,Customer_Dim!$A$2:$H$501,3,0)</f>
        <v>46</v>
      </c>
      <c r="M1378" t="str">
        <f t="shared" si="21"/>
        <v>40–59</v>
      </c>
      <c r="N1378" t="str">
        <f>VLOOKUP(C1378,Customer_Dim!$A$2:$H$501,4,0)</f>
        <v>Female</v>
      </c>
      <c r="O1378" t="str">
        <f>VLOOKUP(C1378,Customer_Dim!$A$2:$H$501,6,0)</f>
        <v>Connecticut</v>
      </c>
      <c r="P1378">
        <f>VLOOKUP(D1378,Product_Dim!$A$1:$G$101,7,0)</f>
        <v>82</v>
      </c>
    </row>
    <row r="1379" spans="1:16" x14ac:dyDescent="0.3">
      <c r="A1379" t="s">
        <v>2609</v>
      </c>
      <c r="B1379" s="4">
        <v>45248</v>
      </c>
      <c r="C1379" t="s">
        <v>1054</v>
      </c>
      <c r="D1379" t="s">
        <v>1531</v>
      </c>
      <c r="E1379" t="str">
        <f>VLOOKUP(D1379,Product_Dim!$A$1:$G$101,2,0)</f>
        <v>Women's Casual Hoodie</v>
      </c>
      <c r="F1379" t="s">
        <v>1751</v>
      </c>
      <c r="G1379">
        <v>2</v>
      </c>
      <c r="H1379">
        <v>333.83</v>
      </c>
      <c r="I1379">
        <v>0.26</v>
      </c>
      <c r="J1379" t="s">
        <v>1807</v>
      </c>
      <c r="K1379" s="17">
        <v>494.0684</v>
      </c>
      <c r="L1379">
        <f>VLOOKUP(C1379,Customer_Dim!$A$2:$H$501,3,0)</f>
        <v>52</v>
      </c>
      <c r="M1379" t="str">
        <f t="shared" si="21"/>
        <v>40–59</v>
      </c>
      <c r="N1379" t="str">
        <f>VLOOKUP(C1379,Customer_Dim!$A$2:$H$501,4,0)</f>
        <v>Female</v>
      </c>
      <c r="O1379" t="str">
        <f>VLOOKUP(C1379,Customer_Dim!$A$2:$H$501,6,0)</f>
        <v>Arizona</v>
      </c>
      <c r="P1379">
        <f>VLOOKUP(D1379,Product_Dim!$A$1:$G$101,7,0)</f>
        <v>352</v>
      </c>
    </row>
    <row r="1380" spans="1:16" x14ac:dyDescent="0.3">
      <c r="A1380" t="s">
        <v>2406</v>
      </c>
      <c r="B1380" s="4">
        <v>45806</v>
      </c>
      <c r="C1380" t="s">
        <v>1054</v>
      </c>
      <c r="D1380" t="s">
        <v>1547</v>
      </c>
      <c r="E1380" t="str">
        <f>VLOOKUP(D1380,Product_Dim!$A$1:$G$101,2,0)</f>
        <v>Adjustable Dumbbell Set</v>
      </c>
      <c r="F1380" t="s">
        <v>1743</v>
      </c>
      <c r="G1380">
        <v>2</v>
      </c>
      <c r="H1380">
        <v>823.03</v>
      </c>
      <c r="I1380">
        <v>0.18</v>
      </c>
      <c r="J1380" t="s">
        <v>1807</v>
      </c>
      <c r="K1380" s="17">
        <v>1349.7692</v>
      </c>
      <c r="L1380">
        <f>VLOOKUP(C1380,Customer_Dim!$A$2:$H$501,3,0)</f>
        <v>52</v>
      </c>
      <c r="M1380" t="str">
        <f t="shared" si="21"/>
        <v>40–59</v>
      </c>
      <c r="N1380" t="str">
        <f>VLOOKUP(C1380,Customer_Dim!$A$2:$H$501,4,0)</f>
        <v>Female</v>
      </c>
      <c r="O1380" t="str">
        <f>VLOOKUP(C1380,Customer_Dim!$A$2:$H$501,6,0)</f>
        <v>Arizona</v>
      </c>
      <c r="P1380">
        <f>VLOOKUP(D1380,Product_Dim!$A$1:$G$101,7,0)</f>
        <v>323</v>
      </c>
    </row>
    <row r="1381" spans="1:16" x14ac:dyDescent="0.3">
      <c r="A1381" t="s">
        <v>2962</v>
      </c>
      <c r="B1381" s="4">
        <v>45556</v>
      </c>
      <c r="C1381" t="s">
        <v>1057</v>
      </c>
      <c r="D1381" t="s">
        <v>1612</v>
      </c>
      <c r="E1381" t="str">
        <f>VLOOKUP(D1381,Product_Dim!$A$1:$G$101,2,0)</f>
        <v>Yoga Exercise Mat</v>
      </c>
      <c r="F1381" t="s">
        <v>1755</v>
      </c>
      <c r="G1381">
        <v>2</v>
      </c>
      <c r="H1381">
        <v>20.47</v>
      </c>
      <c r="I1381">
        <v>0.12</v>
      </c>
      <c r="J1381" t="s">
        <v>1810</v>
      </c>
      <c r="K1381" s="17">
        <v>36.027200000000001</v>
      </c>
      <c r="L1381">
        <f>VLOOKUP(C1381,Customer_Dim!$A$2:$H$501,3,0)</f>
        <v>27</v>
      </c>
      <c r="M1381" t="str">
        <f t="shared" si="21"/>
        <v>20–39</v>
      </c>
      <c r="N1381" t="str">
        <f>VLOOKUP(C1381,Customer_Dim!$A$2:$H$501,4,0)</f>
        <v>Male</v>
      </c>
      <c r="O1381" t="str">
        <f>VLOOKUP(C1381,Customer_Dim!$A$2:$H$501,6,0)</f>
        <v>Colorado</v>
      </c>
      <c r="P1381">
        <f>VLOOKUP(D1381,Product_Dim!$A$1:$G$101,7,0)</f>
        <v>369</v>
      </c>
    </row>
    <row r="1382" spans="1:16" x14ac:dyDescent="0.3">
      <c r="A1382" t="s">
        <v>2530</v>
      </c>
      <c r="B1382" s="4">
        <v>45674</v>
      </c>
      <c r="C1382" t="s">
        <v>1060</v>
      </c>
      <c r="D1382" t="s">
        <v>1612</v>
      </c>
      <c r="E1382" t="str">
        <f>VLOOKUP(D1382,Product_Dim!$A$1:$G$101,2,0)</f>
        <v>Yoga Exercise Mat</v>
      </c>
      <c r="F1382" t="s">
        <v>1779</v>
      </c>
      <c r="G1382">
        <v>2</v>
      </c>
      <c r="H1382">
        <v>555.54999999999995</v>
      </c>
      <c r="I1382">
        <v>0.14000000000000001</v>
      </c>
      <c r="J1382" t="s">
        <v>1805</v>
      </c>
      <c r="K1382" s="17">
        <v>955.54599999999994</v>
      </c>
      <c r="L1382">
        <f>VLOOKUP(C1382,Customer_Dim!$A$2:$H$501,3,0)</f>
        <v>56</v>
      </c>
      <c r="M1382" t="str">
        <f t="shared" si="21"/>
        <v>40–59</v>
      </c>
      <c r="N1382" t="str">
        <f>VLOOKUP(C1382,Customer_Dim!$A$2:$H$501,4,0)</f>
        <v>Female</v>
      </c>
      <c r="O1382" t="str">
        <f>VLOOKUP(C1382,Customer_Dim!$A$2:$H$501,6,0)</f>
        <v>Illinois</v>
      </c>
      <c r="P1382">
        <f>VLOOKUP(D1382,Product_Dim!$A$1:$G$101,7,0)</f>
        <v>369</v>
      </c>
    </row>
    <row r="1383" spans="1:16" x14ac:dyDescent="0.3">
      <c r="A1383" t="s">
        <v>3671</v>
      </c>
      <c r="B1383" s="4">
        <v>45909</v>
      </c>
      <c r="C1383" t="s">
        <v>1060</v>
      </c>
      <c r="D1383" t="s">
        <v>1614</v>
      </c>
      <c r="E1383" t="str">
        <f>VLOOKUP(D1383,Product_Dim!$A$1:$G$101,2,0)</f>
        <v>Smart Home WiFi Camera</v>
      </c>
      <c r="F1383" t="s">
        <v>1774</v>
      </c>
      <c r="G1383">
        <v>2</v>
      </c>
      <c r="H1383">
        <v>271.88</v>
      </c>
      <c r="I1383">
        <v>0.11</v>
      </c>
      <c r="J1383" t="s">
        <v>1810</v>
      </c>
      <c r="K1383" s="17">
        <v>483.94639999999998</v>
      </c>
      <c r="L1383">
        <f>VLOOKUP(C1383,Customer_Dim!$A$2:$H$501,3,0)</f>
        <v>56</v>
      </c>
      <c r="M1383" t="str">
        <f t="shared" si="21"/>
        <v>40–59</v>
      </c>
      <c r="N1383" t="str">
        <f>VLOOKUP(C1383,Customer_Dim!$A$2:$H$501,4,0)</f>
        <v>Female</v>
      </c>
      <c r="O1383" t="str">
        <f>VLOOKUP(C1383,Customer_Dim!$A$2:$H$501,6,0)</f>
        <v>Illinois</v>
      </c>
      <c r="P1383">
        <f>VLOOKUP(D1383,Product_Dim!$A$1:$G$101,7,0)</f>
        <v>389</v>
      </c>
    </row>
    <row r="1384" spans="1:16" x14ac:dyDescent="0.3">
      <c r="A1384" t="s">
        <v>3605</v>
      </c>
      <c r="B1384" s="4">
        <v>45592</v>
      </c>
      <c r="C1384" t="s">
        <v>1063</v>
      </c>
      <c r="D1384" t="s">
        <v>1606</v>
      </c>
      <c r="E1384" t="str">
        <f>VLOOKUP(D1384,Product_Dim!$A$1:$G$101,2,0)</f>
        <v>Sports Water Hydration Pack</v>
      </c>
      <c r="F1384" t="s">
        <v>1748</v>
      </c>
      <c r="G1384">
        <v>4</v>
      </c>
      <c r="H1384">
        <v>247.55</v>
      </c>
      <c r="I1384">
        <v>0.05</v>
      </c>
      <c r="J1384" t="s">
        <v>1805</v>
      </c>
      <c r="K1384" s="17">
        <v>940.69</v>
      </c>
      <c r="L1384">
        <f>VLOOKUP(C1384,Customer_Dim!$A$2:$H$501,3,0)</f>
        <v>30</v>
      </c>
      <c r="M1384" t="str">
        <f t="shared" si="21"/>
        <v>20–39</v>
      </c>
      <c r="N1384" t="str">
        <f>VLOOKUP(C1384,Customer_Dim!$A$2:$H$501,4,0)</f>
        <v>Female</v>
      </c>
      <c r="O1384" t="str">
        <f>VLOOKUP(C1384,Customer_Dim!$A$2:$H$501,6,0)</f>
        <v>Connecticut</v>
      </c>
      <c r="P1384">
        <f>VLOOKUP(D1384,Product_Dim!$A$1:$G$101,7,0)</f>
        <v>394</v>
      </c>
    </row>
    <row r="1385" spans="1:16" x14ac:dyDescent="0.3">
      <c r="A1385" t="s">
        <v>2543</v>
      </c>
      <c r="B1385" s="4">
        <v>45526</v>
      </c>
      <c r="C1385" t="s">
        <v>1063</v>
      </c>
      <c r="D1385" t="s">
        <v>1652</v>
      </c>
      <c r="E1385" t="str">
        <f>VLOOKUP(D1385,Product_Dim!$A$1:$G$101,2,0)</f>
        <v>Tennis Ball 3-Pack</v>
      </c>
      <c r="F1385" t="s">
        <v>1758</v>
      </c>
      <c r="G1385">
        <v>2</v>
      </c>
      <c r="H1385">
        <v>985.43</v>
      </c>
      <c r="I1385">
        <v>0.28000000000000003</v>
      </c>
      <c r="J1385" t="s">
        <v>1810</v>
      </c>
      <c r="K1385" s="17">
        <v>1419.0192</v>
      </c>
      <c r="L1385">
        <f>VLOOKUP(C1385,Customer_Dim!$A$2:$H$501,3,0)</f>
        <v>30</v>
      </c>
      <c r="M1385" t="str">
        <f t="shared" si="21"/>
        <v>20–39</v>
      </c>
      <c r="N1385" t="str">
        <f>VLOOKUP(C1385,Customer_Dim!$A$2:$H$501,4,0)</f>
        <v>Female</v>
      </c>
      <c r="O1385" t="str">
        <f>VLOOKUP(C1385,Customer_Dim!$A$2:$H$501,6,0)</f>
        <v>Connecticut</v>
      </c>
      <c r="P1385">
        <f>VLOOKUP(D1385,Product_Dim!$A$1:$G$101,7,0)</f>
        <v>465</v>
      </c>
    </row>
    <row r="1386" spans="1:16" x14ac:dyDescent="0.3">
      <c r="A1386" t="s">
        <v>3407</v>
      </c>
      <c r="B1386" s="4">
        <v>45223</v>
      </c>
      <c r="C1386" t="s">
        <v>1063</v>
      </c>
      <c r="D1386" t="s">
        <v>1692</v>
      </c>
      <c r="E1386" t="str">
        <f>VLOOKUP(D1386,Product_Dim!$A$1:$G$101,2,0)</f>
        <v>Badminton Racket Set</v>
      </c>
      <c r="F1386" t="s">
        <v>1771</v>
      </c>
      <c r="G1386">
        <v>2</v>
      </c>
      <c r="H1386">
        <v>870.13</v>
      </c>
      <c r="I1386">
        <v>0.23</v>
      </c>
      <c r="J1386" t="s">
        <v>1805</v>
      </c>
      <c r="K1386" s="17">
        <v>1340.0001999999999</v>
      </c>
      <c r="L1386">
        <f>VLOOKUP(C1386,Customer_Dim!$A$2:$H$501,3,0)</f>
        <v>30</v>
      </c>
      <c r="M1386" t="str">
        <f t="shared" si="21"/>
        <v>20–39</v>
      </c>
      <c r="N1386" t="str">
        <f>VLOOKUP(C1386,Customer_Dim!$A$2:$H$501,4,0)</f>
        <v>Female</v>
      </c>
      <c r="O1386" t="str">
        <f>VLOOKUP(C1386,Customer_Dim!$A$2:$H$501,6,0)</f>
        <v>Connecticut</v>
      </c>
      <c r="P1386">
        <f>VLOOKUP(D1386,Product_Dim!$A$1:$G$101,7,0)</f>
        <v>358</v>
      </c>
    </row>
    <row r="1387" spans="1:16" x14ac:dyDescent="0.3">
      <c r="A1387" t="s">
        <v>3011</v>
      </c>
      <c r="B1387" s="4">
        <v>45575</v>
      </c>
      <c r="C1387" t="s">
        <v>1063</v>
      </c>
      <c r="D1387" t="s">
        <v>1704</v>
      </c>
      <c r="E1387" t="str">
        <f>VLOOKUP(D1387,Product_Dim!$A$1:$G$101,2,0)</f>
        <v>LED Bedside Lamp</v>
      </c>
      <c r="F1387" t="s">
        <v>1774</v>
      </c>
      <c r="G1387">
        <v>4</v>
      </c>
      <c r="H1387">
        <v>565.51</v>
      </c>
      <c r="I1387">
        <v>0.16</v>
      </c>
      <c r="J1387" t="s">
        <v>1807</v>
      </c>
      <c r="K1387" s="17">
        <v>1900.1135999999999</v>
      </c>
      <c r="L1387">
        <f>VLOOKUP(C1387,Customer_Dim!$A$2:$H$501,3,0)</f>
        <v>30</v>
      </c>
      <c r="M1387" t="str">
        <f t="shared" si="21"/>
        <v>20–39</v>
      </c>
      <c r="N1387" t="str">
        <f>VLOOKUP(C1387,Customer_Dim!$A$2:$H$501,4,0)</f>
        <v>Female</v>
      </c>
      <c r="O1387" t="str">
        <f>VLOOKUP(C1387,Customer_Dim!$A$2:$H$501,6,0)</f>
        <v>Connecticut</v>
      </c>
      <c r="P1387">
        <f>VLOOKUP(D1387,Product_Dim!$A$1:$G$101,7,0)</f>
        <v>220</v>
      </c>
    </row>
    <row r="1388" spans="1:16" x14ac:dyDescent="0.3">
      <c r="A1388" t="s">
        <v>2977</v>
      </c>
      <c r="B1388" s="4">
        <v>45900</v>
      </c>
      <c r="C1388" t="s">
        <v>1066</v>
      </c>
      <c r="D1388" t="s">
        <v>1554</v>
      </c>
      <c r="E1388" t="str">
        <f>VLOOKUP(D1388,Product_Dim!$A$1:$G$101,2,0)</f>
        <v>Hair Strengthening Shampoo</v>
      </c>
      <c r="F1388" t="s">
        <v>1781</v>
      </c>
      <c r="G1388">
        <v>1</v>
      </c>
      <c r="H1388">
        <v>424.83</v>
      </c>
      <c r="I1388">
        <v>0.05</v>
      </c>
      <c r="J1388" t="s">
        <v>1810</v>
      </c>
      <c r="K1388" s="17">
        <v>403.58850000000001</v>
      </c>
      <c r="L1388">
        <f>VLOOKUP(C1388,Customer_Dim!$A$2:$H$501,3,0)</f>
        <v>38</v>
      </c>
      <c r="M1388" t="str">
        <f t="shared" si="21"/>
        <v>20–39</v>
      </c>
      <c r="N1388" t="str">
        <f>VLOOKUP(C1388,Customer_Dim!$A$2:$H$501,4,0)</f>
        <v>Male</v>
      </c>
      <c r="O1388" t="str">
        <f>VLOOKUP(C1388,Customer_Dim!$A$2:$H$501,6,0)</f>
        <v>Virginia</v>
      </c>
      <c r="P1388">
        <f>VLOOKUP(D1388,Product_Dim!$A$1:$G$101,7,0)</f>
        <v>460</v>
      </c>
    </row>
    <row r="1389" spans="1:16" x14ac:dyDescent="0.3">
      <c r="A1389" t="s">
        <v>1937</v>
      </c>
      <c r="B1389" s="4">
        <v>45495</v>
      </c>
      <c r="C1389" t="s">
        <v>1066</v>
      </c>
      <c r="D1389" t="s">
        <v>1564</v>
      </c>
      <c r="E1389" t="str">
        <f>VLOOKUP(D1389,Product_Dim!$A$1:$G$101,2,0)</f>
        <v>Soccer Training Cone Set</v>
      </c>
      <c r="F1389" t="s">
        <v>1748</v>
      </c>
      <c r="G1389">
        <v>1</v>
      </c>
      <c r="H1389">
        <v>942.38</v>
      </c>
      <c r="I1389">
        <v>0.17</v>
      </c>
      <c r="J1389" t="s">
        <v>1805</v>
      </c>
      <c r="K1389" s="17">
        <v>782.17539999999997</v>
      </c>
      <c r="L1389">
        <f>VLOOKUP(C1389,Customer_Dim!$A$2:$H$501,3,0)</f>
        <v>38</v>
      </c>
      <c r="M1389" t="str">
        <f t="shared" si="21"/>
        <v>20–39</v>
      </c>
      <c r="N1389" t="str">
        <f>VLOOKUP(C1389,Customer_Dim!$A$2:$H$501,4,0)</f>
        <v>Male</v>
      </c>
      <c r="O1389" t="str">
        <f>VLOOKUP(C1389,Customer_Dim!$A$2:$H$501,6,0)</f>
        <v>Virginia</v>
      </c>
      <c r="P1389">
        <f>VLOOKUP(D1389,Product_Dim!$A$1:$G$101,7,0)</f>
        <v>367</v>
      </c>
    </row>
    <row r="1390" spans="1:16" x14ac:dyDescent="0.3">
      <c r="A1390" t="s">
        <v>2293</v>
      </c>
      <c r="B1390" s="4">
        <v>45333</v>
      </c>
      <c r="C1390" t="s">
        <v>1066</v>
      </c>
      <c r="D1390" t="s">
        <v>1606</v>
      </c>
      <c r="E1390" t="str">
        <f>VLOOKUP(D1390,Product_Dim!$A$1:$G$101,2,0)</f>
        <v>Sports Water Hydration Pack</v>
      </c>
      <c r="F1390" t="s">
        <v>1795</v>
      </c>
      <c r="G1390">
        <v>3</v>
      </c>
      <c r="H1390">
        <v>134.58000000000001</v>
      </c>
      <c r="I1390">
        <v>0.04</v>
      </c>
      <c r="J1390" t="s">
        <v>1810</v>
      </c>
      <c r="K1390" s="17">
        <v>387.59039999999999</v>
      </c>
      <c r="L1390">
        <f>VLOOKUP(C1390,Customer_Dim!$A$2:$H$501,3,0)</f>
        <v>38</v>
      </c>
      <c r="M1390" t="str">
        <f t="shared" si="21"/>
        <v>20–39</v>
      </c>
      <c r="N1390" t="str">
        <f>VLOOKUP(C1390,Customer_Dim!$A$2:$H$501,4,0)</f>
        <v>Male</v>
      </c>
      <c r="O1390" t="str">
        <f>VLOOKUP(C1390,Customer_Dim!$A$2:$H$501,6,0)</f>
        <v>Virginia</v>
      </c>
      <c r="P1390">
        <f>VLOOKUP(D1390,Product_Dim!$A$1:$G$101,7,0)</f>
        <v>394</v>
      </c>
    </row>
    <row r="1391" spans="1:16" x14ac:dyDescent="0.3">
      <c r="A1391" t="s">
        <v>3484</v>
      </c>
      <c r="B1391" s="4">
        <v>45759</v>
      </c>
      <c r="C1391" t="s">
        <v>1066</v>
      </c>
      <c r="D1391" t="s">
        <v>1606</v>
      </c>
      <c r="E1391" t="str">
        <f>VLOOKUP(D1391,Product_Dim!$A$1:$G$101,2,0)</f>
        <v>Sports Water Hydration Pack</v>
      </c>
      <c r="F1391" t="s">
        <v>1776</v>
      </c>
      <c r="G1391">
        <v>1</v>
      </c>
      <c r="H1391">
        <v>21.14</v>
      </c>
      <c r="I1391">
        <v>0.06</v>
      </c>
      <c r="J1391" t="s">
        <v>1810</v>
      </c>
      <c r="K1391" s="17">
        <v>19.871600000000001</v>
      </c>
      <c r="L1391">
        <f>VLOOKUP(C1391,Customer_Dim!$A$2:$H$501,3,0)</f>
        <v>38</v>
      </c>
      <c r="M1391" t="str">
        <f t="shared" si="21"/>
        <v>20–39</v>
      </c>
      <c r="N1391" t="str">
        <f>VLOOKUP(C1391,Customer_Dim!$A$2:$H$501,4,0)</f>
        <v>Male</v>
      </c>
      <c r="O1391" t="str">
        <f>VLOOKUP(C1391,Customer_Dim!$A$2:$H$501,6,0)</f>
        <v>Virginia</v>
      </c>
      <c r="P1391">
        <f>VLOOKUP(D1391,Product_Dim!$A$1:$G$101,7,0)</f>
        <v>394</v>
      </c>
    </row>
    <row r="1392" spans="1:16" x14ac:dyDescent="0.3">
      <c r="A1392" t="s">
        <v>3452</v>
      </c>
      <c r="B1392" s="4">
        <v>45294</v>
      </c>
      <c r="C1392" t="s">
        <v>1066</v>
      </c>
      <c r="D1392" t="s">
        <v>1608</v>
      </c>
      <c r="E1392" t="str">
        <f>VLOOKUP(D1392,Product_Dim!$A$1:$G$101,2,0)</f>
        <v>Portable Power Bank</v>
      </c>
      <c r="F1392" t="s">
        <v>1755</v>
      </c>
      <c r="G1392">
        <v>1</v>
      </c>
      <c r="H1392">
        <v>702.27</v>
      </c>
      <c r="I1392">
        <v>0.17</v>
      </c>
      <c r="J1392" t="s">
        <v>1810</v>
      </c>
      <c r="K1392" s="17">
        <v>582.88409999999999</v>
      </c>
      <c r="L1392">
        <f>VLOOKUP(C1392,Customer_Dim!$A$2:$H$501,3,0)</f>
        <v>38</v>
      </c>
      <c r="M1392" t="str">
        <f t="shared" si="21"/>
        <v>20–39</v>
      </c>
      <c r="N1392" t="str">
        <f>VLOOKUP(C1392,Customer_Dim!$A$2:$H$501,4,0)</f>
        <v>Male</v>
      </c>
      <c r="O1392" t="str">
        <f>VLOOKUP(C1392,Customer_Dim!$A$2:$H$501,6,0)</f>
        <v>Virginia</v>
      </c>
      <c r="P1392">
        <f>VLOOKUP(D1392,Product_Dim!$A$1:$G$101,7,0)</f>
        <v>301</v>
      </c>
    </row>
    <row r="1393" spans="1:16" x14ac:dyDescent="0.3">
      <c r="A1393" t="s">
        <v>2381</v>
      </c>
      <c r="B1393" s="4">
        <v>45283</v>
      </c>
      <c r="C1393" t="s">
        <v>1066</v>
      </c>
      <c r="D1393" t="s">
        <v>1640</v>
      </c>
      <c r="E1393" t="str">
        <f>VLOOKUP(D1393,Product_Dim!$A$1:$G$101,2,0)</f>
        <v>Ceramic Plant Pot</v>
      </c>
      <c r="F1393" t="s">
        <v>1761</v>
      </c>
      <c r="G1393">
        <v>2</v>
      </c>
      <c r="H1393">
        <v>778.56</v>
      </c>
      <c r="I1393">
        <v>0.11</v>
      </c>
      <c r="J1393" t="s">
        <v>1810</v>
      </c>
      <c r="K1393" s="17">
        <v>1385.8368</v>
      </c>
      <c r="L1393">
        <f>VLOOKUP(C1393,Customer_Dim!$A$2:$H$501,3,0)</f>
        <v>38</v>
      </c>
      <c r="M1393" t="str">
        <f t="shared" si="21"/>
        <v>20–39</v>
      </c>
      <c r="N1393" t="str">
        <f>VLOOKUP(C1393,Customer_Dim!$A$2:$H$501,4,0)</f>
        <v>Male</v>
      </c>
      <c r="O1393" t="str">
        <f>VLOOKUP(C1393,Customer_Dim!$A$2:$H$501,6,0)</f>
        <v>Virginia</v>
      </c>
      <c r="P1393">
        <f>VLOOKUP(D1393,Product_Dim!$A$1:$G$101,7,0)</f>
        <v>0</v>
      </c>
    </row>
    <row r="1394" spans="1:16" x14ac:dyDescent="0.3">
      <c r="A1394" t="s">
        <v>3577</v>
      </c>
      <c r="B1394" s="4">
        <v>45487</v>
      </c>
      <c r="C1394" t="s">
        <v>1066</v>
      </c>
      <c r="D1394" t="s">
        <v>1542</v>
      </c>
      <c r="E1394" t="str">
        <f>VLOOKUP(D1394,Product_Dim!$A$1:$G$101,2,0)</f>
        <v>LED Table Lamp</v>
      </c>
      <c r="F1394" t="s">
        <v>1771</v>
      </c>
      <c r="G1394">
        <v>4</v>
      </c>
      <c r="H1394">
        <v>614.76</v>
      </c>
      <c r="I1394">
        <v>0.16</v>
      </c>
      <c r="J1394" t="s">
        <v>1805</v>
      </c>
      <c r="K1394" s="17">
        <v>2065.5936000000002</v>
      </c>
      <c r="L1394">
        <f>VLOOKUP(C1394,Customer_Dim!$A$2:$H$501,3,0)</f>
        <v>38</v>
      </c>
      <c r="M1394" t="str">
        <f t="shared" si="21"/>
        <v>20–39</v>
      </c>
      <c r="N1394" t="str">
        <f>VLOOKUP(C1394,Customer_Dim!$A$2:$H$501,4,0)</f>
        <v>Male</v>
      </c>
      <c r="O1394" t="str">
        <f>VLOOKUP(C1394,Customer_Dim!$A$2:$H$501,6,0)</f>
        <v>Virginia</v>
      </c>
      <c r="P1394">
        <f>VLOOKUP(D1394,Product_Dim!$A$1:$G$101,7,0)</f>
        <v>170</v>
      </c>
    </row>
    <row r="1395" spans="1:16" x14ac:dyDescent="0.3">
      <c r="A1395" t="s">
        <v>3481</v>
      </c>
      <c r="B1395" s="4">
        <v>45839</v>
      </c>
      <c r="C1395" t="s">
        <v>1066</v>
      </c>
      <c r="D1395" t="s">
        <v>1678</v>
      </c>
      <c r="E1395" t="str">
        <f>VLOOKUP(D1395,Product_Dim!$A$1:$G$101,2,0)</f>
        <v>Bluetooth Car Audio System</v>
      </c>
      <c r="F1395" t="s">
        <v>1792</v>
      </c>
      <c r="G1395">
        <v>2</v>
      </c>
      <c r="H1395">
        <v>464.43</v>
      </c>
      <c r="I1395">
        <v>0.24</v>
      </c>
      <c r="J1395" t="s">
        <v>1810</v>
      </c>
      <c r="K1395" s="17">
        <v>705.93360000000007</v>
      </c>
      <c r="L1395">
        <f>VLOOKUP(C1395,Customer_Dim!$A$2:$H$501,3,0)</f>
        <v>38</v>
      </c>
      <c r="M1395" t="str">
        <f t="shared" si="21"/>
        <v>20–39</v>
      </c>
      <c r="N1395" t="str">
        <f>VLOOKUP(C1395,Customer_Dim!$A$2:$H$501,4,0)</f>
        <v>Male</v>
      </c>
      <c r="O1395" t="str">
        <f>VLOOKUP(C1395,Customer_Dim!$A$2:$H$501,6,0)</f>
        <v>Virginia</v>
      </c>
      <c r="P1395">
        <f>VLOOKUP(D1395,Product_Dim!$A$1:$G$101,7,0)</f>
        <v>159</v>
      </c>
    </row>
    <row r="1396" spans="1:16" x14ac:dyDescent="0.3">
      <c r="A1396" t="s">
        <v>3715</v>
      </c>
      <c r="B1396" s="4">
        <v>45318</v>
      </c>
      <c r="C1396" t="s">
        <v>1066</v>
      </c>
      <c r="D1396" t="s">
        <v>1720</v>
      </c>
      <c r="E1396" t="str">
        <f>VLOOKUP(D1396,Product_Dim!$A$1:$G$101,2,0)</f>
        <v>Sports Stopwatch Basic</v>
      </c>
      <c r="F1396" t="s">
        <v>1781</v>
      </c>
      <c r="G1396">
        <v>2</v>
      </c>
      <c r="H1396">
        <v>452.29</v>
      </c>
      <c r="I1396">
        <v>0.01</v>
      </c>
      <c r="J1396" t="s">
        <v>1810</v>
      </c>
      <c r="K1396" s="17">
        <v>895.53420000000006</v>
      </c>
      <c r="L1396">
        <f>VLOOKUP(C1396,Customer_Dim!$A$2:$H$501,3,0)</f>
        <v>38</v>
      </c>
      <c r="M1396" t="str">
        <f t="shared" si="21"/>
        <v>20–39</v>
      </c>
      <c r="N1396" t="str">
        <f>VLOOKUP(C1396,Customer_Dim!$A$2:$H$501,4,0)</f>
        <v>Male</v>
      </c>
      <c r="O1396" t="str">
        <f>VLOOKUP(C1396,Customer_Dim!$A$2:$H$501,6,0)</f>
        <v>Virginia</v>
      </c>
      <c r="P1396">
        <f>VLOOKUP(D1396,Product_Dim!$A$1:$G$101,7,0)</f>
        <v>75</v>
      </c>
    </row>
    <row r="1397" spans="1:16" x14ac:dyDescent="0.3">
      <c r="A1397" t="s">
        <v>2336</v>
      </c>
      <c r="B1397" s="4">
        <v>45338</v>
      </c>
      <c r="C1397" t="s">
        <v>1069</v>
      </c>
      <c r="D1397" t="s">
        <v>1628</v>
      </c>
      <c r="E1397" t="str">
        <f>VLOOKUP(D1397,Product_Dim!$A$1:$G$101,2,0)</f>
        <v>Men's Roll-On Perfume</v>
      </c>
      <c r="F1397" t="s">
        <v>1789</v>
      </c>
      <c r="G1397">
        <v>1</v>
      </c>
      <c r="H1397">
        <v>540.1</v>
      </c>
      <c r="I1397">
        <v>0.22</v>
      </c>
      <c r="J1397" t="s">
        <v>1805</v>
      </c>
      <c r="K1397" s="17">
        <v>421.27800000000002</v>
      </c>
      <c r="L1397">
        <f>VLOOKUP(C1397,Customer_Dim!$A$2:$H$501,3,0)</f>
        <v>39</v>
      </c>
      <c r="M1397" t="str">
        <f t="shared" si="21"/>
        <v>20–39</v>
      </c>
      <c r="N1397" t="str">
        <f>VLOOKUP(C1397,Customer_Dim!$A$2:$H$501,4,0)</f>
        <v>Male</v>
      </c>
      <c r="O1397" t="str">
        <f>VLOOKUP(C1397,Customer_Dim!$A$2:$H$501,6,0)</f>
        <v>New Mexico</v>
      </c>
      <c r="P1397">
        <f>VLOOKUP(D1397,Product_Dim!$A$1:$G$101,7,0)</f>
        <v>267</v>
      </c>
    </row>
    <row r="1398" spans="1:16" x14ac:dyDescent="0.3">
      <c r="A1398" t="s">
        <v>3544</v>
      </c>
      <c r="B1398" s="4">
        <v>45314</v>
      </c>
      <c r="C1398" t="s">
        <v>1069</v>
      </c>
      <c r="D1398" t="s">
        <v>1650</v>
      </c>
      <c r="E1398" t="str">
        <f>VLOOKUP(D1398,Product_Dim!$A$1:$G$101,2,0)</f>
        <v>Luxury Perfume Spray</v>
      </c>
      <c r="F1398" t="s">
        <v>1751</v>
      </c>
      <c r="G1398">
        <v>1</v>
      </c>
      <c r="H1398">
        <v>88.78</v>
      </c>
      <c r="I1398">
        <v>0.18</v>
      </c>
      <c r="J1398" t="s">
        <v>1805</v>
      </c>
      <c r="K1398" s="17">
        <v>72.799600000000012</v>
      </c>
      <c r="L1398">
        <f>VLOOKUP(C1398,Customer_Dim!$A$2:$H$501,3,0)</f>
        <v>39</v>
      </c>
      <c r="M1398" t="str">
        <f t="shared" si="21"/>
        <v>20–39</v>
      </c>
      <c r="N1398" t="str">
        <f>VLOOKUP(C1398,Customer_Dim!$A$2:$H$501,4,0)</f>
        <v>Male</v>
      </c>
      <c r="O1398" t="str">
        <f>VLOOKUP(C1398,Customer_Dim!$A$2:$H$501,6,0)</f>
        <v>New Mexico</v>
      </c>
      <c r="P1398">
        <f>VLOOKUP(D1398,Product_Dim!$A$1:$G$101,7,0)</f>
        <v>444</v>
      </c>
    </row>
    <row r="1399" spans="1:16" x14ac:dyDescent="0.3">
      <c r="A1399" t="s">
        <v>2053</v>
      </c>
      <c r="B1399" s="4">
        <v>45846</v>
      </c>
      <c r="C1399" t="s">
        <v>1069</v>
      </c>
      <c r="D1399" t="s">
        <v>1678</v>
      </c>
      <c r="E1399" t="str">
        <f>VLOOKUP(D1399,Product_Dim!$A$1:$G$101,2,0)</f>
        <v>Bluetooth Car Audio System</v>
      </c>
      <c r="F1399" t="s">
        <v>1761</v>
      </c>
      <c r="G1399">
        <v>2</v>
      </c>
      <c r="H1399">
        <v>130.47999999999999</v>
      </c>
      <c r="I1399">
        <v>0.23</v>
      </c>
      <c r="J1399" t="s">
        <v>1807</v>
      </c>
      <c r="K1399" s="17">
        <v>200.9392</v>
      </c>
      <c r="L1399">
        <f>VLOOKUP(C1399,Customer_Dim!$A$2:$H$501,3,0)</f>
        <v>39</v>
      </c>
      <c r="M1399" t="str">
        <f t="shared" si="21"/>
        <v>20–39</v>
      </c>
      <c r="N1399" t="str">
        <f>VLOOKUP(C1399,Customer_Dim!$A$2:$H$501,4,0)</f>
        <v>Male</v>
      </c>
      <c r="O1399" t="str">
        <f>VLOOKUP(C1399,Customer_Dim!$A$2:$H$501,6,0)</f>
        <v>New Mexico</v>
      </c>
      <c r="P1399">
        <f>VLOOKUP(D1399,Product_Dim!$A$1:$G$101,7,0)</f>
        <v>159</v>
      </c>
    </row>
    <row r="1400" spans="1:16" x14ac:dyDescent="0.3">
      <c r="A1400" t="s">
        <v>1841</v>
      </c>
      <c r="B1400" s="4">
        <v>45215</v>
      </c>
      <c r="C1400" t="s">
        <v>1069</v>
      </c>
      <c r="D1400" t="s">
        <v>1688</v>
      </c>
      <c r="E1400" t="str">
        <f>VLOOKUP(D1400,Product_Dim!$A$1:$G$101,2,0)</f>
        <v>Decorative Lamp Shade</v>
      </c>
      <c r="F1400" t="s">
        <v>1739</v>
      </c>
      <c r="G1400">
        <v>2.9999999999999996</v>
      </c>
      <c r="H1400">
        <v>873.22</v>
      </c>
      <c r="I1400">
        <v>0.18</v>
      </c>
      <c r="J1400" t="s">
        <v>1805</v>
      </c>
      <c r="K1400" s="17">
        <v>2148.1212</v>
      </c>
      <c r="L1400">
        <f>VLOOKUP(C1400,Customer_Dim!$A$2:$H$501,3,0)</f>
        <v>39</v>
      </c>
      <c r="M1400" t="str">
        <f t="shared" si="21"/>
        <v>20–39</v>
      </c>
      <c r="N1400" t="str">
        <f>VLOOKUP(C1400,Customer_Dim!$A$2:$H$501,4,0)</f>
        <v>Male</v>
      </c>
      <c r="O1400" t="str">
        <f>VLOOKUP(C1400,Customer_Dim!$A$2:$H$501,6,0)</f>
        <v>New Mexico</v>
      </c>
      <c r="P1400">
        <f>VLOOKUP(D1400,Product_Dim!$A$1:$G$101,7,0)</f>
        <v>469</v>
      </c>
    </row>
    <row r="1401" spans="1:16" x14ac:dyDescent="0.3">
      <c r="A1401" t="s">
        <v>1979</v>
      </c>
      <c r="B1401" s="4">
        <v>45267</v>
      </c>
      <c r="C1401" t="s">
        <v>1069</v>
      </c>
      <c r="D1401" t="s">
        <v>1708</v>
      </c>
      <c r="E1401" t="str">
        <f>VLOOKUP(D1401,Product_Dim!$A$1:$G$101,2,0)</f>
        <v>Face Foundation Kit</v>
      </c>
      <c r="F1401" t="s">
        <v>1771</v>
      </c>
      <c r="G1401">
        <v>2</v>
      </c>
      <c r="H1401">
        <v>827.92</v>
      </c>
      <c r="I1401">
        <v>0.25</v>
      </c>
      <c r="J1401" t="s">
        <v>1810</v>
      </c>
      <c r="K1401" s="17">
        <v>1241.8800000000001</v>
      </c>
      <c r="L1401">
        <f>VLOOKUP(C1401,Customer_Dim!$A$2:$H$501,3,0)</f>
        <v>39</v>
      </c>
      <c r="M1401" t="str">
        <f t="shared" si="21"/>
        <v>20–39</v>
      </c>
      <c r="N1401" t="str">
        <f>VLOOKUP(C1401,Customer_Dim!$A$2:$H$501,4,0)</f>
        <v>Male</v>
      </c>
      <c r="O1401" t="str">
        <f>VLOOKUP(C1401,Customer_Dim!$A$2:$H$501,6,0)</f>
        <v>New Mexico</v>
      </c>
      <c r="P1401">
        <f>VLOOKUP(D1401,Product_Dim!$A$1:$G$101,7,0)</f>
        <v>457</v>
      </c>
    </row>
    <row r="1402" spans="1:16" x14ac:dyDescent="0.3">
      <c r="A1402" t="s">
        <v>2935</v>
      </c>
      <c r="B1402" s="4">
        <v>45509</v>
      </c>
      <c r="C1402" t="s">
        <v>1069</v>
      </c>
      <c r="D1402" t="s">
        <v>1714</v>
      </c>
      <c r="E1402" t="str">
        <f>VLOOKUP(D1402,Product_Dim!$A$1:$G$101,2,0)</f>
        <v>Microwave Oven</v>
      </c>
      <c r="F1402" t="s">
        <v>1748</v>
      </c>
      <c r="G1402">
        <v>1</v>
      </c>
      <c r="H1402">
        <v>805.07</v>
      </c>
      <c r="I1402">
        <v>0.06</v>
      </c>
      <c r="J1402" t="s">
        <v>1810</v>
      </c>
      <c r="K1402" s="17">
        <v>756.76580000000001</v>
      </c>
      <c r="L1402">
        <f>VLOOKUP(C1402,Customer_Dim!$A$2:$H$501,3,0)</f>
        <v>39</v>
      </c>
      <c r="M1402" t="str">
        <f t="shared" si="21"/>
        <v>20–39</v>
      </c>
      <c r="N1402" t="str">
        <f>VLOOKUP(C1402,Customer_Dim!$A$2:$H$501,4,0)</f>
        <v>Male</v>
      </c>
      <c r="O1402" t="str">
        <f>VLOOKUP(C1402,Customer_Dim!$A$2:$H$501,6,0)</f>
        <v>New Mexico</v>
      </c>
      <c r="P1402">
        <f>VLOOKUP(D1402,Product_Dim!$A$1:$G$101,7,0)</f>
        <v>191</v>
      </c>
    </row>
    <row r="1403" spans="1:16" x14ac:dyDescent="0.3">
      <c r="A1403" t="s">
        <v>2252</v>
      </c>
      <c r="B1403" s="4">
        <v>45709</v>
      </c>
      <c r="C1403" t="s">
        <v>1072</v>
      </c>
      <c r="D1403" t="s">
        <v>1574</v>
      </c>
      <c r="E1403" t="str">
        <f>VLOOKUP(D1403,Product_Dim!$A$1:$G$101,2,0)</f>
        <v>Carbon Fiber Tennis Racket</v>
      </c>
      <c r="F1403" t="s">
        <v>1768</v>
      </c>
      <c r="G1403">
        <v>4</v>
      </c>
      <c r="H1403">
        <v>164.02</v>
      </c>
      <c r="I1403">
        <v>0.01</v>
      </c>
      <c r="J1403" t="s">
        <v>1807</v>
      </c>
      <c r="K1403" s="17">
        <v>649.51920000000007</v>
      </c>
      <c r="L1403">
        <f>VLOOKUP(C1403,Customer_Dim!$A$2:$H$501,3,0)</f>
        <v>33</v>
      </c>
      <c r="M1403" t="str">
        <f t="shared" si="21"/>
        <v>20–39</v>
      </c>
      <c r="N1403" t="str">
        <f>VLOOKUP(C1403,Customer_Dim!$A$2:$H$501,4,0)</f>
        <v>Male</v>
      </c>
      <c r="O1403" t="str">
        <f>VLOOKUP(C1403,Customer_Dim!$A$2:$H$501,6,0)</f>
        <v>Oklahoma</v>
      </c>
      <c r="P1403">
        <f>VLOOKUP(D1403,Product_Dim!$A$1:$G$101,7,0)</f>
        <v>432</v>
      </c>
    </row>
    <row r="1404" spans="1:16" x14ac:dyDescent="0.3">
      <c r="A1404" t="s">
        <v>3190</v>
      </c>
      <c r="B1404" s="4">
        <v>45282</v>
      </c>
      <c r="C1404" t="s">
        <v>1072</v>
      </c>
      <c r="D1404" t="s">
        <v>1694</v>
      </c>
      <c r="E1404" t="str">
        <f>VLOOKUP(D1404,Product_Dim!$A$1:$G$101,2,0)</f>
        <v>Fitness Resistance Bands</v>
      </c>
      <c r="F1404" t="s">
        <v>1789</v>
      </c>
      <c r="G1404">
        <v>2</v>
      </c>
      <c r="H1404">
        <v>160.21</v>
      </c>
      <c r="I1404">
        <v>0.09</v>
      </c>
      <c r="J1404" t="s">
        <v>1805</v>
      </c>
      <c r="K1404" s="17">
        <v>291.5822</v>
      </c>
      <c r="L1404">
        <f>VLOOKUP(C1404,Customer_Dim!$A$2:$H$501,3,0)</f>
        <v>33</v>
      </c>
      <c r="M1404" t="str">
        <f t="shared" si="21"/>
        <v>20–39</v>
      </c>
      <c r="N1404" t="str">
        <f>VLOOKUP(C1404,Customer_Dim!$A$2:$H$501,4,0)</f>
        <v>Male</v>
      </c>
      <c r="O1404" t="str">
        <f>VLOOKUP(C1404,Customer_Dim!$A$2:$H$501,6,0)</f>
        <v>Oklahoma</v>
      </c>
      <c r="P1404">
        <f>VLOOKUP(D1404,Product_Dim!$A$1:$G$101,7,0)</f>
        <v>281</v>
      </c>
    </row>
    <row r="1405" spans="1:16" x14ac:dyDescent="0.3">
      <c r="A1405" t="s">
        <v>3119</v>
      </c>
      <c r="B1405" s="4">
        <v>45576</v>
      </c>
      <c r="C1405" t="s">
        <v>1075</v>
      </c>
      <c r="D1405" t="s">
        <v>1592</v>
      </c>
      <c r="E1405" t="str">
        <f>VLOOKUP(D1405,Product_Dim!$A$1:$G$101,2,0)</f>
        <v>Basketball</v>
      </c>
      <c r="F1405" t="s">
        <v>1764</v>
      </c>
      <c r="G1405">
        <v>3</v>
      </c>
      <c r="H1405">
        <v>653.59</v>
      </c>
      <c r="I1405">
        <v>0.17</v>
      </c>
      <c r="J1405" t="s">
        <v>1810</v>
      </c>
      <c r="K1405" s="17">
        <v>1627.4391000000001</v>
      </c>
      <c r="L1405">
        <f>VLOOKUP(C1405,Customer_Dim!$A$2:$H$501,3,0)</f>
        <v>58</v>
      </c>
      <c r="M1405" t="str">
        <f t="shared" si="21"/>
        <v>40–59</v>
      </c>
      <c r="N1405" t="str">
        <f>VLOOKUP(C1405,Customer_Dim!$A$2:$H$501,4,0)</f>
        <v>Female</v>
      </c>
      <c r="O1405" t="str">
        <f>VLOOKUP(C1405,Customer_Dim!$A$2:$H$501,6,0)</f>
        <v>Tennessee</v>
      </c>
      <c r="P1405">
        <f>VLOOKUP(D1405,Product_Dim!$A$1:$G$101,7,0)</f>
        <v>281</v>
      </c>
    </row>
    <row r="1406" spans="1:16" x14ac:dyDescent="0.3">
      <c r="A1406" t="s">
        <v>2124</v>
      </c>
      <c r="B1406" s="4">
        <v>45823</v>
      </c>
      <c r="C1406" t="s">
        <v>1075</v>
      </c>
      <c r="D1406" t="s">
        <v>1618</v>
      </c>
      <c r="E1406" t="str">
        <f>VLOOKUP(D1406,Product_Dim!$A$1:$G$101,2,0)</f>
        <v>Adjustable Jump Rope</v>
      </c>
      <c r="F1406" t="s">
        <v>1792</v>
      </c>
      <c r="G1406">
        <v>1</v>
      </c>
      <c r="H1406">
        <v>459.42</v>
      </c>
      <c r="I1406">
        <v>0.28000000000000003</v>
      </c>
      <c r="J1406" t="s">
        <v>1810</v>
      </c>
      <c r="K1406" s="17">
        <v>330.7824</v>
      </c>
      <c r="L1406">
        <f>VLOOKUP(C1406,Customer_Dim!$A$2:$H$501,3,0)</f>
        <v>58</v>
      </c>
      <c r="M1406" t="str">
        <f t="shared" si="21"/>
        <v>40–59</v>
      </c>
      <c r="N1406" t="str">
        <f>VLOOKUP(C1406,Customer_Dim!$A$2:$H$501,4,0)</f>
        <v>Female</v>
      </c>
      <c r="O1406" t="str">
        <f>VLOOKUP(C1406,Customer_Dim!$A$2:$H$501,6,0)</f>
        <v>Tennessee</v>
      </c>
      <c r="P1406">
        <f>VLOOKUP(D1406,Product_Dim!$A$1:$G$101,7,0)</f>
        <v>316</v>
      </c>
    </row>
    <row r="1407" spans="1:16" x14ac:dyDescent="0.3">
      <c r="A1407" t="s">
        <v>3678</v>
      </c>
      <c r="B1407" s="4">
        <v>45501</v>
      </c>
      <c r="C1407" t="s">
        <v>1075</v>
      </c>
      <c r="D1407" t="s">
        <v>1620</v>
      </c>
      <c r="E1407" t="str">
        <f>VLOOKUP(D1407,Product_Dim!$A$1:$G$101,2,0)</f>
        <v>High-Grip Football</v>
      </c>
      <c r="F1407" t="s">
        <v>1734</v>
      </c>
      <c r="G1407">
        <v>3</v>
      </c>
      <c r="H1407">
        <v>201.05</v>
      </c>
      <c r="I1407">
        <v>0.23</v>
      </c>
      <c r="J1407" t="s">
        <v>1807</v>
      </c>
      <c r="K1407" s="17">
        <v>464.42550000000011</v>
      </c>
      <c r="L1407">
        <f>VLOOKUP(C1407,Customer_Dim!$A$2:$H$501,3,0)</f>
        <v>58</v>
      </c>
      <c r="M1407" t="str">
        <f t="shared" si="21"/>
        <v>40–59</v>
      </c>
      <c r="N1407" t="str">
        <f>VLOOKUP(C1407,Customer_Dim!$A$2:$H$501,4,0)</f>
        <v>Female</v>
      </c>
      <c r="O1407" t="str">
        <f>VLOOKUP(C1407,Customer_Dim!$A$2:$H$501,6,0)</f>
        <v>Tennessee</v>
      </c>
      <c r="P1407">
        <f>VLOOKUP(D1407,Product_Dim!$A$1:$G$101,7,0)</f>
        <v>114</v>
      </c>
    </row>
    <row r="1408" spans="1:16" x14ac:dyDescent="0.3">
      <c r="A1408" t="s">
        <v>3022</v>
      </c>
      <c r="B1408" s="4">
        <v>45849</v>
      </c>
      <c r="C1408" t="s">
        <v>1075</v>
      </c>
      <c r="D1408" t="s">
        <v>1622</v>
      </c>
      <c r="E1408" t="str">
        <f>VLOOKUP(D1408,Product_Dim!$A$1:$G$101,2,0)</f>
        <v>Men's Winter Jacket</v>
      </c>
      <c r="F1408" t="s">
        <v>1768</v>
      </c>
      <c r="G1408">
        <v>2</v>
      </c>
      <c r="H1408">
        <v>152.25</v>
      </c>
      <c r="I1408">
        <v>0.13</v>
      </c>
      <c r="J1408" t="s">
        <v>1805</v>
      </c>
      <c r="K1408" s="17">
        <v>264.91500000000002</v>
      </c>
      <c r="L1408">
        <f>VLOOKUP(C1408,Customer_Dim!$A$2:$H$501,3,0)</f>
        <v>58</v>
      </c>
      <c r="M1408" t="str">
        <f t="shared" si="21"/>
        <v>40–59</v>
      </c>
      <c r="N1408" t="str">
        <f>VLOOKUP(C1408,Customer_Dim!$A$2:$H$501,4,0)</f>
        <v>Female</v>
      </c>
      <c r="O1408" t="str">
        <f>VLOOKUP(C1408,Customer_Dim!$A$2:$H$501,6,0)</f>
        <v>Tennessee</v>
      </c>
      <c r="P1408">
        <f>VLOOKUP(D1408,Product_Dim!$A$1:$G$101,7,0)</f>
        <v>296</v>
      </c>
    </row>
    <row r="1409" spans="1:16" x14ac:dyDescent="0.3">
      <c r="A1409" t="s">
        <v>1809</v>
      </c>
      <c r="B1409" s="4">
        <v>45259</v>
      </c>
      <c r="C1409" t="s">
        <v>1075</v>
      </c>
      <c r="D1409" t="s">
        <v>1682</v>
      </c>
      <c r="E1409" t="str">
        <f>VLOOKUP(D1409,Product_Dim!$A$1:$G$101,2,0)</f>
        <v>Wireless Mouse</v>
      </c>
      <c r="F1409" t="s">
        <v>1764</v>
      </c>
      <c r="G1409">
        <v>1</v>
      </c>
      <c r="H1409">
        <v>921.51</v>
      </c>
      <c r="I1409">
        <v>0.16</v>
      </c>
      <c r="J1409" t="s">
        <v>1810</v>
      </c>
      <c r="K1409" s="17">
        <v>774.0684</v>
      </c>
      <c r="L1409">
        <f>VLOOKUP(C1409,Customer_Dim!$A$2:$H$501,3,0)</f>
        <v>58</v>
      </c>
      <c r="M1409" t="str">
        <f t="shared" si="21"/>
        <v>40–59</v>
      </c>
      <c r="N1409" t="str">
        <f>VLOOKUP(C1409,Customer_Dim!$A$2:$H$501,4,0)</f>
        <v>Female</v>
      </c>
      <c r="O1409" t="str">
        <f>VLOOKUP(C1409,Customer_Dim!$A$2:$H$501,6,0)</f>
        <v>Tennessee</v>
      </c>
      <c r="P1409">
        <f>VLOOKUP(D1409,Product_Dim!$A$1:$G$101,7,0)</f>
        <v>320</v>
      </c>
    </row>
    <row r="1410" spans="1:16" x14ac:dyDescent="0.3">
      <c r="A1410" t="s">
        <v>2966</v>
      </c>
      <c r="B1410" s="4">
        <v>45881</v>
      </c>
      <c r="C1410" t="s">
        <v>1075</v>
      </c>
      <c r="D1410" t="s">
        <v>1710</v>
      </c>
      <c r="E1410" t="str">
        <f>VLOOKUP(D1410,Product_Dim!$A$1:$G$101,2,0)</f>
        <v>Gaming Mouse Pad XL</v>
      </c>
      <c r="F1410" t="s">
        <v>1786</v>
      </c>
      <c r="G1410">
        <v>1</v>
      </c>
      <c r="H1410">
        <v>269.25</v>
      </c>
      <c r="I1410">
        <v>0.14000000000000001</v>
      </c>
      <c r="J1410" t="s">
        <v>1807</v>
      </c>
      <c r="K1410" s="17">
        <v>231.55500000000001</v>
      </c>
      <c r="L1410">
        <f>VLOOKUP(C1410,Customer_Dim!$A$2:$H$501,3,0)</f>
        <v>58</v>
      </c>
      <c r="M1410" t="str">
        <f t="shared" si="21"/>
        <v>40–59</v>
      </c>
      <c r="N1410" t="str">
        <f>VLOOKUP(C1410,Customer_Dim!$A$2:$H$501,4,0)</f>
        <v>Female</v>
      </c>
      <c r="O1410" t="str">
        <f>VLOOKUP(C1410,Customer_Dim!$A$2:$H$501,6,0)</f>
        <v>Tennessee</v>
      </c>
      <c r="P1410">
        <f>VLOOKUP(D1410,Product_Dim!$A$1:$G$101,7,0)</f>
        <v>361</v>
      </c>
    </row>
    <row r="1411" spans="1:16" x14ac:dyDescent="0.3">
      <c r="A1411" t="s">
        <v>2891</v>
      </c>
      <c r="B1411" s="4">
        <v>45330</v>
      </c>
      <c r="C1411" t="s">
        <v>1078</v>
      </c>
      <c r="D1411" t="s">
        <v>1562</v>
      </c>
      <c r="E1411" t="str">
        <f>VLOOKUP(D1411,Product_Dim!$A$1:$G$101,2,0)</f>
        <v>Beard Grooming Kit</v>
      </c>
      <c r="F1411" t="s">
        <v>1786</v>
      </c>
      <c r="G1411">
        <v>2</v>
      </c>
      <c r="H1411">
        <v>753.92</v>
      </c>
      <c r="I1411">
        <v>0.17</v>
      </c>
      <c r="J1411" t="s">
        <v>1807</v>
      </c>
      <c r="K1411" s="17">
        <v>1251.5072</v>
      </c>
      <c r="L1411">
        <f>VLOOKUP(C1411,Customer_Dim!$A$2:$H$501,3,0)</f>
        <v>39</v>
      </c>
      <c r="M1411" t="str">
        <f t="shared" ref="M1411:M1474" si="22">IF(L1411&lt;20,"Below 20",
IF(L1411&lt;40,"20–39",
IF(L1411&lt;60,"40–59","60+")))</f>
        <v>20–39</v>
      </c>
      <c r="N1411" t="str">
        <f>VLOOKUP(C1411,Customer_Dim!$A$2:$H$501,4,0)</f>
        <v>Female</v>
      </c>
      <c r="O1411" t="str">
        <f>VLOOKUP(C1411,Customer_Dim!$A$2:$H$501,6,0)</f>
        <v>Connecticut</v>
      </c>
      <c r="P1411">
        <f>VLOOKUP(D1411,Product_Dim!$A$1:$G$101,7,0)</f>
        <v>256</v>
      </c>
    </row>
    <row r="1412" spans="1:16" x14ac:dyDescent="0.3">
      <c r="A1412" t="s">
        <v>3600</v>
      </c>
      <c r="B1412" s="4">
        <v>45222</v>
      </c>
      <c r="C1412" t="s">
        <v>1078</v>
      </c>
      <c r="D1412" t="s">
        <v>1582</v>
      </c>
      <c r="E1412" t="str">
        <f>VLOOKUP(D1412,Product_Dim!$A$1:$G$101,2,0)</f>
        <v>Wireless Bluetooth Speaker</v>
      </c>
      <c r="F1412" t="s">
        <v>1764</v>
      </c>
      <c r="G1412">
        <v>1</v>
      </c>
      <c r="H1412">
        <v>361.8</v>
      </c>
      <c r="I1412">
        <v>0.02</v>
      </c>
      <c r="J1412" t="s">
        <v>1810</v>
      </c>
      <c r="K1412" s="17">
        <v>354.56400000000002</v>
      </c>
      <c r="L1412">
        <f>VLOOKUP(C1412,Customer_Dim!$A$2:$H$501,3,0)</f>
        <v>39</v>
      </c>
      <c r="M1412" t="str">
        <f t="shared" si="22"/>
        <v>20–39</v>
      </c>
      <c r="N1412" t="str">
        <f>VLOOKUP(C1412,Customer_Dim!$A$2:$H$501,4,0)</f>
        <v>Female</v>
      </c>
      <c r="O1412" t="str">
        <f>VLOOKUP(C1412,Customer_Dim!$A$2:$H$501,6,0)</f>
        <v>Connecticut</v>
      </c>
      <c r="P1412">
        <f>VLOOKUP(D1412,Product_Dim!$A$1:$G$101,7,0)</f>
        <v>213</v>
      </c>
    </row>
    <row r="1413" spans="1:16" x14ac:dyDescent="0.3">
      <c r="A1413" t="s">
        <v>2196</v>
      </c>
      <c r="B1413" s="4">
        <v>45233</v>
      </c>
      <c r="C1413" t="s">
        <v>1078</v>
      </c>
      <c r="D1413" t="s">
        <v>1604</v>
      </c>
      <c r="E1413" t="str">
        <f>VLOOKUP(D1413,Product_Dim!$A$1:$G$101,2,0)</f>
        <v>Men's Casual Sneakers</v>
      </c>
      <c r="F1413" t="s">
        <v>1761</v>
      </c>
      <c r="G1413">
        <v>4</v>
      </c>
      <c r="H1413">
        <v>482.06</v>
      </c>
      <c r="I1413">
        <v>7.0000000000000007E-2</v>
      </c>
      <c r="J1413" t="s">
        <v>1807</v>
      </c>
      <c r="K1413" s="17">
        <v>1793.2632000000001</v>
      </c>
      <c r="L1413">
        <f>VLOOKUP(C1413,Customer_Dim!$A$2:$H$501,3,0)</f>
        <v>39</v>
      </c>
      <c r="M1413" t="str">
        <f t="shared" si="22"/>
        <v>20–39</v>
      </c>
      <c r="N1413" t="str">
        <f>VLOOKUP(C1413,Customer_Dim!$A$2:$H$501,4,0)</f>
        <v>Female</v>
      </c>
      <c r="O1413" t="str">
        <f>VLOOKUP(C1413,Customer_Dim!$A$2:$H$501,6,0)</f>
        <v>Connecticut</v>
      </c>
      <c r="P1413">
        <f>VLOOKUP(D1413,Product_Dim!$A$1:$G$101,7,0)</f>
        <v>214</v>
      </c>
    </row>
    <row r="1414" spans="1:16" x14ac:dyDescent="0.3">
      <c r="A1414" t="s">
        <v>2223</v>
      </c>
      <c r="B1414" s="4">
        <v>45633</v>
      </c>
      <c r="C1414" t="s">
        <v>1078</v>
      </c>
      <c r="D1414" t="s">
        <v>1606</v>
      </c>
      <c r="E1414" t="str">
        <f>VLOOKUP(D1414,Product_Dim!$A$1:$G$101,2,0)</f>
        <v>Sports Water Hydration Pack</v>
      </c>
      <c r="F1414" t="s">
        <v>1789</v>
      </c>
      <c r="G1414">
        <v>2</v>
      </c>
      <c r="H1414">
        <v>839.24</v>
      </c>
      <c r="I1414">
        <v>0.21</v>
      </c>
      <c r="J1414" t="s">
        <v>1807</v>
      </c>
      <c r="K1414" s="17">
        <v>1325.9992</v>
      </c>
      <c r="L1414">
        <f>VLOOKUP(C1414,Customer_Dim!$A$2:$H$501,3,0)</f>
        <v>39</v>
      </c>
      <c r="M1414" t="str">
        <f t="shared" si="22"/>
        <v>20–39</v>
      </c>
      <c r="N1414" t="str">
        <f>VLOOKUP(C1414,Customer_Dim!$A$2:$H$501,4,0)</f>
        <v>Female</v>
      </c>
      <c r="O1414" t="str">
        <f>VLOOKUP(C1414,Customer_Dim!$A$2:$H$501,6,0)</f>
        <v>Connecticut</v>
      </c>
      <c r="P1414">
        <f>VLOOKUP(D1414,Product_Dim!$A$1:$G$101,7,0)</f>
        <v>394</v>
      </c>
    </row>
    <row r="1415" spans="1:16" x14ac:dyDescent="0.3">
      <c r="A1415" t="s">
        <v>2608</v>
      </c>
      <c r="B1415" s="4">
        <v>45277</v>
      </c>
      <c r="C1415" t="s">
        <v>1078</v>
      </c>
      <c r="D1415" t="s">
        <v>1676</v>
      </c>
      <c r="E1415" t="str">
        <f>VLOOKUP(D1415,Product_Dim!$A$1:$G$101,2,0)</f>
        <v>Shin Guards – Adult</v>
      </c>
      <c r="F1415" t="s">
        <v>1761</v>
      </c>
      <c r="G1415">
        <v>3</v>
      </c>
      <c r="H1415">
        <v>405.13</v>
      </c>
      <c r="I1415">
        <v>0.14000000000000001</v>
      </c>
      <c r="J1415" t="s">
        <v>1810</v>
      </c>
      <c r="K1415" s="17">
        <v>1045.2354</v>
      </c>
      <c r="L1415">
        <f>VLOOKUP(C1415,Customer_Dim!$A$2:$H$501,3,0)</f>
        <v>39</v>
      </c>
      <c r="M1415" t="str">
        <f t="shared" si="22"/>
        <v>20–39</v>
      </c>
      <c r="N1415" t="str">
        <f>VLOOKUP(C1415,Customer_Dim!$A$2:$H$501,4,0)</f>
        <v>Female</v>
      </c>
      <c r="O1415" t="str">
        <f>VLOOKUP(C1415,Customer_Dim!$A$2:$H$501,6,0)</f>
        <v>Connecticut</v>
      </c>
      <c r="P1415">
        <f>VLOOKUP(D1415,Product_Dim!$A$1:$G$101,7,0)</f>
        <v>359</v>
      </c>
    </row>
    <row r="1416" spans="1:16" x14ac:dyDescent="0.3">
      <c r="A1416" t="s">
        <v>1821</v>
      </c>
      <c r="B1416" s="4">
        <v>45829</v>
      </c>
      <c r="C1416" t="s">
        <v>1080</v>
      </c>
      <c r="D1416" t="s">
        <v>1578</v>
      </c>
      <c r="E1416" t="str">
        <f>VLOOKUP(D1416,Product_Dim!$A$1:$G$101,2,0)</f>
        <v>Foldable Camping Chair</v>
      </c>
      <c r="F1416" t="s">
        <v>1783</v>
      </c>
      <c r="G1416">
        <v>4</v>
      </c>
      <c r="H1416">
        <v>403.47</v>
      </c>
      <c r="I1416">
        <v>0.28999999999999998</v>
      </c>
      <c r="J1416" t="s">
        <v>1807</v>
      </c>
      <c r="K1416" s="17">
        <v>1145.8548000000001</v>
      </c>
      <c r="L1416">
        <f>VLOOKUP(C1416,Customer_Dim!$A$2:$H$501,3,0)</f>
        <v>55</v>
      </c>
      <c r="M1416" t="str">
        <f t="shared" si="22"/>
        <v>40–59</v>
      </c>
      <c r="N1416" t="str">
        <f>VLOOKUP(C1416,Customer_Dim!$A$2:$H$501,4,0)</f>
        <v>Male</v>
      </c>
      <c r="O1416" t="str">
        <f>VLOOKUP(C1416,Customer_Dim!$A$2:$H$501,6,0)</f>
        <v>Pennsylvania</v>
      </c>
      <c r="P1416">
        <f>VLOOKUP(D1416,Product_Dim!$A$1:$G$101,7,0)</f>
        <v>340</v>
      </c>
    </row>
    <row r="1417" spans="1:16" x14ac:dyDescent="0.3">
      <c r="A1417" t="s">
        <v>2671</v>
      </c>
      <c r="B1417" s="4">
        <v>45428</v>
      </c>
      <c r="C1417" t="s">
        <v>1080</v>
      </c>
      <c r="D1417" t="s">
        <v>1596</v>
      </c>
      <c r="E1417" t="str">
        <f>VLOOKUP(D1417,Product_Dim!$A$1:$G$101,2,0)</f>
        <v>Modern Wall Clock</v>
      </c>
      <c r="F1417" t="s">
        <v>1771</v>
      </c>
      <c r="G1417">
        <v>2</v>
      </c>
      <c r="H1417">
        <v>379.78</v>
      </c>
      <c r="I1417">
        <v>0.2</v>
      </c>
      <c r="J1417" t="s">
        <v>1805</v>
      </c>
      <c r="K1417" s="17">
        <v>607.64800000000002</v>
      </c>
      <c r="L1417">
        <f>VLOOKUP(C1417,Customer_Dim!$A$2:$H$501,3,0)</f>
        <v>55</v>
      </c>
      <c r="M1417" t="str">
        <f t="shared" si="22"/>
        <v>40–59</v>
      </c>
      <c r="N1417" t="str">
        <f>VLOOKUP(C1417,Customer_Dim!$A$2:$H$501,4,0)</f>
        <v>Male</v>
      </c>
      <c r="O1417" t="str">
        <f>VLOOKUP(C1417,Customer_Dim!$A$2:$H$501,6,0)</f>
        <v>Pennsylvania</v>
      </c>
      <c r="P1417">
        <f>VLOOKUP(D1417,Product_Dim!$A$1:$G$101,7,0)</f>
        <v>305</v>
      </c>
    </row>
    <row r="1418" spans="1:16" x14ac:dyDescent="0.3">
      <c r="A1418" t="s">
        <v>3649</v>
      </c>
      <c r="B1418" s="4">
        <v>45761</v>
      </c>
      <c r="C1418" t="s">
        <v>1080</v>
      </c>
      <c r="D1418" t="s">
        <v>1600</v>
      </c>
      <c r="E1418" t="str">
        <f>VLOOKUP(D1418,Product_Dim!$A$1:$G$101,2,0)</f>
        <v>Bedroom Table Lamp</v>
      </c>
      <c r="F1418" t="s">
        <v>1779</v>
      </c>
      <c r="G1418">
        <v>2</v>
      </c>
      <c r="H1418">
        <v>873.94</v>
      </c>
      <c r="I1418">
        <v>0.14000000000000001</v>
      </c>
      <c r="J1418" t="s">
        <v>1810</v>
      </c>
      <c r="K1418" s="17">
        <v>1503.1768</v>
      </c>
      <c r="L1418">
        <f>VLOOKUP(C1418,Customer_Dim!$A$2:$H$501,3,0)</f>
        <v>55</v>
      </c>
      <c r="M1418" t="str">
        <f t="shared" si="22"/>
        <v>40–59</v>
      </c>
      <c r="N1418" t="str">
        <f>VLOOKUP(C1418,Customer_Dim!$A$2:$H$501,4,0)</f>
        <v>Male</v>
      </c>
      <c r="O1418" t="str">
        <f>VLOOKUP(C1418,Customer_Dim!$A$2:$H$501,6,0)</f>
        <v>Pennsylvania</v>
      </c>
      <c r="P1418">
        <f>VLOOKUP(D1418,Product_Dim!$A$1:$G$101,7,0)</f>
        <v>329</v>
      </c>
    </row>
    <row r="1419" spans="1:16" x14ac:dyDescent="0.3">
      <c r="A1419" t="s">
        <v>2294</v>
      </c>
      <c r="B1419" s="4">
        <v>45811</v>
      </c>
      <c r="C1419" t="s">
        <v>1080</v>
      </c>
      <c r="D1419" t="s">
        <v>1608</v>
      </c>
      <c r="E1419" t="str">
        <f>VLOOKUP(D1419,Product_Dim!$A$1:$G$101,2,0)</f>
        <v>Portable Power Bank</v>
      </c>
      <c r="F1419" t="s">
        <v>1761</v>
      </c>
      <c r="G1419">
        <v>4</v>
      </c>
      <c r="H1419">
        <v>284.44</v>
      </c>
      <c r="I1419">
        <v>0.02</v>
      </c>
      <c r="J1419" t="s">
        <v>1805</v>
      </c>
      <c r="K1419" s="17">
        <v>1115.0047999999999</v>
      </c>
      <c r="L1419">
        <f>VLOOKUP(C1419,Customer_Dim!$A$2:$H$501,3,0)</f>
        <v>55</v>
      </c>
      <c r="M1419" t="str">
        <f t="shared" si="22"/>
        <v>40–59</v>
      </c>
      <c r="N1419" t="str">
        <f>VLOOKUP(C1419,Customer_Dim!$A$2:$H$501,4,0)</f>
        <v>Male</v>
      </c>
      <c r="O1419" t="str">
        <f>VLOOKUP(C1419,Customer_Dim!$A$2:$H$501,6,0)</f>
        <v>Pennsylvania</v>
      </c>
      <c r="P1419">
        <f>VLOOKUP(D1419,Product_Dim!$A$1:$G$101,7,0)</f>
        <v>301</v>
      </c>
    </row>
    <row r="1420" spans="1:16" x14ac:dyDescent="0.3">
      <c r="A1420" t="s">
        <v>2208</v>
      </c>
      <c r="B1420" s="4">
        <v>45380</v>
      </c>
      <c r="C1420" t="s">
        <v>1080</v>
      </c>
      <c r="D1420" t="s">
        <v>1644</v>
      </c>
      <c r="E1420" t="str">
        <f>VLOOKUP(D1420,Product_Dim!$A$1:$G$101,2,0)</f>
        <v>Foam Roller</v>
      </c>
      <c r="F1420" t="s">
        <v>1779</v>
      </c>
      <c r="G1420">
        <v>4</v>
      </c>
      <c r="H1420">
        <v>651.36</v>
      </c>
      <c r="I1420">
        <v>0.13</v>
      </c>
      <c r="J1420" t="s">
        <v>1805</v>
      </c>
      <c r="K1420" s="17">
        <v>2266.7328000000002</v>
      </c>
      <c r="L1420">
        <f>VLOOKUP(C1420,Customer_Dim!$A$2:$H$501,3,0)</f>
        <v>55</v>
      </c>
      <c r="M1420" t="str">
        <f t="shared" si="22"/>
        <v>40–59</v>
      </c>
      <c r="N1420" t="str">
        <f>VLOOKUP(C1420,Customer_Dim!$A$2:$H$501,4,0)</f>
        <v>Male</v>
      </c>
      <c r="O1420" t="str">
        <f>VLOOKUP(C1420,Customer_Dim!$A$2:$H$501,6,0)</f>
        <v>Pennsylvania</v>
      </c>
      <c r="P1420">
        <f>VLOOKUP(D1420,Product_Dim!$A$1:$G$101,7,0)</f>
        <v>138</v>
      </c>
    </row>
    <row r="1421" spans="1:16" x14ac:dyDescent="0.3">
      <c r="A1421" t="s">
        <v>3563</v>
      </c>
      <c r="B1421" s="4">
        <v>45390</v>
      </c>
      <c r="C1421" t="s">
        <v>1080</v>
      </c>
      <c r="D1421" t="s">
        <v>1708</v>
      </c>
      <c r="E1421" t="str">
        <f>VLOOKUP(D1421,Product_Dim!$A$1:$G$101,2,0)</f>
        <v>Face Foundation Kit</v>
      </c>
      <c r="F1421" t="s">
        <v>1789</v>
      </c>
      <c r="G1421">
        <v>2</v>
      </c>
      <c r="H1421">
        <v>433.07</v>
      </c>
      <c r="I1421">
        <v>0.25</v>
      </c>
      <c r="J1421" t="s">
        <v>1810</v>
      </c>
      <c r="K1421" s="17">
        <v>649.60500000000002</v>
      </c>
      <c r="L1421">
        <f>VLOOKUP(C1421,Customer_Dim!$A$2:$H$501,3,0)</f>
        <v>55</v>
      </c>
      <c r="M1421" t="str">
        <f t="shared" si="22"/>
        <v>40–59</v>
      </c>
      <c r="N1421" t="str">
        <f>VLOOKUP(C1421,Customer_Dim!$A$2:$H$501,4,0)</f>
        <v>Male</v>
      </c>
      <c r="O1421" t="str">
        <f>VLOOKUP(C1421,Customer_Dim!$A$2:$H$501,6,0)</f>
        <v>Pennsylvania</v>
      </c>
      <c r="P1421">
        <f>VLOOKUP(D1421,Product_Dim!$A$1:$G$101,7,0)</f>
        <v>457</v>
      </c>
    </row>
    <row r="1422" spans="1:16" x14ac:dyDescent="0.3">
      <c r="A1422" t="s">
        <v>1836</v>
      </c>
      <c r="B1422" s="4">
        <v>45302</v>
      </c>
      <c r="C1422" t="s">
        <v>1080</v>
      </c>
      <c r="D1422" t="s">
        <v>1728</v>
      </c>
      <c r="E1422" t="str">
        <f>VLOOKUP(D1422,Product_Dim!$A$1:$G$101,2,0)</f>
        <v>Stainless Steel Cookware Set</v>
      </c>
      <c r="F1422" t="s">
        <v>1748</v>
      </c>
      <c r="G1422">
        <v>4</v>
      </c>
      <c r="H1422">
        <v>451.67</v>
      </c>
      <c r="I1422">
        <v>0.15</v>
      </c>
      <c r="J1422" t="s">
        <v>1805</v>
      </c>
      <c r="K1422" s="17">
        <v>1535.6780000000001</v>
      </c>
      <c r="L1422">
        <f>VLOOKUP(C1422,Customer_Dim!$A$2:$H$501,3,0)</f>
        <v>55</v>
      </c>
      <c r="M1422" t="str">
        <f t="shared" si="22"/>
        <v>40–59</v>
      </c>
      <c r="N1422" t="str">
        <f>VLOOKUP(C1422,Customer_Dim!$A$2:$H$501,4,0)</f>
        <v>Male</v>
      </c>
      <c r="O1422" t="str">
        <f>VLOOKUP(C1422,Customer_Dim!$A$2:$H$501,6,0)</f>
        <v>Pennsylvania</v>
      </c>
      <c r="P1422">
        <f>VLOOKUP(D1422,Product_Dim!$A$1:$G$101,7,0)</f>
        <v>146</v>
      </c>
    </row>
    <row r="1423" spans="1:16" x14ac:dyDescent="0.3">
      <c r="A1423" t="s">
        <v>2083</v>
      </c>
      <c r="B1423" s="4">
        <v>45483</v>
      </c>
      <c r="C1423" t="s">
        <v>1083</v>
      </c>
      <c r="D1423" t="s">
        <v>1564</v>
      </c>
      <c r="E1423" t="str">
        <f>VLOOKUP(D1423,Product_Dim!$A$1:$G$101,2,0)</f>
        <v>Soccer Training Cone Set</v>
      </c>
      <c r="F1423" t="s">
        <v>1755</v>
      </c>
      <c r="G1423">
        <v>4</v>
      </c>
      <c r="H1423">
        <v>322.58</v>
      </c>
      <c r="I1423">
        <v>0.06</v>
      </c>
      <c r="J1423" t="s">
        <v>1805</v>
      </c>
      <c r="K1423" s="17">
        <v>1212.9007999999999</v>
      </c>
      <c r="L1423">
        <f>VLOOKUP(C1423,Customer_Dim!$A$2:$H$501,3,0)</f>
        <v>31</v>
      </c>
      <c r="M1423" t="str">
        <f t="shared" si="22"/>
        <v>20–39</v>
      </c>
      <c r="N1423" t="str">
        <f>VLOOKUP(C1423,Customer_Dim!$A$2:$H$501,4,0)</f>
        <v>Male</v>
      </c>
      <c r="O1423" t="str">
        <f>VLOOKUP(C1423,Customer_Dim!$A$2:$H$501,6,0)</f>
        <v>Alaska</v>
      </c>
      <c r="P1423">
        <f>VLOOKUP(D1423,Product_Dim!$A$1:$G$101,7,0)</f>
        <v>367</v>
      </c>
    </row>
    <row r="1424" spans="1:16" x14ac:dyDescent="0.3">
      <c r="A1424" t="s">
        <v>2357</v>
      </c>
      <c r="B1424" s="4">
        <v>45851</v>
      </c>
      <c r="C1424" t="s">
        <v>1083</v>
      </c>
      <c r="D1424" t="s">
        <v>1572</v>
      </c>
      <c r="E1424" t="str">
        <f>VLOOKUP(D1424,Product_Dim!$A$1:$G$101,2,0)</f>
        <v>Multi-Purpose Storage Box</v>
      </c>
      <c r="F1424" t="s">
        <v>1786</v>
      </c>
      <c r="G1424">
        <v>4</v>
      </c>
      <c r="H1424">
        <v>714.89</v>
      </c>
      <c r="I1424">
        <v>0.15</v>
      </c>
      <c r="J1424" t="s">
        <v>1805</v>
      </c>
      <c r="K1424" s="17">
        <v>2430.6260000000002</v>
      </c>
      <c r="L1424">
        <f>VLOOKUP(C1424,Customer_Dim!$A$2:$H$501,3,0)</f>
        <v>31</v>
      </c>
      <c r="M1424" t="str">
        <f t="shared" si="22"/>
        <v>20–39</v>
      </c>
      <c r="N1424" t="str">
        <f>VLOOKUP(C1424,Customer_Dim!$A$2:$H$501,4,0)</f>
        <v>Male</v>
      </c>
      <c r="O1424" t="str">
        <f>VLOOKUP(C1424,Customer_Dim!$A$2:$H$501,6,0)</f>
        <v>Alaska</v>
      </c>
      <c r="P1424">
        <f>VLOOKUP(D1424,Product_Dim!$A$1:$G$101,7,0)</f>
        <v>76</v>
      </c>
    </row>
    <row r="1425" spans="1:16" x14ac:dyDescent="0.3">
      <c r="A1425" t="s">
        <v>3132</v>
      </c>
      <c r="B1425" s="4">
        <v>45326</v>
      </c>
      <c r="C1425" t="s">
        <v>1083</v>
      </c>
      <c r="D1425" t="s">
        <v>1590</v>
      </c>
      <c r="E1425" t="str">
        <f>VLOOKUP(D1425,Product_Dim!$A$1:$G$101,2,0)</f>
        <v>Stainless Steel Cutlery Set</v>
      </c>
      <c r="F1425" t="s">
        <v>1789</v>
      </c>
      <c r="G1425">
        <v>1</v>
      </c>
      <c r="H1425">
        <v>350.67</v>
      </c>
      <c r="I1425">
        <v>0.22</v>
      </c>
      <c r="J1425" t="s">
        <v>1807</v>
      </c>
      <c r="K1425" s="17">
        <v>273.52260000000001</v>
      </c>
      <c r="L1425">
        <f>VLOOKUP(C1425,Customer_Dim!$A$2:$H$501,3,0)</f>
        <v>31</v>
      </c>
      <c r="M1425" t="str">
        <f t="shared" si="22"/>
        <v>20–39</v>
      </c>
      <c r="N1425" t="str">
        <f>VLOOKUP(C1425,Customer_Dim!$A$2:$H$501,4,0)</f>
        <v>Male</v>
      </c>
      <c r="O1425" t="str">
        <f>VLOOKUP(C1425,Customer_Dim!$A$2:$H$501,6,0)</f>
        <v>Alaska</v>
      </c>
      <c r="P1425">
        <f>VLOOKUP(D1425,Product_Dim!$A$1:$G$101,7,0)</f>
        <v>57</v>
      </c>
    </row>
    <row r="1426" spans="1:16" x14ac:dyDescent="0.3">
      <c r="A1426" t="s">
        <v>2874</v>
      </c>
      <c r="B1426" s="4">
        <v>45334</v>
      </c>
      <c r="C1426" t="s">
        <v>1083</v>
      </c>
      <c r="D1426" t="s">
        <v>1598</v>
      </c>
      <c r="E1426" t="str">
        <f>VLOOKUP(D1426,Product_Dim!$A$1:$G$101,2,0)</f>
        <v>Gaming Mechanical Keyboard</v>
      </c>
      <c r="F1426" t="s">
        <v>1774</v>
      </c>
      <c r="G1426">
        <v>1</v>
      </c>
      <c r="H1426">
        <v>164.73</v>
      </c>
      <c r="I1426">
        <v>0.12</v>
      </c>
      <c r="J1426" t="s">
        <v>1807</v>
      </c>
      <c r="K1426" s="17">
        <v>144.9624</v>
      </c>
      <c r="L1426">
        <f>VLOOKUP(C1426,Customer_Dim!$A$2:$H$501,3,0)</f>
        <v>31</v>
      </c>
      <c r="M1426" t="str">
        <f t="shared" si="22"/>
        <v>20–39</v>
      </c>
      <c r="N1426" t="str">
        <f>VLOOKUP(C1426,Customer_Dim!$A$2:$H$501,4,0)</f>
        <v>Male</v>
      </c>
      <c r="O1426" t="str">
        <f>VLOOKUP(C1426,Customer_Dim!$A$2:$H$501,6,0)</f>
        <v>Alaska</v>
      </c>
      <c r="P1426">
        <f>VLOOKUP(D1426,Product_Dim!$A$1:$G$101,7,0)</f>
        <v>86</v>
      </c>
    </row>
    <row r="1427" spans="1:16" x14ac:dyDescent="0.3">
      <c r="A1427" t="s">
        <v>2141</v>
      </c>
      <c r="B1427" s="4">
        <v>45609</v>
      </c>
      <c r="C1427" t="s">
        <v>1083</v>
      </c>
      <c r="D1427" t="s">
        <v>1630</v>
      </c>
      <c r="E1427" t="str">
        <f>VLOOKUP(D1427,Product_Dim!$A$1:$G$101,2,0)</f>
        <v>Boxing Hand Wraps</v>
      </c>
      <c r="F1427" t="s">
        <v>1755</v>
      </c>
      <c r="G1427">
        <v>2</v>
      </c>
      <c r="H1427">
        <v>613.23</v>
      </c>
      <c r="I1427">
        <v>0.15</v>
      </c>
      <c r="J1427" t="s">
        <v>1807</v>
      </c>
      <c r="K1427" s="17">
        <v>1042.491</v>
      </c>
      <c r="L1427">
        <f>VLOOKUP(C1427,Customer_Dim!$A$2:$H$501,3,0)</f>
        <v>31</v>
      </c>
      <c r="M1427" t="str">
        <f t="shared" si="22"/>
        <v>20–39</v>
      </c>
      <c r="N1427" t="str">
        <f>VLOOKUP(C1427,Customer_Dim!$A$2:$H$501,4,0)</f>
        <v>Male</v>
      </c>
      <c r="O1427" t="str">
        <f>VLOOKUP(C1427,Customer_Dim!$A$2:$H$501,6,0)</f>
        <v>Alaska</v>
      </c>
      <c r="P1427">
        <f>VLOOKUP(D1427,Product_Dim!$A$1:$G$101,7,0)</f>
        <v>260</v>
      </c>
    </row>
    <row r="1428" spans="1:16" x14ac:dyDescent="0.3">
      <c r="A1428" t="s">
        <v>1943</v>
      </c>
      <c r="B1428" s="4">
        <v>45751</v>
      </c>
      <c r="C1428" t="s">
        <v>1083</v>
      </c>
      <c r="D1428" t="s">
        <v>1672</v>
      </c>
      <c r="E1428" t="str">
        <f>VLOOKUP(D1428,Product_Dim!$A$1:$G$101,2,0)</f>
        <v>Hair Repair Oil Treatment</v>
      </c>
      <c r="F1428" t="s">
        <v>1768</v>
      </c>
      <c r="G1428">
        <v>3</v>
      </c>
      <c r="H1428">
        <v>849.36</v>
      </c>
      <c r="I1428">
        <v>0.03</v>
      </c>
      <c r="J1428" t="s">
        <v>1805</v>
      </c>
      <c r="K1428" s="17">
        <v>2471.6376</v>
      </c>
      <c r="L1428">
        <f>VLOOKUP(C1428,Customer_Dim!$A$2:$H$501,3,0)</f>
        <v>31</v>
      </c>
      <c r="M1428" t="str">
        <f t="shared" si="22"/>
        <v>20–39</v>
      </c>
      <c r="N1428" t="str">
        <f>VLOOKUP(C1428,Customer_Dim!$A$2:$H$501,4,0)</f>
        <v>Male</v>
      </c>
      <c r="O1428" t="str">
        <f>VLOOKUP(C1428,Customer_Dim!$A$2:$H$501,6,0)</f>
        <v>Alaska</v>
      </c>
      <c r="P1428">
        <f>VLOOKUP(D1428,Product_Dim!$A$1:$G$101,7,0)</f>
        <v>383</v>
      </c>
    </row>
    <row r="1429" spans="1:16" x14ac:dyDescent="0.3">
      <c r="A1429" t="s">
        <v>3218</v>
      </c>
      <c r="B1429" s="4">
        <v>45603</v>
      </c>
      <c r="C1429" t="s">
        <v>1086</v>
      </c>
      <c r="D1429" t="s">
        <v>1642</v>
      </c>
      <c r="E1429" t="str">
        <f>VLOOKUP(D1429,Product_Dim!$A$1:$G$101,2,0)</f>
        <v>Premium Blanket Throw</v>
      </c>
      <c r="F1429" t="s">
        <v>1781</v>
      </c>
      <c r="G1429">
        <v>3</v>
      </c>
      <c r="H1429">
        <v>169.43</v>
      </c>
      <c r="I1429">
        <v>0.19</v>
      </c>
      <c r="J1429" t="s">
        <v>1805</v>
      </c>
      <c r="K1429" s="17">
        <v>411.71490000000011</v>
      </c>
      <c r="L1429">
        <f>VLOOKUP(C1429,Customer_Dim!$A$2:$H$501,3,0)</f>
        <v>26</v>
      </c>
      <c r="M1429" t="str">
        <f t="shared" si="22"/>
        <v>20–39</v>
      </c>
      <c r="N1429" t="str">
        <f>VLOOKUP(C1429,Customer_Dim!$A$2:$H$501,4,0)</f>
        <v>Male</v>
      </c>
      <c r="O1429" t="str">
        <f>VLOOKUP(C1429,Customer_Dim!$A$2:$H$501,6,0)</f>
        <v>Iowa</v>
      </c>
      <c r="P1429">
        <f>VLOOKUP(D1429,Product_Dim!$A$1:$G$101,7,0)</f>
        <v>190</v>
      </c>
    </row>
    <row r="1430" spans="1:16" x14ac:dyDescent="0.3">
      <c r="A1430" t="s">
        <v>3232</v>
      </c>
      <c r="B1430" s="4">
        <v>45633</v>
      </c>
      <c r="C1430" t="s">
        <v>1086</v>
      </c>
      <c r="D1430" t="s">
        <v>1646</v>
      </c>
      <c r="E1430" t="str">
        <f>VLOOKUP(D1430,Product_Dim!$A$1:$G$101,2,0)</f>
        <v>Womens Cotton Scarf</v>
      </c>
      <c r="F1430" t="s">
        <v>1748</v>
      </c>
      <c r="G1430">
        <v>4</v>
      </c>
      <c r="H1430">
        <v>348.58</v>
      </c>
      <c r="I1430">
        <v>0.16</v>
      </c>
      <c r="J1430" t="s">
        <v>1805</v>
      </c>
      <c r="K1430" s="17">
        <v>1171.2288000000001</v>
      </c>
      <c r="L1430">
        <f>VLOOKUP(C1430,Customer_Dim!$A$2:$H$501,3,0)</f>
        <v>26</v>
      </c>
      <c r="M1430" t="str">
        <f t="shared" si="22"/>
        <v>20–39</v>
      </c>
      <c r="N1430" t="str">
        <f>VLOOKUP(C1430,Customer_Dim!$A$2:$H$501,4,0)</f>
        <v>Male</v>
      </c>
      <c r="O1430" t="str">
        <f>VLOOKUP(C1430,Customer_Dim!$A$2:$H$501,6,0)</f>
        <v>Iowa</v>
      </c>
      <c r="P1430">
        <f>VLOOKUP(D1430,Product_Dim!$A$1:$G$101,7,0)</f>
        <v>485</v>
      </c>
    </row>
    <row r="1431" spans="1:16" x14ac:dyDescent="0.3">
      <c r="A1431" t="s">
        <v>3399</v>
      </c>
      <c r="B1431" s="4">
        <v>45496</v>
      </c>
      <c r="C1431" t="s">
        <v>1086</v>
      </c>
      <c r="D1431" t="s">
        <v>1648</v>
      </c>
      <c r="E1431" t="str">
        <f>VLOOKUP(D1431,Product_Dim!$A$1:$G$101,2,0)</f>
        <v>Men's Hair Styling Gel</v>
      </c>
      <c r="F1431" t="s">
        <v>1755</v>
      </c>
      <c r="G1431">
        <v>3</v>
      </c>
      <c r="H1431">
        <v>630.28</v>
      </c>
      <c r="I1431">
        <v>7.0000000000000007E-2</v>
      </c>
      <c r="J1431" t="s">
        <v>1810</v>
      </c>
      <c r="K1431" s="17">
        <v>1758.4811999999999</v>
      </c>
      <c r="L1431">
        <f>VLOOKUP(C1431,Customer_Dim!$A$2:$H$501,3,0)</f>
        <v>26</v>
      </c>
      <c r="M1431" t="str">
        <f t="shared" si="22"/>
        <v>20–39</v>
      </c>
      <c r="N1431" t="str">
        <f>VLOOKUP(C1431,Customer_Dim!$A$2:$H$501,4,0)</f>
        <v>Male</v>
      </c>
      <c r="O1431" t="str">
        <f>VLOOKUP(C1431,Customer_Dim!$A$2:$H$501,6,0)</f>
        <v>Iowa</v>
      </c>
      <c r="P1431">
        <f>VLOOKUP(D1431,Product_Dim!$A$1:$G$101,7,0)</f>
        <v>399</v>
      </c>
    </row>
    <row r="1432" spans="1:16" x14ac:dyDescent="0.3">
      <c r="A1432" t="s">
        <v>2579</v>
      </c>
      <c r="B1432" s="4">
        <v>45254</v>
      </c>
      <c r="C1432" t="s">
        <v>1086</v>
      </c>
      <c r="D1432" t="s">
        <v>1714</v>
      </c>
      <c r="E1432" t="str">
        <f>VLOOKUP(D1432,Product_Dim!$A$1:$G$101,2,0)</f>
        <v>Microwave Oven</v>
      </c>
      <c r="F1432" t="s">
        <v>1795</v>
      </c>
      <c r="G1432">
        <v>2</v>
      </c>
      <c r="H1432">
        <v>318.62</v>
      </c>
      <c r="I1432">
        <v>0.02</v>
      </c>
      <c r="J1432" t="s">
        <v>1810</v>
      </c>
      <c r="K1432" s="17">
        <v>624.49519999999995</v>
      </c>
      <c r="L1432">
        <f>VLOOKUP(C1432,Customer_Dim!$A$2:$H$501,3,0)</f>
        <v>26</v>
      </c>
      <c r="M1432" t="str">
        <f t="shared" si="22"/>
        <v>20–39</v>
      </c>
      <c r="N1432" t="str">
        <f>VLOOKUP(C1432,Customer_Dim!$A$2:$H$501,4,0)</f>
        <v>Male</v>
      </c>
      <c r="O1432" t="str">
        <f>VLOOKUP(C1432,Customer_Dim!$A$2:$H$501,6,0)</f>
        <v>Iowa</v>
      </c>
      <c r="P1432">
        <f>VLOOKUP(D1432,Product_Dim!$A$1:$G$101,7,0)</f>
        <v>191</v>
      </c>
    </row>
    <row r="1433" spans="1:16" x14ac:dyDescent="0.3">
      <c r="A1433" t="s">
        <v>3085</v>
      </c>
      <c r="B1433" s="4">
        <v>45481</v>
      </c>
      <c r="C1433" t="s">
        <v>1089</v>
      </c>
      <c r="D1433" t="s">
        <v>1558</v>
      </c>
      <c r="E1433" t="str">
        <f>VLOOKUP(D1433,Product_Dim!$A$1:$G$101,2,0)</f>
        <v>Decorative Wall Mirror</v>
      </c>
      <c r="F1433" t="s">
        <v>1734</v>
      </c>
      <c r="G1433">
        <v>2</v>
      </c>
      <c r="H1433">
        <v>779.29</v>
      </c>
      <c r="I1433">
        <v>0.12</v>
      </c>
      <c r="J1433" t="s">
        <v>1810</v>
      </c>
      <c r="K1433" s="17">
        <v>1371.5504000000001</v>
      </c>
      <c r="L1433">
        <f>VLOOKUP(C1433,Customer_Dim!$A$2:$H$501,3,0)</f>
        <v>25</v>
      </c>
      <c r="M1433" t="str">
        <f t="shared" si="22"/>
        <v>20–39</v>
      </c>
      <c r="N1433" t="str">
        <f>VLOOKUP(C1433,Customer_Dim!$A$2:$H$501,4,0)</f>
        <v>Female</v>
      </c>
      <c r="O1433" t="str">
        <f>VLOOKUP(C1433,Customer_Dim!$A$2:$H$501,6,0)</f>
        <v>Nebraska</v>
      </c>
      <c r="P1433">
        <f>VLOOKUP(D1433,Product_Dim!$A$1:$G$101,7,0)</f>
        <v>439</v>
      </c>
    </row>
    <row r="1434" spans="1:16" x14ac:dyDescent="0.3">
      <c r="A1434" t="s">
        <v>2502</v>
      </c>
      <c r="B1434" s="4">
        <v>45615</v>
      </c>
      <c r="C1434" t="s">
        <v>1089</v>
      </c>
      <c r="D1434" t="s">
        <v>1582</v>
      </c>
      <c r="E1434" t="str">
        <f>VLOOKUP(D1434,Product_Dim!$A$1:$G$101,2,0)</f>
        <v>Wireless Bluetooth Speaker</v>
      </c>
      <c r="F1434" t="s">
        <v>1771</v>
      </c>
      <c r="G1434">
        <v>4</v>
      </c>
      <c r="H1434">
        <v>413.48</v>
      </c>
      <c r="I1434">
        <v>0.02</v>
      </c>
      <c r="J1434" t="s">
        <v>1807</v>
      </c>
      <c r="K1434" s="17">
        <v>1620.8416</v>
      </c>
      <c r="L1434">
        <f>VLOOKUP(C1434,Customer_Dim!$A$2:$H$501,3,0)</f>
        <v>25</v>
      </c>
      <c r="M1434" t="str">
        <f t="shared" si="22"/>
        <v>20–39</v>
      </c>
      <c r="N1434" t="str">
        <f>VLOOKUP(C1434,Customer_Dim!$A$2:$H$501,4,0)</f>
        <v>Female</v>
      </c>
      <c r="O1434" t="str">
        <f>VLOOKUP(C1434,Customer_Dim!$A$2:$H$501,6,0)</f>
        <v>Nebraska</v>
      </c>
      <c r="P1434">
        <f>VLOOKUP(D1434,Product_Dim!$A$1:$G$101,7,0)</f>
        <v>213</v>
      </c>
    </row>
    <row r="1435" spans="1:16" x14ac:dyDescent="0.3">
      <c r="A1435" t="s">
        <v>3427</v>
      </c>
      <c r="B1435" s="4">
        <v>45769</v>
      </c>
      <c r="C1435" t="s">
        <v>1089</v>
      </c>
      <c r="D1435" t="s">
        <v>1644</v>
      </c>
      <c r="E1435" t="str">
        <f>VLOOKUP(D1435,Product_Dim!$A$1:$G$101,2,0)</f>
        <v>Foam Roller</v>
      </c>
      <c r="F1435" t="s">
        <v>1748</v>
      </c>
      <c r="G1435">
        <v>2</v>
      </c>
      <c r="H1435">
        <v>422.13</v>
      </c>
      <c r="I1435">
        <v>0.28000000000000003</v>
      </c>
      <c r="J1435" t="s">
        <v>1805</v>
      </c>
      <c r="K1435" s="17">
        <v>607.86720000000003</v>
      </c>
      <c r="L1435">
        <f>VLOOKUP(C1435,Customer_Dim!$A$2:$H$501,3,0)</f>
        <v>25</v>
      </c>
      <c r="M1435" t="str">
        <f t="shared" si="22"/>
        <v>20–39</v>
      </c>
      <c r="N1435" t="str">
        <f>VLOOKUP(C1435,Customer_Dim!$A$2:$H$501,4,0)</f>
        <v>Female</v>
      </c>
      <c r="O1435" t="str">
        <f>VLOOKUP(C1435,Customer_Dim!$A$2:$H$501,6,0)</f>
        <v>Nebraska</v>
      </c>
      <c r="P1435">
        <f>VLOOKUP(D1435,Product_Dim!$A$1:$G$101,7,0)</f>
        <v>138</v>
      </c>
    </row>
    <row r="1436" spans="1:16" x14ac:dyDescent="0.3">
      <c r="A1436" t="s">
        <v>3431</v>
      </c>
      <c r="B1436" s="4">
        <v>45868</v>
      </c>
      <c r="C1436" t="s">
        <v>1089</v>
      </c>
      <c r="D1436" t="s">
        <v>1702</v>
      </c>
      <c r="E1436" t="str">
        <f>VLOOKUP(D1436,Product_Dim!$A$1:$G$101,2,0)</f>
        <v>Kitchen Cutting Board</v>
      </c>
      <c r="F1436" t="s">
        <v>1786</v>
      </c>
      <c r="G1436">
        <v>4</v>
      </c>
      <c r="H1436">
        <v>164.93</v>
      </c>
      <c r="I1436">
        <v>0.11</v>
      </c>
      <c r="J1436" t="s">
        <v>1805</v>
      </c>
      <c r="K1436" s="17">
        <v>587.1508</v>
      </c>
      <c r="L1436">
        <f>VLOOKUP(C1436,Customer_Dim!$A$2:$H$501,3,0)</f>
        <v>25</v>
      </c>
      <c r="M1436" t="str">
        <f t="shared" si="22"/>
        <v>20–39</v>
      </c>
      <c r="N1436" t="str">
        <f>VLOOKUP(C1436,Customer_Dim!$A$2:$H$501,4,0)</f>
        <v>Female</v>
      </c>
      <c r="O1436" t="str">
        <f>VLOOKUP(C1436,Customer_Dim!$A$2:$H$501,6,0)</f>
        <v>Nebraska</v>
      </c>
      <c r="P1436">
        <f>VLOOKUP(D1436,Product_Dim!$A$1:$G$101,7,0)</f>
        <v>82</v>
      </c>
    </row>
    <row r="1437" spans="1:16" x14ac:dyDescent="0.3">
      <c r="A1437" t="s">
        <v>3261</v>
      </c>
      <c r="B1437" s="4">
        <v>45533</v>
      </c>
      <c r="C1437" t="s">
        <v>1089</v>
      </c>
      <c r="D1437" t="s">
        <v>1722</v>
      </c>
      <c r="E1437" t="str">
        <f>VLOOKUP(D1437,Product_Dim!$A$1:$G$101,2,0)</f>
        <v>Women's Formal Blazer</v>
      </c>
      <c r="F1437" t="s">
        <v>1789</v>
      </c>
      <c r="G1437">
        <v>2</v>
      </c>
      <c r="H1437">
        <v>977.18</v>
      </c>
      <c r="I1437">
        <v>0.19</v>
      </c>
      <c r="J1437" t="s">
        <v>1805</v>
      </c>
      <c r="K1437" s="17">
        <v>1583.0316</v>
      </c>
      <c r="L1437">
        <f>VLOOKUP(C1437,Customer_Dim!$A$2:$H$501,3,0)</f>
        <v>25</v>
      </c>
      <c r="M1437" t="str">
        <f t="shared" si="22"/>
        <v>20–39</v>
      </c>
      <c r="N1437" t="str">
        <f>VLOOKUP(C1437,Customer_Dim!$A$2:$H$501,4,0)</f>
        <v>Female</v>
      </c>
      <c r="O1437" t="str">
        <f>VLOOKUP(C1437,Customer_Dim!$A$2:$H$501,6,0)</f>
        <v>Nebraska</v>
      </c>
      <c r="P1437">
        <f>VLOOKUP(D1437,Product_Dim!$A$1:$G$101,7,0)</f>
        <v>143</v>
      </c>
    </row>
    <row r="1438" spans="1:16" x14ac:dyDescent="0.3">
      <c r="A1438" t="s">
        <v>3694</v>
      </c>
      <c r="B1438" s="4">
        <v>45797</v>
      </c>
      <c r="C1438" t="s">
        <v>1092</v>
      </c>
      <c r="D1438" t="s">
        <v>1528</v>
      </c>
      <c r="E1438" t="str">
        <f>VLOOKUP(D1438,Product_Dim!$A$1:$G$101,2,0)</f>
        <v>Men's Graphic T-Shirt</v>
      </c>
      <c r="F1438" t="s">
        <v>1748</v>
      </c>
      <c r="G1438">
        <v>2</v>
      </c>
      <c r="H1438">
        <v>99.04</v>
      </c>
      <c r="I1438">
        <v>0.26</v>
      </c>
      <c r="J1438" t="s">
        <v>1810</v>
      </c>
      <c r="K1438" s="17">
        <v>146.57919999999999</v>
      </c>
      <c r="L1438">
        <f>VLOOKUP(C1438,Customer_Dim!$A$2:$H$501,3,0)</f>
        <v>52</v>
      </c>
      <c r="M1438" t="str">
        <f t="shared" si="22"/>
        <v>40–59</v>
      </c>
      <c r="N1438" t="str">
        <f>VLOOKUP(C1438,Customer_Dim!$A$2:$H$501,4,0)</f>
        <v>Female</v>
      </c>
      <c r="O1438" t="str">
        <f>VLOOKUP(C1438,Customer_Dim!$A$2:$H$501,6,0)</f>
        <v>Wisconsin</v>
      </c>
      <c r="P1438">
        <f>VLOOKUP(D1438,Product_Dim!$A$1:$G$101,7,0)</f>
        <v>181</v>
      </c>
    </row>
    <row r="1439" spans="1:16" x14ac:dyDescent="0.3">
      <c r="A1439" t="s">
        <v>2318</v>
      </c>
      <c r="B1439" s="4">
        <v>45676</v>
      </c>
      <c r="C1439" t="s">
        <v>1092</v>
      </c>
      <c r="D1439" t="s">
        <v>1616</v>
      </c>
      <c r="E1439" t="str">
        <f>VLOOKUP(D1439,Product_Dim!$A$1:$G$101,2,0)</f>
        <v>USB External Hard Drive</v>
      </c>
      <c r="F1439" t="s">
        <v>1751</v>
      </c>
      <c r="G1439">
        <v>3</v>
      </c>
      <c r="H1439">
        <v>307.48</v>
      </c>
      <c r="I1439">
        <v>0.24</v>
      </c>
      <c r="J1439" t="s">
        <v>1805</v>
      </c>
      <c r="K1439" s="17">
        <v>701.0544000000001</v>
      </c>
      <c r="L1439">
        <f>VLOOKUP(C1439,Customer_Dim!$A$2:$H$501,3,0)</f>
        <v>52</v>
      </c>
      <c r="M1439" t="str">
        <f t="shared" si="22"/>
        <v>40–59</v>
      </c>
      <c r="N1439" t="str">
        <f>VLOOKUP(C1439,Customer_Dim!$A$2:$H$501,4,0)</f>
        <v>Female</v>
      </c>
      <c r="O1439" t="str">
        <f>VLOOKUP(C1439,Customer_Dim!$A$2:$H$501,6,0)</f>
        <v>Wisconsin</v>
      </c>
      <c r="P1439">
        <f>VLOOKUP(D1439,Product_Dim!$A$1:$G$101,7,0)</f>
        <v>266</v>
      </c>
    </row>
    <row r="1440" spans="1:16" x14ac:dyDescent="0.3">
      <c r="A1440" t="s">
        <v>3014</v>
      </c>
      <c r="B1440" s="4">
        <v>45693</v>
      </c>
      <c r="C1440" t="s">
        <v>1092</v>
      </c>
      <c r="D1440" t="s">
        <v>1648</v>
      </c>
      <c r="E1440" t="str">
        <f>VLOOKUP(D1440,Product_Dim!$A$1:$G$101,2,0)</f>
        <v>Men's Hair Styling Gel</v>
      </c>
      <c r="F1440" t="s">
        <v>1783</v>
      </c>
      <c r="G1440">
        <v>3</v>
      </c>
      <c r="H1440">
        <v>597.46</v>
      </c>
      <c r="I1440">
        <v>0.02</v>
      </c>
      <c r="J1440" t="s">
        <v>1807</v>
      </c>
      <c r="K1440" s="17">
        <v>1756.5324000000001</v>
      </c>
      <c r="L1440">
        <f>VLOOKUP(C1440,Customer_Dim!$A$2:$H$501,3,0)</f>
        <v>52</v>
      </c>
      <c r="M1440" t="str">
        <f t="shared" si="22"/>
        <v>40–59</v>
      </c>
      <c r="N1440" t="str">
        <f>VLOOKUP(C1440,Customer_Dim!$A$2:$H$501,4,0)</f>
        <v>Female</v>
      </c>
      <c r="O1440" t="str">
        <f>VLOOKUP(C1440,Customer_Dim!$A$2:$H$501,6,0)</f>
        <v>Wisconsin</v>
      </c>
      <c r="P1440">
        <f>VLOOKUP(D1440,Product_Dim!$A$1:$G$101,7,0)</f>
        <v>399</v>
      </c>
    </row>
    <row r="1441" spans="1:16" x14ac:dyDescent="0.3">
      <c r="A1441" t="s">
        <v>2826</v>
      </c>
      <c r="B1441" s="4">
        <v>45733</v>
      </c>
      <c r="C1441" t="s">
        <v>1095</v>
      </c>
      <c r="D1441" t="s">
        <v>1620</v>
      </c>
      <c r="E1441" t="str">
        <f>VLOOKUP(D1441,Product_Dim!$A$1:$G$101,2,0)</f>
        <v>High-Grip Football</v>
      </c>
      <c r="F1441" t="s">
        <v>1751</v>
      </c>
      <c r="G1441">
        <v>2</v>
      </c>
      <c r="H1441">
        <v>825.04</v>
      </c>
      <c r="I1441">
        <v>0.2</v>
      </c>
      <c r="J1441" t="s">
        <v>1805</v>
      </c>
      <c r="K1441" s="17">
        <v>1320.0640000000001</v>
      </c>
      <c r="L1441">
        <f>VLOOKUP(C1441,Customer_Dim!$A$2:$H$501,3,0)</f>
        <v>56</v>
      </c>
      <c r="M1441" t="str">
        <f t="shared" si="22"/>
        <v>40–59</v>
      </c>
      <c r="N1441" t="str">
        <f>VLOOKUP(C1441,Customer_Dim!$A$2:$H$501,4,0)</f>
        <v>Female</v>
      </c>
      <c r="O1441" t="str">
        <f>VLOOKUP(C1441,Customer_Dim!$A$2:$H$501,6,0)</f>
        <v>Oregon</v>
      </c>
      <c r="P1441">
        <f>VLOOKUP(D1441,Product_Dim!$A$1:$G$101,7,0)</f>
        <v>114</v>
      </c>
    </row>
    <row r="1442" spans="1:16" x14ac:dyDescent="0.3">
      <c r="A1442" t="s">
        <v>2428</v>
      </c>
      <c r="B1442" s="4">
        <v>45923</v>
      </c>
      <c r="C1442" t="s">
        <v>1095</v>
      </c>
      <c r="D1442" t="s">
        <v>1626</v>
      </c>
      <c r="E1442" t="str">
        <f>VLOOKUP(D1442,Product_Dim!$A$1:$G$101,2,0)</f>
        <v>Car Dashboard Phone Holder</v>
      </c>
      <c r="F1442" t="s">
        <v>1743</v>
      </c>
      <c r="G1442">
        <v>4</v>
      </c>
      <c r="H1442">
        <v>395.45</v>
      </c>
      <c r="I1442">
        <v>0.01</v>
      </c>
      <c r="J1442" t="s">
        <v>1805</v>
      </c>
      <c r="K1442" s="17">
        <v>1565.982</v>
      </c>
      <c r="L1442">
        <f>VLOOKUP(C1442,Customer_Dim!$A$2:$H$501,3,0)</f>
        <v>56</v>
      </c>
      <c r="M1442" t="str">
        <f t="shared" si="22"/>
        <v>40–59</v>
      </c>
      <c r="N1442" t="str">
        <f>VLOOKUP(C1442,Customer_Dim!$A$2:$H$501,4,0)</f>
        <v>Female</v>
      </c>
      <c r="O1442" t="str">
        <f>VLOOKUP(C1442,Customer_Dim!$A$2:$H$501,6,0)</f>
        <v>Oregon</v>
      </c>
      <c r="P1442">
        <f>VLOOKUP(D1442,Product_Dim!$A$1:$G$101,7,0)</f>
        <v>103</v>
      </c>
    </row>
    <row r="1443" spans="1:16" x14ac:dyDescent="0.3">
      <c r="A1443" t="s">
        <v>3480</v>
      </c>
      <c r="B1443" s="4">
        <v>45637</v>
      </c>
      <c r="C1443" t="s">
        <v>1095</v>
      </c>
      <c r="D1443" t="s">
        <v>1664</v>
      </c>
      <c r="E1443" t="str">
        <f>VLOOKUP(D1443,Product_Dim!$A$1:$G$101,2,0)</f>
        <v>Smart LED Light Strip</v>
      </c>
      <c r="F1443" t="s">
        <v>1789</v>
      </c>
      <c r="G1443">
        <v>1</v>
      </c>
      <c r="H1443">
        <v>762.55</v>
      </c>
      <c r="I1443">
        <v>0.19</v>
      </c>
      <c r="J1443" t="s">
        <v>1805</v>
      </c>
      <c r="K1443" s="17">
        <v>617.66549999999995</v>
      </c>
      <c r="L1443">
        <f>VLOOKUP(C1443,Customer_Dim!$A$2:$H$501,3,0)</f>
        <v>56</v>
      </c>
      <c r="M1443" t="str">
        <f t="shared" si="22"/>
        <v>40–59</v>
      </c>
      <c r="N1443" t="str">
        <f>VLOOKUP(C1443,Customer_Dim!$A$2:$H$501,4,0)</f>
        <v>Female</v>
      </c>
      <c r="O1443" t="str">
        <f>VLOOKUP(C1443,Customer_Dim!$A$2:$H$501,6,0)</f>
        <v>Oregon</v>
      </c>
      <c r="P1443">
        <f>VLOOKUP(D1443,Product_Dim!$A$1:$G$101,7,0)</f>
        <v>476</v>
      </c>
    </row>
    <row r="1444" spans="1:16" x14ac:dyDescent="0.3">
      <c r="A1444" t="s">
        <v>3425</v>
      </c>
      <c r="B1444" s="4">
        <v>45375</v>
      </c>
      <c r="C1444" t="s">
        <v>1097</v>
      </c>
      <c r="D1444" t="s">
        <v>1560</v>
      </c>
      <c r="E1444" t="str">
        <f>VLOOKUP(D1444,Product_Dim!$A$1:$G$101,2,0)</f>
        <v>4K Home Projector</v>
      </c>
      <c r="F1444" t="s">
        <v>1761</v>
      </c>
      <c r="G1444">
        <v>1</v>
      </c>
      <c r="H1444">
        <v>977.02</v>
      </c>
      <c r="I1444">
        <v>0.2</v>
      </c>
      <c r="J1444" t="s">
        <v>1810</v>
      </c>
      <c r="K1444" s="17">
        <v>781.61599999999999</v>
      </c>
      <c r="L1444">
        <f>VLOOKUP(C1444,Customer_Dim!$A$2:$H$501,3,0)</f>
        <v>38</v>
      </c>
      <c r="M1444" t="str">
        <f t="shared" si="22"/>
        <v>20–39</v>
      </c>
      <c r="N1444" t="str">
        <f>VLOOKUP(C1444,Customer_Dim!$A$2:$H$501,4,0)</f>
        <v>Male</v>
      </c>
      <c r="O1444" t="str">
        <f>VLOOKUP(C1444,Customer_Dim!$A$2:$H$501,6,0)</f>
        <v>Connecticut</v>
      </c>
      <c r="P1444">
        <f>VLOOKUP(D1444,Product_Dim!$A$1:$G$101,7,0)</f>
        <v>301</v>
      </c>
    </row>
    <row r="1445" spans="1:16" x14ac:dyDescent="0.3">
      <c r="A1445" t="s">
        <v>2469</v>
      </c>
      <c r="B1445" s="4">
        <v>45689</v>
      </c>
      <c r="C1445" t="s">
        <v>1097</v>
      </c>
      <c r="D1445" t="s">
        <v>1652</v>
      </c>
      <c r="E1445" t="str">
        <f>VLOOKUP(D1445,Product_Dim!$A$1:$G$101,2,0)</f>
        <v>Tennis Ball 3-Pack</v>
      </c>
      <c r="F1445" t="s">
        <v>1758</v>
      </c>
      <c r="G1445">
        <v>3</v>
      </c>
      <c r="H1445">
        <v>260.45999999999998</v>
      </c>
      <c r="I1445">
        <v>0.09</v>
      </c>
      <c r="J1445" t="s">
        <v>1805</v>
      </c>
      <c r="K1445" s="17">
        <v>711.05579999999986</v>
      </c>
      <c r="L1445">
        <f>VLOOKUP(C1445,Customer_Dim!$A$2:$H$501,3,0)</f>
        <v>38</v>
      </c>
      <c r="M1445" t="str">
        <f t="shared" si="22"/>
        <v>20–39</v>
      </c>
      <c r="N1445" t="str">
        <f>VLOOKUP(C1445,Customer_Dim!$A$2:$H$501,4,0)</f>
        <v>Male</v>
      </c>
      <c r="O1445" t="str">
        <f>VLOOKUP(C1445,Customer_Dim!$A$2:$H$501,6,0)</f>
        <v>Connecticut</v>
      </c>
      <c r="P1445">
        <f>VLOOKUP(D1445,Product_Dim!$A$1:$G$101,7,0)</f>
        <v>465</v>
      </c>
    </row>
    <row r="1446" spans="1:16" x14ac:dyDescent="0.3">
      <c r="A1446" t="s">
        <v>3247</v>
      </c>
      <c r="B1446" s="4">
        <v>45829</v>
      </c>
      <c r="C1446" t="s">
        <v>1097</v>
      </c>
      <c r="D1446" t="s">
        <v>1670</v>
      </c>
      <c r="E1446" t="str">
        <f>VLOOKUP(D1446,Product_Dim!$A$1:$G$101,2,0)</f>
        <v>Kitchen Storage Rack</v>
      </c>
      <c r="F1446" t="s">
        <v>1781</v>
      </c>
      <c r="G1446">
        <v>2</v>
      </c>
      <c r="H1446">
        <v>424.53</v>
      </c>
      <c r="I1446">
        <v>0.14000000000000001</v>
      </c>
      <c r="J1446" t="s">
        <v>1810</v>
      </c>
      <c r="K1446" s="17">
        <v>730.19159999999999</v>
      </c>
      <c r="L1446">
        <f>VLOOKUP(C1446,Customer_Dim!$A$2:$H$501,3,0)</f>
        <v>38</v>
      </c>
      <c r="M1446" t="str">
        <f t="shared" si="22"/>
        <v>20–39</v>
      </c>
      <c r="N1446" t="str">
        <f>VLOOKUP(C1446,Customer_Dim!$A$2:$H$501,4,0)</f>
        <v>Male</v>
      </c>
      <c r="O1446" t="str">
        <f>VLOOKUP(C1446,Customer_Dim!$A$2:$H$501,6,0)</f>
        <v>Connecticut</v>
      </c>
      <c r="P1446">
        <f>VLOOKUP(D1446,Product_Dim!$A$1:$G$101,7,0)</f>
        <v>89</v>
      </c>
    </row>
    <row r="1447" spans="1:16" x14ac:dyDescent="0.3">
      <c r="A1447" t="s">
        <v>3350</v>
      </c>
      <c r="B1447" s="4">
        <v>45326</v>
      </c>
      <c r="C1447" t="s">
        <v>1100</v>
      </c>
      <c r="D1447" t="s">
        <v>1528</v>
      </c>
      <c r="E1447" t="str">
        <f>VLOOKUP(D1447,Product_Dim!$A$1:$G$101,2,0)</f>
        <v>Men's Graphic T-Shirt</v>
      </c>
      <c r="F1447" t="s">
        <v>1774</v>
      </c>
      <c r="G1447">
        <v>3</v>
      </c>
      <c r="H1447">
        <v>305</v>
      </c>
      <c r="I1447">
        <v>0.01</v>
      </c>
      <c r="J1447" t="s">
        <v>1810</v>
      </c>
      <c r="K1447" s="17">
        <v>905.85</v>
      </c>
      <c r="L1447">
        <f>VLOOKUP(C1447,Customer_Dim!$A$2:$H$501,3,0)</f>
        <v>20</v>
      </c>
      <c r="M1447" t="str">
        <f t="shared" si="22"/>
        <v>20–39</v>
      </c>
      <c r="N1447" t="str">
        <f>VLOOKUP(C1447,Customer_Dim!$A$2:$H$501,4,0)</f>
        <v>Male</v>
      </c>
      <c r="O1447" t="str">
        <f>VLOOKUP(C1447,Customer_Dim!$A$2:$H$501,6,0)</f>
        <v>Washington</v>
      </c>
      <c r="P1447">
        <f>VLOOKUP(D1447,Product_Dim!$A$1:$G$101,7,0)</f>
        <v>181</v>
      </c>
    </row>
    <row r="1448" spans="1:16" x14ac:dyDescent="0.3">
      <c r="A1448" t="s">
        <v>3493</v>
      </c>
      <c r="B1448" s="4">
        <v>45761</v>
      </c>
      <c r="C1448" t="s">
        <v>1100</v>
      </c>
      <c r="D1448" t="s">
        <v>1556</v>
      </c>
      <c r="E1448" t="str">
        <f>VLOOKUP(D1448,Product_Dim!$A$1:$G$101,2,0)</f>
        <v>USB-C Fast Charger</v>
      </c>
      <c r="F1448" t="s">
        <v>1781</v>
      </c>
      <c r="G1448">
        <v>2</v>
      </c>
      <c r="H1448">
        <v>859.47</v>
      </c>
      <c r="I1448">
        <v>0.01</v>
      </c>
      <c r="J1448" t="s">
        <v>1805</v>
      </c>
      <c r="K1448" s="17">
        <v>1701.7506000000001</v>
      </c>
      <c r="L1448">
        <f>VLOOKUP(C1448,Customer_Dim!$A$2:$H$501,3,0)</f>
        <v>20</v>
      </c>
      <c r="M1448" t="str">
        <f t="shared" si="22"/>
        <v>20–39</v>
      </c>
      <c r="N1448" t="str">
        <f>VLOOKUP(C1448,Customer_Dim!$A$2:$H$501,4,0)</f>
        <v>Male</v>
      </c>
      <c r="O1448" t="str">
        <f>VLOOKUP(C1448,Customer_Dim!$A$2:$H$501,6,0)</f>
        <v>Washington</v>
      </c>
      <c r="P1448">
        <f>VLOOKUP(D1448,Product_Dim!$A$1:$G$101,7,0)</f>
        <v>453</v>
      </c>
    </row>
    <row r="1449" spans="1:16" x14ac:dyDescent="0.3">
      <c r="A1449" t="s">
        <v>3078</v>
      </c>
      <c r="B1449" s="4">
        <v>45392</v>
      </c>
      <c r="C1449" t="s">
        <v>1100</v>
      </c>
      <c r="D1449" t="s">
        <v>1580</v>
      </c>
      <c r="E1449" t="str">
        <f>VLOOKUP(D1449,Product_Dim!$A$1:$G$101,2,0)</f>
        <v>Women's Scarf Set</v>
      </c>
      <c r="F1449" t="s">
        <v>1792</v>
      </c>
      <c r="G1449">
        <v>3</v>
      </c>
      <c r="H1449">
        <v>336.1</v>
      </c>
      <c r="I1449">
        <v>0.12</v>
      </c>
      <c r="J1449" t="s">
        <v>1810</v>
      </c>
      <c r="K1449" s="17">
        <v>887.30400000000009</v>
      </c>
      <c r="L1449">
        <f>VLOOKUP(C1449,Customer_Dim!$A$2:$H$501,3,0)</f>
        <v>20</v>
      </c>
      <c r="M1449" t="str">
        <f t="shared" si="22"/>
        <v>20–39</v>
      </c>
      <c r="N1449" t="str">
        <f>VLOOKUP(C1449,Customer_Dim!$A$2:$H$501,4,0)</f>
        <v>Male</v>
      </c>
      <c r="O1449" t="str">
        <f>VLOOKUP(C1449,Customer_Dim!$A$2:$H$501,6,0)</f>
        <v>Washington</v>
      </c>
      <c r="P1449">
        <f>VLOOKUP(D1449,Product_Dim!$A$1:$G$101,7,0)</f>
        <v>268</v>
      </c>
    </row>
    <row r="1450" spans="1:16" x14ac:dyDescent="0.3">
      <c r="A1450" t="s">
        <v>3457</v>
      </c>
      <c r="B1450" s="4">
        <v>45929</v>
      </c>
      <c r="C1450" t="s">
        <v>1100</v>
      </c>
      <c r="D1450" t="s">
        <v>1636</v>
      </c>
      <c r="E1450" t="str">
        <f>VLOOKUP(D1450,Product_Dim!$A$1:$G$101,2,0)</f>
        <v>Men's Track Pants</v>
      </c>
      <c r="F1450" t="s">
        <v>1771</v>
      </c>
      <c r="G1450">
        <v>1</v>
      </c>
      <c r="H1450">
        <v>899.09</v>
      </c>
      <c r="I1450">
        <v>0.2</v>
      </c>
      <c r="J1450" t="s">
        <v>1807</v>
      </c>
      <c r="K1450" s="17">
        <v>719.27200000000005</v>
      </c>
      <c r="L1450">
        <f>VLOOKUP(C1450,Customer_Dim!$A$2:$H$501,3,0)</f>
        <v>20</v>
      </c>
      <c r="M1450" t="str">
        <f t="shared" si="22"/>
        <v>20–39</v>
      </c>
      <c r="N1450" t="str">
        <f>VLOOKUP(C1450,Customer_Dim!$A$2:$H$501,4,0)</f>
        <v>Male</v>
      </c>
      <c r="O1450" t="str">
        <f>VLOOKUP(C1450,Customer_Dim!$A$2:$H$501,6,0)</f>
        <v>Washington</v>
      </c>
      <c r="P1450">
        <f>VLOOKUP(D1450,Product_Dim!$A$1:$G$101,7,0)</f>
        <v>125</v>
      </c>
    </row>
    <row r="1451" spans="1:16" x14ac:dyDescent="0.3">
      <c r="A1451" t="s">
        <v>2542</v>
      </c>
      <c r="B1451" s="4">
        <v>45453</v>
      </c>
      <c r="C1451" t="s">
        <v>1100</v>
      </c>
      <c r="D1451" t="s">
        <v>1712</v>
      </c>
      <c r="E1451" t="str">
        <f>VLOOKUP(D1451,Product_Dim!$A$1:$G$101,2,0)</f>
        <v>Women's High Heels</v>
      </c>
      <c r="F1451" t="s">
        <v>1789</v>
      </c>
      <c r="G1451">
        <v>1</v>
      </c>
      <c r="H1451">
        <v>230.32</v>
      </c>
      <c r="I1451">
        <v>0.05</v>
      </c>
      <c r="J1451" t="s">
        <v>1810</v>
      </c>
      <c r="K1451" s="17">
        <v>218.804</v>
      </c>
      <c r="L1451">
        <f>VLOOKUP(C1451,Customer_Dim!$A$2:$H$501,3,0)</f>
        <v>20</v>
      </c>
      <c r="M1451" t="str">
        <f t="shared" si="22"/>
        <v>20–39</v>
      </c>
      <c r="N1451" t="str">
        <f>VLOOKUP(C1451,Customer_Dim!$A$2:$H$501,4,0)</f>
        <v>Male</v>
      </c>
      <c r="O1451" t="str">
        <f>VLOOKUP(C1451,Customer_Dim!$A$2:$H$501,6,0)</f>
        <v>Washington</v>
      </c>
      <c r="P1451">
        <f>VLOOKUP(D1451,Product_Dim!$A$1:$G$101,7,0)</f>
        <v>496</v>
      </c>
    </row>
    <row r="1452" spans="1:16" x14ac:dyDescent="0.3">
      <c r="A1452" t="s">
        <v>3366</v>
      </c>
      <c r="B1452" s="4">
        <v>45539</v>
      </c>
      <c r="C1452" t="s">
        <v>1103</v>
      </c>
      <c r="D1452" t="s">
        <v>1554</v>
      </c>
      <c r="E1452" t="str">
        <f>VLOOKUP(D1452,Product_Dim!$A$1:$G$101,2,0)</f>
        <v>Hair Strengthening Shampoo</v>
      </c>
      <c r="F1452" t="s">
        <v>1792</v>
      </c>
      <c r="G1452">
        <v>1</v>
      </c>
      <c r="H1452">
        <v>548.15</v>
      </c>
      <c r="I1452">
        <v>0.11</v>
      </c>
      <c r="J1452" t="s">
        <v>1805</v>
      </c>
      <c r="K1452" s="17">
        <v>487.8535</v>
      </c>
      <c r="L1452">
        <f>VLOOKUP(C1452,Customer_Dim!$A$2:$H$501,3,0)</f>
        <v>54</v>
      </c>
      <c r="M1452" t="str">
        <f t="shared" si="22"/>
        <v>40–59</v>
      </c>
      <c r="N1452" t="str">
        <f>VLOOKUP(C1452,Customer_Dim!$A$2:$H$501,4,0)</f>
        <v>Male</v>
      </c>
      <c r="O1452" t="str">
        <f>VLOOKUP(C1452,Customer_Dim!$A$2:$H$501,6,0)</f>
        <v>Virginia</v>
      </c>
      <c r="P1452">
        <f>VLOOKUP(D1452,Product_Dim!$A$1:$G$101,7,0)</f>
        <v>460</v>
      </c>
    </row>
    <row r="1453" spans="1:16" x14ac:dyDescent="0.3">
      <c r="A1453" t="s">
        <v>3579</v>
      </c>
      <c r="B1453" s="4">
        <v>45338</v>
      </c>
      <c r="C1453" t="s">
        <v>1103</v>
      </c>
      <c r="D1453" t="s">
        <v>1640</v>
      </c>
      <c r="E1453" t="str">
        <f>VLOOKUP(D1453,Product_Dim!$A$1:$G$101,2,0)</f>
        <v>Ceramic Plant Pot</v>
      </c>
      <c r="F1453" t="s">
        <v>1776</v>
      </c>
      <c r="G1453">
        <v>1</v>
      </c>
      <c r="H1453">
        <v>967.76</v>
      </c>
      <c r="I1453">
        <v>0.09</v>
      </c>
      <c r="J1453" t="s">
        <v>1805</v>
      </c>
      <c r="K1453" s="17">
        <v>880.66160000000002</v>
      </c>
      <c r="L1453">
        <f>VLOOKUP(C1453,Customer_Dim!$A$2:$H$501,3,0)</f>
        <v>54</v>
      </c>
      <c r="M1453" t="str">
        <f t="shared" si="22"/>
        <v>40–59</v>
      </c>
      <c r="N1453" t="str">
        <f>VLOOKUP(C1453,Customer_Dim!$A$2:$H$501,4,0)</f>
        <v>Male</v>
      </c>
      <c r="O1453" t="str">
        <f>VLOOKUP(C1453,Customer_Dim!$A$2:$H$501,6,0)</f>
        <v>Virginia</v>
      </c>
      <c r="P1453">
        <f>VLOOKUP(D1453,Product_Dim!$A$1:$G$101,7,0)</f>
        <v>0</v>
      </c>
    </row>
    <row r="1454" spans="1:16" x14ac:dyDescent="0.3">
      <c r="A1454" t="s">
        <v>2635</v>
      </c>
      <c r="B1454" s="4">
        <v>45809</v>
      </c>
      <c r="C1454" t="s">
        <v>1103</v>
      </c>
      <c r="D1454" t="s">
        <v>1706</v>
      </c>
      <c r="E1454" t="str">
        <f>VLOOKUP(D1454,Product_Dim!$A$1:$G$101,2,0)</f>
        <v>Sports Wrist Sweatbands</v>
      </c>
      <c r="F1454" t="s">
        <v>1758</v>
      </c>
      <c r="G1454">
        <v>1</v>
      </c>
      <c r="H1454">
        <v>539.37</v>
      </c>
      <c r="I1454">
        <v>0.14000000000000001</v>
      </c>
      <c r="J1454" t="s">
        <v>1805</v>
      </c>
      <c r="K1454" s="17">
        <v>463.85820000000001</v>
      </c>
      <c r="L1454">
        <f>VLOOKUP(C1454,Customer_Dim!$A$2:$H$501,3,0)</f>
        <v>54</v>
      </c>
      <c r="M1454" t="str">
        <f t="shared" si="22"/>
        <v>40–59</v>
      </c>
      <c r="N1454" t="str">
        <f>VLOOKUP(C1454,Customer_Dim!$A$2:$H$501,4,0)</f>
        <v>Male</v>
      </c>
      <c r="O1454" t="str">
        <f>VLOOKUP(C1454,Customer_Dim!$A$2:$H$501,6,0)</f>
        <v>Virginia</v>
      </c>
      <c r="P1454">
        <f>VLOOKUP(D1454,Product_Dim!$A$1:$G$101,7,0)</f>
        <v>232</v>
      </c>
    </row>
    <row r="1455" spans="1:16" x14ac:dyDescent="0.3">
      <c r="A1455" t="s">
        <v>2490</v>
      </c>
      <c r="B1455" s="4">
        <v>45232</v>
      </c>
      <c r="C1455" t="s">
        <v>1106</v>
      </c>
      <c r="D1455" t="s">
        <v>1564</v>
      </c>
      <c r="E1455" t="str">
        <f>VLOOKUP(D1455,Product_Dim!$A$1:$G$101,2,0)</f>
        <v>Soccer Training Cone Set</v>
      </c>
      <c r="F1455" t="s">
        <v>1739</v>
      </c>
      <c r="G1455">
        <v>3</v>
      </c>
      <c r="H1455">
        <v>401.42</v>
      </c>
      <c r="I1455">
        <v>0.01</v>
      </c>
      <c r="J1455" t="s">
        <v>1810</v>
      </c>
      <c r="K1455" s="17">
        <v>1192.2174</v>
      </c>
      <c r="L1455">
        <f>VLOOKUP(C1455,Customer_Dim!$A$2:$H$501,3,0)</f>
        <v>41</v>
      </c>
      <c r="M1455" t="str">
        <f t="shared" si="22"/>
        <v>40–59</v>
      </c>
      <c r="N1455" t="str">
        <f>VLOOKUP(C1455,Customer_Dim!$A$2:$H$501,4,0)</f>
        <v>Male</v>
      </c>
      <c r="O1455" t="str">
        <f>VLOOKUP(C1455,Customer_Dim!$A$2:$H$501,6,0)</f>
        <v>Tennessee</v>
      </c>
      <c r="P1455">
        <f>VLOOKUP(D1455,Product_Dim!$A$1:$G$101,7,0)</f>
        <v>367</v>
      </c>
    </row>
    <row r="1456" spans="1:16" x14ac:dyDescent="0.3">
      <c r="A1456" t="s">
        <v>3591</v>
      </c>
      <c r="B1456" s="4">
        <v>45293</v>
      </c>
      <c r="C1456" t="s">
        <v>1106</v>
      </c>
      <c r="D1456" t="s">
        <v>1648</v>
      </c>
      <c r="E1456" t="str">
        <f>VLOOKUP(D1456,Product_Dim!$A$1:$G$101,2,0)</f>
        <v>Men's Hair Styling Gel</v>
      </c>
      <c r="F1456" t="s">
        <v>1774</v>
      </c>
      <c r="G1456">
        <v>2</v>
      </c>
      <c r="H1456">
        <v>687.36</v>
      </c>
      <c r="I1456">
        <v>7.0000000000000007E-2</v>
      </c>
      <c r="J1456" t="s">
        <v>1810</v>
      </c>
      <c r="K1456" s="17">
        <v>1278.4896000000001</v>
      </c>
      <c r="L1456">
        <f>VLOOKUP(C1456,Customer_Dim!$A$2:$H$501,3,0)</f>
        <v>41</v>
      </c>
      <c r="M1456" t="str">
        <f t="shared" si="22"/>
        <v>40–59</v>
      </c>
      <c r="N1456" t="str">
        <f>VLOOKUP(C1456,Customer_Dim!$A$2:$H$501,4,0)</f>
        <v>Male</v>
      </c>
      <c r="O1456" t="str">
        <f>VLOOKUP(C1456,Customer_Dim!$A$2:$H$501,6,0)</f>
        <v>Tennessee</v>
      </c>
      <c r="P1456">
        <f>VLOOKUP(D1456,Product_Dim!$A$1:$G$101,7,0)</f>
        <v>399</v>
      </c>
    </row>
    <row r="1457" spans="1:16" x14ac:dyDescent="0.3">
      <c r="A1457" t="s">
        <v>2763</v>
      </c>
      <c r="B1457" s="4">
        <v>45486</v>
      </c>
      <c r="C1457" t="s">
        <v>1106</v>
      </c>
      <c r="D1457" t="s">
        <v>1706</v>
      </c>
      <c r="E1457" t="str">
        <f>VLOOKUP(D1457,Product_Dim!$A$1:$G$101,2,0)</f>
        <v>Sports Wrist Sweatbands</v>
      </c>
      <c r="F1457" t="s">
        <v>1758</v>
      </c>
      <c r="G1457">
        <v>3</v>
      </c>
      <c r="H1457">
        <v>23.37</v>
      </c>
      <c r="I1457">
        <v>0.15</v>
      </c>
      <c r="J1457" t="s">
        <v>1807</v>
      </c>
      <c r="K1457" s="17">
        <v>59.593499999999999</v>
      </c>
      <c r="L1457">
        <f>VLOOKUP(C1457,Customer_Dim!$A$2:$H$501,3,0)</f>
        <v>41</v>
      </c>
      <c r="M1457" t="str">
        <f t="shared" si="22"/>
        <v>40–59</v>
      </c>
      <c r="N1457" t="str">
        <f>VLOOKUP(C1457,Customer_Dim!$A$2:$H$501,4,0)</f>
        <v>Male</v>
      </c>
      <c r="O1457" t="str">
        <f>VLOOKUP(C1457,Customer_Dim!$A$2:$H$501,6,0)</f>
        <v>Tennessee</v>
      </c>
      <c r="P1457">
        <f>VLOOKUP(D1457,Product_Dim!$A$1:$G$101,7,0)</f>
        <v>232</v>
      </c>
    </row>
    <row r="1458" spans="1:16" x14ac:dyDescent="0.3">
      <c r="A1458" t="s">
        <v>2126</v>
      </c>
      <c r="B1458" s="4">
        <v>45879</v>
      </c>
      <c r="C1458" t="s">
        <v>1109</v>
      </c>
      <c r="D1458" t="s">
        <v>1640</v>
      </c>
      <c r="E1458" t="str">
        <f>VLOOKUP(D1458,Product_Dim!$A$1:$G$101,2,0)</f>
        <v>Ceramic Plant Pot</v>
      </c>
      <c r="F1458" t="s">
        <v>1795</v>
      </c>
      <c r="G1458">
        <v>1</v>
      </c>
      <c r="H1458">
        <v>222.95</v>
      </c>
      <c r="I1458">
        <v>0.02</v>
      </c>
      <c r="J1458" t="s">
        <v>1807</v>
      </c>
      <c r="K1458" s="17">
        <v>218.49100000000001</v>
      </c>
      <c r="L1458">
        <f>VLOOKUP(C1458,Customer_Dim!$A$2:$H$501,3,0)</f>
        <v>60</v>
      </c>
      <c r="M1458" t="str">
        <f t="shared" si="22"/>
        <v>60+</v>
      </c>
      <c r="N1458" t="str">
        <f>VLOOKUP(C1458,Customer_Dim!$A$2:$H$501,4,0)</f>
        <v>Female</v>
      </c>
      <c r="O1458" t="str">
        <f>VLOOKUP(C1458,Customer_Dim!$A$2:$H$501,6,0)</f>
        <v>Mississippi</v>
      </c>
      <c r="P1458">
        <f>VLOOKUP(D1458,Product_Dim!$A$1:$G$101,7,0)</f>
        <v>0</v>
      </c>
    </row>
    <row r="1459" spans="1:16" x14ac:dyDescent="0.3">
      <c r="A1459" t="s">
        <v>2665</v>
      </c>
      <c r="B1459" s="4">
        <v>45619</v>
      </c>
      <c r="C1459" t="s">
        <v>1109</v>
      </c>
      <c r="D1459" t="s">
        <v>1674</v>
      </c>
      <c r="E1459" t="str">
        <f>VLOOKUP(D1459,Product_Dim!$A$1:$G$101,2,0)</f>
        <v>Professional Jump Rope</v>
      </c>
      <c r="F1459" t="s">
        <v>1779</v>
      </c>
      <c r="G1459">
        <v>1</v>
      </c>
      <c r="H1459">
        <v>735.1</v>
      </c>
      <c r="I1459">
        <v>0.1</v>
      </c>
      <c r="J1459" t="s">
        <v>1807</v>
      </c>
      <c r="K1459" s="17">
        <v>661.59</v>
      </c>
      <c r="L1459">
        <f>VLOOKUP(C1459,Customer_Dim!$A$2:$H$501,3,0)</f>
        <v>60</v>
      </c>
      <c r="M1459" t="str">
        <f t="shared" si="22"/>
        <v>60+</v>
      </c>
      <c r="N1459" t="str">
        <f>VLOOKUP(C1459,Customer_Dim!$A$2:$H$501,4,0)</f>
        <v>Female</v>
      </c>
      <c r="O1459" t="str">
        <f>VLOOKUP(C1459,Customer_Dim!$A$2:$H$501,6,0)</f>
        <v>Mississippi</v>
      </c>
      <c r="P1459">
        <f>VLOOKUP(D1459,Product_Dim!$A$1:$G$101,7,0)</f>
        <v>300</v>
      </c>
    </row>
    <row r="1460" spans="1:16" x14ac:dyDescent="0.3">
      <c r="A1460" t="s">
        <v>2943</v>
      </c>
      <c r="B1460" s="4">
        <v>45575</v>
      </c>
      <c r="C1460" t="s">
        <v>1112</v>
      </c>
      <c r="D1460" t="s">
        <v>1648</v>
      </c>
      <c r="E1460" t="str">
        <f>VLOOKUP(D1460,Product_Dim!$A$1:$G$101,2,0)</f>
        <v>Men's Hair Styling Gel</v>
      </c>
      <c r="F1460" t="s">
        <v>1758</v>
      </c>
      <c r="G1460">
        <v>3</v>
      </c>
      <c r="H1460">
        <v>180.84</v>
      </c>
      <c r="I1460">
        <v>0.03</v>
      </c>
      <c r="J1460" t="s">
        <v>1807</v>
      </c>
      <c r="K1460" s="17">
        <v>526.24439999999993</v>
      </c>
      <c r="L1460">
        <f>VLOOKUP(C1460,Customer_Dim!$A$2:$H$501,3,0)</f>
        <v>32</v>
      </c>
      <c r="M1460" t="str">
        <f t="shared" si="22"/>
        <v>20–39</v>
      </c>
      <c r="N1460" t="str">
        <f>VLOOKUP(C1460,Customer_Dim!$A$2:$H$501,4,0)</f>
        <v>Male</v>
      </c>
      <c r="O1460" t="str">
        <f>VLOOKUP(C1460,Customer_Dim!$A$2:$H$501,6,0)</f>
        <v>Kansas</v>
      </c>
      <c r="P1460">
        <f>VLOOKUP(D1460,Product_Dim!$A$1:$G$101,7,0)</f>
        <v>399</v>
      </c>
    </row>
    <row r="1461" spans="1:16" x14ac:dyDescent="0.3">
      <c r="A1461" t="s">
        <v>3646</v>
      </c>
      <c r="B1461" s="4">
        <v>45340</v>
      </c>
      <c r="C1461" t="s">
        <v>1112</v>
      </c>
      <c r="D1461" t="s">
        <v>1676</v>
      </c>
      <c r="E1461" t="str">
        <f>VLOOKUP(D1461,Product_Dim!$A$1:$G$101,2,0)</f>
        <v>Shin Guards – Adult</v>
      </c>
      <c r="F1461" t="s">
        <v>1779</v>
      </c>
      <c r="G1461">
        <v>3</v>
      </c>
      <c r="H1461">
        <v>717.32</v>
      </c>
      <c r="I1461">
        <v>0.23</v>
      </c>
      <c r="J1461" t="s">
        <v>1810</v>
      </c>
      <c r="K1461" s="17">
        <v>1657.0092</v>
      </c>
      <c r="L1461">
        <f>VLOOKUP(C1461,Customer_Dim!$A$2:$H$501,3,0)</f>
        <v>32</v>
      </c>
      <c r="M1461" t="str">
        <f t="shared" si="22"/>
        <v>20–39</v>
      </c>
      <c r="N1461" t="str">
        <f>VLOOKUP(C1461,Customer_Dim!$A$2:$H$501,4,0)</f>
        <v>Male</v>
      </c>
      <c r="O1461" t="str">
        <f>VLOOKUP(C1461,Customer_Dim!$A$2:$H$501,6,0)</f>
        <v>Kansas</v>
      </c>
      <c r="P1461">
        <f>VLOOKUP(D1461,Product_Dim!$A$1:$G$101,7,0)</f>
        <v>359</v>
      </c>
    </row>
    <row r="1462" spans="1:16" x14ac:dyDescent="0.3">
      <c r="A1462" t="s">
        <v>3276</v>
      </c>
      <c r="B1462" s="4">
        <v>45718</v>
      </c>
      <c r="C1462" t="s">
        <v>1112</v>
      </c>
      <c r="D1462" t="s">
        <v>1680</v>
      </c>
      <c r="E1462" t="str">
        <f>VLOOKUP(D1462,Product_Dim!$A$1:$G$101,2,0)</f>
        <v>Women's Ankle Boots</v>
      </c>
      <c r="F1462" t="s">
        <v>1761</v>
      </c>
      <c r="G1462">
        <v>3</v>
      </c>
      <c r="H1462">
        <v>582.1</v>
      </c>
      <c r="I1462">
        <v>0.12</v>
      </c>
      <c r="J1462" t="s">
        <v>1807</v>
      </c>
      <c r="K1462" s="17">
        <v>1536.7439999999999</v>
      </c>
      <c r="L1462">
        <f>VLOOKUP(C1462,Customer_Dim!$A$2:$H$501,3,0)</f>
        <v>32</v>
      </c>
      <c r="M1462" t="str">
        <f t="shared" si="22"/>
        <v>20–39</v>
      </c>
      <c r="N1462" t="str">
        <f>VLOOKUP(C1462,Customer_Dim!$A$2:$H$501,4,0)</f>
        <v>Male</v>
      </c>
      <c r="O1462" t="str">
        <f>VLOOKUP(C1462,Customer_Dim!$A$2:$H$501,6,0)</f>
        <v>Kansas</v>
      </c>
      <c r="P1462">
        <f>VLOOKUP(D1462,Product_Dim!$A$1:$G$101,7,0)</f>
        <v>82</v>
      </c>
    </row>
    <row r="1463" spans="1:16" x14ac:dyDescent="0.3">
      <c r="A1463" t="s">
        <v>3204</v>
      </c>
      <c r="B1463" s="4">
        <v>45873</v>
      </c>
      <c r="C1463" t="s">
        <v>1112</v>
      </c>
      <c r="D1463" t="s">
        <v>1706</v>
      </c>
      <c r="E1463" t="str">
        <f>VLOOKUP(D1463,Product_Dim!$A$1:$G$101,2,0)</f>
        <v>Sports Wrist Sweatbands</v>
      </c>
      <c r="F1463" t="s">
        <v>1739</v>
      </c>
      <c r="G1463">
        <v>3</v>
      </c>
      <c r="H1463">
        <v>642.94000000000005</v>
      </c>
      <c r="I1463">
        <v>0.05</v>
      </c>
      <c r="J1463" t="s">
        <v>1810</v>
      </c>
      <c r="K1463" s="17">
        <v>1832.3789999999999</v>
      </c>
      <c r="L1463">
        <f>VLOOKUP(C1463,Customer_Dim!$A$2:$H$501,3,0)</f>
        <v>32</v>
      </c>
      <c r="M1463" t="str">
        <f t="shared" si="22"/>
        <v>20–39</v>
      </c>
      <c r="N1463" t="str">
        <f>VLOOKUP(C1463,Customer_Dim!$A$2:$H$501,4,0)</f>
        <v>Male</v>
      </c>
      <c r="O1463" t="str">
        <f>VLOOKUP(C1463,Customer_Dim!$A$2:$H$501,6,0)</f>
        <v>Kansas</v>
      </c>
      <c r="P1463">
        <f>VLOOKUP(D1463,Product_Dim!$A$1:$G$101,7,0)</f>
        <v>232</v>
      </c>
    </row>
    <row r="1464" spans="1:16" x14ac:dyDescent="0.3">
      <c r="A1464" t="s">
        <v>3732</v>
      </c>
      <c r="B1464" s="4">
        <v>45880</v>
      </c>
      <c r="C1464" t="s">
        <v>1115</v>
      </c>
      <c r="D1464" t="s">
        <v>1600</v>
      </c>
      <c r="E1464" t="str">
        <f>VLOOKUP(D1464,Product_Dim!$A$1:$G$101,2,0)</f>
        <v>Bedroom Table Lamp</v>
      </c>
      <c r="F1464" t="s">
        <v>1776</v>
      </c>
      <c r="G1464">
        <v>2</v>
      </c>
      <c r="H1464">
        <v>338.81</v>
      </c>
      <c r="I1464">
        <v>7.0000000000000007E-2</v>
      </c>
      <c r="J1464" t="s">
        <v>1810</v>
      </c>
      <c r="K1464" s="17">
        <v>630.1866</v>
      </c>
      <c r="L1464">
        <f>VLOOKUP(C1464,Customer_Dim!$A$2:$H$501,3,0)</f>
        <v>34</v>
      </c>
      <c r="M1464" t="str">
        <f t="shared" si="22"/>
        <v>20–39</v>
      </c>
      <c r="N1464" t="str">
        <f>VLOOKUP(C1464,Customer_Dim!$A$2:$H$501,4,0)</f>
        <v>Male</v>
      </c>
      <c r="O1464" t="str">
        <f>VLOOKUP(C1464,Customer_Dim!$A$2:$H$501,6,0)</f>
        <v>Arkansas</v>
      </c>
      <c r="P1464">
        <f>VLOOKUP(D1464,Product_Dim!$A$1:$G$101,7,0)</f>
        <v>329</v>
      </c>
    </row>
    <row r="1465" spans="1:16" x14ac:dyDescent="0.3">
      <c r="A1465" t="s">
        <v>3641</v>
      </c>
      <c r="B1465" s="4">
        <v>45842</v>
      </c>
      <c r="C1465" t="s">
        <v>1115</v>
      </c>
      <c r="D1465" t="s">
        <v>1616</v>
      </c>
      <c r="E1465" t="str">
        <f>VLOOKUP(D1465,Product_Dim!$A$1:$G$101,2,0)</f>
        <v>USB External Hard Drive</v>
      </c>
      <c r="F1465" t="s">
        <v>1755</v>
      </c>
      <c r="G1465">
        <v>3</v>
      </c>
      <c r="H1465">
        <v>56.17</v>
      </c>
      <c r="I1465">
        <v>0.01</v>
      </c>
      <c r="J1465" t="s">
        <v>1810</v>
      </c>
      <c r="K1465" s="17">
        <v>166.82490000000001</v>
      </c>
      <c r="L1465">
        <f>VLOOKUP(C1465,Customer_Dim!$A$2:$H$501,3,0)</f>
        <v>34</v>
      </c>
      <c r="M1465" t="str">
        <f t="shared" si="22"/>
        <v>20–39</v>
      </c>
      <c r="N1465" t="str">
        <f>VLOOKUP(C1465,Customer_Dim!$A$2:$H$501,4,0)</f>
        <v>Male</v>
      </c>
      <c r="O1465" t="str">
        <f>VLOOKUP(C1465,Customer_Dim!$A$2:$H$501,6,0)</f>
        <v>Arkansas</v>
      </c>
      <c r="P1465">
        <f>VLOOKUP(D1465,Product_Dim!$A$1:$G$101,7,0)</f>
        <v>266</v>
      </c>
    </row>
    <row r="1466" spans="1:16" x14ac:dyDescent="0.3">
      <c r="A1466" t="s">
        <v>2169</v>
      </c>
      <c r="B1466" s="4">
        <v>45856</v>
      </c>
      <c r="C1466" t="s">
        <v>1115</v>
      </c>
      <c r="D1466" t="s">
        <v>1676</v>
      </c>
      <c r="E1466" t="str">
        <f>VLOOKUP(D1466,Product_Dim!$A$1:$G$101,2,0)</f>
        <v>Shin Guards – Adult</v>
      </c>
      <c r="F1466" t="s">
        <v>1743</v>
      </c>
      <c r="G1466">
        <v>2</v>
      </c>
      <c r="H1466">
        <v>934</v>
      </c>
      <c r="I1466">
        <v>0.3</v>
      </c>
      <c r="J1466" t="s">
        <v>1810</v>
      </c>
      <c r="K1466" s="17">
        <v>1307.5999999999999</v>
      </c>
      <c r="L1466">
        <f>VLOOKUP(C1466,Customer_Dim!$A$2:$H$501,3,0)</f>
        <v>34</v>
      </c>
      <c r="M1466" t="str">
        <f t="shared" si="22"/>
        <v>20–39</v>
      </c>
      <c r="N1466" t="str">
        <f>VLOOKUP(C1466,Customer_Dim!$A$2:$H$501,4,0)</f>
        <v>Male</v>
      </c>
      <c r="O1466" t="str">
        <f>VLOOKUP(C1466,Customer_Dim!$A$2:$H$501,6,0)</f>
        <v>Arkansas</v>
      </c>
      <c r="P1466">
        <f>VLOOKUP(D1466,Product_Dim!$A$1:$G$101,7,0)</f>
        <v>359</v>
      </c>
    </row>
    <row r="1467" spans="1:16" x14ac:dyDescent="0.3">
      <c r="A1467" t="s">
        <v>3769</v>
      </c>
      <c r="B1467" s="4">
        <v>45401</v>
      </c>
      <c r="C1467" t="s">
        <v>1118</v>
      </c>
      <c r="D1467" t="s">
        <v>1562</v>
      </c>
      <c r="E1467" t="str">
        <f>VLOOKUP(D1467,Product_Dim!$A$1:$G$101,2,0)</f>
        <v>Beard Grooming Kit</v>
      </c>
      <c r="F1467" t="s">
        <v>1743</v>
      </c>
      <c r="G1467">
        <v>4</v>
      </c>
      <c r="H1467">
        <v>268.3</v>
      </c>
      <c r="I1467">
        <v>0.02</v>
      </c>
      <c r="J1467" t="s">
        <v>1810</v>
      </c>
      <c r="K1467" s="17">
        <v>1051.7360000000001</v>
      </c>
      <c r="L1467">
        <f>VLOOKUP(C1467,Customer_Dim!$A$2:$H$501,3,0)</f>
        <v>64</v>
      </c>
      <c r="M1467" t="str">
        <f t="shared" si="22"/>
        <v>60+</v>
      </c>
      <c r="N1467" t="str">
        <f>VLOOKUP(C1467,Customer_Dim!$A$2:$H$501,4,0)</f>
        <v>Male</v>
      </c>
      <c r="O1467" t="str">
        <f>VLOOKUP(C1467,Customer_Dim!$A$2:$H$501,6,0)</f>
        <v>Indiana</v>
      </c>
      <c r="P1467">
        <f>VLOOKUP(D1467,Product_Dim!$A$1:$G$101,7,0)</f>
        <v>256</v>
      </c>
    </row>
    <row r="1468" spans="1:16" x14ac:dyDescent="0.3">
      <c r="A1468" t="s">
        <v>3149</v>
      </c>
      <c r="B1468" s="4">
        <v>45738</v>
      </c>
      <c r="C1468" t="s">
        <v>1118</v>
      </c>
      <c r="D1468" t="s">
        <v>1630</v>
      </c>
      <c r="E1468" t="str">
        <f>VLOOKUP(D1468,Product_Dim!$A$1:$G$101,2,0)</f>
        <v>Boxing Hand Wraps</v>
      </c>
      <c r="F1468" t="s">
        <v>1748</v>
      </c>
      <c r="G1468">
        <v>3</v>
      </c>
      <c r="H1468">
        <v>721.94</v>
      </c>
      <c r="I1468">
        <v>0.26</v>
      </c>
      <c r="J1468" t="s">
        <v>1805</v>
      </c>
      <c r="K1468" s="17">
        <v>1602.7067999999999</v>
      </c>
      <c r="L1468">
        <f>VLOOKUP(C1468,Customer_Dim!$A$2:$H$501,3,0)</f>
        <v>64</v>
      </c>
      <c r="M1468" t="str">
        <f t="shared" si="22"/>
        <v>60+</v>
      </c>
      <c r="N1468" t="str">
        <f>VLOOKUP(C1468,Customer_Dim!$A$2:$H$501,4,0)</f>
        <v>Male</v>
      </c>
      <c r="O1468" t="str">
        <f>VLOOKUP(C1468,Customer_Dim!$A$2:$H$501,6,0)</f>
        <v>Indiana</v>
      </c>
      <c r="P1468">
        <f>VLOOKUP(D1468,Product_Dim!$A$1:$G$101,7,0)</f>
        <v>260</v>
      </c>
    </row>
    <row r="1469" spans="1:16" x14ac:dyDescent="0.3">
      <c r="A1469" t="s">
        <v>2931</v>
      </c>
      <c r="B1469" s="4">
        <v>45447</v>
      </c>
      <c r="C1469" t="s">
        <v>1118</v>
      </c>
      <c r="D1469" t="s">
        <v>1682</v>
      </c>
      <c r="E1469" t="str">
        <f>VLOOKUP(D1469,Product_Dim!$A$1:$G$101,2,0)</f>
        <v>Wireless Mouse</v>
      </c>
      <c r="F1469" t="s">
        <v>1781</v>
      </c>
      <c r="G1469">
        <v>3</v>
      </c>
      <c r="H1469">
        <v>291.05</v>
      </c>
      <c r="I1469">
        <v>0.3</v>
      </c>
      <c r="J1469" t="s">
        <v>1805</v>
      </c>
      <c r="K1469" s="17">
        <v>611.20500000000004</v>
      </c>
      <c r="L1469">
        <f>VLOOKUP(C1469,Customer_Dim!$A$2:$H$501,3,0)</f>
        <v>64</v>
      </c>
      <c r="M1469" t="str">
        <f t="shared" si="22"/>
        <v>60+</v>
      </c>
      <c r="N1469" t="str">
        <f>VLOOKUP(C1469,Customer_Dim!$A$2:$H$501,4,0)</f>
        <v>Male</v>
      </c>
      <c r="O1469" t="str">
        <f>VLOOKUP(C1469,Customer_Dim!$A$2:$H$501,6,0)</f>
        <v>Indiana</v>
      </c>
      <c r="P1469">
        <f>VLOOKUP(D1469,Product_Dim!$A$1:$G$101,7,0)</f>
        <v>320</v>
      </c>
    </row>
    <row r="1470" spans="1:16" x14ac:dyDescent="0.3">
      <c r="A1470" t="s">
        <v>2436</v>
      </c>
      <c r="B1470" s="4">
        <v>45792</v>
      </c>
      <c r="C1470" t="s">
        <v>1121</v>
      </c>
      <c r="D1470" t="s">
        <v>1696</v>
      </c>
      <c r="E1470" t="str">
        <f>VLOOKUP(D1470,Product_Dim!$A$1:$G$101,2,0)</f>
        <v>Hydrating Face Cleanser</v>
      </c>
      <c r="F1470" t="s">
        <v>1734</v>
      </c>
      <c r="G1470">
        <v>1</v>
      </c>
      <c r="H1470">
        <v>92.83</v>
      </c>
      <c r="I1470">
        <v>0.26</v>
      </c>
      <c r="J1470" t="s">
        <v>1807</v>
      </c>
      <c r="K1470" s="17">
        <v>68.694199999999995</v>
      </c>
      <c r="L1470">
        <f>VLOOKUP(C1470,Customer_Dim!$A$2:$H$501,3,0)</f>
        <v>60</v>
      </c>
      <c r="M1470" t="str">
        <f t="shared" si="22"/>
        <v>60+</v>
      </c>
      <c r="N1470" t="str">
        <f>VLOOKUP(C1470,Customer_Dim!$A$2:$H$501,4,0)</f>
        <v>Male</v>
      </c>
      <c r="O1470" t="str">
        <f>VLOOKUP(C1470,Customer_Dim!$A$2:$H$501,6,0)</f>
        <v>Alaska</v>
      </c>
      <c r="P1470">
        <f>VLOOKUP(D1470,Product_Dim!$A$1:$G$101,7,0)</f>
        <v>159</v>
      </c>
    </row>
    <row r="1471" spans="1:16" x14ac:dyDescent="0.3">
      <c r="A1471" t="s">
        <v>2325</v>
      </c>
      <c r="B1471" s="4">
        <v>45598</v>
      </c>
      <c r="C1471" t="s">
        <v>1121</v>
      </c>
      <c r="D1471" t="s">
        <v>1720</v>
      </c>
      <c r="E1471" t="str">
        <f>VLOOKUP(D1471,Product_Dim!$A$1:$G$101,2,0)</f>
        <v>Sports Stopwatch Basic</v>
      </c>
      <c r="F1471" t="s">
        <v>1761</v>
      </c>
      <c r="G1471">
        <v>3</v>
      </c>
      <c r="H1471">
        <v>268.76</v>
      </c>
      <c r="I1471">
        <v>0.01</v>
      </c>
      <c r="J1471" t="s">
        <v>1807</v>
      </c>
      <c r="K1471" s="17">
        <v>798.21719999999993</v>
      </c>
      <c r="L1471">
        <f>VLOOKUP(C1471,Customer_Dim!$A$2:$H$501,3,0)</f>
        <v>60</v>
      </c>
      <c r="M1471" t="str">
        <f t="shared" si="22"/>
        <v>60+</v>
      </c>
      <c r="N1471" t="str">
        <f>VLOOKUP(C1471,Customer_Dim!$A$2:$H$501,4,0)</f>
        <v>Male</v>
      </c>
      <c r="O1471" t="str">
        <f>VLOOKUP(C1471,Customer_Dim!$A$2:$H$501,6,0)</f>
        <v>Alaska</v>
      </c>
      <c r="P1471">
        <f>VLOOKUP(D1471,Product_Dim!$A$1:$G$101,7,0)</f>
        <v>75</v>
      </c>
    </row>
    <row r="1472" spans="1:16" x14ac:dyDescent="0.3">
      <c r="A1472" t="s">
        <v>2800</v>
      </c>
      <c r="B1472" s="4">
        <v>45340</v>
      </c>
      <c r="C1472" t="s">
        <v>1123</v>
      </c>
      <c r="D1472" t="s">
        <v>1568</v>
      </c>
      <c r="E1472" t="str">
        <f>VLOOKUP(D1472,Product_Dim!$A$1:$G$101,2,0)</f>
        <v>Knee Support Brace</v>
      </c>
      <c r="F1472" t="s">
        <v>1758</v>
      </c>
      <c r="G1472">
        <v>2</v>
      </c>
      <c r="H1472">
        <v>957.54</v>
      </c>
      <c r="I1472">
        <v>0.1</v>
      </c>
      <c r="J1472" t="s">
        <v>1810</v>
      </c>
      <c r="K1472" s="17">
        <v>1723.5719999999999</v>
      </c>
      <c r="L1472">
        <f>VLOOKUP(C1472,Customer_Dim!$A$2:$H$501,3,0)</f>
        <v>23</v>
      </c>
      <c r="M1472" t="str">
        <f t="shared" si="22"/>
        <v>20–39</v>
      </c>
      <c r="N1472" t="str">
        <f>VLOOKUP(C1472,Customer_Dim!$A$2:$H$501,4,0)</f>
        <v>Male</v>
      </c>
      <c r="O1472" t="str">
        <f>VLOOKUP(C1472,Customer_Dim!$A$2:$H$501,6,0)</f>
        <v>Ohio</v>
      </c>
      <c r="P1472">
        <f>VLOOKUP(D1472,Product_Dim!$A$1:$G$101,7,0)</f>
        <v>65</v>
      </c>
    </row>
    <row r="1473" spans="1:16" x14ac:dyDescent="0.3">
      <c r="A1473" t="s">
        <v>2661</v>
      </c>
      <c r="B1473" s="4">
        <v>45860</v>
      </c>
      <c r="C1473" t="s">
        <v>1123</v>
      </c>
      <c r="D1473" t="s">
        <v>1642</v>
      </c>
      <c r="E1473" t="str">
        <f>VLOOKUP(D1473,Product_Dim!$A$1:$G$101,2,0)</f>
        <v>Premium Blanket Throw</v>
      </c>
      <c r="F1473" t="s">
        <v>1734</v>
      </c>
      <c r="G1473">
        <v>3</v>
      </c>
      <c r="H1473">
        <v>247.41</v>
      </c>
      <c r="I1473">
        <v>0.05</v>
      </c>
      <c r="J1473" t="s">
        <v>1810</v>
      </c>
      <c r="K1473" s="17">
        <v>705.11850000000004</v>
      </c>
      <c r="L1473">
        <f>VLOOKUP(C1473,Customer_Dim!$A$2:$H$501,3,0)</f>
        <v>23</v>
      </c>
      <c r="M1473" t="str">
        <f t="shared" si="22"/>
        <v>20–39</v>
      </c>
      <c r="N1473" t="str">
        <f>VLOOKUP(C1473,Customer_Dim!$A$2:$H$501,4,0)</f>
        <v>Male</v>
      </c>
      <c r="O1473" t="str">
        <f>VLOOKUP(C1473,Customer_Dim!$A$2:$H$501,6,0)</f>
        <v>Ohio</v>
      </c>
      <c r="P1473">
        <f>VLOOKUP(D1473,Product_Dim!$A$1:$G$101,7,0)</f>
        <v>190</v>
      </c>
    </row>
    <row r="1474" spans="1:16" x14ac:dyDescent="0.3">
      <c r="A1474" t="s">
        <v>3197</v>
      </c>
      <c r="B1474" s="4">
        <v>45338</v>
      </c>
      <c r="C1474" t="s">
        <v>1123</v>
      </c>
      <c r="D1474" t="s">
        <v>1662</v>
      </c>
      <c r="E1474" t="str">
        <f>VLOOKUP(D1474,Product_Dim!$A$1:$G$101,2,0)</f>
        <v>Women's Hair Dryer Brush</v>
      </c>
      <c r="F1474" t="s">
        <v>1748</v>
      </c>
      <c r="G1474">
        <v>1</v>
      </c>
      <c r="H1474">
        <v>997.87</v>
      </c>
      <c r="I1474">
        <v>0.24</v>
      </c>
      <c r="J1474" t="s">
        <v>1805</v>
      </c>
      <c r="K1474" s="17">
        <v>758.38120000000004</v>
      </c>
      <c r="L1474">
        <f>VLOOKUP(C1474,Customer_Dim!$A$2:$H$501,3,0)</f>
        <v>23</v>
      </c>
      <c r="M1474" t="str">
        <f t="shared" si="22"/>
        <v>20–39</v>
      </c>
      <c r="N1474" t="str">
        <f>VLOOKUP(C1474,Customer_Dim!$A$2:$H$501,4,0)</f>
        <v>Male</v>
      </c>
      <c r="O1474" t="str">
        <f>VLOOKUP(C1474,Customer_Dim!$A$2:$H$501,6,0)</f>
        <v>Ohio</v>
      </c>
      <c r="P1474">
        <f>VLOOKUP(D1474,Product_Dim!$A$1:$G$101,7,0)</f>
        <v>177</v>
      </c>
    </row>
    <row r="1475" spans="1:16" x14ac:dyDescent="0.3">
      <c r="A1475" t="s">
        <v>2881</v>
      </c>
      <c r="B1475" s="4">
        <v>45428</v>
      </c>
      <c r="C1475" t="s">
        <v>1123</v>
      </c>
      <c r="D1475" t="s">
        <v>1680</v>
      </c>
      <c r="E1475" t="str">
        <f>VLOOKUP(D1475,Product_Dim!$A$1:$G$101,2,0)</f>
        <v>Women's Ankle Boots</v>
      </c>
      <c r="F1475" t="s">
        <v>1768</v>
      </c>
      <c r="G1475">
        <v>4</v>
      </c>
      <c r="H1475">
        <v>255.48</v>
      </c>
      <c r="I1475">
        <v>0.03</v>
      </c>
      <c r="J1475" t="s">
        <v>1810</v>
      </c>
      <c r="K1475" s="17">
        <v>991.26239999999996</v>
      </c>
      <c r="L1475">
        <f>VLOOKUP(C1475,Customer_Dim!$A$2:$H$501,3,0)</f>
        <v>23</v>
      </c>
      <c r="M1475" t="str">
        <f t="shared" ref="M1475:M1538" si="23">IF(L1475&lt;20,"Below 20",
IF(L1475&lt;40,"20–39",
IF(L1475&lt;60,"40–59","60+")))</f>
        <v>20–39</v>
      </c>
      <c r="N1475" t="str">
        <f>VLOOKUP(C1475,Customer_Dim!$A$2:$H$501,4,0)</f>
        <v>Male</v>
      </c>
      <c r="O1475" t="str">
        <f>VLOOKUP(C1475,Customer_Dim!$A$2:$H$501,6,0)</f>
        <v>Ohio</v>
      </c>
      <c r="P1475">
        <f>VLOOKUP(D1475,Product_Dim!$A$1:$G$101,7,0)</f>
        <v>82</v>
      </c>
    </row>
    <row r="1476" spans="1:16" x14ac:dyDescent="0.3">
      <c r="A1476" t="s">
        <v>3067</v>
      </c>
      <c r="B1476" s="4">
        <v>45323</v>
      </c>
      <c r="C1476" t="s">
        <v>1123</v>
      </c>
      <c r="D1476" t="s">
        <v>1704</v>
      </c>
      <c r="E1476" t="str">
        <f>VLOOKUP(D1476,Product_Dim!$A$1:$G$101,2,0)</f>
        <v>LED Bedside Lamp</v>
      </c>
      <c r="F1476" t="s">
        <v>1739</v>
      </c>
      <c r="G1476">
        <v>4</v>
      </c>
      <c r="H1476">
        <v>800</v>
      </c>
      <c r="I1476">
        <v>0.2</v>
      </c>
      <c r="J1476" t="s">
        <v>1805</v>
      </c>
      <c r="K1476" s="17">
        <v>2560</v>
      </c>
      <c r="L1476">
        <f>VLOOKUP(C1476,Customer_Dim!$A$2:$H$501,3,0)</f>
        <v>23</v>
      </c>
      <c r="M1476" t="str">
        <f t="shared" si="23"/>
        <v>20–39</v>
      </c>
      <c r="N1476" t="str">
        <f>VLOOKUP(C1476,Customer_Dim!$A$2:$H$501,4,0)</f>
        <v>Male</v>
      </c>
      <c r="O1476" t="str">
        <f>VLOOKUP(C1476,Customer_Dim!$A$2:$H$501,6,0)</f>
        <v>Ohio</v>
      </c>
      <c r="P1476">
        <f>VLOOKUP(D1476,Product_Dim!$A$1:$G$101,7,0)</f>
        <v>220</v>
      </c>
    </row>
    <row r="1477" spans="1:16" x14ac:dyDescent="0.3">
      <c r="A1477" t="s">
        <v>2584</v>
      </c>
      <c r="B1477" s="4">
        <v>45331</v>
      </c>
      <c r="C1477" t="s">
        <v>1123</v>
      </c>
      <c r="D1477" t="s">
        <v>1712</v>
      </c>
      <c r="E1477" t="str">
        <f>VLOOKUP(D1477,Product_Dim!$A$1:$G$101,2,0)</f>
        <v>Women's High Heels</v>
      </c>
      <c r="F1477" t="s">
        <v>1776</v>
      </c>
      <c r="G1477">
        <v>2</v>
      </c>
      <c r="H1477">
        <v>229.81</v>
      </c>
      <c r="I1477">
        <v>0.21</v>
      </c>
      <c r="J1477" t="s">
        <v>1810</v>
      </c>
      <c r="K1477" s="17">
        <v>363.09980000000002</v>
      </c>
      <c r="L1477">
        <f>VLOOKUP(C1477,Customer_Dim!$A$2:$H$501,3,0)</f>
        <v>23</v>
      </c>
      <c r="M1477" t="str">
        <f t="shared" si="23"/>
        <v>20–39</v>
      </c>
      <c r="N1477" t="str">
        <f>VLOOKUP(C1477,Customer_Dim!$A$2:$H$501,4,0)</f>
        <v>Male</v>
      </c>
      <c r="O1477" t="str">
        <f>VLOOKUP(C1477,Customer_Dim!$A$2:$H$501,6,0)</f>
        <v>Ohio</v>
      </c>
      <c r="P1477">
        <f>VLOOKUP(D1477,Product_Dim!$A$1:$G$101,7,0)</f>
        <v>496</v>
      </c>
    </row>
    <row r="1478" spans="1:16" x14ac:dyDescent="0.3">
      <c r="A1478" t="s">
        <v>3550</v>
      </c>
      <c r="B1478" s="4">
        <v>45355</v>
      </c>
      <c r="C1478" t="s">
        <v>1126</v>
      </c>
      <c r="D1478" t="s">
        <v>1612</v>
      </c>
      <c r="E1478" t="str">
        <f>VLOOKUP(D1478,Product_Dim!$A$1:$G$101,2,0)</f>
        <v>Yoga Exercise Mat</v>
      </c>
      <c r="F1478" t="s">
        <v>1748</v>
      </c>
      <c r="G1478">
        <v>3</v>
      </c>
      <c r="H1478">
        <v>239.54</v>
      </c>
      <c r="I1478">
        <v>0.28999999999999998</v>
      </c>
      <c r="J1478" t="s">
        <v>1810</v>
      </c>
      <c r="K1478" s="17">
        <v>510.22019999999998</v>
      </c>
      <c r="L1478">
        <f>VLOOKUP(C1478,Customer_Dim!$A$2:$H$501,3,0)</f>
        <v>58</v>
      </c>
      <c r="M1478" t="str">
        <f t="shared" si="23"/>
        <v>40–59</v>
      </c>
      <c r="N1478" t="str">
        <f>VLOOKUP(C1478,Customer_Dim!$A$2:$H$501,4,0)</f>
        <v>Male</v>
      </c>
      <c r="O1478" t="str">
        <f>VLOOKUP(C1478,Customer_Dim!$A$2:$H$501,6,0)</f>
        <v>Arizona</v>
      </c>
      <c r="P1478">
        <f>VLOOKUP(D1478,Product_Dim!$A$1:$G$101,7,0)</f>
        <v>369</v>
      </c>
    </row>
    <row r="1479" spans="1:16" x14ac:dyDescent="0.3">
      <c r="A1479" t="s">
        <v>2545</v>
      </c>
      <c r="B1479" s="4">
        <v>45657</v>
      </c>
      <c r="C1479" t="s">
        <v>1126</v>
      </c>
      <c r="D1479" t="s">
        <v>1622</v>
      </c>
      <c r="E1479" t="str">
        <f>VLOOKUP(D1479,Product_Dim!$A$1:$G$101,2,0)</f>
        <v>Men's Winter Jacket</v>
      </c>
      <c r="F1479" t="s">
        <v>1774</v>
      </c>
      <c r="G1479">
        <v>2</v>
      </c>
      <c r="H1479">
        <v>213.69</v>
      </c>
      <c r="I1479">
        <v>0.28000000000000003</v>
      </c>
      <c r="J1479" t="s">
        <v>1807</v>
      </c>
      <c r="K1479" s="17">
        <v>307.71359999999999</v>
      </c>
      <c r="L1479">
        <f>VLOOKUP(C1479,Customer_Dim!$A$2:$H$501,3,0)</f>
        <v>58</v>
      </c>
      <c r="M1479" t="str">
        <f t="shared" si="23"/>
        <v>40–59</v>
      </c>
      <c r="N1479" t="str">
        <f>VLOOKUP(C1479,Customer_Dim!$A$2:$H$501,4,0)</f>
        <v>Male</v>
      </c>
      <c r="O1479" t="str">
        <f>VLOOKUP(C1479,Customer_Dim!$A$2:$H$501,6,0)</f>
        <v>Arizona</v>
      </c>
      <c r="P1479">
        <f>VLOOKUP(D1479,Product_Dim!$A$1:$G$101,7,0)</f>
        <v>296</v>
      </c>
    </row>
    <row r="1480" spans="1:16" x14ac:dyDescent="0.3">
      <c r="A1480" t="s">
        <v>2050</v>
      </c>
      <c r="B1480" s="4">
        <v>45480</v>
      </c>
      <c r="C1480" t="s">
        <v>1126</v>
      </c>
      <c r="D1480" t="s">
        <v>1660</v>
      </c>
      <c r="E1480" t="str">
        <f>VLOOKUP(D1480,Product_Dim!$A$1:$G$101,2,0)</f>
        <v>Adjustable Dumbbells 20kg</v>
      </c>
      <c r="F1480" t="s">
        <v>1774</v>
      </c>
      <c r="G1480">
        <v>2</v>
      </c>
      <c r="H1480">
        <v>703.95</v>
      </c>
      <c r="I1480">
        <v>0.03</v>
      </c>
      <c r="J1480" t="s">
        <v>1805</v>
      </c>
      <c r="K1480" s="17">
        <v>1365.663</v>
      </c>
      <c r="L1480">
        <f>VLOOKUP(C1480,Customer_Dim!$A$2:$H$501,3,0)</f>
        <v>58</v>
      </c>
      <c r="M1480" t="str">
        <f t="shared" si="23"/>
        <v>40–59</v>
      </c>
      <c r="N1480" t="str">
        <f>VLOOKUP(C1480,Customer_Dim!$A$2:$H$501,4,0)</f>
        <v>Male</v>
      </c>
      <c r="O1480" t="str">
        <f>VLOOKUP(C1480,Customer_Dim!$A$2:$H$501,6,0)</f>
        <v>Arizona</v>
      </c>
      <c r="P1480">
        <f>VLOOKUP(D1480,Product_Dim!$A$1:$G$101,7,0)</f>
        <v>423</v>
      </c>
    </row>
    <row r="1481" spans="1:16" x14ac:dyDescent="0.3">
      <c r="A1481" t="s">
        <v>2486</v>
      </c>
      <c r="B1481" s="4">
        <v>45273</v>
      </c>
      <c r="C1481" t="s">
        <v>1126</v>
      </c>
      <c r="D1481" t="s">
        <v>1670</v>
      </c>
      <c r="E1481" t="str">
        <f>VLOOKUP(D1481,Product_Dim!$A$1:$G$101,2,0)</f>
        <v>Kitchen Storage Rack</v>
      </c>
      <c r="F1481" t="s">
        <v>1776</v>
      </c>
      <c r="G1481">
        <v>3</v>
      </c>
      <c r="H1481">
        <v>306.70999999999998</v>
      </c>
      <c r="I1481">
        <v>0.09</v>
      </c>
      <c r="J1481" t="s">
        <v>1807</v>
      </c>
      <c r="K1481" s="17">
        <v>837.31829999999991</v>
      </c>
      <c r="L1481">
        <f>VLOOKUP(C1481,Customer_Dim!$A$2:$H$501,3,0)</f>
        <v>58</v>
      </c>
      <c r="M1481" t="str">
        <f t="shared" si="23"/>
        <v>40–59</v>
      </c>
      <c r="N1481" t="str">
        <f>VLOOKUP(C1481,Customer_Dim!$A$2:$H$501,4,0)</f>
        <v>Male</v>
      </c>
      <c r="O1481" t="str">
        <f>VLOOKUP(C1481,Customer_Dim!$A$2:$H$501,6,0)</f>
        <v>Arizona</v>
      </c>
      <c r="P1481">
        <f>VLOOKUP(D1481,Product_Dim!$A$1:$G$101,7,0)</f>
        <v>89</v>
      </c>
    </row>
    <row r="1482" spans="1:16" x14ac:dyDescent="0.3">
      <c r="A1482" t="s">
        <v>3093</v>
      </c>
      <c r="B1482" s="4">
        <v>45810</v>
      </c>
      <c r="C1482" t="s">
        <v>1129</v>
      </c>
      <c r="D1482" t="s">
        <v>1525</v>
      </c>
      <c r="E1482" t="str">
        <f>VLOOKUP(D1482,Product_Dim!$A$1:$G$101,2,0)</f>
        <v>Brother Laser Printer</v>
      </c>
      <c r="F1482" t="s">
        <v>1786</v>
      </c>
      <c r="G1482">
        <v>3</v>
      </c>
      <c r="H1482">
        <v>279.45</v>
      </c>
      <c r="I1482">
        <v>0.15</v>
      </c>
      <c r="J1482" t="s">
        <v>1810</v>
      </c>
      <c r="K1482" s="17">
        <v>712.59749999999985</v>
      </c>
      <c r="L1482">
        <f>VLOOKUP(C1482,Customer_Dim!$A$2:$H$501,3,0)</f>
        <v>63</v>
      </c>
      <c r="M1482" t="str">
        <f t="shared" si="23"/>
        <v>60+</v>
      </c>
      <c r="N1482" t="str">
        <f>VLOOKUP(C1482,Customer_Dim!$A$2:$H$501,4,0)</f>
        <v>Female</v>
      </c>
      <c r="O1482" t="str">
        <f>VLOOKUP(C1482,Customer_Dim!$A$2:$H$501,6,0)</f>
        <v>Alaska</v>
      </c>
      <c r="P1482">
        <f>VLOOKUP(D1482,Product_Dim!$A$1:$G$101,7,0)</f>
        <v>416</v>
      </c>
    </row>
    <row r="1483" spans="1:16" x14ac:dyDescent="0.3">
      <c r="A1483" t="s">
        <v>3473</v>
      </c>
      <c r="B1483" s="4">
        <v>45296</v>
      </c>
      <c r="C1483" t="s">
        <v>1129</v>
      </c>
      <c r="D1483" t="s">
        <v>1584</v>
      </c>
      <c r="E1483" t="str">
        <f>VLOOKUP(D1483,Product_Dim!$A$1:$G$101,2,0)</f>
        <v>Decorative Floor Vase</v>
      </c>
      <c r="F1483" t="s">
        <v>1768</v>
      </c>
      <c r="G1483">
        <v>4</v>
      </c>
      <c r="H1483">
        <v>208.34</v>
      </c>
      <c r="I1483">
        <v>0.01</v>
      </c>
      <c r="J1483" t="s">
        <v>1807</v>
      </c>
      <c r="K1483" s="17">
        <v>825.02639999999997</v>
      </c>
      <c r="L1483">
        <f>VLOOKUP(C1483,Customer_Dim!$A$2:$H$501,3,0)</f>
        <v>63</v>
      </c>
      <c r="M1483" t="str">
        <f t="shared" si="23"/>
        <v>60+</v>
      </c>
      <c r="N1483" t="str">
        <f>VLOOKUP(C1483,Customer_Dim!$A$2:$H$501,4,0)</f>
        <v>Female</v>
      </c>
      <c r="O1483" t="str">
        <f>VLOOKUP(C1483,Customer_Dim!$A$2:$H$501,6,0)</f>
        <v>Alaska</v>
      </c>
      <c r="P1483">
        <f>VLOOKUP(D1483,Product_Dim!$A$1:$G$101,7,0)</f>
        <v>378</v>
      </c>
    </row>
    <row r="1484" spans="1:16" x14ac:dyDescent="0.3">
      <c r="A1484" t="s">
        <v>3784</v>
      </c>
      <c r="B1484" s="4">
        <v>45793</v>
      </c>
      <c r="C1484" t="s">
        <v>1129</v>
      </c>
      <c r="D1484" t="s">
        <v>1588</v>
      </c>
      <c r="E1484" t="str">
        <f>VLOOKUP(D1484,Product_Dim!$A$1:$G$101,2,0)</f>
        <v>Fabric Sofa Throw Blanket</v>
      </c>
      <c r="F1484" t="s">
        <v>1743</v>
      </c>
      <c r="G1484">
        <v>1</v>
      </c>
      <c r="H1484">
        <v>722.57</v>
      </c>
      <c r="I1484">
        <v>0.18</v>
      </c>
      <c r="J1484" t="s">
        <v>1805</v>
      </c>
      <c r="K1484" s="17">
        <v>592.50740000000008</v>
      </c>
      <c r="L1484">
        <f>VLOOKUP(C1484,Customer_Dim!$A$2:$H$501,3,0)</f>
        <v>63</v>
      </c>
      <c r="M1484" t="str">
        <f t="shared" si="23"/>
        <v>60+</v>
      </c>
      <c r="N1484" t="str">
        <f>VLOOKUP(C1484,Customer_Dim!$A$2:$H$501,4,0)</f>
        <v>Female</v>
      </c>
      <c r="O1484" t="str">
        <f>VLOOKUP(C1484,Customer_Dim!$A$2:$H$501,6,0)</f>
        <v>Alaska</v>
      </c>
      <c r="P1484">
        <f>VLOOKUP(D1484,Product_Dim!$A$1:$G$101,7,0)</f>
        <v>276</v>
      </c>
    </row>
    <row r="1485" spans="1:16" x14ac:dyDescent="0.3">
      <c r="A1485" t="s">
        <v>2967</v>
      </c>
      <c r="B1485" s="4">
        <v>45367</v>
      </c>
      <c r="C1485" t="s">
        <v>1129</v>
      </c>
      <c r="D1485" t="s">
        <v>1590</v>
      </c>
      <c r="E1485" t="str">
        <f>VLOOKUP(D1485,Product_Dim!$A$1:$G$101,2,0)</f>
        <v>Stainless Steel Cutlery Set</v>
      </c>
      <c r="F1485" t="s">
        <v>1774</v>
      </c>
      <c r="G1485">
        <v>2</v>
      </c>
      <c r="H1485">
        <v>723.75</v>
      </c>
      <c r="I1485">
        <v>0.03</v>
      </c>
      <c r="J1485" t="s">
        <v>1807</v>
      </c>
      <c r="K1485" s="17">
        <v>1404.075</v>
      </c>
      <c r="L1485">
        <f>VLOOKUP(C1485,Customer_Dim!$A$2:$H$501,3,0)</f>
        <v>63</v>
      </c>
      <c r="M1485" t="str">
        <f t="shared" si="23"/>
        <v>60+</v>
      </c>
      <c r="N1485" t="str">
        <f>VLOOKUP(C1485,Customer_Dim!$A$2:$H$501,4,0)</f>
        <v>Female</v>
      </c>
      <c r="O1485" t="str">
        <f>VLOOKUP(C1485,Customer_Dim!$A$2:$H$501,6,0)</f>
        <v>Alaska</v>
      </c>
      <c r="P1485">
        <f>VLOOKUP(D1485,Product_Dim!$A$1:$G$101,7,0)</f>
        <v>57</v>
      </c>
    </row>
    <row r="1486" spans="1:16" x14ac:dyDescent="0.3">
      <c r="A1486" t="s">
        <v>2689</v>
      </c>
      <c r="B1486" s="4">
        <v>45360</v>
      </c>
      <c r="C1486" t="s">
        <v>1129</v>
      </c>
      <c r="D1486" t="s">
        <v>1610</v>
      </c>
      <c r="E1486" t="str">
        <f>VLOOKUP(D1486,Product_Dim!$A$1:$G$101,2,0)</f>
        <v>Noise-Canceling Headphones</v>
      </c>
      <c r="F1486" t="s">
        <v>1755</v>
      </c>
      <c r="G1486">
        <v>3</v>
      </c>
      <c r="H1486">
        <v>174.57</v>
      </c>
      <c r="I1486">
        <v>0</v>
      </c>
      <c r="J1486" t="s">
        <v>1807</v>
      </c>
      <c r="K1486" s="17">
        <v>523.71</v>
      </c>
      <c r="L1486">
        <f>VLOOKUP(C1486,Customer_Dim!$A$2:$H$501,3,0)</f>
        <v>63</v>
      </c>
      <c r="M1486" t="str">
        <f t="shared" si="23"/>
        <v>60+</v>
      </c>
      <c r="N1486" t="str">
        <f>VLOOKUP(C1486,Customer_Dim!$A$2:$H$501,4,0)</f>
        <v>Female</v>
      </c>
      <c r="O1486" t="str">
        <f>VLOOKUP(C1486,Customer_Dim!$A$2:$H$501,6,0)</f>
        <v>Alaska</v>
      </c>
      <c r="P1486">
        <f>VLOOKUP(D1486,Product_Dim!$A$1:$G$101,7,0)</f>
        <v>378</v>
      </c>
    </row>
    <row r="1487" spans="1:16" x14ac:dyDescent="0.3">
      <c r="A1487" t="s">
        <v>2320</v>
      </c>
      <c r="B1487" s="4">
        <v>45735</v>
      </c>
      <c r="C1487" t="s">
        <v>1129</v>
      </c>
      <c r="D1487" t="s">
        <v>1620</v>
      </c>
      <c r="E1487" t="str">
        <f>VLOOKUP(D1487,Product_Dim!$A$1:$G$101,2,0)</f>
        <v>High-Grip Football</v>
      </c>
      <c r="F1487" t="s">
        <v>1786</v>
      </c>
      <c r="G1487">
        <v>1</v>
      </c>
      <c r="H1487">
        <v>853.12</v>
      </c>
      <c r="I1487">
        <v>0.19</v>
      </c>
      <c r="J1487" t="s">
        <v>1810</v>
      </c>
      <c r="K1487" s="17">
        <v>691.02719999999999</v>
      </c>
      <c r="L1487">
        <f>VLOOKUP(C1487,Customer_Dim!$A$2:$H$501,3,0)</f>
        <v>63</v>
      </c>
      <c r="M1487" t="str">
        <f t="shared" si="23"/>
        <v>60+</v>
      </c>
      <c r="N1487" t="str">
        <f>VLOOKUP(C1487,Customer_Dim!$A$2:$H$501,4,0)</f>
        <v>Female</v>
      </c>
      <c r="O1487" t="str">
        <f>VLOOKUP(C1487,Customer_Dim!$A$2:$H$501,6,0)</f>
        <v>Alaska</v>
      </c>
      <c r="P1487">
        <f>VLOOKUP(D1487,Product_Dim!$A$1:$G$101,7,0)</f>
        <v>114</v>
      </c>
    </row>
    <row r="1488" spans="1:16" x14ac:dyDescent="0.3">
      <c r="A1488" t="s">
        <v>3612</v>
      </c>
      <c r="B1488" s="4">
        <v>45486</v>
      </c>
      <c r="C1488" t="s">
        <v>1132</v>
      </c>
      <c r="D1488" t="s">
        <v>1646</v>
      </c>
      <c r="E1488" t="str">
        <f>VLOOKUP(D1488,Product_Dim!$A$1:$G$101,2,0)</f>
        <v>Womens Cotton Scarf</v>
      </c>
      <c r="F1488" t="s">
        <v>1792</v>
      </c>
      <c r="G1488">
        <v>3</v>
      </c>
      <c r="H1488">
        <v>658.33</v>
      </c>
      <c r="I1488">
        <v>0.12</v>
      </c>
      <c r="J1488" t="s">
        <v>1810</v>
      </c>
      <c r="K1488" s="17">
        <v>1737.9911999999999</v>
      </c>
      <c r="L1488">
        <f>VLOOKUP(C1488,Customer_Dim!$A$2:$H$501,3,0)</f>
        <v>40</v>
      </c>
      <c r="M1488" t="str">
        <f t="shared" si="23"/>
        <v>40–59</v>
      </c>
      <c r="N1488" t="str">
        <f>VLOOKUP(C1488,Customer_Dim!$A$2:$H$501,4,0)</f>
        <v>Female</v>
      </c>
      <c r="O1488" t="str">
        <f>VLOOKUP(C1488,Customer_Dim!$A$2:$H$501,6,0)</f>
        <v>Alabama</v>
      </c>
      <c r="P1488">
        <f>VLOOKUP(D1488,Product_Dim!$A$1:$G$101,7,0)</f>
        <v>485</v>
      </c>
    </row>
    <row r="1489" spans="1:16" x14ac:dyDescent="0.3">
      <c r="A1489" t="s">
        <v>2518</v>
      </c>
      <c r="B1489" s="4">
        <v>45559</v>
      </c>
      <c r="C1489" t="s">
        <v>1132</v>
      </c>
      <c r="D1489" t="s">
        <v>1672</v>
      </c>
      <c r="E1489" t="str">
        <f>VLOOKUP(D1489,Product_Dim!$A$1:$G$101,2,0)</f>
        <v>Hair Repair Oil Treatment</v>
      </c>
      <c r="F1489" t="s">
        <v>1789</v>
      </c>
      <c r="G1489">
        <v>1</v>
      </c>
      <c r="H1489">
        <v>613.17999999999995</v>
      </c>
      <c r="I1489">
        <v>0.14000000000000001</v>
      </c>
      <c r="J1489" t="s">
        <v>1810</v>
      </c>
      <c r="K1489" s="17">
        <v>527.33479999999997</v>
      </c>
      <c r="L1489">
        <f>VLOOKUP(C1489,Customer_Dim!$A$2:$H$501,3,0)</f>
        <v>40</v>
      </c>
      <c r="M1489" t="str">
        <f t="shared" si="23"/>
        <v>40–59</v>
      </c>
      <c r="N1489" t="str">
        <f>VLOOKUP(C1489,Customer_Dim!$A$2:$H$501,4,0)</f>
        <v>Female</v>
      </c>
      <c r="O1489" t="str">
        <f>VLOOKUP(C1489,Customer_Dim!$A$2:$H$501,6,0)</f>
        <v>Alabama</v>
      </c>
      <c r="P1489">
        <f>VLOOKUP(D1489,Product_Dim!$A$1:$G$101,7,0)</f>
        <v>383</v>
      </c>
    </row>
    <row r="1490" spans="1:16" x14ac:dyDescent="0.3">
      <c r="A1490" t="s">
        <v>2274</v>
      </c>
      <c r="B1490" s="4">
        <v>45565</v>
      </c>
      <c r="C1490" t="s">
        <v>1132</v>
      </c>
      <c r="D1490" t="s">
        <v>1676</v>
      </c>
      <c r="E1490" t="str">
        <f>VLOOKUP(D1490,Product_Dim!$A$1:$G$101,2,0)</f>
        <v>Shin Guards – Adult</v>
      </c>
      <c r="F1490" t="s">
        <v>1758</v>
      </c>
      <c r="G1490">
        <v>4</v>
      </c>
      <c r="H1490">
        <v>934.96</v>
      </c>
      <c r="I1490">
        <v>0.18</v>
      </c>
      <c r="J1490" t="s">
        <v>1807</v>
      </c>
      <c r="K1490" s="17">
        <v>3066.6687999999999</v>
      </c>
      <c r="L1490">
        <f>VLOOKUP(C1490,Customer_Dim!$A$2:$H$501,3,0)</f>
        <v>40</v>
      </c>
      <c r="M1490" t="str">
        <f t="shared" si="23"/>
        <v>40–59</v>
      </c>
      <c r="N1490" t="str">
        <f>VLOOKUP(C1490,Customer_Dim!$A$2:$H$501,4,0)</f>
        <v>Female</v>
      </c>
      <c r="O1490" t="str">
        <f>VLOOKUP(C1490,Customer_Dim!$A$2:$H$501,6,0)</f>
        <v>Alabama</v>
      </c>
      <c r="P1490">
        <f>VLOOKUP(D1490,Product_Dim!$A$1:$G$101,7,0)</f>
        <v>359</v>
      </c>
    </row>
    <row r="1491" spans="1:16" x14ac:dyDescent="0.3">
      <c r="A1491" t="s">
        <v>3001</v>
      </c>
      <c r="B1491" s="4">
        <v>45250</v>
      </c>
      <c r="C1491" t="s">
        <v>1135</v>
      </c>
      <c r="D1491" t="s">
        <v>1582</v>
      </c>
      <c r="E1491" t="str">
        <f>VLOOKUP(D1491,Product_Dim!$A$1:$G$101,2,0)</f>
        <v>Wireless Bluetooth Speaker</v>
      </c>
      <c r="F1491" t="s">
        <v>1789</v>
      </c>
      <c r="G1491">
        <v>2</v>
      </c>
      <c r="H1491">
        <v>519.29999999999995</v>
      </c>
      <c r="I1491">
        <v>0.09</v>
      </c>
      <c r="J1491" t="s">
        <v>1807</v>
      </c>
      <c r="K1491" s="17">
        <v>945.12599999999998</v>
      </c>
      <c r="L1491">
        <f>VLOOKUP(C1491,Customer_Dim!$A$2:$H$501,3,0)</f>
        <v>51</v>
      </c>
      <c r="M1491" t="str">
        <f t="shared" si="23"/>
        <v>40–59</v>
      </c>
      <c r="N1491" t="str">
        <f>VLOOKUP(C1491,Customer_Dim!$A$2:$H$501,4,0)</f>
        <v>Male</v>
      </c>
      <c r="O1491" t="str">
        <f>VLOOKUP(C1491,Customer_Dim!$A$2:$H$501,6,0)</f>
        <v>Ohio</v>
      </c>
      <c r="P1491">
        <f>VLOOKUP(D1491,Product_Dim!$A$1:$G$101,7,0)</f>
        <v>213</v>
      </c>
    </row>
    <row r="1492" spans="1:16" x14ac:dyDescent="0.3">
      <c r="A1492" t="s">
        <v>1866</v>
      </c>
      <c r="B1492" s="4">
        <v>45257</v>
      </c>
      <c r="C1492" t="s">
        <v>1135</v>
      </c>
      <c r="D1492" t="s">
        <v>1708</v>
      </c>
      <c r="E1492" t="str">
        <f>VLOOKUP(D1492,Product_Dim!$A$1:$G$101,2,0)</f>
        <v>Face Foundation Kit</v>
      </c>
      <c r="F1492" t="s">
        <v>1774</v>
      </c>
      <c r="G1492">
        <v>1</v>
      </c>
      <c r="H1492">
        <v>996.33</v>
      </c>
      <c r="I1492">
        <v>0.23</v>
      </c>
      <c r="J1492" t="s">
        <v>1807</v>
      </c>
      <c r="K1492" s="17">
        <v>767.17410000000007</v>
      </c>
      <c r="L1492">
        <f>VLOOKUP(C1492,Customer_Dim!$A$2:$H$501,3,0)</f>
        <v>51</v>
      </c>
      <c r="M1492" t="str">
        <f t="shared" si="23"/>
        <v>40–59</v>
      </c>
      <c r="N1492" t="str">
        <f>VLOOKUP(C1492,Customer_Dim!$A$2:$H$501,4,0)</f>
        <v>Male</v>
      </c>
      <c r="O1492" t="str">
        <f>VLOOKUP(C1492,Customer_Dim!$A$2:$H$501,6,0)</f>
        <v>Ohio</v>
      </c>
      <c r="P1492">
        <f>VLOOKUP(D1492,Product_Dim!$A$1:$G$101,7,0)</f>
        <v>457</v>
      </c>
    </row>
    <row r="1493" spans="1:16" x14ac:dyDescent="0.3">
      <c r="A1493" t="s">
        <v>1830</v>
      </c>
      <c r="B1493" s="4">
        <v>45466</v>
      </c>
      <c r="C1493" t="s">
        <v>1138</v>
      </c>
      <c r="D1493" t="s">
        <v>1554</v>
      </c>
      <c r="E1493" t="str">
        <f>VLOOKUP(D1493,Product_Dim!$A$1:$G$101,2,0)</f>
        <v>Hair Strengthening Shampoo</v>
      </c>
      <c r="F1493" t="s">
        <v>1764</v>
      </c>
      <c r="G1493">
        <v>1</v>
      </c>
      <c r="H1493">
        <v>719.28</v>
      </c>
      <c r="I1493">
        <v>0.08</v>
      </c>
      <c r="J1493" t="s">
        <v>1805</v>
      </c>
      <c r="K1493" s="17">
        <v>661.73760000000004</v>
      </c>
      <c r="L1493">
        <f>VLOOKUP(C1493,Customer_Dim!$A$2:$H$501,3,0)</f>
        <v>34</v>
      </c>
      <c r="M1493" t="str">
        <f t="shared" si="23"/>
        <v>20–39</v>
      </c>
      <c r="N1493" t="str">
        <f>VLOOKUP(C1493,Customer_Dim!$A$2:$H$501,4,0)</f>
        <v>Female</v>
      </c>
      <c r="O1493" t="str">
        <f>VLOOKUP(C1493,Customer_Dim!$A$2:$H$501,6,0)</f>
        <v>New York</v>
      </c>
      <c r="P1493">
        <f>VLOOKUP(D1493,Product_Dim!$A$1:$G$101,7,0)</f>
        <v>460</v>
      </c>
    </row>
    <row r="1494" spans="1:16" x14ac:dyDescent="0.3">
      <c r="A1494" t="s">
        <v>2842</v>
      </c>
      <c r="B1494" s="4">
        <v>45394</v>
      </c>
      <c r="C1494" t="s">
        <v>1138</v>
      </c>
      <c r="D1494" t="s">
        <v>1568</v>
      </c>
      <c r="E1494" t="str">
        <f>VLOOKUP(D1494,Product_Dim!$A$1:$G$101,2,0)</f>
        <v>Knee Support Brace</v>
      </c>
      <c r="F1494" t="s">
        <v>1781</v>
      </c>
      <c r="G1494">
        <v>2</v>
      </c>
      <c r="H1494">
        <v>760.14</v>
      </c>
      <c r="I1494">
        <v>0.02</v>
      </c>
      <c r="J1494" t="s">
        <v>1810</v>
      </c>
      <c r="K1494" s="17">
        <v>1489.8743999999999</v>
      </c>
      <c r="L1494">
        <f>VLOOKUP(C1494,Customer_Dim!$A$2:$H$501,3,0)</f>
        <v>34</v>
      </c>
      <c r="M1494" t="str">
        <f t="shared" si="23"/>
        <v>20–39</v>
      </c>
      <c r="N1494" t="str">
        <f>VLOOKUP(C1494,Customer_Dim!$A$2:$H$501,4,0)</f>
        <v>Female</v>
      </c>
      <c r="O1494" t="str">
        <f>VLOOKUP(C1494,Customer_Dim!$A$2:$H$501,6,0)</f>
        <v>New York</v>
      </c>
      <c r="P1494">
        <f>VLOOKUP(D1494,Product_Dim!$A$1:$G$101,7,0)</f>
        <v>65</v>
      </c>
    </row>
    <row r="1495" spans="1:16" x14ac:dyDescent="0.3">
      <c r="A1495" t="s">
        <v>2315</v>
      </c>
      <c r="B1495" s="4">
        <v>45656</v>
      </c>
      <c r="C1495" t="s">
        <v>1138</v>
      </c>
      <c r="D1495" t="s">
        <v>1537</v>
      </c>
      <c r="E1495" t="str">
        <f>VLOOKUP(D1495,Product_Dim!$A$1:$G$101,2,0)</f>
        <v>Men's Leather Belt</v>
      </c>
      <c r="F1495" t="s">
        <v>1768</v>
      </c>
      <c r="G1495">
        <v>1</v>
      </c>
      <c r="H1495">
        <v>191.6</v>
      </c>
      <c r="I1495">
        <v>0.27</v>
      </c>
      <c r="J1495" t="s">
        <v>1807</v>
      </c>
      <c r="K1495" s="17">
        <v>139.86799999999999</v>
      </c>
      <c r="L1495">
        <f>VLOOKUP(C1495,Customer_Dim!$A$2:$H$501,3,0)</f>
        <v>34</v>
      </c>
      <c r="M1495" t="str">
        <f t="shared" si="23"/>
        <v>20–39</v>
      </c>
      <c r="N1495" t="str">
        <f>VLOOKUP(C1495,Customer_Dim!$A$2:$H$501,4,0)</f>
        <v>Female</v>
      </c>
      <c r="O1495" t="str">
        <f>VLOOKUP(C1495,Customer_Dim!$A$2:$H$501,6,0)</f>
        <v>New York</v>
      </c>
      <c r="P1495">
        <f>VLOOKUP(D1495,Product_Dim!$A$1:$G$101,7,0)</f>
        <v>59</v>
      </c>
    </row>
    <row r="1496" spans="1:16" x14ac:dyDescent="0.3">
      <c r="A1496" t="s">
        <v>2831</v>
      </c>
      <c r="B1496" s="4">
        <v>45354</v>
      </c>
      <c r="C1496" t="s">
        <v>1138</v>
      </c>
      <c r="D1496" t="s">
        <v>1720</v>
      </c>
      <c r="E1496" t="str">
        <f>VLOOKUP(D1496,Product_Dim!$A$1:$G$101,2,0)</f>
        <v>Sports Stopwatch Basic</v>
      </c>
      <c r="F1496" t="s">
        <v>1764</v>
      </c>
      <c r="G1496">
        <v>1</v>
      </c>
      <c r="H1496">
        <v>329.94</v>
      </c>
      <c r="I1496">
        <v>0.14000000000000001</v>
      </c>
      <c r="J1496" t="s">
        <v>1810</v>
      </c>
      <c r="K1496" s="17">
        <v>283.7484</v>
      </c>
      <c r="L1496">
        <f>VLOOKUP(C1496,Customer_Dim!$A$2:$H$501,3,0)</f>
        <v>34</v>
      </c>
      <c r="M1496" t="str">
        <f t="shared" si="23"/>
        <v>20–39</v>
      </c>
      <c r="N1496" t="str">
        <f>VLOOKUP(C1496,Customer_Dim!$A$2:$H$501,4,0)</f>
        <v>Female</v>
      </c>
      <c r="O1496" t="str">
        <f>VLOOKUP(C1496,Customer_Dim!$A$2:$H$501,6,0)</f>
        <v>New York</v>
      </c>
      <c r="P1496">
        <f>VLOOKUP(D1496,Product_Dim!$A$1:$G$101,7,0)</f>
        <v>75</v>
      </c>
    </row>
    <row r="1497" spans="1:16" x14ac:dyDescent="0.3">
      <c r="A1497" t="s">
        <v>1965</v>
      </c>
      <c r="B1497" s="4">
        <v>45601</v>
      </c>
      <c r="C1497" t="s">
        <v>1141</v>
      </c>
      <c r="D1497" t="s">
        <v>1586</v>
      </c>
      <c r="E1497" t="str">
        <f>VLOOKUP(D1497,Product_Dim!$A$1:$G$101,2,0)</f>
        <v>Sports Stopwatch Timer</v>
      </c>
      <c r="F1497" t="s">
        <v>1774</v>
      </c>
      <c r="G1497">
        <v>2</v>
      </c>
      <c r="H1497">
        <v>60.98</v>
      </c>
      <c r="I1497">
        <v>0.23</v>
      </c>
      <c r="J1497" t="s">
        <v>1807</v>
      </c>
      <c r="K1497" s="17">
        <v>93.909199999999998</v>
      </c>
      <c r="L1497">
        <f>VLOOKUP(C1497,Customer_Dim!$A$2:$H$501,3,0)</f>
        <v>20</v>
      </c>
      <c r="M1497" t="str">
        <f t="shared" si="23"/>
        <v>20–39</v>
      </c>
      <c r="N1497" t="str">
        <f>VLOOKUP(C1497,Customer_Dim!$A$2:$H$501,4,0)</f>
        <v>Female</v>
      </c>
      <c r="O1497" t="str">
        <f>VLOOKUP(C1497,Customer_Dim!$A$2:$H$501,6,0)</f>
        <v>Vermont</v>
      </c>
      <c r="P1497">
        <f>VLOOKUP(D1497,Product_Dim!$A$1:$G$101,7,0)</f>
        <v>137</v>
      </c>
    </row>
    <row r="1498" spans="1:16" x14ac:dyDescent="0.3">
      <c r="A1498" t="s">
        <v>1907</v>
      </c>
      <c r="B1498" s="4">
        <v>45677</v>
      </c>
      <c r="C1498" t="s">
        <v>1141</v>
      </c>
      <c r="D1498" t="s">
        <v>1596</v>
      </c>
      <c r="E1498" t="str">
        <f>VLOOKUP(D1498,Product_Dim!$A$1:$G$101,2,0)</f>
        <v>Modern Wall Clock</v>
      </c>
      <c r="F1498" t="s">
        <v>1755</v>
      </c>
      <c r="G1498">
        <v>2</v>
      </c>
      <c r="H1498">
        <v>401.5</v>
      </c>
      <c r="I1498">
        <v>0.18</v>
      </c>
      <c r="J1498" t="s">
        <v>1805</v>
      </c>
      <c r="K1498" s="17">
        <v>658.46</v>
      </c>
      <c r="L1498">
        <f>VLOOKUP(C1498,Customer_Dim!$A$2:$H$501,3,0)</f>
        <v>20</v>
      </c>
      <c r="M1498" t="str">
        <f t="shared" si="23"/>
        <v>20–39</v>
      </c>
      <c r="N1498" t="str">
        <f>VLOOKUP(C1498,Customer_Dim!$A$2:$H$501,4,0)</f>
        <v>Female</v>
      </c>
      <c r="O1498" t="str">
        <f>VLOOKUP(C1498,Customer_Dim!$A$2:$H$501,6,0)</f>
        <v>Vermont</v>
      </c>
      <c r="P1498">
        <f>VLOOKUP(D1498,Product_Dim!$A$1:$G$101,7,0)</f>
        <v>305</v>
      </c>
    </row>
    <row r="1499" spans="1:16" x14ac:dyDescent="0.3">
      <c r="A1499" t="s">
        <v>2915</v>
      </c>
      <c r="B1499" s="4">
        <v>45448</v>
      </c>
      <c r="C1499" t="s">
        <v>1141</v>
      </c>
      <c r="D1499" t="s">
        <v>1652</v>
      </c>
      <c r="E1499" t="str">
        <f>VLOOKUP(D1499,Product_Dim!$A$1:$G$101,2,0)</f>
        <v>Tennis Ball 3-Pack</v>
      </c>
      <c r="F1499" t="s">
        <v>1771</v>
      </c>
      <c r="G1499">
        <v>3</v>
      </c>
      <c r="H1499">
        <v>808.87</v>
      </c>
      <c r="I1499">
        <v>0.12</v>
      </c>
      <c r="J1499" t="s">
        <v>1810</v>
      </c>
      <c r="K1499" s="17">
        <v>2135.4168</v>
      </c>
      <c r="L1499">
        <f>VLOOKUP(C1499,Customer_Dim!$A$2:$H$501,3,0)</f>
        <v>20</v>
      </c>
      <c r="M1499" t="str">
        <f t="shared" si="23"/>
        <v>20–39</v>
      </c>
      <c r="N1499" t="str">
        <f>VLOOKUP(C1499,Customer_Dim!$A$2:$H$501,4,0)</f>
        <v>Female</v>
      </c>
      <c r="O1499" t="str">
        <f>VLOOKUP(C1499,Customer_Dim!$A$2:$H$501,6,0)</f>
        <v>Vermont</v>
      </c>
      <c r="P1499">
        <f>VLOOKUP(D1499,Product_Dim!$A$1:$G$101,7,0)</f>
        <v>465</v>
      </c>
    </row>
    <row r="1500" spans="1:16" x14ac:dyDescent="0.3">
      <c r="A1500" t="s">
        <v>3314</v>
      </c>
      <c r="B1500" s="4">
        <v>45681</v>
      </c>
      <c r="C1500" t="s">
        <v>1141</v>
      </c>
      <c r="D1500" t="s">
        <v>1692</v>
      </c>
      <c r="E1500" t="str">
        <f>VLOOKUP(D1500,Product_Dim!$A$1:$G$101,2,0)</f>
        <v>Badminton Racket Set</v>
      </c>
      <c r="F1500" t="s">
        <v>1783</v>
      </c>
      <c r="G1500">
        <v>2</v>
      </c>
      <c r="H1500">
        <v>457.83</v>
      </c>
      <c r="I1500">
        <v>0.01</v>
      </c>
      <c r="J1500" t="s">
        <v>1810</v>
      </c>
      <c r="K1500" s="17">
        <v>906.50339999999994</v>
      </c>
      <c r="L1500">
        <f>VLOOKUP(C1500,Customer_Dim!$A$2:$H$501,3,0)</f>
        <v>20</v>
      </c>
      <c r="M1500" t="str">
        <f t="shared" si="23"/>
        <v>20–39</v>
      </c>
      <c r="N1500" t="str">
        <f>VLOOKUP(C1500,Customer_Dim!$A$2:$H$501,4,0)</f>
        <v>Female</v>
      </c>
      <c r="O1500" t="str">
        <f>VLOOKUP(C1500,Customer_Dim!$A$2:$H$501,6,0)</f>
        <v>Vermont</v>
      </c>
      <c r="P1500">
        <f>VLOOKUP(D1500,Product_Dim!$A$1:$G$101,7,0)</f>
        <v>358</v>
      </c>
    </row>
    <row r="1501" spans="1:16" x14ac:dyDescent="0.3">
      <c r="A1501" t="s">
        <v>2641</v>
      </c>
      <c r="B1501" s="4">
        <v>45310</v>
      </c>
      <c r="C1501" t="s">
        <v>1141</v>
      </c>
      <c r="D1501" t="s">
        <v>1696</v>
      </c>
      <c r="E1501" t="str">
        <f>VLOOKUP(D1501,Product_Dim!$A$1:$G$101,2,0)</f>
        <v>Hydrating Face Cleanser</v>
      </c>
      <c r="F1501" t="s">
        <v>1776</v>
      </c>
      <c r="G1501">
        <v>4</v>
      </c>
      <c r="H1501">
        <v>354.65</v>
      </c>
      <c r="I1501">
        <v>0.19</v>
      </c>
      <c r="J1501" t="s">
        <v>1805</v>
      </c>
      <c r="K1501" s="17">
        <v>1149.066</v>
      </c>
      <c r="L1501">
        <f>VLOOKUP(C1501,Customer_Dim!$A$2:$H$501,3,0)</f>
        <v>20</v>
      </c>
      <c r="M1501" t="str">
        <f t="shared" si="23"/>
        <v>20–39</v>
      </c>
      <c r="N1501" t="str">
        <f>VLOOKUP(C1501,Customer_Dim!$A$2:$H$501,4,0)</f>
        <v>Female</v>
      </c>
      <c r="O1501" t="str">
        <f>VLOOKUP(C1501,Customer_Dim!$A$2:$H$501,6,0)</f>
        <v>Vermont</v>
      </c>
      <c r="P1501">
        <f>VLOOKUP(D1501,Product_Dim!$A$1:$G$101,7,0)</f>
        <v>159</v>
      </c>
    </row>
    <row r="1502" spans="1:16" x14ac:dyDescent="0.3">
      <c r="A1502" t="s">
        <v>3645</v>
      </c>
      <c r="B1502" s="4">
        <v>45586</v>
      </c>
      <c r="C1502" t="s">
        <v>1144</v>
      </c>
      <c r="D1502" t="s">
        <v>1598</v>
      </c>
      <c r="E1502" t="str">
        <f>VLOOKUP(D1502,Product_Dim!$A$1:$G$101,2,0)</f>
        <v>Gaming Mechanical Keyboard</v>
      </c>
      <c r="F1502" t="s">
        <v>1786</v>
      </c>
      <c r="G1502">
        <v>2</v>
      </c>
      <c r="H1502">
        <v>858.15</v>
      </c>
      <c r="I1502">
        <v>0.03</v>
      </c>
      <c r="J1502" t="s">
        <v>1805</v>
      </c>
      <c r="K1502" s="17">
        <v>1664.8109999999999</v>
      </c>
      <c r="L1502">
        <f>VLOOKUP(C1502,Customer_Dim!$A$2:$H$501,3,0)</f>
        <v>45</v>
      </c>
      <c r="M1502" t="str">
        <f t="shared" si="23"/>
        <v>40–59</v>
      </c>
      <c r="N1502" t="str">
        <f>VLOOKUP(C1502,Customer_Dim!$A$2:$H$501,4,0)</f>
        <v>Male</v>
      </c>
      <c r="O1502" t="str">
        <f>VLOOKUP(C1502,Customer_Dim!$A$2:$H$501,6,0)</f>
        <v>Indiana</v>
      </c>
      <c r="P1502">
        <f>VLOOKUP(D1502,Product_Dim!$A$1:$G$101,7,0)</f>
        <v>86</v>
      </c>
    </row>
    <row r="1503" spans="1:16" x14ac:dyDescent="0.3">
      <c r="A1503" t="s">
        <v>2173</v>
      </c>
      <c r="B1503" s="4">
        <v>45469</v>
      </c>
      <c r="C1503" t="s">
        <v>1144</v>
      </c>
      <c r="D1503" t="s">
        <v>1604</v>
      </c>
      <c r="E1503" t="str">
        <f>VLOOKUP(D1503,Product_Dim!$A$1:$G$101,2,0)</f>
        <v>Men's Casual Sneakers</v>
      </c>
      <c r="F1503" t="s">
        <v>1786</v>
      </c>
      <c r="G1503">
        <v>1</v>
      </c>
      <c r="H1503">
        <v>628.98</v>
      </c>
      <c r="I1503">
        <v>0.03</v>
      </c>
      <c r="J1503" t="s">
        <v>1810</v>
      </c>
      <c r="K1503" s="17">
        <v>610.11059999999998</v>
      </c>
      <c r="L1503">
        <f>VLOOKUP(C1503,Customer_Dim!$A$2:$H$501,3,0)</f>
        <v>45</v>
      </c>
      <c r="M1503" t="str">
        <f t="shared" si="23"/>
        <v>40–59</v>
      </c>
      <c r="N1503" t="str">
        <f>VLOOKUP(C1503,Customer_Dim!$A$2:$H$501,4,0)</f>
        <v>Male</v>
      </c>
      <c r="O1503" t="str">
        <f>VLOOKUP(C1503,Customer_Dim!$A$2:$H$501,6,0)</f>
        <v>Indiana</v>
      </c>
      <c r="P1503">
        <f>VLOOKUP(D1503,Product_Dim!$A$1:$G$101,7,0)</f>
        <v>214</v>
      </c>
    </row>
    <row r="1504" spans="1:16" x14ac:dyDescent="0.3">
      <c r="A1504" t="s">
        <v>2596</v>
      </c>
      <c r="B1504" s="4">
        <v>45325</v>
      </c>
      <c r="C1504" t="s">
        <v>1144</v>
      </c>
      <c r="D1504" t="s">
        <v>1537</v>
      </c>
      <c r="E1504" t="str">
        <f>VLOOKUP(D1504,Product_Dim!$A$1:$G$101,2,0)</f>
        <v>Men's Leather Belt</v>
      </c>
      <c r="F1504" t="s">
        <v>1755</v>
      </c>
      <c r="G1504">
        <v>2</v>
      </c>
      <c r="H1504">
        <v>788.05</v>
      </c>
      <c r="I1504">
        <v>0.21</v>
      </c>
      <c r="J1504" t="s">
        <v>1805</v>
      </c>
      <c r="K1504" s="17">
        <v>1245.1189999999999</v>
      </c>
      <c r="L1504">
        <f>VLOOKUP(C1504,Customer_Dim!$A$2:$H$501,3,0)</f>
        <v>45</v>
      </c>
      <c r="M1504" t="str">
        <f t="shared" si="23"/>
        <v>40–59</v>
      </c>
      <c r="N1504" t="str">
        <f>VLOOKUP(C1504,Customer_Dim!$A$2:$H$501,4,0)</f>
        <v>Male</v>
      </c>
      <c r="O1504" t="str">
        <f>VLOOKUP(C1504,Customer_Dim!$A$2:$H$501,6,0)</f>
        <v>Indiana</v>
      </c>
      <c r="P1504">
        <f>VLOOKUP(D1504,Product_Dim!$A$1:$G$101,7,0)</f>
        <v>59</v>
      </c>
    </row>
    <row r="1505" spans="1:16" x14ac:dyDescent="0.3">
      <c r="A1505" t="s">
        <v>2527</v>
      </c>
      <c r="B1505" s="4">
        <v>45824</v>
      </c>
      <c r="C1505" t="s">
        <v>1144</v>
      </c>
      <c r="D1505" t="s">
        <v>1660</v>
      </c>
      <c r="E1505" t="str">
        <f>VLOOKUP(D1505,Product_Dim!$A$1:$G$101,2,0)</f>
        <v>Adjustable Dumbbells 20kg</v>
      </c>
      <c r="F1505" t="s">
        <v>1789</v>
      </c>
      <c r="G1505">
        <v>3</v>
      </c>
      <c r="H1505">
        <v>681.58</v>
      </c>
      <c r="I1505">
        <v>0.23</v>
      </c>
      <c r="J1505" t="s">
        <v>1805</v>
      </c>
      <c r="K1505" s="17">
        <v>1574.4498000000001</v>
      </c>
      <c r="L1505">
        <f>VLOOKUP(C1505,Customer_Dim!$A$2:$H$501,3,0)</f>
        <v>45</v>
      </c>
      <c r="M1505" t="str">
        <f t="shared" si="23"/>
        <v>40–59</v>
      </c>
      <c r="N1505" t="str">
        <f>VLOOKUP(C1505,Customer_Dim!$A$2:$H$501,4,0)</f>
        <v>Male</v>
      </c>
      <c r="O1505" t="str">
        <f>VLOOKUP(C1505,Customer_Dim!$A$2:$H$501,6,0)</f>
        <v>Indiana</v>
      </c>
      <c r="P1505">
        <f>VLOOKUP(D1505,Product_Dim!$A$1:$G$101,7,0)</f>
        <v>423</v>
      </c>
    </row>
    <row r="1506" spans="1:16" x14ac:dyDescent="0.3">
      <c r="A1506" t="s">
        <v>2859</v>
      </c>
      <c r="B1506" s="4">
        <v>45503</v>
      </c>
      <c r="C1506" t="s">
        <v>1144</v>
      </c>
      <c r="D1506" t="s">
        <v>1678</v>
      </c>
      <c r="E1506" t="str">
        <f>VLOOKUP(D1506,Product_Dim!$A$1:$G$101,2,0)</f>
        <v>Bluetooth Car Audio System</v>
      </c>
      <c r="F1506" t="s">
        <v>1792</v>
      </c>
      <c r="G1506">
        <v>4</v>
      </c>
      <c r="H1506">
        <v>475.98</v>
      </c>
      <c r="I1506">
        <v>0.19</v>
      </c>
      <c r="J1506" t="s">
        <v>1807</v>
      </c>
      <c r="K1506" s="17">
        <v>1542.1751999999999</v>
      </c>
      <c r="L1506">
        <f>VLOOKUP(C1506,Customer_Dim!$A$2:$H$501,3,0)</f>
        <v>45</v>
      </c>
      <c r="M1506" t="str">
        <f t="shared" si="23"/>
        <v>40–59</v>
      </c>
      <c r="N1506" t="str">
        <f>VLOOKUP(C1506,Customer_Dim!$A$2:$H$501,4,0)</f>
        <v>Male</v>
      </c>
      <c r="O1506" t="str">
        <f>VLOOKUP(C1506,Customer_Dim!$A$2:$H$501,6,0)</f>
        <v>Indiana</v>
      </c>
      <c r="P1506">
        <f>VLOOKUP(D1506,Product_Dim!$A$1:$G$101,7,0)</f>
        <v>159</v>
      </c>
    </row>
    <row r="1507" spans="1:16" x14ac:dyDescent="0.3">
      <c r="A1507" t="s">
        <v>2871</v>
      </c>
      <c r="B1507" s="4">
        <v>45545</v>
      </c>
      <c r="C1507" t="s">
        <v>1144</v>
      </c>
      <c r="D1507" t="s">
        <v>1686</v>
      </c>
      <c r="E1507" t="str">
        <f>VLOOKUP(D1507,Product_Dim!$A$1:$G$101,2,0)</f>
        <v>Essential Oil Diffuser</v>
      </c>
      <c r="F1507" t="s">
        <v>1795</v>
      </c>
      <c r="G1507">
        <v>2</v>
      </c>
      <c r="H1507">
        <v>705.97</v>
      </c>
      <c r="I1507">
        <v>0.1</v>
      </c>
      <c r="J1507" t="s">
        <v>1807</v>
      </c>
      <c r="K1507" s="17">
        <v>1270.7460000000001</v>
      </c>
      <c r="L1507">
        <f>VLOOKUP(C1507,Customer_Dim!$A$2:$H$501,3,0)</f>
        <v>45</v>
      </c>
      <c r="M1507" t="str">
        <f t="shared" si="23"/>
        <v>40–59</v>
      </c>
      <c r="N1507" t="str">
        <f>VLOOKUP(C1507,Customer_Dim!$A$2:$H$501,4,0)</f>
        <v>Male</v>
      </c>
      <c r="O1507" t="str">
        <f>VLOOKUP(C1507,Customer_Dim!$A$2:$H$501,6,0)</f>
        <v>Indiana</v>
      </c>
      <c r="P1507">
        <f>VLOOKUP(D1507,Product_Dim!$A$1:$G$101,7,0)</f>
        <v>400</v>
      </c>
    </row>
    <row r="1508" spans="1:16" x14ac:dyDescent="0.3">
      <c r="A1508" t="s">
        <v>3659</v>
      </c>
      <c r="B1508" s="4">
        <v>45635</v>
      </c>
      <c r="C1508" t="s">
        <v>1147</v>
      </c>
      <c r="D1508" t="s">
        <v>1528</v>
      </c>
      <c r="E1508" t="str">
        <f>VLOOKUP(D1508,Product_Dim!$A$1:$G$101,2,0)</f>
        <v>Men's Graphic T-Shirt</v>
      </c>
      <c r="F1508" t="s">
        <v>1743</v>
      </c>
      <c r="G1508">
        <v>3</v>
      </c>
      <c r="H1508">
        <v>268.95</v>
      </c>
      <c r="I1508">
        <v>0.04</v>
      </c>
      <c r="J1508" t="s">
        <v>1807</v>
      </c>
      <c r="K1508" s="17">
        <v>774.57599999999991</v>
      </c>
      <c r="L1508">
        <f>VLOOKUP(C1508,Customer_Dim!$A$2:$H$501,3,0)</f>
        <v>21</v>
      </c>
      <c r="M1508" t="str">
        <f t="shared" si="23"/>
        <v>20–39</v>
      </c>
      <c r="N1508" t="str">
        <f>VLOOKUP(C1508,Customer_Dim!$A$2:$H$501,4,0)</f>
        <v>Female</v>
      </c>
      <c r="O1508" t="str">
        <f>VLOOKUP(C1508,Customer_Dim!$A$2:$H$501,6,0)</f>
        <v>New Hampshire</v>
      </c>
      <c r="P1508">
        <f>VLOOKUP(D1508,Product_Dim!$A$1:$G$101,7,0)</f>
        <v>181</v>
      </c>
    </row>
    <row r="1509" spans="1:16" x14ac:dyDescent="0.3">
      <c r="A1509" t="s">
        <v>2994</v>
      </c>
      <c r="B1509" s="4">
        <v>45602</v>
      </c>
      <c r="C1509" t="s">
        <v>1147</v>
      </c>
      <c r="D1509" t="s">
        <v>1566</v>
      </c>
      <c r="E1509" t="str">
        <f>VLOOKUP(D1509,Product_Dim!$A$1:$G$101,2,0)</f>
        <v>Women's Denim Jeans</v>
      </c>
      <c r="F1509" t="s">
        <v>1776</v>
      </c>
      <c r="G1509">
        <v>3</v>
      </c>
      <c r="H1509">
        <v>99.77</v>
      </c>
      <c r="I1509">
        <v>0.01</v>
      </c>
      <c r="J1509" t="s">
        <v>1807</v>
      </c>
      <c r="K1509" s="17">
        <v>296.31689999999998</v>
      </c>
      <c r="L1509">
        <f>VLOOKUP(C1509,Customer_Dim!$A$2:$H$501,3,0)</f>
        <v>21</v>
      </c>
      <c r="M1509" t="str">
        <f t="shared" si="23"/>
        <v>20–39</v>
      </c>
      <c r="N1509" t="str">
        <f>VLOOKUP(C1509,Customer_Dim!$A$2:$H$501,4,0)</f>
        <v>Female</v>
      </c>
      <c r="O1509" t="str">
        <f>VLOOKUP(C1509,Customer_Dim!$A$2:$H$501,6,0)</f>
        <v>New Hampshire</v>
      </c>
      <c r="P1509">
        <f>VLOOKUP(D1509,Product_Dim!$A$1:$G$101,7,0)</f>
        <v>343</v>
      </c>
    </row>
    <row r="1510" spans="1:16" x14ac:dyDescent="0.3">
      <c r="A1510" t="s">
        <v>3653</v>
      </c>
      <c r="B1510" s="4">
        <v>45752</v>
      </c>
      <c r="C1510" t="s">
        <v>1147</v>
      </c>
      <c r="D1510" t="s">
        <v>1531</v>
      </c>
      <c r="E1510" t="str">
        <f>VLOOKUP(D1510,Product_Dim!$A$1:$G$101,2,0)</f>
        <v>Women's Casual Hoodie</v>
      </c>
      <c r="F1510" t="s">
        <v>1764</v>
      </c>
      <c r="G1510">
        <v>3</v>
      </c>
      <c r="H1510">
        <v>591.9</v>
      </c>
      <c r="I1510">
        <v>0.27</v>
      </c>
      <c r="J1510" t="s">
        <v>1805</v>
      </c>
      <c r="K1510" s="17">
        <v>1296.261</v>
      </c>
      <c r="L1510">
        <f>VLOOKUP(C1510,Customer_Dim!$A$2:$H$501,3,0)</f>
        <v>21</v>
      </c>
      <c r="M1510" t="str">
        <f t="shared" si="23"/>
        <v>20–39</v>
      </c>
      <c r="N1510" t="str">
        <f>VLOOKUP(C1510,Customer_Dim!$A$2:$H$501,4,0)</f>
        <v>Female</v>
      </c>
      <c r="O1510" t="str">
        <f>VLOOKUP(C1510,Customer_Dim!$A$2:$H$501,6,0)</f>
        <v>New Hampshire</v>
      </c>
      <c r="P1510">
        <f>VLOOKUP(D1510,Product_Dim!$A$1:$G$101,7,0)</f>
        <v>352</v>
      </c>
    </row>
    <row r="1511" spans="1:16" x14ac:dyDescent="0.3">
      <c r="A1511" t="s">
        <v>3221</v>
      </c>
      <c r="B1511" s="4">
        <v>45394</v>
      </c>
      <c r="C1511" t="s">
        <v>1147</v>
      </c>
      <c r="D1511" t="s">
        <v>1592</v>
      </c>
      <c r="E1511" t="str">
        <f>VLOOKUP(D1511,Product_Dim!$A$1:$G$101,2,0)</f>
        <v>Basketball</v>
      </c>
      <c r="F1511" t="s">
        <v>1795</v>
      </c>
      <c r="G1511">
        <v>4</v>
      </c>
      <c r="H1511">
        <v>327.25</v>
      </c>
      <c r="I1511">
        <v>0.13</v>
      </c>
      <c r="J1511" t="s">
        <v>1810</v>
      </c>
      <c r="K1511" s="17">
        <v>1138.83</v>
      </c>
      <c r="L1511">
        <f>VLOOKUP(C1511,Customer_Dim!$A$2:$H$501,3,0)</f>
        <v>21</v>
      </c>
      <c r="M1511" t="str">
        <f t="shared" si="23"/>
        <v>20–39</v>
      </c>
      <c r="N1511" t="str">
        <f>VLOOKUP(C1511,Customer_Dim!$A$2:$H$501,4,0)</f>
        <v>Female</v>
      </c>
      <c r="O1511" t="str">
        <f>VLOOKUP(C1511,Customer_Dim!$A$2:$H$501,6,0)</f>
        <v>New Hampshire</v>
      </c>
      <c r="P1511">
        <f>VLOOKUP(D1511,Product_Dim!$A$1:$G$101,7,0)</f>
        <v>281</v>
      </c>
    </row>
    <row r="1512" spans="1:16" x14ac:dyDescent="0.3">
      <c r="A1512" t="s">
        <v>3228</v>
      </c>
      <c r="B1512" s="4">
        <v>45936</v>
      </c>
      <c r="C1512" t="s">
        <v>1147</v>
      </c>
      <c r="D1512" t="s">
        <v>1620</v>
      </c>
      <c r="E1512" t="str">
        <f>VLOOKUP(D1512,Product_Dim!$A$1:$G$101,2,0)</f>
        <v>High-Grip Football</v>
      </c>
      <c r="F1512" t="s">
        <v>1771</v>
      </c>
      <c r="G1512">
        <v>4</v>
      </c>
      <c r="H1512">
        <v>557.51</v>
      </c>
      <c r="I1512">
        <v>0.11</v>
      </c>
      <c r="J1512" t="s">
        <v>1805</v>
      </c>
      <c r="K1512" s="17">
        <v>1984.7356</v>
      </c>
      <c r="L1512">
        <f>VLOOKUP(C1512,Customer_Dim!$A$2:$H$501,3,0)</f>
        <v>21</v>
      </c>
      <c r="M1512" t="str">
        <f t="shared" si="23"/>
        <v>20–39</v>
      </c>
      <c r="N1512" t="str">
        <f>VLOOKUP(C1512,Customer_Dim!$A$2:$H$501,4,0)</f>
        <v>Female</v>
      </c>
      <c r="O1512" t="str">
        <f>VLOOKUP(C1512,Customer_Dim!$A$2:$H$501,6,0)</f>
        <v>New Hampshire</v>
      </c>
      <c r="P1512">
        <f>VLOOKUP(D1512,Product_Dim!$A$1:$G$101,7,0)</f>
        <v>114</v>
      </c>
    </row>
    <row r="1513" spans="1:16" x14ac:dyDescent="0.3">
      <c r="A1513" t="s">
        <v>3271</v>
      </c>
      <c r="B1513" s="4">
        <v>45796</v>
      </c>
      <c r="C1513" t="s">
        <v>1147</v>
      </c>
      <c r="D1513" t="s">
        <v>1622</v>
      </c>
      <c r="E1513" t="str">
        <f>VLOOKUP(D1513,Product_Dim!$A$1:$G$101,2,0)</f>
        <v>Men's Winter Jacket</v>
      </c>
      <c r="F1513" t="s">
        <v>1751</v>
      </c>
      <c r="G1513">
        <v>1</v>
      </c>
      <c r="H1513">
        <v>695.26</v>
      </c>
      <c r="I1513">
        <v>0.23</v>
      </c>
      <c r="J1513" t="s">
        <v>1807</v>
      </c>
      <c r="K1513" s="17">
        <v>535.35019999999997</v>
      </c>
      <c r="L1513">
        <f>VLOOKUP(C1513,Customer_Dim!$A$2:$H$501,3,0)</f>
        <v>21</v>
      </c>
      <c r="M1513" t="str">
        <f t="shared" si="23"/>
        <v>20–39</v>
      </c>
      <c r="N1513" t="str">
        <f>VLOOKUP(C1513,Customer_Dim!$A$2:$H$501,4,0)</f>
        <v>Female</v>
      </c>
      <c r="O1513" t="str">
        <f>VLOOKUP(C1513,Customer_Dim!$A$2:$H$501,6,0)</f>
        <v>New Hampshire</v>
      </c>
      <c r="P1513">
        <f>VLOOKUP(D1513,Product_Dim!$A$1:$G$101,7,0)</f>
        <v>296</v>
      </c>
    </row>
    <row r="1514" spans="1:16" x14ac:dyDescent="0.3">
      <c r="A1514" t="s">
        <v>2016</v>
      </c>
      <c r="B1514" s="4">
        <v>45224</v>
      </c>
      <c r="C1514" t="s">
        <v>1147</v>
      </c>
      <c r="D1514" t="s">
        <v>1664</v>
      </c>
      <c r="E1514" t="str">
        <f>VLOOKUP(D1514,Product_Dim!$A$1:$G$101,2,0)</f>
        <v>Smart LED Light Strip</v>
      </c>
      <c r="F1514" t="s">
        <v>1764</v>
      </c>
      <c r="G1514">
        <v>1</v>
      </c>
      <c r="H1514">
        <v>620.80999999999995</v>
      </c>
      <c r="I1514">
        <v>0.04</v>
      </c>
      <c r="J1514" t="s">
        <v>1807</v>
      </c>
      <c r="K1514" s="17">
        <v>595.97759999999994</v>
      </c>
      <c r="L1514">
        <f>VLOOKUP(C1514,Customer_Dim!$A$2:$H$501,3,0)</f>
        <v>21</v>
      </c>
      <c r="M1514" t="str">
        <f t="shared" si="23"/>
        <v>20–39</v>
      </c>
      <c r="N1514" t="str">
        <f>VLOOKUP(C1514,Customer_Dim!$A$2:$H$501,4,0)</f>
        <v>Female</v>
      </c>
      <c r="O1514" t="str">
        <f>VLOOKUP(C1514,Customer_Dim!$A$2:$H$501,6,0)</f>
        <v>New Hampshire</v>
      </c>
      <c r="P1514">
        <f>VLOOKUP(D1514,Product_Dim!$A$1:$G$101,7,0)</f>
        <v>476</v>
      </c>
    </row>
    <row r="1515" spans="1:16" x14ac:dyDescent="0.3">
      <c r="A1515" t="s">
        <v>3133</v>
      </c>
      <c r="B1515" s="4">
        <v>45498</v>
      </c>
      <c r="C1515" t="s">
        <v>1147</v>
      </c>
      <c r="D1515" t="s">
        <v>1720</v>
      </c>
      <c r="E1515" t="str">
        <f>VLOOKUP(D1515,Product_Dim!$A$1:$G$101,2,0)</f>
        <v>Sports Stopwatch Basic</v>
      </c>
      <c r="F1515" t="s">
        <v>1739</v>
      </c>
      <c r="G1515">
        <v>1</v>
      </c>
      <c r="H1515">
        <v>128.93</v>
      </c>
      <c r="I1515">
        <v>0.26</v>
      </c>
      <c r="J1515" t="s">
        <v>1805</v>
      </c>
      <c r="K1515" s="17">
        <v>95.408200000000008</v>
      </c>
      <c r="L1515">
        <f>VLOOKUP(C1515,Customer_Dim!$A$2:$H$501,3,0)</f>
        <v>21</v>
      </c>
      <c r="M1515" t="str">
        <f t="shared" si="23"/>
        <v>20–39</v>
      </c>
      <c r="N1515" t="str">
        <f>VLOOKUP(C1515,Customer_Dim!$A$2:$H$501,4,0)</f>
        <v>Female</v>
      </c>
      <c r="O1515" t="str">
        <f>VLOOKUP(C1515,Customer_Dim!$A$2:$H$501,6,0)</f>
        <v>New Hampshire</v>
      </c>
      <c r="P1515">
        <f>VLOOKUP(D1515,Product_Dim!$A$1:$G$101,7,0)</f>
        <v>75</v>
      </c>
    </row>
    <row r="1516" spans="1:16" x14ac:dyDescent="0.3">
      <c r="A1516" t="s">
        <v>3055</v>
      </c>
      <c r="B1516" s="4">
        <v>45267</v>
      </c>
      <c r="C1516" t="s">
        <v>1147</v>
      </c>
      <c r="D1516" t="s">
        <v>1724</v>
      </c>
      <c r="E1516" t="str">
        <f>VLOOKUP(D1516,Product_Dim!$A$1:$G$101,2,0)</f>
        <v>Cricket Bat</v>
      </c>
      <c r="F1516" t="s">
        <v>1761</v>
      </c>
      <c r="G1516">
        <v>4</v>
      </c>
      <c r="H1516">
        <v>938.21</v>
      </c>
      <c r="I1516">
        <v>0.04</v>
      </c>
      <c r="J1516" t="s">
        <v>1807</v>
      </c>
      <c r="K1516" s="17">
        <v>3602.7264</v>
      </c>
      <c r="L1516">
        <f>VLOOKUP(C1516,Customer_Dim!$A$2:$H$501,3,0)</f>
        <v>21</v>
      </c>
      <c r="M1516" t="str">
        <f t="shared" si="23"/>
        <v>20–39</v>
      </c>
      <c r="N1516" t="str">
        <f>VLOOKUP(C1516,Customer_Dim!$A$2:$H$501,4,0)</f>
        <v>Female</v>
      </c>
      <c r="O1516" t="str">
        <f>VLOOKUP(C1516,Customer_Dim!$A$2:$H$501,6,0)</f>
        <v>New Hampshire</v>
      </c>
      <c r="P1516">
        <f>VLOOKUP(D1516,Product_Dim!$A$1:$G$101,7,0)</f>
        <v>471</v>
      </c>
    </row>
    <row r="1517" spans="1:16" x14ac:dyDescent="0.3">
      <c r="A1517" t="s">
        <v>2155</v>
      </c>
      <c r="B1517" s="4">
        <v>45489</v>
      </c>
      <c r="C1517" t="s">
        <v>1150</v>
      </c>
      <c r="D1517" t="s">
        <v>1630</v>
      </c>
      <c r="E1517" t="str">
        <f>VLOOKUP(D1517,Product_Dim!$A$1:$G$101,2,0)</f>
        <v>Boxing Hand Wraps</v>
      </c>
      <c r="F1517" t="s">
        <v>1748</v>
      </c>
      <c r="G1517">
        <v>2</v>
      </c>
      <c r="H1517">
        <v>85.23</v>
      </c>
      <c r="I1517">
        <v>0.13</v>
      </c>
      <c r="J1517" t="s">
        <v>1805</v>
      </c>
      <c r="K1517" s="17">
        <v>148.30019999999999</v>
      </c>
      <c r="L1517">
        <f>VLOOKUP(C1517,Customer_Dim!$A$2:$H$501,3,0)</f>
        <v>28</v>
      </c>
      <c r="M1517" t="str">
        <f t="shared" si="23"/>
        <v>20–39</v>
      </c>
      <c r="N1517" t="str">
        <f>VLOOKUP(C1517,Customer_Dim!$A$2:$H$501,4,0)</f>
        <v>Male</v>
      </c>
      <c r="O1517" t="str">
        <f>VLOOKUP(C1517,Customer_Dim!$A$2:$H$501,6,0)</f>
        <v>Ohio</v>
      </c>
      <c r="P1517">
        <f>VLOOKUP(D1517,Product_Dim!$A$1:$G$101,7,0)</f>
        <v>260</v>
      </c>
    </row>
    <row r="1518" spans="1:16" x14ac:dyDescent="0.3">
      <c r="A1518" t="s">
        <v>2082</v>
      </c>
      <c r="B1518" s="4">
        <v>45932</v>
      </c>
      <c r="C1518" t="s">
        <v>1150</v>
      </c>
      <c r="D1518" t="s">
        <v>1638</v>
      </c>
      <c r="E1518" t="str">
        <f>VLOOKUP(D1518,Product_Dim!$A$1:$G$101,2,0)</f>
        <v>Sports Stopwatch Pro</v>
      </c>
      <c r="F1518" t="s">
        <v>1781</v>
      </c>
      <c r="G1518">
        <v>1</v>
      </c>
      <c r="H1518">
        <v>606.01</v>
      </c>
      <c r="I1518">
        <v>0.04</v>
      </c>
      <c r="J1518" t="s">
        <v>1807</v>
      </c>
      <c r="K1518" s="17">
        <v>581.76959999999997</v>
      </c>
      <c r="L1518">
        <f>VLOOKUP(C1518,Customer_Dim!$A$2:$H$501,3,0)</f>
        <v>28</v>
      </c>
      <c r="M1518" t="str">
        <f t="shared" si="23"/>
        <v>20–39</v>
      </c>
      <c r="N1518" t="str">
        <f>VLOOKUP(C1518,Customer_Dim!$A$2:$H$501,4,0)</f>
        <v>Male</v>
      </c>
      <c r="O1518" t="str">
        <f>VLOOKUP(C1518,Customer_Dim!$A$2:$H$501,6,0)</f>
        <v>Ohio</v>
      </c>
      <c r="P1518">
        <f>VLOOKUP(D1518,Product_Dim!$A$1:$G$101,7,0)</f>
        <v>185</v>
      </c>
    </row>
    <row r="1519" spans="1:16" x14ac:dyDescent="0.3">
      <c r="A1519" t="s">
        <v>1875</v>
      </c>
      <c r="B1519" s="4">
        <v>45270</v>
      </c>
      <c r="C1519" t="s">
        <v>1150</v>
      </c>
      <c r="D1519" t="s">
        <v>1674</v>
      </c>
      <c r="E1519" t="str">
        <f>VLOOKUP(D1519,Product_Dim!$A$1:$G$101,2,0)</f>
        <v>Professional Jump Rope</v>
      </c>
      <c r="F1519" t="s">
        <v>1771</v>
      </c>
      <c r="G1519">
        <v>4</v>
      </c>
      <c r="H1519">
        <v>62.48</v>
      </c>
      <c r="I1519">
        <v>0.18</v>
      </c>
      <c r="J1519" t="s">
        <v>1805</v>
      </c>
      <c r="K1519" s="17">
        <v>204.93440000000001</v>
      </c>
      <c r="L1519">
        <f>VLOOKUP(C1519,Customer_Dim!$A$2:$H$501,3,0)</f>
        <v>28</v>
      </c>
      <c r="M1519" t="str">
        <f t="shared" si="23"/>
        <v>20–39</v>
      </c>
      <c r="N1519" t="str">
        <f>VLOOKUP(C1519,Customer_Dim!$A$2:$H$501,4,0)</f>
        <v>Male</v>
      </c>
      <c r="O1519" t="str">
        <f>VLOOKUP(C1519,Customer_Dim!$A$2:$H$501,6,0)</f>
        <v>Ohio</v>
      </c>
      <c r="P1519">
        <f>VLOOKUP(D1519,Product_Dim!$A$1:$G$101,7,0)</f>
        <v>300</v>
      </c>
    </row>
    <row r="1520" spans="1:16" x14ac:dyDescent="0.3">
      <c r="A1520" t="s">
        <v>2706</v>
      </c>
      <c r="B1520" s="4">
        <v>45456</v>
      </c>
      <c r="C1520" t="s">
        <v>1150</v>
      </c>
      <c r="D1520" t="s">
        <v>1702</v>
      </c>
      <c r="E1520" t="str">
        <f>VLOOKUP(D1520,Product_Dim!$A$1:$G$101,2,0)</f>
        <v>Kitchen Cutting Board</v>
      </c>
      <c r="F1520" t="s">
        <v>1758</v>
      </c>
      <c r="G1520">
        <v>3</v>
      </c>
      <c r="H1520">
        <v>619.80999999999995</v>
      </c>
      <c r="I1520">
        <v>0.16</v>
      </c>
      <c r="J1520" t="s">
        <v>1810</v>
      </c>
      <c r="K1520" s="17">
        <v>1561.9212</v>
      </c>
      <c r="L1520">
        <f>VLOOKUP(C1520,Customer_Dim!$A$2:$H$501,3,0)</f>
        <v>28</v>
      </c>
      <c r="M1520" t="str">
        <f t="shared" si="23"/>
        <v>20–39</v>
      </c>
      <c r="N1520" t="str">
        <f>VLOOKUP(C1520,Customer_Dim!$A$2:$H$501,4,0)</f>
        <v>Male</v>
      </c>
      <c r="O1520" t="str">
        <f>VLOOKUP(C1520,Customer_Dim!$A$2:$H$501,6,0)</f>
        <v>Ohio</v>
      </c>
      <c r="P1520">
        <f>VLOOKUP(D1520,Product_Dim!$A$1:$G$101,7,0)</f>
        <v>82</v>
      </c>
    </row>
    <row r="1521" spans="1:16" x14ac:dyDescent="0.3">
      <c r="A1521" t="s">
        <v>3586</v>
      </c>
      <c r="B1521" s="4">
        <v>45863</v>
      </c>
      <c r="C1521" t="s">
        <v>1153</v>
      </c>
      <c r="D1521" t="s">
        <v>1550</v>
      </c>
      <c r="E1521" t="str">
        <f>VLOOKUP(D1521,Product_Dim!$A$1:$G$101,2,0)</f>
        <v>Ceramic Kitchen Bowl Set</v>
      </c>
      <c r="F1521" t="s">
        <v>1761</v>
      </c>
      <c r="G1521">
        <v>4</v>
      </c>
      <c r="H1521">
        <v>499.02</v>
      </c>
      <c r="I1521">
        <v>0.06</v>
      </c>
      <c r="J1521" t="s">
        <v>1805</v>
      </c>
      <c r="K1521" s="17">
        <v>1876.3152</v>
      </c>
      <c r="L1521">
        <f>VLOOKUP(C1521,Customer_Dim!$A$2:$H$501,3,0)</f>
        <v>37</v>
      </c>
      <c r="M1521" t="str">
        <f t="shared" si="23"/>
        <v>20–39</v>
      </c>
      <c r="N1521" t="str">
        <f>VLOOKUP(C1521,Customer_Dim!$A$2:$H$501,4,0)</f>
        <v>Female</v>
      </c>
      <c r="O1521" t="str">
        <f>VLOOKUP(C1521,Customer_Dim!$A$2:$H$501,6,0)</f>
        <v>Maine</v>
      </c>
      <c r="P1521">
        <f>VLOOKUP(D1521,Product_Dim!$A$1:$G$101,7,0)</f>
        <v>308</v>
      </c>
    </row>
    <row r="1522" spans="1:16" x14ac:dyDescent="0.3">
      <c r="A1522" t="s">
        <v>2936</v>
      </c>
      <c r="B1522" s="4">
        <v>45753</v>
      </c>
      <c r="C1522" t="s">
        <v>1153</v>
      </c>
      <c r="D1522" t="s">
        <v>1598</v>
      </c>
      <c r="E1522" t="str">
        <f>VLOOKUP(D1522,Product_Dim!$A$1:$G$101,2,0)</f>
        <v>Gaming Mechanical Keyboard</v>
      </c>
      <c r="F1522" t="s">
        <v>1739</v>
      </c>
      <c r="G1522">
        <v>3</v>
      </c>
      <c r="H1522">
        <v>848.48</v>
      </c>
      <c r="I1522">
        <v>0</v>
      </c>
      <c r="J1522" t="s">
        <v>1810</v>
      </c>
      <c r="K1522" s="17">
        <v>2545.44</v>
      </c>
      <c r="L1522">
        <f>VLOOKUP(C1522,Customer_Dim!$A$2:$H$501,3,0)</f>
        <v>37</v>
      </c>
      <c r="M1522" t="str">
        <f t="shared" si="23"/>
        <v>20–39</v>
      </c>
      <c r="N1522" t="str">
        <f>VLOOKUP(C1522,Customer_Dim!$A$2:$H$501,4,0)</f>
        <v>Female</v>
      </c>
      <c r="O1522" t="str">
        <f>VLOOKUP(C1522,Customer_Dim!$A$2:$H$501,6,0)</f>
        <v>Maine</v>
      </c>
      <c r="P1522">
        <f>VLOOKUP(D1522,Product_Dim!$A$1:$G$101,7,0)</f>
        <v>86</v>
      </c>
    </row>
    <row r="1523" spans="1:16" x14ac:dyDescent="0.3">
      <c r="A1523" t="s">
        <v>2948</v>
      </c>
      <c r="B1523" s="4">
        <v>45416</v>
      </c>
      <c r="C1523" t="s">
        <v>1153</v>
      </c>
      <c r="D1523" t="s">
        <v>1622</v>
      </c>
      <c r="E1523" t="str">
        <f>VLOOKUP(D1523,Product_Dim!$A$1:$G$101,2,0)</f>
        <v>Men's Winter Jacket</v>
      </c>
      <c r="F1523" t="s">
        <v>1761</v>
      </c>
      <c r="G1523">
        <v>2</v>
      </c>
      <c r="H1523">
        <v>143.79</v>
      </c>
      <c r="I1523">
        <v>0.1</v>
      </c>
      <c r="J1523" t="s">
        <v>1807</v>
      </c>
      <c r="K1523" s="17">
        <v>258.822</v>
      </c>
      <c r="L1523">
        <f>VLOOKUP(C1523,Customer_Dim!$A$2:$H$501,3,0)</f>
        <v>37</v>
      </c>
      <c r="M1523" t="str">
        <f t="shared" si="23"/>
        <v>20–39</v>
      </c>
      <c r="N1523" t="str">
        <f>VLOOKUP(C1523,Customer_Dim!$A$2:$H$501,4,0)</f>
        <v>Female</v>
      </c>
      <c r="O1523" t="str">
        <f>VLOOKUP(C1523,Customer_Dim!$A$2:$H$501,6,0)</f>
        <v>Maine</v>
      </c>
      <c r="P1523">
        <f>VLOOKUP(D1523,Product_Dim!$A$1:$G$101,7,0)</f>
        <v>296</v>
      </c>
    </row>
    <row r="1524" spans="1:16" x14ac:dyDescent="0.3">
      <c r="A1524" t="s">
        <v>3340</v>
      </c>
      <c r="B1524" s="4">
        <v>45619</v>
      </c>
      <c r="C1524" t="s">
        <v>1153</v>
      </c>
      <c r="D1524" t="s">
        <v>1648</v>
      </c>
      <c r="E1524" t="str">
        <f>VLOOKUP(D1524,Product_Dim!$A$1:$G$101,2,0)</f>
        <v>Men's Hair Styling Gel</v>
      </c>
      <c r="F1524" t="s">
        <v>1792</v>
      </c>
      <c r="G1524">
        <v>4</v>
      </c>
      <c r="H1524">
        <v>790.38</v>
      </c>
      <c r="I1524">
        <v>0.22</v>
      </c>
      <c r="J1524" t="s">
        <v>1810</v>
      </c>
      <c r="K1524" s="17">
        <v>2465.9856</v>
      </c>
      <c r="L1524">
        <f>VLOOKUP(C1524,Customer_Dim!$A$2:$H$501,3,0)</f>
        <v>37</v>
      </c>
      <c r="M1524" t="str">
        <f t="shared" si="23"/>
        <v>20–39</v>
      </c>
      <c r="N1524" t="str">
        <f>VLOOKUP(C1524,Customer_Dim!$A$2:$H$501,4,0)</f>
        <v>Female</v>
      </c>
      <c r="O1524" t="str">
        <f>VLOOKUP(C1524,Customer_Dim!$A$2:$H$501,6,0)</f>
        <v>Maine</v>
      </c>
      <c r="P1524">
        <f>VLOOKUP(D1524,Product_Dim!$A$1:$G$101,7,0)</f>
        <v>399</v>
      </c>
    </row>
    <row r="1525" spans="1:16" x14ac:dyDescent="0.3">
      <c r="A1525" t="s">
        <v>1976</v>
      </c>
      <c r="B1525" s="4">
        <v>45313</v>
      </c>
      <c r="C1525" t="s">
        <v>1153</v>
      </c>
      <c r="D1525" t="s">
        <v>1674</v>
      </c>
      <c r="E1525" t="str">
        <f>VLOOKUP(D1525,Product_Dim!$A$1:$G$101,2,0)</f>
        <v>Professional Jump Rope</v>
      </c>
      <c r="F1525" t="s">
        <v>1761</v>
      </c>
      <c r="G1525">
        <v>2</v>
      </c>
      <c r="H1525">
        <v>343.42</v>
      </c>
      <c r="I1525">
        <v>0.12</v>
      </c>
      <c r="J1525" t="s">
        <v>1810</v>
      </c>
      <c r="K1525" s="17">
        <v>604.41920000000005</v>
      </c>
      <c r="L1525">
        <f>VLOOKUP(C1525,Customer_Dim!$A$2:$H$501,3,0)</f>
        <v>37</v>
      </c>
      <c r="M1525" t="str">
        <f t="shared" si="23"/>
        <v>20–39</v>
      </c>
      <c r="N1525" t="str">
        <f>VLOOKUP(C1525,Customer_Dim!$A$2:$H$501,4,0)</f>
        <v>Female</v>
      </c>
      <c r="O1525" t="str">
        <f>VLOOKUP(C1525,Customer_Dim!$A$2:$H$501,6,0)</f>
        <v>Maine</v>
      </c>
      <c r="P1525">
        <f>VLOOKUP(D1525,Product_Dim!$A$1:$G$101,7,0)</f>
        <v>300</v>
      </c>
    </row>
    <row r="1526" spans="1:16" x14ac:dyDescent="0.3">
      <c r="A1526" t="s">
        <v>2328</v>
      </c>
      <c r="B1526" s="4">
        <v>45433</v>
      </c>
      <c r="C1526" t="s">
        <v>1153</v>
      </c>
      <c r="D1526" t="s">
        <v>1676</v>
      </c>
      <c r="E1526" t="str">
        <f>VLOOKUP(D1526,Product_Dim!$A$1:$G$101,2,0)</f>
        <v>Shin Guards – Adult</v>
      </c>
      <c r="F1526" t="s">
        <v>1734</v>
      </c>
      <c r="G1526">
        <v>3</v>
      </c>
      <c r="H1526">
        <v>780.69</v>
      </c>
      <c r="I1526">
        <v>0.1</v>
      </c>
      <c r="J1526" t="s">
        <v>1810</v>
      </c>
      <c r="K1526" s="17">
        <v>2107.8629999999998</v>
      </c>
      <c r="L1526">
        <f>VLOOKUP(C1526,Customer_Dim!$A$2:$H$501,3,0)</f>
        <v>37</v>
      </c>
      <c r="M1526" t="str">
        <f t="shared" si="23"/>
        <v>20–39</v>
      </c>
      <c r="N1526" t="str">
        <f>VLOOKUP(C1526,Customer_Dim!$A$2:$H$501,4,0)</f>
        <v>Female</v>
      </c>
      <c r="O1526" t="str">
        <f>VLOOKUP(C1526,Customer_Dim!$A$2:$H$501,6,0)</f>
        <v>Maine</v>
      </c>
      <c r="P1526">
        <f>VLOOKUP(D1526,Product_Dim!$A$1:$G$101,7,0)</f>
        <v>359</v>
      </c>
    </row>
    <row r="1527" spans="1:16" x14ac:dyDescent="0.3">
      <c r="A1527" t="s">
        <v>3556</v>
      </c>
      <c r="B1527" s="4">
        <v>45842</v>
      </c>
      <c r="C1527" t="s">
        <v>1153</v>
      </c>
      <c r="D1527" t="s">
        <v>1694</v>
      </c>
      <c r="E1527" t="str">
        <f>VLOOKUP(D1527,Product_Dim!$A$1:$G$101,2,0)</f>
        <v>Fitness Resistance Bands</v>
      </c>
      <c r="F1527" t="s">
        <v>1758</v>
      </c>
      <c r="G1527">
        <v>4</v>
      </c>
      <c r="H1527">
        <v>389.22</v>
      </c>
      <c r="I1527">
        <v>0.18</v>
      </c>
      <c r="J1527" t="s">
        <v>1805</v>
      </c>
      <c r="K1527" s="17">
        <v>1276.6415999999999</v>
      </c>
      <c r="L1527">
        <f>VLOOKUP(C1527,Customer_Dim!$A$2:$H$501,3,0)</f>
        <v>37</v>
      </c>
      <c r="M1527" t="str">
        <f t="shared" si="23"/>
        <v>20–39</v>
      </c>
      <c r="N1527" t="str">
        <f>VLOOKUP(C1527,Customer_Dim!$A$2:$H$501,4,0)</f>
        <v>Female</v>
      </c>
      <c r="O1527" t="str">
        <f>VLOOKUP(C1527,Customer_Dim!$A$2:$H$501,6,0)</f>
        <v>Maine</v>
      </c>
      <c r="P1527">
        <f>VLOOKUP(D1527,Product_Dim!$A$1:$G$101,7,0)</f>
        <v>281</v>
      </c>
    </row>
    <row r="1528" spans="1:16" x14ac:dyDescent="0.3">
      <c r="A1528" t="s">
        <v>3654</v>
      </c>
      <c r="B1528" s="4">
        <v>45883</v>
      </c>
      <c r="C1528" t="s">
        <v>1159</v>
      </c>
      <c r="D1528" t="s">
        <v>1574</v>
      </c>
      <c r="E1528" t="str">
        <f>VLOOKUP(D1528,Product_Dim!$A$1:$G$101,2,0)</f>
        <v>Carbon Fiber Tennis Racket</v>
      </c>
      <c r="F1528" t="s">
        <v>1771</v>
      </c>
      <c r="G1528">
        <v>2</v>
      </c>
      <c r="H1528">
        <v>523.14</v>
      </c>
      <c r="I1528">
        <v>0.13</v>
      </c>
      <c r="J1528" t="s">
        <v>1807</v>
      </c>
      <c r="K1528" s="17">
        <v>910.2636</v>
      </c>
      <c r="L1528">
        <f>VLOOKUP(C1528,Customer_Dim!$A$2:$H$501,3,0)</f>
        <v>26</v>
      </c>
      <c r="M1528" t="str">
        <f t="shared" si="23"/>
        <v>20–39</v>
      </c>
      <c r="N1528" t="str">
        <f>VLOOKUP(C1528,Customer_Dim!$A$2:$H$501,4,0)</f>
        <v>Male</v>
      </c>
      <c r="O1528" t="str">
        <f>VLOOKUP(C1528,Customer_Dim!$A$2:$H$501,6,0)</f>
        <v>Minnesota</v>
      </c>
      <c r="P1528">
        <f>VLOOKUP(D1528,Product_Dim!$A$1:$G$101,7,0)</f>
        <v>432</v>
      </c>
    </row>
    <row r="1529" spans="1:16" x14ac:dyDescent="0.3">
      <c r="A1529" t="s">
        <v>2910</v>
      </c>
      <c r="B1529" s="4">
        <v>45257</v>
      </c>
      <c r="C1529" t="s">
        <v>1159</v>
      </c>
      <c r="D1529" t="s">
        <v>1586</v>
      </c>
      <c r="E1529" t="str">
        <f>VLOOKUP(D1529,Product_Dim!$A$1:$G$101,2,0)</f>
        <v>Sports Stopwatch Timer</v>
      </c>
      <c r="F1529" t="s">
        <v>1779</v>
      </c>
      <c r="G1529">
        <v>1</v>
      </c>
      <c r="H1529">
        <v>664.35</v>
      </c>
      <c r="I1529">
        <v>0</v>
      </c>
      <c r="J1529" t="s">
        <v>1805</v>
      </c>
      <c r="K1529" s="17">
        <v>664.35</v>
      </c>
      <c r="L1529">
        <f>VLOOKUP(C1529,Customer_Dim!$A$2:$H$501,3,0)</f>
        <v>26</v>
      </c>
      <c r="M1529" t="str">
        <f t="shared" si="23"/>
        <v>20–39</v>
      </c>
      <c r="N1529" t="str">
        <f>VLOOKUP(C1529,Customer_Dim!$A$2:$H$501,4,0)</f>
        <v>Male</v>
      </c>
      <c r="O1529" t="str">
        <f>VLOOKUP(C1529,Customer_Dim!$A$2:$H$501,6,0)</f>
        <v>Minnesota</v>
      </c>
      <c r="P1529">
        <f>VLOOKUP(D1529,Product_Dim!$A$1:$G$101,7,0)</f>
        <v>137</v>
      </c>
    </row>
    <row r="1530" spans="1:16" x14ac:dyDescent="0.3">
      <c r="A1530" t="s">
        <v>3745</v>
      </c>
      <c r="B1530" s="4">
        <v>45607</v>
      </c>
      <c r="C1530" t="s">
        <v>1159</v>
      </c>
      <c r="D1530" t="s">
        <v>1652</v>
      </c>
      <c r="E1530" t="str">
        <f>VLOOKUP(D1530,Product_Dim!$A$1:$G$101,2,0)</f>
        <v>Tennis Ball 3-Pack</v>
      </c>
      <c r="F1530" t="s">
        <v>1789</v>
      </c>
      <c r="G1530">
        <v>2</v>
      </c>
      <c r="H1530">
        <v>352.63</v>
      </c>
      <c r="I1530">
        <v>0.15</v>
      </c>
      <c r="J1530" t="s">
        <v>1807</v>
      </c>
      <c r="K1530" s="17">
        <v>599.471</v>
      </c>
      <c r="L1530">
        <f>VLOOKUP(C1530,Customer_Dim!$A$2:$H$501,3,0)</f>
        <v>26</v>
      </c>
      <c r="M1530" t="str">
        <f t="shared" si="23"/>
        <v>20–39</v>
      </c>
      <c r="N1530" t="str">
        <f>VLOOKUP(C1530,Customer_Dim!$A$2:$H$501,4,0)</f>
        <v>Male</v>
      </c>
      <c r="O1530" t="str">
        <f>VLOOKUP(C1530,Customer_Dim!$A$2:$H$501,6,0)</f>
        <v>Minnesota</v>
      </c>
      <c r="P1530">
        <f>VLOOKUP(D1530,Product_Dim!$A$1:$G$101,7,0)</f>
        <v>465</v>
      </c>
    </row>
    <row r="1531" spans="1:16" x14ac:dyDescent="0.3">
      <c r="A1531" t="s">
        <v>3468</v>
      </c>
      <c r="B1531" s="4">
        <v>45230</v>
      </c>
      <c r="C1531" t="s">
        <v>1159</v>
      </c>
      <c r="D1531" t="s">
        <v>1722</v>
      </c>
      <c r="E1531" t="str">
        <f>VLOOKUP(D1531,Product_Dim!$A$1:$G$101,2,0)</f>
        <v>Women's Formal Blazer</v>
      </c>
      <c r="F1531" t="s">
        <v>1771</v>
      </c>
      <c r="G1531">
        <v>3</v>
      </c>
      <c r="H1531">
        <v>582.32000000000005</v>
      </c>
      <c r="I1531">
        <v>0</v>
      </c>
      <c r="J1531" t="s">
        <v>1807</v>
      </c>
      <c r="K1531" s="17">
        <v>1746.96</v>
      </c>
      <c r="L1531">
        <f>VLOOKUP(C1531,Customer_Dim!$A$2:$H$501,3,0)</f>
        <v>26</v>
      </c>
      <c r="M1531" t="str">
        <f t="shared" si="23"/>
        <v>20–39</v>
      </c>
      <c r="N1531" t="str">
        <f>VLOOKUP(C1531,Customer_Dim!$A$2:$H$501,4,0)</f>
        <v>Male</v>
      </c>
      <c r="O1531" t="str">
        <f>VLOOKUP(C1531,Customer_Dim!$A$2:$H$501,6,0)</f>
        <v>Minnesota</v>
      </c>
      <c r="P1531">
        <f>VLOOKUP(D1531,Product_Dim!$A$1:$G$101,7,0)</f>
        <v>143</v>
      </c>
    </row>
    <row r="1532" spans="1:16" x14ac:dyDescent="0.3">
      <c r="A1532" t="s">
        <v>3372</v>
      </c>
      <c r="B1532" s="4">
        <v>45943</v>
      </c>
      <c r="C1532" t="s">
        <v>1162</v>
      </c>
      <c r="D1532" t="s">
        <v>1558</v>
      </c>
      <c r="E1532" t="str">
        <f>VLOOKUP(D1532,Product_Dim!$A$1:$G$101,2,0)</f>
        <v>Decorative Wall Mirror</v>
      </c>
      <c r="F1532" t="s">
        <v>1771</v>
      </c>
      <c r="G1532">
        <v>2</v>
      </c>
      <c r="H1532">
        <v>675.65</v>
      </c>
      <c r="I1532">
        <v>0.2</v>
      </c>
      <c r="J1532" t="s">
        <v>1810</v>
      </c>
      <c r="K1532" s="17">
        <v>1081.04</v>
      </c>
      <c r="L1532">
        <f>VLOOKUP(C1532,Customer_Dim!$A$2:$H$501,3,0)</f>
        <v>30</v>
      </c>
      <c r="M1532" t="str">
        <f t="shared" si="23"/>
        <v>20–39</v>
      </c>
      <c r="N1532" t="str">
        <f>VLOOKUP(C1532,Customer_Dim!$A$2:$H$501,4,0)</f>
        <v>Male</v>
      </c>
      <c r="O1532" t="str">
        <f>VLOOKUP(C1532,Customer_Dim!$A$2:$H$501,6,0)</f>
        <v>Connecticut</v>
      </c>
      <c r="P1532">
        <f>VLOOKUP(D1532,Product_Dim!$A$1:$G$101,7,0)</f>
        <v>439</v>
      </c>
    </row>
    <row r="1533" spans="1:16" x14ac:dyDescent="0.3">
      <c r="A1533" t="s">
        <v>2461</v>
      </c>
      <c r="B1533" s="4">
        <v>45344</v>
      </c>
      <c r="C1533" t="s">
        <v>1162</v>
      </c>
      <c r="D1533" t="s">
        <v>1700</v>
      </c>
      <c r="E1533" t="str">
        <f>VLOOKUP(D1533,Product_Dim!$A$1:$G$101,2,0)</f>
        <v>Women's Beanie Hat</v>
      </c>
      <c r="F1533" t="s">
        <v>1748</v>
      </c>
      <c r="G1533">
        <v>4</v>
      </c>
      <c r="H1533">
        <v>986.93</v>
      </c>
      <c r="I1533">
        <v>0.01</v>
      </c>
      <c r="J1533" t="s">
        <v>1805</v>
      </c>
      <c r="K1533" s="17">
        <v>3908.2428</v>
      </c>
      <c r="L1533">
        <f>VLOOKUP(C1533,Customer_Dim!$A$2:$H$501,3,0)</f>
        <v>30</v>
      </c>
      <c r="M1533" t="str">
        <f t="shared" si="23"/>
        <v>20–39</v>
      </c>
      <c r="N1533" t="str">
        <f>VLOOKUP(C1533,Customer_Dim!$A$2:$H$501,4,0)</f>
        <v>Male</v>
      </c>
      <c r="O1533" t="str">
        <f>VLOOKUP(C1533,Customer_Dim!$A$2:$H$501,6,0)</f>
        <v>Connecticut</v>
      </c>
      <c r="P1533">
        <f>VLOOKUP(D1533,Product_Dim!$A$1:$G$101,7,0)</f>
        <v>210</v>
      </c>
    </row>
    <row r="1534" spans="1:16" x14ac:dyDescent="0.3">
      <c r="A1534" t="s">
        <v>3753</v>
      </c>
      <c r="B1534" s="4">
        <v>45607</v>
      </c>
      <c r="C1534" t="s">
        <v>1162</v>
      </c>
      <c r="D1534" t="s">
        <v>1547</v>
      </c>
      <c r="E1534" t="str">
        <f>VLOOKUP(D1534,Product_Dim!$A$1:$G$101,2,0)</f>
        <v>Adjustable Dumbbell Set</v>
      </c>
      <c r="F1534" t="s">
        <v>1779</v>
      </c>
      <c r="G1534">
        <v>4</v>
      </c>
      <c r="H1534">
        <v>243.13</v>
      </c>
      <c r="I1534">
        <v>0.25</v>
      </c>
      <c r="J1534" t="s">
        <v>1810</v>
      </c>
      <c r="K1534" s="17">
        <v>729.39</v>
      </c>
      <c r="L1534">
        <f>VLOOKUP(C1534,Customer_Dim!$A$2:$H$501,3,0)</f>
        <v>30</v>
      </c>
      <c r="M1534" t="str">
        <f t="shared" si="23"/>
        <v>20–39</v>
      </c>
      <c r="N1534" t="str">
        <f>VLOOKUP(C1534,Customer_Dim!$A$2:$H$501,4,0)</f>
        <v>Male</v>
      </c>
      <c r="O1534" t="str">
        <f>VLOOKUP(C1534,Customer_Dim!$A$2:$H$501,6,0)</f>
        <v>Connecticut</v>
      </c>
      <c r="P1534">
        <f>VLOOKUP(D1534,Product_Dim!$A$1:$G$101,7,0)</f>
        <v>323</v>
      </c>
    </row>
    <row r="1535" spans="1:16" x14ac:dyDescent="0.3">
      <c r="A1535" t="s">
        <v>2591</v>
      </c>
      <c r="B1535" s="4">
        <v>45764</v>
      </c>
      <c r="C1535" t="s">
        <v>1165</v>
      </c>
      <c r="D1535" t="s">
        <v>1670</v>
      </c>
      <c r="E1535" t="str">
        <f>VLOOKUP(D1535,Product_Dim!$A$1:$G$101,2,0)</f>
        <v>Kitchen Storage Rack</v>
      </c>
      <c r="F1535" t="s">
        <v>1792</v>
      </c>
      <c r="G1535">
        <v>1</v>
      </c>
      <c r="H1535">
        <v>914.75</v>
      </c>
      <c r="I1535">
        <v>0.1</v>
      </c>
      <c r="J1535" t="s">
        <v>1810</v>
      </c>
      <c r="K1535" s="17">
        <v>823.27499999999998</v>
      </c>
      <c r="L1535">
        <f>VLOOKUP(C1535,Customer_Dim!$A$2:$H$501,3,0)</f>
        <v>39</v>
      </c>
      <c r="M1535" t="str">
        <f t="shared" si="23"/>
        <v>20–39</v>
      </c>
      <c r="N1535" t="str">
        <f>VLOOKUP(C1535,Customer_Dim!$A$2:$H$501,4,0)</f>
        <v>Female</v>
      </c>
      <c r="O1535" t="str">
        <f>VLOOKUP(C1535,Customer_Dim!$A$2:$H$501,6,0)</f>
        <v>Maine</v>
      </c>
      <c r="P1535">
        <f>VLOOKUP(D1535,Product_Dim!$A$1:$G$101,7,0)</f>
        <v>89</v>
      </c>
    </row>
    <row r="1536" spans="1:16" x14ac:dyDescent="0.3">
      <c r="A1536" t="s">
        <v>2391</v>
      </c>
      <c r="B1536" s="4">
        <v>45350</v>
      </c>
      <c r="C1536" t="s">
        <v>1165</v>
      </c>
      <c r="D1536" t="s">
        <v>1686</v>
      </c>
      <c r="E1536" t="str">
        <f>VLOOKUP(D1536,Product_Dim!$A$1:$G$101,2,0)</f>
        <v>Essential Oil Diffuser</v>
      </c>
      <c r="F1536" t="s">
        <v>1751</v>
      </c>
      <c r="G1536">
        <v>1</v>
      </c>
      <c r="H1536">
        <v>34.71</v>
      </c>
      <c r="I1536">
        <v>0.1</v>
      </c>
      <c r="J1536" t="s">
        <v>1810</v>
      </c>
      <c r="K1536" s="17">
        <v>31.239000000000001</v>
      </c>
      <c r="L1536">
        <f>VLOOKUP(C1536,Customer_Dim!$A$2:$H$501,3,0)</f>
        <v>39</v>
      </c>
      <c r="M1536" t="str">
        <f t="shared" si="23"/>
        <v>20–39</v>
      </c>
      <c r="N1536" t="str">
        <f>VLOOKUP(C1536,Customer_Dim!$A$2:$H$501,4,0)</f>
        <v>Female</v>
      </c>
      <c r="O1536" t="str">
        <f>VLOOKUP(C1536,Customer_Dim!$A$2:$H$501,6,0)</f>
        <v>Maine</v>
      </c>
      <c r="P1536">
        <f>VLOOKUP(D1536,Product_Dim!$A$1:$G$101,7,0)</f>
        <v>400</v>
      </c>
    </row>
    <row r="1537" spans="1:16" x14ac:dyDescent="0.3">
      <c r="A1537" t="s">
        <v>1982</v>
      </c>
      <c r="B1537" s="4">
        <v>45641</v>
      </c>
      <c r="C1537" t="s">
        <v>1165</v>
      </c>
      <c r="D1537" t="s">
        <v>1714</v>
      </c>
      <c r="E1537" t="str">
        <f>VLOOKUP(D1537,Product_Dim!$A$1:$G$101,2,0)</f>
        <v>Microwave Oven</v>
      </c>
      <c r="F1537" t="s">
        <v>1739</v>
      </c>
      <c r="G1537">
        <v>2</v>
      </c>
      <c r="H1537">
        <v>707.65</v>
      </c>
      <c r="I1537">
        <v>0.14000000000000001</v>
      </c>
      <c r="J1537" t="s">
        <v>1805</v>
      </c>
      <c r="K1537" s="17">
        <v>1217.1579999999999</v>
      </c>
      <c r="L1537">
        <f>VLOOKUP(C1537,Customer_Dim!$A$2:$H$501,3,0)</f>
        <v>39</v>
      </c>
      <c r="M1537" t="str">
        <f t="shared" si="23"/>
        <v>20–39</v>
      </c>
      <c r="N1537" t="str">
        <f>VLOOKUP(C1537,Customer_Dim!$A$2:$H$501,4,0)</f>
        <v>Female</v>
      </c>
      <c r="O1537" t="str">
        <f>VLOOKUP(C1537,Customer_Dim!$A$2:$H$501,6,0)</f>
        <v>Maine</v>
      </c>
      <c r="P1537">
        <f>VLOOKUP(D1537,Product_Dim!$A$1:$G$101,7,0)</f>
        <v>191</v>
      </c>
    </row>
    <row r="1538" spans="1:16" x14ac:dyDescent="0.3">
      <c r="A1538" t="s">
        <v>2353</v>
      </c>
      <c r="B1538" s="4">
        <v>45695</v>
      </c>
      <c r="C1538" t="s">
        <v>1168</v>
      </c>
      <c r="D1538" t="s">
        <v>1550</v>
      </c>
      <c r="E1538" t="str">
        <f>VLOOKUP(D1538,Product_Dim!$A$1:$G$101,2,0)</f>
        <v>Ceramic Kitchen Bowl Set</v>
      </c>
      <c r="F1538" t="s">
        <v>1758</v>
      </c>
      <c r="G1538">
        <v>3</v>
      </c>
      <c r="H1538">
        <v>370.93</v>
      </c>
      <c r="I1538">
        <v>0</v>
      </c>
      <c r="J1538" t="s">
        <v>1805</v>
      </c>
      <c r="K1538" s="17">
        <v>1112.79</v>
      </c>
      <c r="L1538">
        <f>VLOOKUP(C1538,Customer_Dim!$A$2:$H$501,3,0)</f>
        <v>44</v>
      </c>
      <c r="M1538" t="str">
        <f t="shared" si="23"/>
        <v>40–59</v>
      </c>
      <c r="N1538" t="str">
        <f>VLOOKUP(C1538,Customer_Dim!$A$2:$H$501,4,0)</f>
        <v>Female</v>
      </c>
      <c r="O1538" t="str">
        <f>VLOOKUP(C1538,Customer_Dim!$A$2:$H$501,6,0)</f>
        <v>Delaware</v>
      </c>
      <c r="P1538">
        <f>VLOOKUP(D1538,Product_Dim!$A$1:$G$101,7,0)</f>
        <v>308</v>
      </c>
    </row>
    <row r="1539" spans="1:16" x14ac:dyDescent="0.3">
      <c r="A1539" t="s">
        <v>3010</v>
      </c>
      <c r="B1539" s="4">
        <v>45797</v>
      </c>
      <c r="C1539" t="s">
        <v>1168</v>
      </c>
      <c r="D1539" t="s">
        <v>1560</v>
      </c>
      <c r="E1539" t="str">
        <f>VLOOKUP(D1539,Product_Dim!$A$1:$G$101,2,0)</f>
        <v>4K Home Projector</v>
      </c>
      <c r="F1539" t="s">
        <v>1792</v>
      </c>
      <c r="G1539">
        <v>3</v>
      </c>
      <c r="H1539">
        <v>197.93</v>
      </c>
      <c r="I1539">
        <v>0</v>
      </c>
      <c r="J1539" t="s">
        <v>1810</v>
      </c>
      <c r="K1539" s="17">
        <v>593.79</v>
      </c>
      <c r="L1539">
        <f>VLOOKUP(C1539,Customer_Dim!$A$2:$H$501,3,0)</f>
        <v>44</v>
      </c>
      <c r="M1539" t="str">
        <f t="shared" ref="M1539:M1602" si="24">IF(L1539&lt;20,"Below 20",
IF(L1539&lt;40,"20–39",
IF(L1539&lt;60,"40–59","60+")))</f>
        <v>40–59</v>
      </c>
      <c r="N1539" t="str">
        <f>VLOOKUP(C1539,Customer_Dim!$A$2:$H$501,4,0)</f>
        <v>Female</v>
      </c>
      <c r="O1539" t="str">
        <f>VLOOKUP(C1539,Customer_Dim!$A$2:$H$501,6,0)</f>
        <v>Delaware</v>
      </c>
      <c r="P1539">
        <f>VLOOKUP(D1539,Product_Dim!$A$1:$G$101,7,0)</f>
        <v>301</v>
      </c>
    </row>
    <row r="1540" spans="1:16" x14ac:dyDescent="0.3">
      <c r="A1540" t="s">
        <v>3186</v>
      </c>
      <c r="B1540" s="4">
        <v>45869</v>
      </c>
      <c r="C1540" t="s">
        <v>1168</v>
      </c>
      <c r="D1540" t="s">
        <v>1626</v>
      </c>
      <c r="E1540" t="str">
        <f>VLOOKUP(D1540,Product_Dim!$A$1:$G$101,2,0)</f>
        <v>Car Dashboard Phone Holder</v>
      </c>
      <c r="F1540" t="s">
        <v>1789</v>
      </c>
      <c r="G1540">
        <v>2</v>
      </c>
      <c r="H1540">
        <v>204.89</v>
      </c>
      <c r="I1540">
        <v>0.24</v>
      </c>
      <c r="J1540" t="s">
        <v>1805</v>
      </c>
      <c r="K1540" s="17">
        <v>311.43279999999999</v>
      </c>
      <c r="L1540">
        <f>VLOOKUP(C1540,Customer_Dim!$A$2:$H$501,3,0)</f>
        <v>44</v>
      </c>
      <c r="M1540" t="str">
        <f t="shared" si="24"/>
        <v>40–59</v>
      </c>
      <c r="N1540" t="str">
        <f>VLOOKUP(C1540,Customer_Dim!$A$2:$H$501,4,0)</f>
        <v>Female</v>
      </c>
      <c r="O1540" t="str">
        <f>VLOOKUP(C1540,Customer_Dim!$A$2:$H$501,6,0)</f>
        <v>Delaware</v>
      </c>
      <c r="P1540">
        <f>VLOOKUP(D1540,Product_Dim!$A$1:$G$101,7,0)</f>
        <v>103</v>
      </c>
    </row>
    <row r="1541" spans="1:16" x14ac:dyDescent="0.3">
      <c r="A1541" t="s">
        <v>3091</v>
      </c>
      <c r="B1541" s="4">
        <v>45823</v>
      </c>
      <c r="C1541" t="s">
        <v>1168</v>
      </c>
      <c r="D1541" t="s">
        <v>1638</v>
      </c>
      <c r="E1541" t="str">
        <f>VLOOKUP(D1541,Product_Dim!$A$1:$G$101,2,0)</f>
        <v>Sports Stopwatch Pro</v>
      </c>
      <c r="F1541" t="s">
        <v>1764</v>
      </c>
      <c r="G1541">
        <v>2</v>
      </c>
      <c r="H1541">
        <v>623.20000000000005</v>
      </c>
      <c r="I1541">
        <v>0.14000000000000001</v>
      </c>
      <c r="J1541" t="s">
        <v>1810</v>
      </c>
      <c r="K1541" s="17">
        <v>1071.904</v>
      </c>
      <c r="L1541">
        <f>VLOOKUP(C1541,Customer_Dim!$A$2:$H$501,3,0)</f>
        <v>44</v>
      </c>
      <c r="M1541" t="str">
        <f t="shared" si="24"/>
        <v>40–59</v>
      </c>
      <c r="N1541" t="str">
        <f>VLOOKUP(C1541,Customer_Dim!$A$2:$H$501,4,0)</f>
        <v>Female</v>
      </c>
      <c r="O1541" t="str">
        <f>VLOOKUP(C1541,Customer_Dim!$A$2:$H$501,6,0)</f>
        <v>Delaware</v>
      </c>
      <c r="P1541">
        <f>VLOOKUP(D1541,Product_Dim!$A$1:$G$101,7,0)</f>
        <v>185</v>
      </c>
    </row>
    <row r="1542" spans="1:16" x14ac:dyDescent="0.3">
      <c r="A1542" t="s">
        <v>2409</v>
      </c>
      <c r="B1542" s="4">
        <v>45718</v>
      </c>
      <c r="C1542" t="s">
        <v>1168</v>
      </c>
      <c r="D1542" t="s">
        <v>1539</v>
      </c>
      <c r="E1542" t="str">
        <f>VLOOKUP(D1542,Product_Dim!$A$1:$G$101,2,0)</f>
        <v>Herbal Face Moisturizer</v>
      </c>
      <c r="F1542" t="s">
        <v>1771</v>
      </c>
      <c r="G1542">
        <v>3</v>
      </c>
      <c r="H1542">
        <v>483.06</v>
      </c>
      <c r="I1542">
        <v>0.05</v>
      </c>
      <c r="J1542" t="s">
        <v>1805</v>
      </c>
      <c r="K1542" s="17">
        <v>1376.721</v>
      </c>
      <c r="L1542">
        <f>VLOOKUP(C1542,Customer_Dim!$A$2:$H$501,3,0)</f>
        <v>44</v>
      </c>
      <c r="M1542" t="str">
        <f t="shared" si="24"/>
        <v>40–59</v>
      </c>
      <c r="N1542" t="str">
        <f>VLOOKUP(C1542,Customer_Dim!$A$2:$H$501,4,0)</f>
        <v>Female</v>
      </c>
      <c r="O1542" t="str">
        <f>VLOOKUP(C1542,Customer_Dim!$A$2:$H$501,6,0)</f>
        <v>Delaware</v>
      </c>
      <c r="P1542">
        <f>VLOOKUP(D1542,Product_Dim!$A$1:$G$101,7,0)</f>
        <v>350</v>
      </c>
    </row>
    <row r="1543" spans="1:16" x14ac:dyDescent="0.3">
      <c r="A1543" t="s">
        <v>1889</v>
      </c>
      <c r="B1543" s="4">
        <v>45518</v>
      </c>
      <c r="C1543" t="s">
        <v>1168</v>
      </c>
      <c r="D1543" t="s">
        <v>1712</v>
      </c>
      <c r="E1543" t="str">
        <f>VLOOKUP(D1543,Product_Dim!$A$1:$G$101,2,0)</f>
        <v>Women's High Heels</v>
      </c>
      <c r="F1543" t="s">
        <v>1789</v>
      </c>
      <c r="G1543">
        <v>2</v>
      </c>
      <c r="H1543">
        <v>601.33000000000004</v>
      </c>
      <c r="I1543">
        <v>0.16</v>
      </c>
      <c r="J1543" t="s">
        <v>1807</v>
      </c>
      <c r="K1543" s="17">
        <v>1010.2344000000001</v>
      </c>
      <c r="L1543">
        <f>VLOOKUP(C1543,Customer_Dim!$A$2:$H$501,3,0)</f>
        <v>44</v>
      </c>
      <c r="M1543" t="str">
        <f t="shared" si="24"/>
        <v>40–59</v>
      </c>
      <c r="N1543" t="str">
        <f>VLOOKUP(C1543,Customer_Dim!$A$2:$H$501,4,0)</f>
        <v>Female</v>
      </c>
      <c r="O1543" t="str">
        <f>VLOOKUP(C1543,Customer_Dim!$A$2:$H$501,6,0)</f>
        <v>Delaware</v>
      </c>
      <c r="P1543">
        <f>VLOOKUP(D1543,Product_Dim!$A$1:$G$101,7,0)</f>
        <v>496</v>
      </c>
    </row>
    <row r="1544" spans="1:16" x14ac:dyDescent="0.3">
      <c r="A1544" t="s">
        <v>2933</v>
      </c>
      <c r="B1544" s="4">
        <v>45653</v>
      </c>
      <c r="C1544" t="s">
        <v>1171</v>
      </c>
      <c r="D1544" t="s">
        <v>1525</v>
      </c>
      <c r="E1544" t="str">
        <f>VLOOKUP(D1544,Product_Dim!$A$1:$G$101,2,0)</f>
        <v>Brother Laser Printer</v>
      </c>
      <c r="F1544" t="s">
        <v>1789</v>
      </c>
      <c r="G1544">
        <v>3</v>
      </c>
      <c r="H1544">
        <v>241.64</v>
      </c>
      <c r="I1544">
        <v>0.28999999999999998</v>
      </c>
      <c r="J1544" t="s">
        <v>1807</v>
      </c>
      <c r="K1544" s="17">
        <v>514.69319999999993</v>
      </c>
      <c r="L1544">
        <f>VLOOKUP(C1544,Customer_Dim!$A$2:$H$501,3,0)</f>
        <v>34</v>
      </c>
      <c r="M1544" t="str">
        <f t="shared" si="24"/>
        <v>20–39</v>
      </c>
      <c r="N1544" t="str">
        <f>VLOOKUP(C1544,Customer_Dim!$A$2:$H$501,4,0)</f>
        <v>Female</v>
      </c>
      <c r="O1544" t="str">
        <f>VLOOKUP(C1544,Customer_Dim!$A$2:$H$501,6,0)</f>
        <v>Iowa</v>
      </c>
      <c r="P1544">
        <f>VLOOKUP(D1544,Product_Dim!$A$1:$G$101,7,0)</f>
        <v>416</v>
      </c>
    </row>
    <row r="1545" spans="1:16" x14ac:dyDescent="0.3">
      <c r="A1545" t="s">
        <v>3360</v>
      </c>
      <c r="B1545" s="4">
        <v>45724</v>
      </c>
      <c r="C1545" t="s">
        <v>1171</v>
      </c>
      <c r="D1545" t="s">
        <v>1566</v>
      </c>
      <c r="E1545" t="str">
        <f>VLOOKUP(D1545,Product_Dim!$A$1:$G$101,2,0)</f>
        <v>Women's Denim Jeans</v>
      </c>
      <c r="F1545" t="s">
        <v>1781</v>
      </c>
      <c r="G1545">
        <v>4</v>
      </c>
      <c r="H1545">
        <v>317.11</v>
      </c>
      <c r="I1545">
        <v>0.16</v>
      </c>
      <c r="J1545" t="s">
        <v>1807</v>
      </c>
      <c r="K1545" s="17">
        <v>1065.4896000000001</v>
      </c>
      <c r="L1545">
        <f>VLOOKUP(C1545,Customer_Dim!$A$2:$H$501,3,0)</f>
        <v>34</v>
      </c>
      <c r="M1545" t="str">
        <f t="shared" si="24"/>
        <v>20–39</v>
      </c>
      <c r="N1545" t="str">
        <f>VLOOKUP(C1545,Customer_Dim!$A$2:$H$501,4,0)</f>
        <v>Female</v>
      </c>
      <c r="O1545" t="str">
        <f>VLOOKUP(C1545,Customer_Dim!$A$2:$H$501,6,0)</f>
        <v>Iowa</v>
      </c>
      <c r="P1545">
        <f>VLOOKUP(D1545,Product_Dim!$A$1:$G$101,7,0)</f>
        <v>343</v>
      </c>
    </row>
    <row r="1546" spans="1:16" x14ac:dyDescent="0.3">
      <c r="A1546" t="s">
        <v>2211</v>
      </c>
      <c r="B1546" s="4">
        <v>45495</v>
      </c>
      <c r="C1546" t="s">
        <v>1171</v>
      </c>
      <c r="D1546" t="s">
        <v>1570</v>
      </c>
      <c r="E1546" t="str">
        <f>VLOOKUP(D1546,Product_Dim!$A$1:$G$101,2,0)</f>
        <v>Outdoor Sports Water Bottle</v>
      </c>
      <c r="F1546" t="s">
        <v>1734</v>
      </c>
      <c r="G1546">
        <v>4</v>
      </c>
      <c r="H1546">
        <v>585.45000000000005</v>
      </c>
      <c r="I1546">
        <v>0.25</v>
      </c>
      <c r="J1546" t="s">
        <v>1810</v>
      </c>
      <c r="K1546" s="17">
        <v>1756.35</v>
      </c>
      <c r="L1546">
        <f>VLOOKUP(C1546,Customer_Dim!$A$2:$H$501,3,0)</f>
        <v>34</v>
      </c>
      <c r="M1546" t="str">
        <f t="shared" si="24"/>
        <v>20–39</v>
      </c>
      <c r="N1546" t="str">
        <f>VLOOKUP(C1546,Customer_Dim!$A$2:$H$501,4,0)</f>
        <v>Female</v>
      </c>
      <c r="O1546" t="str">
        <f>VLOOKUP(C1546,Customer_Dim!$A$2:$H$501,6,0)</f>
        <v>Iowa</v>
      </c>
      <c r="P1546">
        <f>VLOOKUP(D1546,Product_Dim!$A$1:$G$101,7,0)</f>
        <v>0</v>
      </c>
    </row>
    <row r="1547" spans="1:16" x14ac:dyDescent="0.3">
      <c r="A1547" t="s">
        <v>2679</v>
      </c>
      <c r="B1547" s="4">
        <v>45653</v>
      </c>
      <c r="C1547" t="s">
        <v>1171</v>
      </c>
      <c r="D1547" t="s">
        <v>1682</v>
      </c>
      <c r="E1547" t="str">
        <f>VLOOKUP(D1547,Product_Dim!$A$1:$G$101,2,0)</f>
        <v>Wireless Mouse</v>
      </c>
      <c r="F1547" t="s">
        <v>1758</v>
      </c>
      <c r="G1547">
        <v>4</v>
      </c>
      <c r="H1547">
        <v>282.45</v>
      </c>
      <c r="I1547">
        <v>0.28999999999999998</v>
      </c>
      <c r="J1547" t="s">
        <v>1810</v>
      </c>
      <c r="K1547" s="17">
        <v>802.1579999999999</v>
      </c>
      <c r="L1547">
        <f>VLOOKUP(C1547,Customer_Dim!$A$2:$H$501,3,0)</f>
        <v>34</v>
      </c>
      <c r="M1547" t="str">
        <f t="shared" si="24"/>
        <v>20–39</v>
      </c>
      <c r="N1547" t="str">
        <f>VLOOKUP(C1547,Customer_Dim!$A$2:$H$501,4,0)</f>
        <v>Female</v>
      </c>
      <c r="O1547" t="str">
        <f>VLOOKUP(C1547,Customer_Dim!$A$2:$H$501,6,0)</f>
        <v>Iowa</v>
      </c>
      <c r="P1547">
        <f>VLOOKUP(D1547,Product_Dim!$A$1:$G$101,7,0)</f>
        <v>320</v>
      </c>
    </row>
    <row r="1548" spans="1:16" x14ac:dyDescent="0.3">
      <c r="A1548" t="s">
        <v>2860</v>
      </c>
      <c r="B1548" s="4">
        <v>45551</v>
      </c>
      <c r="C1548" t="s">
        <v>1174</v>
      </c>
      <c r="D1548" t="s">
        <v>1606</v>
      </c>
      <c r="E1548" t="str">
        <f>VLOOKUP(D1548,Product_Dim!$A$1:$G$101,2,0)</f>
        <v>Sports Water Hydration Pack</v>
      </c>
      <c r="F1548" t="s">
        <v>1783</v>
      </c>
      <c r="G1548">
        <v>4</v>
      </c>
      <c r="H1548">
        <v>132.88999999999999</v>
      </c>
      <c r="I1548">
        <v>0.12</v>
      </c>
      <c r="J1548" t="s">
        <v>1805</v>
      </c>
      <c r="K1548" s="17">
        <v>467.77280000000002</v>
      </c>
      <c r="L1548">
        <f>VLOOKUP(C1548,Customer_Dim!$A$2:$H$501,3,0)</f>
        <v>23</v>
      </c>
      <c r="M1548" t="str">
        <f t="shared" si="24"/>
        <v>20–39</v>
      </c>
      <c r="N1548" t="str">
        <f>VLOOKUP(C1548,Customer_Dim!$A$2:$H$501,4,0)</f>
        <v>Male</v>
      </c>
      <c r="O1548" t="str">
        <f>VLOOKUP(C1548,Customer_Dim!$A$2:$H$501,6,0)</f>
        <v>Rhode Island</v>
      </c>
      <c r="P1548">
        <f>VLOOKUP(D1548,Product_Dim!$A$1:$G$101,7,0)</f>
        <v>394</v>
      </c>
    </row>
    <row r="1549" spans="1:16" x14ac:dyDescent="0.3">
      <c r="A1549" t="s">
        <v>2894</v>
      </c>
      <c r="B1549" s="4">
        <v>45239</v>
      </c>
      <c r="C1549" t="s">
        <v>1174</v>
      </c>
      <c r="D1549" t="s">
        <v>1608</v>
      </c>
      <c r="E1549" t="str">
        <f>VLOOKUP(D1549,Product_Dim!$A$1:$G$101,2,0)</f>
        <v>Portable Power Bank</v>
      </c>
      <c r="F1549" t="s">
        <v>1748</v>
      </c>
      <c r="G1549">
        <v>3</v>
      </c>
      <c r="H1549">
        <v>717.81</v>
      </c>
      <c r="I1549">
        <v>0.17</v>
      </c>
      <c r="J1549" t="s">
        <v>1810</v>
      </c>
      <c r="K1549" s="17">
        <v>1787.3469</v>
      </c>
      <c r="L1549">
        <f>VLOOKUP(C1549,Customer_Dim!$A$2:$H$501,3,0)</f>
        <v>23</v>
      </c>
      <c r="M1549" t="str">
        <f t="shared" si="24"/>
        <v>20–39</v>
      </c>
      <c r="N1549" t="str">
        <f>VLOOKUP(C1549,Customer_Dim!$A$2:$H$501,4,0)</f>
        <v>Male</v>
      </c>
      <c r="O1549" t="str">
        <f>VLOOKUP(C1549,Customer_Dim!$A$2:$H$501,6,0)</f>
        <v>Rhode Island</v>
      </c>
      <c r="P1549">
        <f>VLOOKUP(D1549,Product_Dim!$A$1:$G$101,7,0)</f>
        <v>301</v>
      </c>
    </row>
    <row r="1550" spans="1:16" x14ac:dyDescent="0.3">
      <c r="A1550" t="s">
        <v>2868</v>
      </c>
      <c r="B1550" s="4">
        <v>45554</v>
      </c>
      <c r="C1550" t="s">
        <v>1174</v>
      </c>
      <c r="D1550" t="s">
        <v>1652</v>
      </c>
      <c r="E1550" t="str">
        <f>VLOOKUP(D1550,Product_Dim!$A$1:$G$101,2,0)</f>
        <v>Tennis Ball 3-Pack</v>
      </c>
      <c r="F1550" t="s">
        <v>1761</v>
      </c>
      <c r="G1550">
        <v>2</v>
      </c>
      <c r="H1550">
        <v>654.12</v>
      </c>
      <c r="I1550">
        <v>0.27</v>
      </c>
      <c r="J1550" t="s">
        <v>1807</v>
      </c>
      <c r="K1550" s="17">
        <v>955.01519999999994</v>
      </c>
      <c r="L1550">
        <f>VLOOKUP(C1550,Customer_Dim!$A$2:$H$501,3,0)</f>
        <v>23</v>
      </c>
      <c r="M1550" t="str">
        <f t="shared" si="24"/>
        <v>20–39</v>
      </c>
      <c r="N1550" t="str">
        <f>VLOOKUP(C1550,Customer_Dim!$A$2:$H$501,4,0)</f>
        <v>Male</v>
      </c>
      <c r="O1550" t="str">
        <f>VLOOKUP(C1550,Customer_Dim!$A$2:$H$501,6,0)</f>
        <v>Rhode Island</v>
      </c>
      <c r="P1550">
        <f>VLOOKUP(D1550,Product_Dim!$A$1:$G$101,7,0)</f>
        <v>465</v>
      </c>
    </row>
    <row r="1551" spans="1:16" x14ac:dyDescent="0.3">
      <c r="A1551" t="s">
        <v>2668</v>
      </c>
      <c r="B1551" s="4">
        <v>45608</v>
      </c>
      <c r="C1551" t="s">
        <v>1174</v>
      </c>
      <c r="D1551" t="s">
        <v>1666</v>
      </c>
      <c r="E1551" t="str">
        <f>VLOOKUP(D1551,Product_Dim!$A$1:$G$101,2,0)</f>
        <v>Wooden Nightstand</v>
      </c>
      <c r="F1551" t="s">
        <v>1779</v>
      </c>
      <c r="G1551">
        <v>4</v>
      </c>
      <c r="H1551">
        <v>408.72</v>
      </c>
      <c r="I1551">
        <v>0.16</v>
      </c>
      <c r="J1551" t="s">
        <v>1810</v>
      </c>
      <c r="K1551" s="17">
        <v>1373.2991999999999</v>
      </c>
      <c r="L1551">
        <f>VLOOKUP(C1551,Customer_Dim!$A$2:$H$501,3,0)</f>
        <v>23</v>
      </c>
      <c r="M1551" t="str">
        <f t="shared" si="24"/>
        <v>20–39</v>
      </c>
      <c r="N1551" t="str">
        <f>VLOOKUP(C1551,Customer_Dim!$A$2:$H$501,4,0)</f>
        <v>Male</v>
      </c>
      <c r="O1551" t="str">
        <f>VLOOKUP(C1551,Customer_Dim!$A$2:$H$501,6,0)</f>
        <v>Rhode Island</v>
      </c>
      <c r="P1551">
        <f>VLOOKUP(D1551,Product_Dim!$A$1:$G$101,7,0)</f>
        <v>130</v>
      </c>
    </row>
    <row r="1552" spans="1:16" x14ac:dyDescent="0.3">
      <c r="A1552" t="s">
        <v>2521</v>
      </c>
      <c r="B1552" s="4">
        <v>45752</v>
      </c>
      <c r="C1552" t="s">
        <v>1174</v>
      </c>
      <c r="D1552" t="s">
        <v>1726</v>
      </c>
      <c r="E1552" t="str">
        <f>VLOOKUP(D1552,Product_Dim!$A$1:$G$101,2,0)</f>
        <v>Portable Bluetooth Speaker</v>
      </c>
      <c r="F1552" t="s">
        <v>1781</v>
      </c>
      <c r="G1552">
        <v>4</v>
      </c>
      <c r="H1552">
        <v>912.61</v>
      </c>
      <c r="I1552">
        <v>0.14000000000000001</v>
      </c>
      <c r="J1552" t="s">
        <v>1805</v>
      </c>
      <c r="K1552" s="17">
        <v>3139.3784000000001</v>
      </c>
      <c r="L1552">
        <f>VLOOKUP(C1552,Customer_Dim!$A$2:$H$501,3,0)</f>
        <v>23</v>
      </c>
      <c r="M1552" t="str">
        <f t="shared" si="24"/>
        <v>20–39</v>
      </c>
      <c r="N1552" t="str">
        <f>VLOOKUP(C1552,Customer_Dim!$A$2:$H$501,4,0)</f>
        <v>Male</v>
      </c>
      <c r="O1552" t="str">
        <f>VLOOKUP(C1552,Customer_Dim!$A$2:$H$501,6,0)</f>
        <v>Rhode Island</v>
      </c>
      <c r="P1552">
        <f>VLOOKUP(D1552,Product_Dim!$A$1:$G$101,7,0)</f>
        <v>73</v>
      </c>
    </row>
    <row r="1553" spans="1:16" x14ac:dyDescent="0.3">
      <c r="A1553" t="s">
        <v>2696</v>
      </c>
      <c r="B1553" s="4">
        <v>45749</v>
      </c>
      <c r="C1553" t="s">
        <v>1177</v>
      </c>
      <c r="D1553" t="s">
        <v>1576</v>
      </c>
      <c r="E1553" t="str">
        <f>VLOOKUP(D1553,Product_Dim!$A$1:$G$101,2,0)</f>
        <v>Men's Formal Shirt</v>
      </c>
      <c r="F1553" t="s">
        <v>1751</v>
      </c>
      <c r="G1553">
        <v>3</v>
      </c>
      <c r="H1553">
        <v>70.97</v>
      </c>
      <c r="I1553">
        <v>0.06</v>
      </c>
      <c r="J1553" t="s">
        <v>1810</v>
      </c>
      <c r="K1553" s="17">
        <v>200.1354</v>
      </c>
      <c r="L1553">
        <f>VLOOKUP(C1553,Customer_Dim!$A$2:$H$501,3,0)</f>
        <v>50</v>
      </c>
      <c r="M1553" t="str">
        <f t="shared" si="24"/>
        <v>40–59</v>
      </c>
      <c r="N1553" t="str">
        <f>VLOOKUP(C1553,Customer_Dim!$A$2:$H$501,4,0)</f>
        <v>Male</v>
      </c>
      <c r="O1553" t="str">
        <f>VLOOKUP(C1553,Customer_Dim!$A$2:$H$501,6,0)</f>
        <v>Alabama</v>
      </c>
      <c r="P1553">
        <f>VLOOKUP(D1553,Product_Dim!$A$1:$G$101,7,0)</f>
        <v>360</v>
      </c>
    </row>
    <row r="1554" spans="1:16" x14ac:dyDescent="0.3">
      <c r="A1554" t="s">
        <v>2455</v>
      </c>
      <c r="B1554" s="4">
        <v>45259</v>
      </c>
      <c r="C1554" t="s">
        <v>1177</v>
      </c>
      <c r="D1554" t="s">
        <v>1582</v>
      </c>
      <c r="E1554" t="str">
        <f>VLOOKUP(D1554,Product_Dim!$A$1:$G$101,2,0)</f>
        <v>Wireless Bluetooth Speaker</v>
      </c>
      <c r="F1554" t="s">
        <v>1761</v>
      </c>
      <c r="G1554">
        <v>1</v>
      </c>
      <c r="H1554">
        <v>566.5</v>
      </c>
      <c r="I1554">
        <v>0.25</v>
      </c>
      <c r="J1554" t="s">
        <v>1810</v>
      </c>
      <c r="K1554" s="17">
        <v>424.875</v>
      </c>
      <c r="L1554">
        <f>VLOOKUP(C1554,Customer_Dim!$A$2:$H$501,3,0)</f>
        <v>50</v>
      </c>
      <c r="M1554" t="str">
        <f t="shared" si="24"/>
        <v>40–59</v>
      </c>
      <c r="N1554" t="str">
        <f>VLOOKUP(C1554,Customer_Dim!$A$2:$H$501,4,0)</f>
        <v>Male</v>
      </c>
      <c r="O1554" t="str">
        <f>VLOOKUP(C1554,Customer_Dim!$A$2:$H$501,6,0)</f>
        <v>Alabama</v>
      </c>
      <c r="P1554">
        <f>VLOOKUP(D1554,Product_Dim!$A$1:$G$101,7,0)</f>
        <v>213</v>
      </c>
    </row>
    <row r="1555" spans="1:16" x14ac:dyDescent="0.3">
      <c r="A1555" t="s">
        <v>3598</v>
      </c>
      <c r="B1555" s="4">
        <v>45446</v>
      </c>
      <c r="C1555" t="s">
        <v>1177</v>
      </c>
      <c r="D1555" t="s">
        <v>1596</v>
      </c>
      <c r="E1555" t="str">
        <f>VLOOKUP(D1555,Product_Dim!$A$1:$G$101,2,0)</f>
        <v>Modern Wall Clock</v>
      </c>
      <c r="F1555" t="s">
        <v>1783</v>
      </c>
      <c r="G1555">
        <v>1</v>
      </c>
      <c r="H1555">
        <v>161.16999999999999</v>
      </c>
      <c r="I1555">
        <v>0.05</v>
      </c>
      <c r="J1555" t="s">
        <v>1805</v>
      </c>
      <c r="K1555" s="17">
        <v>153.11150000000001</v>
      </c>
      <c r="L1555">
        <f>VLOOKUP(C1555,Customer_Dim!$A$2:$H$501,3,0)</f>
        <v>50</v>
      </c>
      <c r="M1555" t="str">
        <f t="shared" si="24"/>
        <v>40–59</v>
      </c>
      <c r="N1555" t="str">
        <f>VLOOKUP(C1555,Customer_Dim!$A$2:$H$501,4,0)</f>
        <v>Male</v>
      </c>
      <c r="O1555" t="str">
        <f>VLOOKUP(C1555,Customer_Dim!$A$2:$H$501,6,0)</f>
        <v>Alabama</v>
      </c>
      <c r="P1555">
        <f>VLOOKUP(D1555,Product_Dim!$A$1:$G$101,7,0)</f>
        <v>305</v>
      </c>
    </row>
    <row r="1556" spans="1:16" x14ac:dyDescent="0.3">
      <c r="A1556" t="s">
        <v>2607</v>
      </c>
      <c r="B1556" s="4">
        <v>45837</v>
      </c>
      <c r="C1556" t="s">
        <v>1177</v>
      </c>
      <c r="D1556" t="s">
        <v>1614</v>
      </c>
      <c r="E1556" t="str">
        <f>VLOOKUP(D1556,Product_Dim!$A$1:$G$101,2,0)</f>
        <v>Smart Home WiFi Camera</v>
      </c>
      <c r="F1556" t="s">
        <v>1792</v>
      </c>
      <c r="G1556">
        <v>2</v>
      </c>
      <c r="H1556">
        <v>953.26</v>
      </c>
      <c r="I1556">
        <v>0.1</v>
      </c>
      <c r="J1556" t="s">
        <v>1810</v>
      </c>
      <c r="K1556" s="17">
        <v>1715.8679999999999</v>
      </c>
      <c r="L1556">
        <f>VLOOKUP(C1556,Customer_Dim!$A$2:$H$501,3,0)</f>
        <v>50</v>
      </c>
      <c r="M1556" t="str">
        <f t="shared" si="24"/>
        <v>40–59</v>
      </c>
      <c r="N1556" t="str">
        <f>VLOOKUP(C1556,Customer_Dim!$A$2:$H$501,4,0)</f>
        <v>Male</v>
      </c>
      <c r="O1556" t="str">
        <f>VLOOKUP(C1556,Customer_Dim!$A$2:$H$501,6,0)</f>
        <v>Alabama</v>
      </c>
      <c r="P1556">
        <f>VLOOKUP(D1556,Product_Dim!$A$1:$G$101,7,0)</f>
        <v>389</v>
      </c>
    </row>
    <row r="1557" spans="1:16" x14ac:dyDescent="0.3">
      <c r="A1557" t="s">
        <v>1832</v>
      </c>
      <c r="B1557" s="4">
        <v>45552</v>
      </c>
      <c r="C1557" t="s">
        <v>1177</v>
      </c>
      <c r="D1557" t="s">
        <v>1537</v>
      </c>
      <c r="E1557" t="str">
        <f>VLOOKUP(D1557,Product_Dim!$A$1:$G$101,2,0)</f>
        <v>Men's Leather Belt</v>
      </c>
      <c r="F1557" t="s">
        <v>1748</v>
      </c>
      <c r="G1557">
        <v>4</v>
      </c>
      <c r="H1557">
        <v>852.71</v>
      </c>
      <c r="I1557">
        <v>0.14000000000000001</v>
      </c>
      <c r="J1557" t="s">
        <v>1807</v>
      </c>
      <c r="K1557" s="17">
        <v>2933.3224</v>
      </c>
      <c r="L1557">
        <f>VLOOKUP(C1557,Customer_Dim!$A$2:$H$501,3,0)</f>
        <v>50</v>
      </c>
      <c r="M1557" t="str">
        <f t="shared" si="24"/>
        <v>40–59</v>
      </c>
      <c r="N1557" t="str">
        <f>VLOOKUP(C1557,Customer_Dim!$A$2:$H$501,4,0)</f>
        <v>Male</v>
      </c>
      <c r="O1557" t="str">
        <f>VLOOKUP(C1557,Customer_Dim!$A$2:$H$501,6,0)</f>
        <v>Alabama</v>
      </c>
      <c r="P1557">
        <f>VLOOKUP(D1557,Product_Dim!$A$1:$G$101,7,0)</f>
        <v>59</v>
      </c>
    </row>
    <row r="1558" spans="1:16" x14ac:dyDescent="0.3">
      <c r="A1558" t="s">
        <v>3693</v>
      </c>
      <c r="B1558" s="4">
        <v>45617</v>
      </c>
      <c r="C1558" t="s">
        <v>1177</v>
      </c>
      <c r="D1558" t="s">
        <v>1658</v>
      </c>
      <c r="E1558" t="str">
        <f>VLOOKUP(D1558,Product_Dim!$A$1:$G$101,2,0)</f>
        <v>Matte Lipstick Set</v>
      </c>
      <c r="F1558" t="s">
        <v>1783</v>
      </c>
      <c r="G1558">
        <v>2</v>
      </c>
      <c r="H1558">
        <v>558.9</v>
      </c>
      <c r="I1558">
        <v>0.05</v>
      </c>
      <c r="J1558" t="s">
        <v>1810</v>
      </c>
      <c r="K1558" s="17">
        <v>1061.9100000000001</v>
      </c>
      <c r="L1558">
        <f>VLOOKUP(C1558,Customer_Dim!$A$2:$H$501,3,0)</f>
        <v>50</v>
      </c>
      <c r="M1558" t="str">
        <f t="shared" si="24"/>
        <v>40–59</v>
      </c>
      <c r="N1558" t="str">
        <f>VLOOKUP(C1558,Customer_Dim!$A$2:$H$501,4,0)</f>
        <v>Male</v>
      </c>
      <c r="O1558" t="str">
        <f>VLOOKUP(C1558,Customer_Dim!$A$2:$H$501,6,0)</f>
        <v>Alabama</v>
      </c>
      <c r="P1558">
        <f>VLOOKUP(D1558,Product_Dim!$A$1:$G$101,7,0)</f>
        <v>118</v>
      </c>
    </row>
    <row r="1559" spans="1:16" x14ac:dyDescent="0.3">
      <c r="A1559" t="s">
        <v>2735</v>
      </c>
      <c r="B1559" s="4">
        <v>45637</v>
      </c>
      <c r="C1559" t="s">
        <v>1177</v>
      </c>
      <c r="D1559" t="s">
        <v>1692</v>
      </c>
      <c r="E1559" t="str">
        <f>VLOOKUP(D1559,Product_Dim!$A$1:$G$101,2,0)</f>
        <v>Badminton Racket Set</v>
      </c>
      <c r="F1559" t="s">
        <v>1739</v>
      </c>
      <c r="G1559">
        <v>3</v>
      </c>
      <c r="H1559">
        <v>138.86000000000001</v>
      </c>
      <c r="I1559">
        <v>0.11</v>
      </c>
      <c r="J1559" t="s">
        <v>1807</v>
      </c>
      <c r="K1559" s="17">
        <v>370.75619999999998</v>
      </c>
      <c r="L1559">
        <f>VLOOKUP(C1559,Customer_Dim!$A$2:$H$501,3,0)</f>
        <v>50</v>
      </c>
      <c r="M1559" t="str">
        <f t="shared" si="24"/>
        <v>40–59</v>
      </c>
      <c r="N1559" t="str">
        <f>VLOOKUP(C1559,Customer_Dim!$A$2:$H$501,4,0)</f>
        <v>Male</v>
      </c>
      <c r="O1559" t="str">
        <f>VLOOKUP(C1559,Customer_Dim!$A$2:$H$501,6,0)</f>
        <v>Alabama</v>
      </c>
      <c r="P1559">
        <f>VLOOKUP(D1559,Product_Dim!$A$1:$G$101,7,0)</f>
        <v>358</v>
      </c>
    </row>
    <row r="1560" spans="1:16" x14ac:dyDescent="0.3">
      <c r="A1560" t="s">
        <v>2766</v>
      </c>
      <c r="B1560" s="4">
        <v>45893</v>
      </c>
      <c r="C1560" t="s">
        <v>1180</v>
      </c>
      <c r="D1560" t="s">
        <v>1580</v>
      </c>
      <c r="E1560" t="str">
        <f>VLOOKUP(D1560,Product_Dim!$A$1:$G$101,2,0)</f>
        <v>Women's Scarf Set</v>
      </c>
      <c r="F1560" t="s">
        <v>1781</v>
      </c>
      <c r="G1560">
        <v>2</v>
      </c>
      <c r="H1560">
        <v>855.4</v>
      </c>
      <c r="I1560">
        <v>0.08</v>
      </c>
      <c r="J1560" t="s">
        <v>1810</v>
      </c>
      <c r="K1560" s="17">
        <v>1573.9359999999999</v>
      </c>
      <c r="L1560">
        <f>VLOOKUP(C1560,Customer_Dim!$A$2:$H$501,3,0)</f>
        <v>20</v>
      </c>
      <c r="M1560" t="str">
        <f t="shared" si="24"/>
        <v>20–39</v>
      </c>
      <c r="N1560" t="str">
        <f>VLOOKUP(C1560,Customer_Dim!$A$2:$H$501,4,0)</f>
        <v>Female</v>
      </c>
      <c r="O1560" t="str">
        <f>VLOOKUP(C1560,Customer_Dim!$A$2:$H$501,6,0)</f>
        <v>California</v>
      </c>
      <c r="P1560">
        <f>VLOOKUP(D1560,Product_Dim!$A$1:$G$101,7,0)</f>
        <v>268</v>
      </c>
    </row>
    <row r="1561" spans="1:16" x14ac:dyDescent="0.3">
      <c r="A1561" t="s">
        <v>1995</v>
      </c>
      <c r="B1561" s="4">
        <v>45411</v>
      </c>
      <c r="C1561" t="s">
        <v>1180</v>
      </c>
      <c r="D1561" t="s">
        <v>1535</v>
      </c>
      <c r="E1561" t="str">
        <f>VLOOKUP(D1561,Product_Dim!$A$1:$G$101,2,0)</f>
        <v>Women's Yoga Pants</v>
      </c>
      <c r="F1561" t="s">
        <v>1748</v>
      </c>
      <c r="G1561">
        <v>3</v>
      </c>
      <c r="H1561">
        <v>620.22</v>
      </c>
      <c r="I1561">
        <v>0.04</v>
      </c>
      <c r="J1561" t="s">
        <v>1805</v>
      </c>
      <c r="K1561" s="17">
        <v>1786.2336</v>
      </c>
      <c r="L1561">
        <f>VLOOKUP(C1561,Customer_Dim!$A$2:$H$501,3,0)</f>
        <v>20</v>
      </c>
      <c r="M1561" t="str">
        <f t="shared" si="24"/>
        <v>20–39</v>
      </c>
      <c r="N1561" t="str">
        <f>VLOOKUP(C1561,Customer_Dim!$A$2:$H$501,4,0)</f>
        <v>Female</v>
      </c>
      <c r="O1561" t="str">
        <f>VLOOKUP(C1561,Customer_Dim!$A$2:$H$501,6,0)</f>
        <v>California</v>
      </c>
      <c r="P1561">
        <f>VLOOKUP(D1561,Product_Dim!$A$1:$G$101,7,0)</f>
        <v>487</v>
      </c>
    </row>
    <row r="1562" spans="1:16" x14ac:dyDescent="0.3">
      <c r="A1562" t="s">
        <v>3771</v>
      </c>
      <c r="B1562" s="4">
        <v>45405</v>
      </c>
      <c r="C1562" t="s">
        <v>1180</v>
      </c>
      <c r="D1562" t="s">
        <v>1666</v>
      </c>
      <c r="E1562" t="str">
        <f>VLOOKUP(D1562,Product_Dim!$A$1:$G$101,2,0)</f>
        <v>Wooden Nightstand</v>
      </c>
      <c r="F1562" t="s">
        <v>1755</v>
      </c>
      <c r="G1562">
        <v>3</v>
      </c>
      <c r="H1562">
        <v>120.97</v>
      </c>
      <c r="I1562">
        <v>0.11</v>
      </c>
      <c r="J1562" t="s">
        <v>1805</v>
      </c>
      <c r="K1562" s="17">
        <v>322.98989999999998</v>
      </c>
      <c r="L1562">
        <f>VLOOKUP(C1562,Customer_Dim!$A$2:$H$501,3,0)</f>
        <v>20</v>
      </c>
      <c r="M1562" t="str">
        <f t="shared" si="24"/>
        <v>20–39</v>
      </c>
      <c r="N1562" t="str">
        <f>VLOOKUP(C1562,Customer_Dim!$A$2:$H$501,4,0)</f>
        <v>Female</v>
      </c>
      <c r="O1562" t="str">
        <f>VLOOKUP(C1562,Customer_Dim!$A$2:$H$501,6,0)</f>
        <v>California</v>
      </c>
      <c r="P1562">
        <f>VLOOKUP(D1562,Product_Dim!$A$1:$G$101,7,0)</f>
        <v>130</v>
      </c>
    </row>
    <row r="1563" spans="1:16" x14ac:dyDescent="0.3">
      <c r="A1563" t="s">
        <v>3436</v>
      </c>
      <c r="B1563" s="4">
        <v>45721</v>
      </c>
      <c r="C1563" t="s">
        <v>1180</v>
      </c>
      <c r="D1563" t="s">
        <v>1670</v>
      </c>
      <c r="E1563" t="str">
        <f>VLOOKUP(D1563,Product_Dim!$A$1:$G$101,2,0)</f>
        <v>Kitchen Storage Rack</v>
      </c>
      <c r="F1563" t="s">
        <v>1786</v>
      </c>
      <c r="G1563">
        <v>1</v>
      </c>
      <c r="H1563">
        <v>505.83</v>
      </c>
      <c r="I1563">
        <v>0.14000000000000001</v>
      </c>
      <c r="J1563" t="s">
        <v>1810</v>
      </c>
      <c r="K1563" s="17">
        <v>435.0138</v>
      </c>
      <c r="L1563">
        <f>VLOOKUP(C1563,Customer_Dim!$A$2:$H$501,3,0)</f>
        <v>20</v>
      </c>
      <c r="M1563" t="str">
        <f t="shared" si="24"/>
        <v>20–39</v>
      </c>
      <c r="N1563" t="str">
        <f>VLOOKUP(C1563,Customer_Dim!$A$2:$H$501,4,0)</f>
        <v>Female</v>
      </c>
      <c r="O1563" t="str">
        <f>VLOOKUP(C1563,Customer_Dim!$A$2:$H$501,6,0)</f>
        <v>California</v>
      </c>
      <c r="P1563">
        <f>VLOOKUP(D1563,Product_Dim!$A$1:$G$101,7,0)</f>
        <v>89</v>
      </c>
    </row>
    <row r="1564" spans="1:16" x14ac:dyDescent="0.3">
      <c r="A1564" t="s">
        <v>2380</v>
      </c>
      <c r="B1564" s="4">
        <v>45726</v>
      </c>
      <c r="C1564" t="s">
        <v>1180</v>
      </c>
      <c r="D1564" t="s">
        <v>1682</v>
      </c>
      <c r="E1564" t="str">
        <f>VLOOKUP(D1564,Product_Dim!$A$1:$G$101,2,0)</f>
        <v>Wireless Mouse</v>
      </c>
      <c r="F1564" t="s">
        <v>1795</v>
      </c>
      <c r="G1564">
        <v>4</v>
      </c>
      <c r="H1564">
        <v>158.46</v>
      </c>
      <c r="I1564">
        <v>0.09</v>
      </c>
      <c r="J1564" t="s">
        <v>1807</v>
      </c>
      <c r="K1564" s="17">
        <v>576.7944</v>
      </c>
      <c r="L1564">
        <f>VLOOKUP(C1564,Customer_Dim!$A$2:$H$501,3,0)</f>
        <v>20</v>
      </c>
      <c r="M1564" t="str">
        <f t="shared" si="24"/>
        <v>20–39</v>
      </c>
      <c r="N1564" t="str">
        <f>VLOOKUP(C1564,Customer_Dim!$A$2:$H$501,4,0)</f>
        <v>Female</v>
      </c>
      <c r="O1564" t="str">
        <f>VLOOKUP(C1564,Customer_Dim!$A$2:$H$501,6,0)</f>
        <v>California</v>
      </c>
      <c r="P1564">
        <f>VLOOKUP(D1564,Product_Dim!$A$1:$G$101,7,0)</f>
        <v>320</v>
      </c>
    </row>
    <row r="1565" spans="1:16" x14ac:dyDescent="0.3">
      <c r="A1565" t="s">
        <v>2912</v>
      </c>
      <c r="B1565" s="4">
        <v>45228</v>
      </c>
      <c r="C1565" t="s">
        <v>1183</v>
      </c>
      <c r="D1565" t="s">
        <v>1560</v>
      </c>
      <c r="E1565" t="str">
        <f>VLOOKUP(D1565,Product_Dim!$A$1:$G$101,2,0)</f>
        <v>4K Home Projector</v>
      </c>
      <c r="F1565" t="s">
        <v>1748</v>
      </c>
      <c r="G1565">
        <v>4</v>
      </c>
      <c r="H1565">
        <v>921.83</v>
      </c>
      <c r="I1565">
        <v>0.27</v>
      </c>
      <c r="J1565" t="s">
        <v>1805</v>
      </c>
      <c r="K1565" s="17">
        <v>2691.7435999999998</v>
      </c>
      <c r="L1565">
        <f>VLOOKUP(C1565,Customer_Dim!$A$2:$H$501,3,0)</f>
        <v>27</v>
      </c>
      <c r="M1565" t="str">
        <f t="shared" si="24"/>
        <v>20–39</v>
      </c>
      <c r="N1565" t="str">
        <f>VLOOKUP(C1565,Customer_Dim!$A$2:$H$501,4,0)</f>
        <v>Female</v>
      </c>
      <c r="O1565" t="str">
        <f>VLOOKUP(C1565,Customer_Dim!$A$2:$H$501,6,0)</f>
        <v>South Carolina</v>
      </c>
      <c r="P1565">
        <f>VLOOKUP(D1565,Product_Dim!$A$1:$G$101,7,0)</f>
        <v>301</v>
      </c>
    </row>
    <row r="1566" spans="1:16" x14ac:dyDescent="0.3">
      <c r="A1566" t="s">
        <v>2751</v>
      </c>
      <c r="B1566" s="4">
        <v>45503</v>
      </c>
      <c r="C1566" t="s">
        <v>1183</v>
      </c>
      <c r="D1566" t="s">
        <v>1533</v>
      </c>
      <c r="E1566" t="str">
        <f>VLOOKUP(D1566,Product_Dim!$A$1:$G$101,2,0)</f>
        <v>Men's Running Jacket</v>
      </c>
      <c r="F1566" t="s">
        <v>1768</v>
      </c>
      <c r="G1566">
        <v>3</v>
      </c>
      <c r="H1566">
        <v>462.75</v>
      </c>
      <c r="I1566">
        <v>0.22</v>
      </c>
      <c r="J1566" t="s">
        <v>1807</v>
      </c>
      <c r="K1566" s="17">
        <v>1082.835</v>
      </c>
      <c r="L1566">
        <f>VLOOKUP(C1566,Customer_Dim!$A$2:$H$501,3,0)</f>
        <v>27</v>
      </c>
      <c r="M1566" t="str">
        <f t="shared" si="24"/>
        <v>20–39</v>
      </c>
      <c r="N1566" t="str">
        <f>VLOOKUP(C1566,Customer_Dim!$A$2:$H$501,4,0)</f>
        <v>Female</v>
      </c>
      <c r="O1566" t="str">
        <f>VLOOKUP(C1566,Customer_Dim!$A$2:$H$501,6,0)</f>
        <v>South Carolina</v>
      </c>
      <c r="P1566">
        <f>VLOOKUP(D1566,Product_Dim!$A$1:$G$101,7,0)</f>
        <v>452</v>
      </c>
    </row>
    <row r="1567" spans="1:16" x14ac:dyDescent="0.3">
      <c r="A1567" t="s">
        <v>2224</v>
      </c>
      <c r="B1567" s="4">
        <v>45331</v>
      </c>
      <c r="C1567" t="s">
        <v>1183</v>
      </c>
      <c r="D1567" t="s">
        <v>1646</v>
      </c>
      <c r="E1567" t="str">
        <f>VLOOKUP(D1567,Product_Dim!$A$1:$G$101,2,0)</f>
        <v>Womens Cotton Scarf</v>
      </c>
      <c r="F1567" t="s">
        <v>1771</v>
      </c>
      <c r="G1567">
        <v>2</v>
      </c>
      <c r="H1567">
        <v>466.27</v>
      </c>
      <c r="I1567">
        <v>0.11</v>
      </c>
      <c r="J1567" t="s">
        <v>1807</v>
      </c>
      <c r="K1567" s="17">
        <v>829.9606</v>
      </c>
      <c r="L1567">
        <f>VLOOKUP(C1567,Customer_Dim!$A$2:$H$501,3,0)</f>
        <v>27</v>
      </c>
      <c r="M1567" t="str">
        <f t="shared" si="24"/>
        <v>20–39</v>
      </c>
      <c r="N1567" t="str">
        <f>VLOOKUP(C1567,Customer_Dim!$A$2:$H$501,4,0)</f>
        <v>Female</v>
      </c>
      <c r="O1567" t="str">
        <f>VLOOKUP(C1567,Customer_Dim!$A$2:$H$501,6,0)</f>
        <v>South Carolina</v>
      </c>
      <c r="P1567">
        <f>VLOOKUP(D1567,Product_Dim!$A$1:$G$101,7,0)</f>
        <v>485</v>
      </c>
    </row>
    <row r="1568" spans="1:16" x14ac:dyDescent="0.3">
      <c r="A1568" t="s">
        <v>2743</v>
      </c>
      <c r="B1568" s="4">
        <v>45824</v>
      </c>
      <c r="C1568" t="s">
        <v>1183</v>
      </c>
      <c r="D1568" t="s">
        <v>1656</v>
      </c>
      <c r="E1568" t="str">
        <f>VLOOKUP(D1568,Product_Dim!$A$1:$G$101,2,0)</f>
        <v>Organic Sunscreen Lotion</v>
      </c>
      <c r="F1568" t="s">
        <v>1779</v>
      </c>
      <c r="G1568">
        <v>3</v>
      </c>
      <c r="H1568">
        <v>953.74</v>
      </c>
      <c r="I1568">
        <v>0.04</v>
      </c>
      <c r="J1568" t="s">
        <v>1805</v>
      </c>
      <c r="K1568" s="17">
        <v>2746.7712000000001</v>
      </c>
      <c r="L1568">
        <f>VLOOKUP(C1568,Customer_Dim!$A$2:$H$501,3,0)</f>
        <v>27</v>
      </c>
      <c r="M1568" t="str">
        <f t="shared" si="24"/>
        <v>20–39</v>
      </c>
      <c r="N1568" t="str">
        <f>VLOOKUP(C1568,Customer_Dim!$A$2:$H$501,4,0)</f>
        <v>Female</v>
      </c>
      <c r="O1568" t="str">
        <f>VLOOKUP(C1568,Customer_Dim!$A$2:$H$501,6,0)</f>
        <v>South Carolina</v>
      </c>
      <c r="P1568">
        <f>VLOOKUP(D1568,Product_Dim!$A$1:$G$101,7,0)</f>
        <v>458</v>
      </c>
    </row>
    <row r="1569" spans="1:16" x14ac:dyDescent="0.3">
      <c r="A1569" t="s">
        <v>3239</v>
      </c>
      <c r="B1569" s="4">
        <v>45243</v>
      </c>
      <c r="C1569" t="s">
        <v>1183</v>
      </c>
      <c r="D1569" t="s">
        <v>1676</v>
      </c>
      <c r="E1569" t="str">
        <f>VLOOKUP(D1569,Product_Dim!$A$1:$G$101,2,0)</f>
        <v>Shin Guards – Adult</v>
      </c>
      <c r="F1569" t="s">
        <v>1795</v>
      </c>
      <c r="G1569">
        <v>3</v>
      </c>
      <c r="H1569">
        <v>59.37</v>
      </c>
      <c r="I1569">
        <v>0.03</v>
      </c>
      <c r="J1569" t="s">
        <v>1807</v>
      </c>
      <c r="K1569" s="17">
        <v>172.76669999999999</v>
      </c>
      <c r="L1569">
        <f>VLOOKUP(C1569,Customer_Dim!$A$2:$H$501,3,0)</f>
        <v>27</v>
      </c>
      <c r="M1569" t="str">
        <f t="shared" si="24"/>
        <v>20–39</v>
      </c>
      <c r="N1569" t="str">
        <f>VLOOKUP(C1569,Customer_Dim!$A$2:$H$501,4,0)</f>
        <v>Female</v>
      </c>
      <c r="O1569" t="str">
        <f>VLOOKUP(C1569,Customer_Dim!$A$2:$H$501,6,0)</f>
        <v>South Carolina</v>
      </c>
      <c r="P1569">
        <f>VLOOKUP(D1569,Product_Dim!$A$1:$G$101,7,0)</f>
        <v>359</v>
      </c>
    </row>
    <row r="1570" spans="1:16" x14ac:dyDescent="0.3">
      <c r="A1570" t="s">
        <v>3415</v>
      </c>
      <c r="B1570" s="4">
        <v>45390</v>
      </c>
      <c r="C1570" t="s">
        <v>1183</v>
      </c>
      <c r="D1570" t="s">
        <v>1720</v>
      </c>
      <c r="E1570" t="str">
        <f>VLOOKUP(D1570,Product_Dim!$A$1:$G$101,2,0)</f>
        <v>Sports Stopwatch Basic</v>
      </c>
      <c r="F1570" t="s">
        <v>1795</v>
      </c>
      <c r="G1570">
        <v>1</v>
      </c>
      <c r="H1570">
        <v>511.35</v>
      </c>
      <c r="I1570">
        <v>0</v>
      </c>
      <c r="J1570" t="s">
        <v>1805</v>
      </c>
      <c r="K1570" s="17">
        <v>511.35</v>
      </c>
      <c r="L1570">
        <f>VLOOKUP(C1570,Customer_Dim!$A$2:$H$501,3,0)</f>
        <v>27</v>
      </c>
      <c r="M1570" t="str">
        <f t="shared" si="24"/>
        <v>20–39</v>
      </c>
      <c r="N1570" t="str">
        <f>VLOOKUP(C1570,Customer_Dim!$A$2:$H$501,4,0)</f>
        <v>Female</v>
      </c>
      <c r="O1570" t="str">
        <f>VLOOKUP(C1570,Customer_Dim!$A$2:$H$501,6,0)</f>
        <v>South Carolina</v>
      </c>
      <c r="P1570">
        <f>VLOOKUP(D1570,Product_Dim!$A$1:$G$101,7,0)</f>
        <v>75</v>
      </c>
    </row>
    <row r="1571" spans="1:16" x14ac:dyDescent="0.3">
      <c r="A1571" t="s">
        <v>2911</v>
      </c>
      <c r="B1571" s="4">
        <v>45468</v>
      </c>
      <c r="C1571" t="s">
        <v>1186</v>
      </c>
      <c r="D1571" t="s">
        <v>1572</v>
      </c>
      <c r="E1571" t="str">
        <f>VLOOKUP(D1571,Product_Dim!$A$1:$G$101,2,0)</f>
        <v>Multi-Purpose Storage Box</v>
      </c>
      <c r="F1571" t="s">
        <v>1771</v>
      </c>
      <c r="G1571">
        <v>2</v>
      </c>
      <c r="H1571">
        <v>218.07</v>
      </c>
      <c r="I1571">
        <v>0.19</v>
      </c>
      <c r="J1571" t="s">
        <v>1807</v>
      </c>
      <c r="K1571" s="17">
        <v>353.27339999999998</v>
      </c>
      <c r="L1571">
        <f>VLOOKUP(C1571,Customer_Dim!$A$2:$H$501,3,0)</f>
        <v>52</v>
      </c>
      <c r="M1571" t="str">
        <f t="shared" si="24"/>
        <v>40–59</v>
      </c>
      <c r="N1571" t="str">
        <f>VLOOKUP(C1571,Customer_Dim!$A$2:$H$501,4,0)</f>
        <v>Female</v>
      </c>
      <c r="O1571" t="str">
        <f>VLOOKUP(C1571,Customer_Dim!$A$2:$H$501,6,0)</f>
        <v>Iowa</v>
      </c>
      <c r="P1571">
        <f>VLOOKUP(D1571,Product_Dim!$A$1:$G$101,7,0)</f>
        <v>76</v>
      </c>
    </row>
    <row r="1572" spans="1:16" x14ac:dyDescent="0.3">
      <c r="A1572" t="s">
        <v>3041</v>
      </c>
      <c r="B1572" s="4">
        <v>45526</v>
      </c>
      <c r="C1572" t="s">
        <v>1186</v>
      </c>
      <c r="D1572" t="s">
        <v>1598</v>
      </c>
      <c r="E1572" t="str">
        <f>VLOOKUP(D1572,Product_Dim!$A$1:$G$101,2,0)</f>
        <v>Gaming Mechanical Keyboard</v>
      </c>
      <c r="F1572" t="s">
        <v>1776</v>
      </c>
      <c r="G1572">
        <v>4</v>
      </c>
      <c r="H1572">
        <v>94.13</v>
      </c>
      <c r="I1572">
        <v>0.04</v>
      </c>
      <c r="J1572" t="s">
        <v>1810</v>
      </c>
      <c r="K1572" s="17">
        <v>361.45920000000001</v>
      </c>
      <c r="L1572">
        <f>VLOOKUP(C1572,Customer_Dim!$A$2:$H$501,3,0)</f>
        <v>52</v>
      </c>
      <c r="M1572" t="str">
        <f t="shared" si="24"/>
        <v>40–59</v>
      </c>
      <c r="N1572" t="str">
        <f>VLOOKUP(C1572,Customer_Dim!$A$2:$H$501,4,0)</f>
        <v>Female</v>
      </c>
      <c r="O1572" t="str">
        <f>VLOOKUP(C1572,Customer_Dim!$A$2:$H$501,6,0)</f>
        <v>Iowa</v>
      </c>
      <c r="P1572">
        <f>VLOOKUP(D1572,Product_Dim!$A$1:$G$101,7,0)</f>
        <v>86</v>
      </c>
    </row>
    <row r="1573" spans="1:16" x14ac:dyDescent="0.3">
      <c r="A1573" t="s">
        <v>2768</v>
      </c>
      <c r="B1573" s="4">
        <v>45637</v>
      </c>
      <c r="C1573" t="s">
        <v>1186</v>
      </c>
      <c r="D1573" t="s">
        <v>1632</v>
      </c>
      <c r="E1573" t="str">
        <f>VLOOKUP(D1573,Product_Dim!$A$1:$G$101,2,0)</f>
        <v>HDMI Cable – 2m</v>
      </c>
      <c r="F1573" t="s">
        <v>1771</v>
      </c>
      <c r="G1573">
        <v>3</v>
      </c>
      <c r="H1573">
        <v>918.26</v>
      </c>
      <c r="I1573">
        <v>0.17</v>
      </c>
      <c r="J1573" t="s">
        <v>1810</v>
      </c>
      <c r="K1573" s="17">
        <v>2286.4674</v>
      </c>
      <c r="L1573">
        <f>VLOOKUP(C1573,Customer_Dim!$A$2:$H$501,3,0)</f>
        <v>52</v>
      </c>
      <c r="M1573" t="str">
        <f t="shared" si="24"/>
        <v>40–59</v>
      </c>
      <c r="N1573" t="str">
        <f>VLOOKUP(C1573,Customer_Dim!$A$2:$H$501,4,0)</f>
        <v>Female</v>
      </c>
      <c r="O1573" t="str">
        <f>VLOOKUP(C1573,Customer_Dim!$A$2:$H$501,6,0)</f>
        <v>Iowa</v>
      </c>
      <c r="P1573">
        <f>VLOOKUP(D1573,Product_Dim!$A$1:$G$101,7,0)</f>
        <v>246</v>
      </c>
    </row>
    <row r="1574" spans="1:16" x14ac:dyDescent="0.3">
      <c r="A1574" t="s">
        <v>2280</v>
      </c>
      <c r="B1574" s="4">
        <v>45864</v>
      </c>
      <c r="C1574" t="s">
        <v>1186</v>
      </c>
      <c r="D1574" t="s">
        <v>1678</v>
      </c>
      <c r="E1574" t="str">
        <f>VLOOKUP(D1574,Product_Dim!$A$1:$G$101,2,0)</f>
        <v>Bluetooth Car Audio System</v>
      </c>
      <c r="F1574" t="s">
        <v>1771</v>
      </c>
      <c r="G1574">
        <v>1</v>
      </c>
      <c r="H1574">
        <v>30.94</v>
      </c>
      <c r="I1574">
        <v>0.21</v>
      </c>
      <c r="J1574" t="s">
        <v>1810</v>
      </c>
      <c r="K1574" s="17">
        <v>24.442599999999999</v>
      </c>
      <c r="L1574">
        <f>VLOOKUP(C1574,Customer_Dim!$A$2:$H$501,3,0)</f>
        <v>52</v>
      </c>
      <c r="M1574" t="str">
        <f t="shared" si="24"/>
        <v>40–59</v>
      </c>
      <c r="N1574" t="str">
        <f>VLOOKUP(C1574,Customer_Dim!$A$2:$H$501,4,0)</f>
        <v>Female</v>
      </c>
      <c r="O1574" t="str">
        <f>VLOOKUP(C1574,Customer_Dim!$A$2:$H$501,6,0)</f>
        <v>Iowa</v>
      </c>
      <c r="P1574">
        <f>VLOOKUP(D1574,Product_Dim!$A$1:$G$101,7,0)</f>
        <v>159</v>
      </c>
    </row>
    <row r="1575" spans="1:16" x14ac:dyDescent="0.3">
      <c r="A1575" t="s">
        <v>3458</v>
      </c>
      <c r="B1575" s="4">
        <v>45379</v>
      </c>
      <c r="C1575" t="s">
        <v>1186</v>
      </c>
      <c r="D1575" t="s">
        <v>1544</v>
      </c>
      <c r="E1575" t="str">
        <f>VLOOKUP(D1575,Product_Dim!$A$1:$G$101,2,0)</f>
        <v>Wireless Bluetooth Earbuds</v>
      </c>
      <c r="F1575" t="s">
        <v>1764</v>
      </c>
      <c r="G1575">
        <v>4</v>
      </c>
      <c r="H1575">
        <v>195.75</v>
      </c>
      <c r="I1575">
        <v>0.17</v>
      </c>
      <c r="J1575" t="s">
        <v>1805</v>
      </c>
      <c r="K1575" s="17">
        <v>649.89</v>
      </c>
      <c r="L1575">
        <f>VLOOKUP(C1575,Customer_Dim!$A$2:$H$501,3,0)</f>
        <v>52</v>
      </c>
      <c r="M1575" t="str">
        <f t="shared" si="24"/>
        <v>40–59</v>
      </c>
      <c r="N1575" t="str">
        <f>VLOOKUP(C1575,Customer_Dim!$A$2:$H$501,4,0)</f>
        <v>Female</v>
      </c>
      <c r="O1575" t="str">
        <f>VLOOKUP(C1575,Customer_Dim!$A$2:$H$501,6,0)</f>
        <v>Iowa</v>
      </c>
      <c r="P1575">
        <f>VLOOKUP(D1575,Product_Dim!$A$1:$G$101,7,0)</f>
        <v>142</v>
      </c>
    </row>
    <row r="1576" spans="1:16" x14ac:dyDescent="0.3">
      <c r="A1576" t="s">
        <v>3146</v>
      </c>
      <c r="B1576" s="4">
        <v>45921</v>
      </c>
      <c r="C1576" t="s">
        <v>1186</v>
      </c>
      <c r="D1576" t="s">
        <v>1690</v>
      </c>
      <c r="E1576" t="str">
        <f>VLOOKUP(D1576,Product_Dim!$A$1:$G$101,2,0)</f>
        <v>Wall-Mounted Spice Rack</v>
      </c>
      <c r="F1576" t="s">
        <v>1743</v>
      </c>
      <c r="G1576">
        <v>4</v>
      </c>
      <c r="H1576">
        <v>806.99</v>
      </c>
      <c r="I1576">
        <v>0.06</v>
      </c>
      <c r="J1576" t="s">
        <v>1805</v>
      </c>
      <c r="K1576" s="17">
        <v>3034.2824000000001</v>
      </c>
      <c r="L1576">
        <f>VLOOKUP(C1576,Customer_Dim!$A$2:$H$501,3,0)</f>
        <v>52</v>
      </c>
      <c r="M1576" t="str">
        <f t="shared" si="24"/>
        <v>40–59</v>
      </c>
      <c r="N1576" t="str">
        <f>VLOOKUP(C1576,Customer_Dim!$A$2:$H$501,4,0)</f>
        <v>Female</v>
      </c>
      <c r="O1576" t="str">
        <f>VLOOKUP(C1576,Customer_Dim!$A$2:$H$501,6,0)</f>
        <v>Iowa</v>
      </c>
      <c r="P1576">
        <f>VLOOKUP(D1576,Product_Dim!$A$1:$G$101,7,0)</f>
        <v>58</v>
      </c>
    </row>
    <row r="1577" spans="1:16" x14ac:dyDescent="0.3">
      <c r="A1577" t="s">
        <v>2890</v>
      </c>
      <c r="B1577" s="4">
        <v>45531</v>
      </c>
      <c r="C1577" t="s">
        <v>1189</v>
      </c>
      <c r="D1577" t="s">
        <v>1588</v>
      </c>
      <c r="E1577" t="str">
        <f>VLOOKUP(D1577,Product_Dim!$A$1:$G$101,2,0)</f>
        <v>Fabric Sofa Throw Blanket</v>
      </c>
      <c r="F1577" t="s">
        <v>1786</v>
      </c>
      <c r="G1577">
        <v>1</v>
      </c>
      <c r="H1577">
        <v>850.06</v>
      </c>
      <c r="I1577">
        <v>0.28999999999999998</v>
      </c>
      <c r="J1577" t="s">
        <v>1807</v>
      </c>
      <c r="K1577" s="17">
        <v>603.54259999999988</v>
      </c>
      <c r="L1577">
        <f>VLOOKUP(C1577,Customer_Dim!$A$2:$H$501,3,0)</f>
        <v>60</v>
      </c>
      <c r="M1577" t="str">
        <f t="shared" si="24"/>
        <v>60+</v>
      </c>
      <c r="N1577" t="str">
        <f>VLOOKUP(C1577,Customer_Dim!$A$2:$H$501,4,0)</f>
        <v>Male</v>
      </c>
      <c r="O1577" t="str">
        <f>VLOOKUP(C1577,Customer_Dim!$A$2:$H$501,6,0)</f>
        <v>South Carolina</v>
      </c>
      <c r="P1577">
        <f>VLOOKUP(D1577,Product_Dim!$A$1:$G$101,7,0)</f>
        <v>276</v>
      </c>
    </row>
    <row r="1578" spans="1:16" x14ac:dyDescent="0.3">
      <c r="A1578" t="s">
        <v>3051</v>
      </c>
      <c r="B1578" s="4">
        <v>45669</v>
      </c>
      <c r="C1578" t="s">
        <v>1189</v>
      </c>
      <c r="D1578" t="s">
        <v>1606</v>
      </c>
      <c r="E1578" t="str">
        <f>VLOOKUP(D1578,Product_Dim!$A$1:$G$101,2,0)</f>
        <v>Sports Water Hydration Pack</v>
      </c>
      <c r="F1578" t="s">
        <v>1789</v>
      </c>
      <c r="G1578">
        <v>4</v>
      </c>
      <c r="H1578">
        <v>347.82</v>
      </c>
      <c r="I1578">
        <v>0.02</v>
      </c>
      <c r="J1578" t="s">
        <v>1810</v>
      </c>
      <c r="K1578" s="17">
        <v>1363.4544000000001</v>
      </c>
      <c r="L1578">
        <f>VLOOKUP(C1578,Customer_Dim!$A$2:$H$501,3,0)</f>
        <v>60</v>
      </c>
      <c r="M1578" t="str">
        <f t="shared" si="24"/>
        <v>60+</v>
      </c>
      <c r="N1578" t="str">
        <f>VLOOKUP(C1578,Customer_Dim!$A$2:$H$501,4,0)</f>
        <v>Male</v>
      </c>
      <c r="O1578" t="str">
        <f>VLOOKUP(C1578,Customer_Dim!$A$2:$H$501,6,0)</f>
        <v>South Carolina</v>
      </c>
      <c r="P1578">
        <f>VLOOKUP(D1578,Product_Dim!$A$1:$G$101,7,0)</f>
        <v>394</v>
      </c>
    </row>
    <row r="1579" spans="1:16" x14ac:dyDescent="0.3">
      <c r="A1579" t="s">
        <v>2537</v>
      </c>
      <c r="B1579" s="4">
        <v>45554</v>
      </c>
      <c r="C1579" t="s">
        <v>1189</v>
      </c>
      <c r="D1579" t="s">
        <v>1666</v>
      </c>
      <c r="E1579" t="str">
        <f>VLOOKUP(D1579,Product_Dim!$A$1:$G$101,2,0)</f>
        <v>Wooden Nightstand</v>
      </c>
      <c r="F1579" t="s">
        <v>1781</v>
      </c>
      <c r="G1579">
        <v>1</v>
      </c>
      <c r="H1579">
        <v>522.72</v>
      </c>
      <c r="I1579">
        <v>0.25</v>
      </c>
      <c r="J1579" t="s">
        <v>1807</v>
      </c>
      <c r="K1579" s="17">
        <v>392.04</v>
      </c>
      <c r="L1579">
        <f>VLOOKUP(C1579,Customer_Dim!$A$2:$H$501,3,0)</f>
        <v>60</v>
      </c>
      <c r="M1579" t="str">
        <f t="shared" si="24"/>
        <v>60+</v>
      </c>
      <c r="N1579" t="str">
        <f>VLOOKUP(C1579,Customer_Dim!$A$2:$H$501,4,0)</f>
        <v>Male</v>
      </c>
      <c r="O1579" t="str">
        <f>VLOOKUP(C1579,Customer_Dim!$A$2:$H$501,6,0)</f>
        <v>South Carolina</v>
      </c>
      <c r="P1579">
        <f>VLOOKUP(D1579,Product_Dim!$A$1:$G$101,7,0)</f>
        <v>130</v>
      </c>
    </row>
    <row r="1580" spans="1:16" x14ac:dyDescent="0.3">
      <c r="A1580" t="s">
        <v>3105</v>
      </c>
      <c r="B1580" s="4">
        <v>45286</v>
      </c>
      <c r="C1580" t="s">
        <v>1195</v>
      </c>
      <c r="D1580" t="s">
        <v>1582</v>
      </c>
      <c r="E1580" t="str">
        <f>VLOOKUP(D1580,Product_Dim!$A$1:$G$101,2,0)</f>
        <v>Wireless Bluetooth Speaker</v>
      </c>
      <c r="F1580" t="s">
        <v>1764</v>
      </c>
      <c r="G1580">
        <v>2</v>
      </c>
      <c r="H1580">
        <v>853.41</v>
      </c>
      <c r="I1580">
        <v>0.25</v>
      </c>
      <c r="J1580" t="s">
        <v>1805</v>
      </c>
      <c r="K1580" s="17">
        <v>1280.115</v>
      </c>
      <c r="L1580">
        <f>VLOOKUP(C1580,Customer_Dim!$A$2:$H$501,3,0)</f>
        <v>28</v>
      </c>
      <c r="M1580" t="str">
        <f t="shared" si="24"/>
        <v>20–39</v>
      </c>
      <c r="N1580" t="str">
        <f>VLOOKUP(C1580,Customer_Dim!$A$2:$H$501,4,0)</f>
        <v>Female</v>
      </c>
      <c r="O1580" t="str">
        <f>VLOOKUP(C1580,Customer_Dim!$A$2:$H$501,6,0)</f>
        <v>New Jersey</v>
      </c>
      <c r="P1580">
        <f>VLOOKUP(D1580,Product_Dim!$A$1:$G$101,7,0)</f>
        <v>213</v>
      </c>
    </row>
    <row r="1581" spans="1:16" x14ac:dyDescent="0.3">
      <c r="A1581" t="s">
        <v>2534</v>
      </c>
      <c r="B1581" s="4">
        <v>45253</v>
      </c>
      <c r="C1581" t="s">
        <v>1195</v>
      </c>
      <c r="D1581" t="s">
        <v>1682</v>
      </c>
      <c r="E1581" t="str">
        <f>VLOOKUP(D1581,Product_Dim!$A$1:$G$101,2,0)</f>
        <v>Wireless Mouse</v>
      </c>
      <c r="F1581" t="s">
        <v>1751</v>
      </c>
      <c r="G1581">
        <v>1</v>
      </c>
      <c r="H1581">
        <v>106.07</v>
      </c>
      <c r="I1581">
        <v>0.23</v>
      </c>
      <c r="J1581" t="s">
        <v>1810</v>
      </c>
      <c r="K1581" s="17">
        <v>81.673900000000003</v>
      </c>
      <c r="L1581">
        <f>VLOOKUP(C1581,Customer_Dim!$A$2:$H$501,3,0)</f>
        <v>28</v>
      </c>
      <c r="M1581" t="str">
        <f t="shared" si="24"/>
        <v>20–39</v>
      </c>
      <c r="N1581" t="str">
        <f>VLOOKUP(C1581,Customer_Dim!$A$2:$H$501,4,0)</f>
        <v>Female</v>
      </c>
      <c r="O1581" t="str">
        <f>VLOOKUP(C1581,Customer_Dim!$A$2:$H$501,6,0)</f>
        <v>New Jersey</v>
      </c>
      <c r="P1581">
        <f>VLOOKUP(D1581,Product_Dim!$A$1:$G$101,7,0)</f>
        <v>320</v>
      </c>
    </row>
    <row r="1582" spans="1:16" x14ac:dyDescent="0.3">
      <c r="A1582" t="s">
        <v>3234</v>
      </c>
      <c r="B1582" s="4">
        <v>45244</v>
      </c>
      <c r="C1582" t="s">
        <v>1198</v>
      </c>
      <c r="D1582" t="s">
        <v>1608</v>
      </c>
      <c r="E1582" t="str">
        <f>VLOOKUP(D1582,Product_Dim!$A$1:$G$101,2,0)</f>
        <v>Portable Power Bank</v>
      </c>
      <c r="F1582" t="s">
        <v>1783</v>
      </c>
      <c r="G1582">
        <v>3</v>
      </c>
      <c r="H1582">
        <v>836.27</v>
      </c>
      <c r="I1582">
        <v>0.16</v>
      </c>
      <c r="J1582" t="s">
        <v>1805</v>
      </c>
      <c r="K1582" s="17">
        <v>2107.4004</v>
      </c>
      <c r="L1582">
        <f>VLOOKUP(C1582,Customer_Dim!$A$2:$H$501,3,0)</f>
        <v>53</v>
      </c>
      <c r="M1582" t="str">
        <f t="shared" si="24"/>
        <v>40–59</v>
      </c>
      <c r="N1582" t="str">
        <f>VLOOKUP(C1582,Customer_Dim!$A$2:$H$501,4,0)</f>
        <v>Male</v>
      </c>
      <c r="O1582" t="str">
        <f>VLOOKUP(C1582,Customer_Dim!$A$2:$H$501,6,0)</f>
        <v>Missouri</v>
      </c>
      <c r="P1582">
        <f>VLOOKUP(D1582,Product_Dim!$A$1:$G$101,7,0)</f>
        <v>301</v>
      </c>
    </row>
    <row r="1583" spans="1:16" x14ac:dyDescent="0.3">
      <c r="A1583" t="s">
        <v>2803</v>
      </c>
      <c r="B1583" s="4">
        <v>45579</v>
      </c>
      <c r="C1583" t="s">
        <v>1198</v>
      </c>
      <c r="D1583" t="s">
        <v>1626</v>
      </c>
      <c r="E1583" t="str">
        <f>VLOOKUP(D1583,Product_Dim!$A$1:$G$101,2,0)</f>
        <v>Car Dashboard Phone Holder</v>
      </c>
      <c r="F1583" t="s">
        <v>1758</v>
      </c>
      <c r="G1583">
        <v>4</v>
      </c>
      <c r="H1583">
        <v>826.55</v>
      </c>
      <c r="I1583">
        <v>0.28000000000000003</v>
      </c>
      <c r="J1583" t="s">
        <v>1805</v>
      </c>
      <c r="K1583" s="17">
        <v>2380.4639999999999</v>
      </c>
      <c r="L1583">
        <f>VLOOKUP(C1583,Customer_Dim!$A$2:$H$501,3,0)</f>
        <v>53</v>
      </c>
      <c r="M1583" t="str">
        <f t="shared" si="24"/>
        <v>40–59</v>
      </c>
      <c r="N1583" t="str">
        <f>VLOOKUP(C1583,Customer_Dim!$A$2:$H$501,4,0)</f>
        <v>Male</v>
      </c>
      <c r="O1583" t="str">
        <f>VLOOKUP(C1583,Customer_Dim!$A$2:$H$501,6,0)</f>
        <v>Missouri</v>
      </c>
      <c r="P1583">
        <f>VLOOKUP(D1583,Product_Dim!$A$1:$G$101,7,0)</f>
        <v>103</v>
      </c>
    </row>
    <row r="1584" spans="1:16" x14ac:dyDescent="0.3">
      <c r="A1584" t="s">
        <v>2532</v>
      </c>
      <c r="B1584" s="4">
        <v>45474</v>
      </c>
      <c r="C1584" t="s">
        <v>1198</v>
      </c>
      <c r="D1584" t="s">
        <v>1672</v>
      </c>
      <c r="E1584" t="str">
        <f>VLOOKUP(D1584,Product_Dim!$A$1:$G$101,2,0)</f>
        <v>Hair Repair Oil Treatment</v>
      </c>
      <c r="F1584" t="s">
        <v>1739</v>
      </c>
      <c r="G1584">
        <v>1</v>
      </c>
      <c r="H1584">
        <v>506.55</v>
      </c>
      <c r="I1584">
        <v>0.28000000000000003</v>
      </c>
      <c r="J1584" t="s">
        <v>1805</v>
      </c>
      <c r="K1584" s="17">
        <v>364.71600000000001</v>
      </c>
      <c r="L1584">
        <f>VLOOKUP(C1584,Customer_Dim!$A$2:$H$501,3,0)</f>
        <v>53</v>
      </c>
      <c r="M1584" t="str">
        <f t="shared" si="24"/>
        <v>40–59</v>
      </c>
      <c r="N1584" t="str">
        <f>VLOOKUP(C1584,Customer_Dim!$A$2:$H$501,4,0)</f>
        <v>Male</v>
      </c>
      <c r="O1584" t="str">
        <f>VLOOKUP(C1584,Customer_Dim!$A$2:$H$501,6,0)</f>
        <v>Missouri</v>
      </c>
      <c r="P1584">
        <f>VLOOKUP(D1584,Product_Dim!$A$1:$G$101,7,0)</f>
        <v>383</v>
      </c>
    </row>
    <row r="1585" spans="1:16" x14ac:dyDescent="0.3">
      <c r="A1585" t="s">
        <v>2730</v>
      </c>
      <c r="B1585" s="4">
        <v>45778</v>
      </c>
      <c r="C1585" t="s">
        <v>1198</v>
      </c>
      <c r="D1585" t="s">
        <v>1684</v>
      </c>
      <c r="E1585" t="str">
        <f>VLOOKUP(D1585,Product_Dim!$A$1:$G$101,2,0)</f>
        <v>WiFi Mesh Router</v>
      </c>
      <c r="F1585" t="s">
        <v>1781</v>
      </c>
      <c r="G1585">
        <v>3</v>
      </c>
      <c r="H1585">
        <v>212.87</v>
      </c>
      <c r="I1585">
        <v>0.18</v>
      </c>
      <c r="J1585" t="s">
        <v>1805</v>
      </c>
      <c r="K1585" s="17">
        <v>523.66020000000003</v>
      </c>
      <c r="L1585">
        <f>VLOOKUP(C1585,Customer_Dim!$A$2:$H$501,3,0)</f>
        <v>53</v>
      </c>
      <c r="M1585" t="str">
        <f t="shared" si="24"/>
        <v>40–59</v>
      </c>
      <c r="N1585" t="str">
        <f>VLOOKUP(C1585,Customer_Dim!$A$2:$H$501,4,0)</f>
        <v>Male</v>
      </c>
      <c r="O1585" t="str">
        <f>VLOOKUP(C1585,Customer_Dim!$A$2:$H$501,6,0)</f>
        <v>Missouri</v>
      </c>
      <c r="P1585">
        <f>VLOOKUP(D1585,Product_Dim!$A$1:$G$101,7,0)</f>
        <v>104</v>
      </c>
    </row>
    <row r="1586" spans="1:16" x14ac:dyDescent="0.3">
      <c r="A1586" t="s">
        <v>2345</v>
      </c>
      <c r="B1586" s="4">
        <v>45881</v>
      </c>
      <c r="C1586" t="s">
        <v>1198</v>
      </c>
      <c r="D1586" t="s">
        <v>1694</v>
      </c>
      <c r="E1586" t="str">
        <f>VLOOKUP(D1586,Product_Dim!$A$1:$G$101,2,0)</f>
        <v>Fitness Resistance Bands</v>
      </c>
      <c r="F1586" t="s">
        <v>1764</v>
      </c>
      <c r="G1586">
        <v>3</v>
      </c>
      <c r="H1586">
        <v>787.91</v>
      </c>
      <c r="I1586">
        <v>0.06</v>
      </c>
      <c r="J1586" t="s">
        <v>1807</v>
      </c>
      <c r="K1586" s="17">
        <v>2221.9061999999999</v>
      </c>
      <c r="L1586">
        <f>VLOOKUP(C1586,Customer_Dim!$A$2:$H$501,3,0)</f>
        <v>53</v>
      </c>
      <c r="M1586" t="str">
        <f t="shared" si="24"/>
        <v>40–59</v>
      </c>
      <c r="N1586" t="str">
        <f>VLOOKUP(C1586,Customer_Dim!$A$2:$H$501,4,0)</f>
        <v>Male</v>
      </c>
      <c r="O1586" t="str">
        <f>VLOOKUP(C1586,Customer_Dim!$A$2:$H$501,6,0)</f>
        <v>Missouri</v>
      </c>
      <c r="P1586">
        <f>VLOOKUP(D1586,Product_Dim!$A$1:$G$101,7,0)</f>
        <v>281</v>
      </c>
    </row>
    <row r="1587" spans="1:16" x14ac:dyDescent="0.3">
      <c r="A1587" t="s">
        <v>2399</v>
      </c>
      <c r="B1587" s="4">
        <v>45943</v>
      </c>
      <c r="C1587" t="s">
        <v>1198</v>
      </c>
      <c r="D1587" t="s">
        <v>1714</v>
      </c>
      <c r="E1587" t="str">
        <f>VLOOKUP(D1587,Product_Dim!$A$1:$G$101,2,0)</f>
        <v>Microwave Oven</v>
      </c>
      <c r="F1587" t="s">
        <v>1789</v>
      </c>
      <c r="G1587">
        <v>3</v>
      </c>
      <c r="H1587">
        <v>259.74</v>
      </c>
      <c r="I1587">
        <v>0.24</v>
      </c>
      <c r="J1587" t="s">
        <v>1805</v>
      </c>
      <c r="K1587" s="17">
        <v>592.20720000000006</v>
      </c>
      <c r="L1587">
        <f>VLOOKUP(C1587,Customer_Dim!$A$2:$H$501,3,0)</f>
        <v>53</v>
      </c>
      <c r="M1587" t="str">
        <f t="shared" si="24"/>
        <v>40–59</v>
      </c>
      <c r="N1587" t="str">
        <f>VLOOKUP(C1587,Customer_Dim!$A$2:$H$501,4,0)</f>
        <v>Male</v>
      </c>
      <c r="O1587" t="str">
        <f>VLOOKUP(C1587,Customer_Dim!$A$2:$H$501,6,0)</f>
        <v>Missouri</v>
      </c>
      <c r="P1587">
        <f>VLOOKUP(D1587,Product_Dim!$A$1:$G$101,7,0)</f>
        <v>191</v>
      </c>
    </row>
    <row r="1588" spans="1:16" x14ac:dyDescent="0.3">
      <c r="A1588" t="s">
        <v>3369</v>
      </c>
      <c r="B1588" s="4">
        <v>45582</v>
      </c>
      <c r="C1588" t="s">
        <v>1201</v>
      </c>
      <c r="D1588" t="s">
        <v>1564</v>
      </c>
      <c r="E1588" t="str">
        <f>VLOOKUP(D1588,Product_Dim!$A$1:$G$101,2,0)</f>
        <v>Soccer Training Cone Set</v>
      </c>
      <c r="F1588" t="s">
        <v>1734</v>
      </c>
      <c r="G1588">
        <v>1</v>
      </c>
      <c r="H1588">
        <v>465.63</v>
      </c>
      <c r="I1588">
        <v>0.25</v>
      </c>
      <c r="J1588" t="s">
        <v>1805</v>
      </c>
      <c r="K1588" s="17">
        <v>349.22250000000003</v>
      </c>
      <c r="L1588">
        <f>VLOOKUP(C1588,Customer_Dim!$A$2:$H$501,3,0)</f>
        <v>50</v>
      </c>
      <c r="M1588" t="str">
        <f t="shared" si="24"/>
        <v>40–59</v>
      </c>
      <c r="N1588" t="str">
        <f>VLOOKUP(C1588,Customer_Dim!$A$2:$H$501,4,0)</f>
        <v>Male</v>
      </c>
      <c r="O1588" t="str">
        <f>VLOOKUP(C1588,Customer_Dim!$A$2:$H$501,6,0)</f>
        <v>Nebraska</v>
      </c>
      <c r="P1588">
        <f>VLOOKUP(D1588,Product_Dim!$A$1:$G$101,7,0)</f>
        <v>367</v>
      </c>
    </row>
    <row r="1589" spans="1:16" x14ac:dyDescent="0.3">
      <c r="A1589" t="s">
        <v>3143</v>
      </c>
      <c r="B1589" s="4">
        <v>45936</v>
      </c>
      <c r="C1589" t="s">
        <v>1201</v>
      </c>
      <c r="D1589" t="s">
        <v>1680</v>
      </c>
      <c r="E1589" t="str">
        <f>VLOOKUP(D1589,Product_Dim!$A$1:$G$101,2,0)</f>
        <v>Women's Ankle Boots</v>
      </c>
      <c r="F1589" t="s">
        <v>1734</v>
      </c>
      <c r="G1589">
        <v>3</v>
      </c>
      <c r="H1589">
        <v>580.45000000000005</v>
      </c>
      <c r="I1589">
        <v>0</v>
      </c>
      <c r="J1589" t="s">
        <v>1807</v>
      </c>
      <c r="K1589" s="17">
        <v>1741.35</v>
      </c>
      <c r="L1589">
        <f>VLOOKUP(C1589,Customer_Dim!$A$2:$H$501,3,0)</f>
        <v>50</v>
      </c>
      <c r="M1589" t="str">
        <f t="shared" si="24"/>
        <v>40–59</v>
      </c>
      <c r="N1589" t="str">
        <f>VLOOKUP(C1589,Customer_Dim!$A$2:$H$501,4,0)</f>
        <v>Male</v>
      </c>
      <c r="O1589" t="str">
        <f>VLOOKUP(C1589,Customer_Dim!$A$2:$H$501,6,0)</f>
        <v>Nebraska</v>
      </c>
      <c r="P1589">
        <f>VLOOKUP(D1589,Product_Dim!$A$1:$G$101,7,0)</f>
        <v>82</v>
      </c>
    </row>
    <row r="1590" spans="1:16" x14ac:dyDescent="0.3">
      <c r="A1590" t="s">
        <v>2366</v>
      </c>
      <c r="B1590" s="4">
        <v>45256</v>
      </c>
      <c r="C1590" t="s">
        <v>1201</v>
      </c>
      <c r="D1590" t="s">
        <v>1712</v>
      </c>
      <c r="E1590" t="str">
        <f>VLOOKUP(D1590,Product_Dim!$A$1:$G$101,2,0)</f>
        <v>Women's High Heels</v>
      </c>
      <c r="F1590" t="s">
        <v>1786</v>
      </c>
      <c r="G1590">
        <v>1</v>
      </c>
      <c r="H1590">
        <v>499.59</v>
      </c>
      <c r="I1590">
        <v>0.03</v>
      </c>
      <c r="J1590" t="s">
        <v>1810</v>
      </c>
      <c r="K1590" s="17">
        <v>484.60230000000001</v>
      </c>
      <c r="L1590">
        <f>VLOOKUP(C1590,Customer_Dim!$A$2:$H$501,3,0)</f>
        <v>50</v>
      </c>
      <c r="M1590" t="str">
        <f t="shared" si="24"/>
        <v>40–59</v>
      </c>
      <c r="N1590" t="str">
        <f>VLOOKUP(C1590,Customer_Dim!$A$2:$H$501,4,0)</f>
        <v>Male</v>
      </c>
      <c r="O1590" t="str">
        <f>VLOOKUP(C1590,Customer_Dim!$A$2:$H$501,6,0)</f>
        <v>Nebraska</v>
      </c>
      <c r="P1590">
        <f>VLOOKUP(D1590,Product_Dim!$A$1:$G$101,7,0)</f>
        <v>496</v>
      </c>
    </row>
    <row r="1591" spans="1:16" x14ac:dyDescent="0.3">
      <c r="A1591" t="s">
        <v>2445</v>
      </c>
      <c r="B1591" s="4">
        <v>45338</v>
      </c>
      <c r="C1591" t="s">
        <v>1204</v>
      </c>
      <c r="D1591" t="s">
        <v>1552</v>
      </c>
      <c r="E1591" t="str">
        <f>VLOOKUP(D1591,Product_Dim!$A$1:$G$101,2,0)</f>
        <v>HD Smart TV Stick</v>
      </c>
      <c r="F1591" t="s">
        <v>1734</v>
      </c>
      <c r="G1591">
        <v>1</v>
      </c>
      <c r="H1591">
        <v>362.93</v>
      </c>
      <c r="I1591">
        <v>0.27</v>
      </c>
      <c r="J1591" t="s">
        <v>1805</v>
      </c>
      <c r="K1591" s="17">
        <v>264.93889999999999</v>
      </c>
      <c r="L1591">
        <f>VLOOKUP(C1591,Customer_Dim!$A$2:$H$501,3,0)</f>
        <v>56</v>
      </c>
      <c r="M1591" t="str">
        <f t="shared" si="24"/>
        <v>40–59</v>
      </c>
      <c r="N1591" t="str">
        <f>VLOOKUP(C1591,Customer_Dim!$A$2:$H$501,4,0)</f>
        <v>Male</v>
      </c>
      <c r="O1591" t="str">
        <f>VLOOKUP(C1591,Customer_Dim!$A$2:$H$501,6,0)</f>
        <v>Arkansas</v>
      </c>
      <c r="P1591">
        <f>VLOOKUP(D1591,Product_Dim!$A$1:$G$101,7,0)</f>
        <v>0</v>
      </c>
    </row>
    <row r="1592" spans="1:16" x14ac:dyDescent="0.3">
      <c r="A1592" t="s">
        <v>3157</v>
      </c>
      <c r="B1592" s="4">
        <v>45529</v>
      </c>
      <c r="C1592" t="s">
        <v>1204</v>
      </c>
      <c r="D1592" t="s">
        <v>1576</v>
      </c>
      <c r="E1592" t="str">
        <f>VLOOKUP(D1592,Product_Dim!$A$1:$G$101,2,0)</f>
        <v>Men's Formal Shirt</v>
      </c>
      <c r="F1592" t="s">
        <v>1743</v>
      </c>
      <c r="G1592">
        <v>3</v>
      </c>
      <c r="H1592">
        <v>152.41</v>
      </c>
      <c r="I1592">
        <v>0.25</v>
      </c>
      <c r="J1592" t="s">
        <v>1805</v>
      </c>
      <c r="K1592" s="17">
        <v>342.92250000000001</v>
      </c>
      <c r="L1592">
        <f>VLOOKUP(C1592,Customer_Dim!$A$2:$H$501,3,0)</f>
        <v>56</v>
      </c>
      <c r="M1592" t="str">
        <f t="shared" si="24"/>
        <v>40–59</v>
      </c>
      <c r="N1592" t="str">
        <f>VLOOKUP(C1592,Customer_Dim!$A$2:$H$501,4,0)</f>
        <v>Male</v>
      </c>
      <c r="O1592" t="str">
        <f>VLOOKUP(C1592,Customer_Dim!$A$2:$H$501,6,0)</f>
        <v>Arkansas</v>
      </c>
      <c r="P1592">
        <f>VLOOKUP(D1592,Product_Dim!$A$1:$G$101,7,0)</f>
        <v>360</v>
      </c>
    </row>
    <row r="1593" spans="1:16" x14ac:dyDescent="0.3">
      <c r="A1593" t="s">
        <v>2217</v>
      </c>
      <c r="B1593" s="4">
        <v>45706</v>
      </c>
      <c r="C1593" t="s">
        <v>1207</v>
      </c>
      <c r="D1593" t="s">
        <v>1588</v>
      </c>
      <c r="E1593" t="str">
        <f>VLOOKUP(D1593,Product_Dim!$A$1:$G$101,2,0)</f>
        <v>Fabric Sofa Throw Blanket</v>
      </c>
      <c r="F1593" t="s">
        <v>1795</v>
      </c>
      <c r="G1593">
        <v>4</v>
      </c>
      <c r="H1593">
        <v>349.84</v>
      </c>
      <c r="I1593">
        <v>0.11</v>
      </c>
      <c r="J1593" t="s">
        <v>1805</v>
      </c>
      <c r="K1593" s="17">
        <v>1245.4304</v>
      </c>
      <c r="L1593">
        <f>VLOOKUP(C1593,Customer_Dim!$A$2:$H$501,3,0)</f>
        <v>40</v>
      </c>
      <c r="M1593" t="str">
        <f t="shared" si="24"/>
        <v>40–59</v>
      </c>
      <c r="N1593" t="str">
        <f>VLOOKUP(C1593,Customer_Dim!$A$2:$H$501,4,0)</f>
        <v>Female</v>
      </c>
      <c r="O1593" t="str">
        <f>VLOOKUP(C1593,Customer_Dim!$A$2:$H$501,6,0)</f>
        <v>Oregon</v>
      </c>
      <c r="P1593">
        <f>VLOOKUP(D1593,Product_Dim!$A$1:$G$101,7,0)</f>
        <v>276</v>
      </c>
    </row>
    <row r="1594" spans="1:16" x14ac:dyDescent="0.3">
      <c r="A1594" t="s">
        <v>3117</v>
      </c>
      <c r="B1594" s="4">
        <v>45717</v>
      </c>
      <c r="C1594" t="s">
        <v>1207</v>
      </c>
      <c r="D1594" t="s">
        <v>1630</v>
      </c>
      <c r="E1594" t="str">
        <f>VLOOKUP(D1594,Product_Dim!$A$1:$G$101,2,0)</f>
        <v>Boxing Hand Wraps</v>
      </c>
      <c r="F1594" t="s">
        <v>1776</v>
      </c>
      <c r="G1594">
        <v>2</v>
      </c>
      <c r="H1594">
        <v>520.45000000000005</v>
      </c>
      <c r="I1594">
        <v>0.11</v>
      </c>
      <c r="J1594" t="s">
        <v>1810</v>
      </c>
      <c r="K1594" s="17">
        <v>926.40100000000007</v>
      </c>
      <c r="L1594">
        <f>VLOOKUP(C1594,Customer_Dim!$A$2:$H$501,3,0)</f>
        <v>40</v>
      </c>
      <c r="M1594" t="str">
        <f t="shared" si="24"/>
        <v>40–59</v>
      </c>
      <c r="N1594" t="str">
        <f>VLOOKUP(C1594,Customer_Dim!$A$2:$H$501,4,0)</f>
        <v>Female</v>
      </c>
      <c r="O1594" t="str">
        <f>VLOOKUP(C1594,Customer_Dim!$A$2:$H$501,6,0)</f>
        <v>Oregon</v>
      </c>
      <c r="P1594">
        <f>VLOOKUP(D1594,Product_Dim!$A$1:$G$101,7,0)</f>
        <v>260</v>
      </c>
    </row>
    <row r="1595" spans="1:16" x14ac:dyDescent="0.3">
      <c r="A1595" t="s">
        <v>3498</v>
      </c>
      <c r="B1595" s="4">
        <v>45230</v>
      </c>
      <c r="C1595" t="s">
        <v>1207</v>
      </c>
      <c r="D1595" t="s">
        <v>1539</v>
      </c>
      <c r="E1595" t="str">
        <f>VLOOKUP(D1595,Product_Dim!$A$1:$G$101,2,0)</f>
        <v>Herbal Face Moisturizer</v>
      </c>
      <c r="F1595" t="s">
        <v>1789</v>
      </c>
      <c r="G1595">
        <v>1</v>
      </c>
      <c r="H1595">
        <v>631</v>
      </c>
      <c r="I1595">
        <v>0.04</v>
      </c>
      <c r="J1595" t="s">
        <v>1805</v>
      </c>
      <c r="K1595" s="17">
        <v>605.76</v>
      </c>
      <c r="L1595">
        <f>VLOOKUP(C1595,Customer_Dim!$A$2:$H$501,3,0)</f>
        <v>40</v>
      </c>
      <c r="M1595" t="str">
        <f t="shared" si="24"/>
        <v>40–59</v>
      </c>
      <c r="N1595" t="str">
        <f>VLOOKUP(C1595,Customer_Dim!$A$2:$H$501,4,0)</f>
        <v>Female</v>
      </c>
      <c r="O1595" t="str">
        <f>VLOOKUP(C1595,Customer_Dim!$A$2:$H$501,6,0)</f>
        <v>Oregon</v>
      </c>
      <c r="P1595">
        <f>VLOOKUP(D1595,Product_Dim!$A$1:$G$101,7,0)</f>
        <v>350</v>
      </c>
    </row>
    <row r="1596" spans="1:16" x14ac:dyDescent="0.3">
      <c r="A1596" t="s">
        <v>3531</v>
      </c>
      <c r="B1596" s="4">
        <v>45685</v>
      </c>
      <c r="C1596" t="s">
        <v>1210</v>
      </c>
      <c r="D1596" t="s">
        <v>1584</v>
      </c>
      <c r="E1596" t="str">
        <f>VLOOKUP(D1596,Product_Dim!$A$1:$G$101,2,0)</f>
        <v>Decorative Floor Vase</v>
      </c>
      <c r="F1596" t="s">
        <v>1748</v>
      </c>
      <c r="G1596">
        <v>3</v>
      </c>
      <c r="H1596">
        <v>523.45000000000005</v>
      </c>
      <c r="I1596">
        <v>0.17</v>
      </c>
      <c r="J1596" t="s">
        <v>1805</v>
      </c>
      <c r="K1596" s="17">
        <v>1303.3905</v>
      </c>
      <c r="L1596">
        <f>VLOOKUP(C1596,Customer_Dim!$A$2:$H$501,3,0)</f>
        <v>46</v>
      </c>
      <c r="M1596" t="str">
        <f t="shared" si="24"/>
        <v>40–59</v>
      </c>
      <c r="N1596" t="str">
        <f>VLOOKUP(C1596,Customer_Dim!$A$2:$H$501,4,0)</f>
        <v>Male</v>
      </c>
      <c r="O1596" t="str">
        <f>VLOOKUP(C1596,Customer_Dim!$A$2:$H$501,6,0)</f>
        <v>Missouri</v>
      </c>
      <c r="P1596">
        <f>VLOOKUP(D1596,Product_Dim!$A$1:$G$101,7,0)</f>
        <v>378</v>
      </c>
    </row>
    <row r="1597" spans="1:16" x14ac:dyDescent="0.3">
      <c r="A1597" t="s">
        <v>2712</v>
      </c>
      <c r="B1597" s="4">
        <v>45799</v>
      </c>
      <c r="C1597" t="s">
        <v>1210</v>
      </c>
      <c r="D1597" t="s">
        <v>1634</v>
      </c>
      <c r="E1597" t="str">
        <f>VLOOKUP(D1597,Product_Dim!$A$1:$G$101,2,0)</f>
        <v>Rugby Ball</v>
      </c>
      <c r="F1597" t="s">
        <v>1771</v>
      </c>
      <c r="G1597">
        <v>2</v>
      </c>
      <c r="H1597">
        <v>295.12</v>
      </c>
      <c r="I1597">
        <v>0.09</v>
      </c>
      <c r="J1597" t="s">
        <v>1810</v>
      </c>
      <c r="K1597" s="17">
        <v>537.11840000000007</v>
      </c>
      <c r="L1597">
        <f>VLOOKUP(C1597,Customer_Dim!$A$2:$H$501,3,0)</f>
        <v>46</v>
      </c>
      <c r="M1597" t="str">
        <f t="shared" si="24"/>
        <v>40–59</v>
      </c>
      <c r="N1597" t="str">
        <f>VLOOKUP(C1597,Customer_Dim!$A$2:$H$501,4,0)</f>
        <v>Male</v>
      </c>
      <c r="O1597" t="str">
        <f>VLOOKUP(C1597,Customer_Dim!$A$2:$H$501,6,0)</f>
        <v>Missouri</v>
      </c>
      <c r="P1597">
        <f>VLOOKUP(D1597,Product_Dim!$A$1:$G$101,7,0)</f>
        <v>82</v>
      </c>
    </row>
    <row r="1598" spans="1:16" x14ac:dyDescent="0.3">
      <c r="A1598" t="s">
        <v>3499</v>
      </c>
      <c r="B1598" s="4">
        <v>45916</v>
      </c>
      <c r="C1598" t="s">
        <v>1213</v>
      </c>
      <c r="D1598" t="s">
        <v>1690</v>
      </c>
      <c r="E1598" t="str">
        <f>VLOOKUP(D1598,Product_Dim!$A$1:$G$101,2,0)</f>
        <v>Wall-Mounted Spice Rack</v>
      </c>
      <c r="F1598" t="s">
        <v>1748</v>
      </c>
      <c r="G1598">
        <v>4</v>
      </c>
      <c r="H1598">
        <v>983.98</v>
      </c>
      <c r="I1598">
        <v>0.11</v>
      </c>
      <c r="J1598" t="s">
        <v>1810</v>
      </c>
      <c r="K1598" s="17">
        <v>3502.9688000000001</v>
      </c>
      <c r="L1598">
        <f>VLOOKUP(C1598,Customer_Dim!$A$2:$H$501,3,0)</f>
        <v>46</v>
      </c>
      <c r="M1598" t="str">
        <f t="shared" si="24"/>
        <v>40–59</v>
      </c>
      <c r="N1598" t="str">
        <f>VLOOKUP(C1598,Customer_Dim!$A$2:$H$501,4,0)</f>
        <v>Male</v>
      </c>
      <c r="O1598" t="str">
        <f>VLOOKUP(C1598,Customer_Dim!$A$2:$H$501,6,0)</f>
        <v>Utah</v>
      </c>
      <c r="P1598">
        <f>VLOOKUP(D1598,Product_Dim!$A$1:$G$101,7,0)</f>
        <v>58</v>
      </c>
    </row>
    <row r="1599" spans="1:16" x14ac:dyDescent="0.3">
      <c r="A1599" t="s">
        <v>2802</v>
      </c>
      <c r="B1599" s="4">
        <v>45373</v>
      </c>
      <c r="C1599" t="s">
        <v>1216</v>
      </c>
      <c r="D1599" t="s">
        <v>1578</v>
      </c>
      <c r="E1599" t="str">
        <f>VLOOKUP(D1599,Product_Dim!$A$1:$G$101,2,0)</f>
        <v>Foldable Camping Chair</v>
      </c>
      <c r="F1599" t="s">
        <v>1758</v>
      </c>
      <c r="G1599">
        <v>3</v>
      </c>
      <c r="H1599">
        <v>480.11</v>
      </c>
      <c r="I1599">
        <v>0.11</v>
      </c>
      <c r="J1599" t="s">
        <v>1807</v>
      </c>
      <c r="K1599" s="17">
        <v>1281.8937000000001</v>
      </c>
      <c r="L1599">
        <f>VLOOKUP(C1599,Customer_Dim!$A$2:$H$501,3,0)</f>
        <v>43</v>
      </c>
      <c r="M1599" t="str">
        <f t="shared" si="24"/>
        <v>40–59</v>
      </c>
      <c r="N1599" t="str">
        <f>VLOOKUP(C1599,Customer_Dim!$A$2:$H$501,4,0)</f>
        <v>Female</v>
      </c>
      <c r="O1599" t="str">
        <f>VLOOKUP(C1599,Customer_Dim!$A$2:$H$501,6,0)</f>
        <v>Connecticut</v>
      </c>
      <c r="P1599">
        <f>VLOOKUP(D1599,Product_Dim!$A$1:$G$101,7,0)</f>
        <v>340</v>
      </c>
    </row>
    <row r="1600" spans="1:16" x14ac:dyDescent="0.3">
      <c r="A1600" t="s">
        <v>3430</v>
      </c>
      <c r="B1600" s="4">
        <v>45479</v>
      </c>
      <c r="C1600" t="s">
        <v>1216</v>
      </c>
      <c r="D1600" t="s">
        <v>1598</v>
      </c>
      <c r="E1600" t="str">
        <f>VLOOKUP(D1600,Product_Dim!$A$1:$G$101,2,0)</f>
        <v>Gaming Mechanical Keyboard</v>
      </c>
      <c r="F1600" t="s">
        <v>1783</v>
      </c>
      <c r="G1600">
        <v>2</v>
      </c>
      <c r="H1600">
        <v>223.73</v>
      </c>
      <c r="I1600">
        <v>0.11</v>
      </c>
      <c r="J1600" t="s">
        <v>1807</v>
      </c>
      <c r="K1600" s="17">
        <v>398.23939999999999</v>
      </c>
      <c r="L1600">
        <f>VLOOKUP(C1600,Customer_Dim!$A$2:$H$501,3,0)</f>
        <v>43</v>
      </c>
      <c r="M1600" t="str">
        <f t="shared" si="24"/>
        <v>40–59</v>
      </c>
      <c r="N1600" t="str">
        <f>VLOOKUP(C1600,Customer_Dim!$A$2:$H$501,4,0)</f>
        <v>Female</v>
      </c>
      <c r="O1600" t="str">
        <f>VLOOKUP(C1600,Customer_Dim!$A$2:$H$501,6,0)</f>
        <v>Connecticut</v>
      </c>
      <c r="P1600">
        <f>VLOOKUP(D1600,Product_Dim!$A$1:$G$101,7,0)</f>
        <v>86</v>
      </c>
    </row>
    <row r="1601" spans="1:16" x14ac:dyDescent="0.3">
      <c r="A1601" t="s">
        <v>3779</v>
      </c>
      <c r="B1601" s="4">
        <v>45466</v>
      </c>
      <c r="C1601" t="s">
        <v>1216</v>
      </c>
      <c r="D1601" t="s">
        <v>1688</v>
      </c>
      <c r="E1601" t="str">
        <f>VLOOKUP(D1601,Product_Dim!$A$1:$G$101,2,0)</f>
        <v>Decorative Lamp Shade</v>
      </c>
      <c r="F1601" t="s">
        <v>1786</v>
      </c>
      <c r="G1601">
        <v>1</v>
      </c>
      <c r="H1601">
        <v>650.47</v>
      </c>
      <c r="I1601">
        <v>0.13</v>
      </c>
      <c r="J1601" t="s">
        <v>1807</v>
      </c>
      <c r="K1601" s="17">
        <v>565.90890000000002</v>
      </c>
      <c r="L1601">
        <f>VLOOKUP(C1601,Customer_Dim!$A$2:$H$501,3,0)</f>
        <v>43</v>
      </c>
      <c r="M1601" t="str">
        <f t="shared" si="24"/>
        <v>40–59</v>
      </c>
      <c r="N1601" t="str">
        <f>VLOOKUP(C1601,Customer_Dim!$A$2:$H$501,4,0)</f>
        <v>Female</v>
      </c>
      <c r="O1601" t="str">
        <f>VLOOKUP(C1601,Customer_Dim!$A$2:$H$501,6,0)</f>
        <v>Connecticut</v>
      </c>
      <c r="P1601">
        <f>VLOOKUP(D1601,Product_Dim!$A$1:$G$101,7,0)</f>
        <v>469</v>
      </c>
    </row>
    <row r="1602" spans="1:16" x14ac:dyDescent="0.3">
      <c r="A1602" t="s">
        <v>1966</v>
      </c>
      <c r="B1602" s="4">
        <v>45454</v>
      </c>
      <c r="C1602" t="s">
        <v>1216</v>
      </c>
      <c r="D1602" t="s">
        <v>1708</v>
      </c>
      <c r="E1602" t="str">
        <f>VLOOKUP(D1602,Product_Dim!$A$1:$G$101,2,0)</f>
        <v>Face Foundation Kit</v>
      </c>
      <c r="F1602" t="s">
        <v>1786</v>
      </c>
      <c r="G1602">
        <v>2</v>
      </c>
      <c r="H1602">
        <v>122.23</v>
      </c>
      <c r="I1602">
        <v>0.21</v>
      </c>
      <c r="J1602" t="s">
        <v>1810</v>
      </c>
      <c r="K1602" s="17">
        <v>193.1234</v>
      </c>
      <c r="L1602">
        <f>VLOOKUP(C1602,Customer_Dim!$A$2:$H$501,3,0)</f>
        <v>43</v>
      </c>
      <c r="M1602" t="str">
        <f t="shared" si="24"/>
        <v>40–59</v>
      </c>
      <c r="N1602" t="str">
        <f>VLOOKUP(C1602,Customer_Dim!$A$2:$H$501,4,0)</f>
        <v>Female</v>
      </c>
      <c r="O1602" t="str">
        <f>VLOOKUP(C1602,Customer_Dim!$A$2:$H$501,6,0)</f>
        <v>Connecticut</v>
      </c>
      <c r="P1602">
        <f>VLOOKUP(D1602,Product_Dim!$A$1:$G$101,7,0)</f>
        <v>457</v>
      </c>
    </row>
    <row r="1603" spans="1:16" x14ac:dyDescent="0.3">
      <c r="A1603" t="s">
        <v>1989</v>
      </c>
      <c r="B1603" s="4">
        <v>45753</v>
      </c>
      <c r="C1603" t="s">
        <v>1222</v>
      </c>
      <c r="D1603" t="s">
        <v>1598</v>
      </c>
      <c r="E1603" t="str">
        <f>VLOOKUP(D1603,Product_Dim!$A$1:$G$101,2,0)</f>
        <v>Gaming Mechanical Keyboard</v>
      </c>
      <c r="F1603" t="s">
        <v>1734</v>
      </c>
      <c r="G1603">
        <v>4</v>
      </c>
      <c r="H1603">
        <v>741.88</v>
      </c>
      <c r="I1603">
        <v>0.02</v>
      </c>
      <c r="J1603" t="s">
        <v>1810</v>
      </c>
      <c r="K1603" s="17">
        <v>2908.1696000000002</v>
      </c>
      <c r="L1603">
        <f>VLOOKUP(C1603,Customer_Dim!$A$2:$H$501,3,0)</f>
        <v>25</v>
      </c>
      <c r="M1603" t="str">
        <f t="shared" ref="M1603:M1666" si="25">IF(L1603&lt;20,"Below 20",
IF(L1603&lt;40,"20–39",
IF(L1603&lt;60,"40–59","60+")))</f>
        <v>20–39</v>
      </c>
      <c r="N1603" t="str">
        <f>VLOOKUP(C1603,Customer_Dim!$A$2:$H$501,4,0)</f>
        <v>Female</v>
      </c>
      <c r="O1603" t="str">
        <f>VLOOKUP(C1603,Customer_Dim!$A$2:$H$501,6,0)</f>
        <v>New York</v>
      </c>
      <c r="P1603">
        <f>VLOOKUP(D1603,Product_Dim!$A$1:$G$101,7,0)</f>
        <v>86</v>
      </c>
    </row>
    <row r="1604" spans="1:16" x14ac:dyDescent="0.3">
      <c r="A1604" t="s">
        <v>1828</v>
      </c>
      <c r="B1604" s="4">
        <v>45447</v>
      </c>
      <c r="C1604" t="s">
        <v>1222</v>
      </c>
      <c r="D1604" t="s">
        <v>1616</v>
      </c>
      <c r="E1604" t="str">
        <f>VLOOKUP(D1604,Product_Dim!$A$1:$G$101,2,0)</f>
        <v>USB External Hard Drive</v>
      </c>
      <c r="F1604" t="s">
        <v>1792</v>
      </c>
      <c r="G1604">
        <v>1</v>
      </c>
      <c r="H1604">
        <v>589.55999999999995</v>
      </c>
      <c r="I1604">
        <v>0.22</v>
      </c>
      <c r="J1604" t="s">
        <v>1805</v>
      </c>
      <c r="K1604" s="17">
        <v>459.85680000000002</v>
      </c>
      <c r="L1604">
        <f>VLOOKUP(C1604,Customer_Dim!$A$2:$H$501,3,0)</f>
        <v>25</v>
      </c>
      <c r="M1604" t="str">
        <f t="shared" si="25"/>
        <v>20–39</v>
      </c>
      <c r="N1604" t="str">
        <f>VLOOKUP(C1604,Customer_Dim!$A$2:$H$501,4,0)</f>
        <v>Female</v>
      </c>
      <c r="O1604" t="str">
        <f>VLOOKUP(C1604,Customer_Dim!$A$2:$H$501,6,0)</f>
        <v>New York</v>
      </c>
      <c r="P1604">
        <f>VLOOKUP(D1604,Product_Dim!$A$1:$G$101,7,0)</f>
        <v>266</v>
      </c>
    </row>
    <row r="1605" spans="1:16" x14ac:dyDescent="0.3">
      <c r="A1605" t="s">
        <v>3321</v>
      </c>
      <c r="B1605" s="4">
        <v>45477</v>
      </c>
      <c r="C1605" t="s">
        <v>1222</v>
      </c>
      <c r="D1605" t="s">
        <v>1652</v>
      </c>
      <c r="E1605" t="str">
        <f>VLOOKUP(D1605,Product_Dim!$A$1:$G$101,2,0)</f>
        <v>Tennis Ball 3-Pack</v>
      </c>
      <c r="F1605" t="s">
        <v>1751</v>
      </c>
      <c r="G1605">
        <v>1</v>
      </c>
      <c r="H1605">
        <v>994.18</v>
      </c>
      <c r="I1605">
        <v>0.05</v>
      </c>
      <c r="J1605" t="s">
        <v>1807</v>
      </c>
      <c r="K1605" s="17">
        <v>944.47099999999989</v>
      </c>
      <c r="L1605">
        <f>VLOOKUP(C1605,Customer_Dim!$A$2:$H$501,3,0)</f>
        <v>25</v>
      </c>
      <c r="M1605" t="str">
        <f t="shared" si="25"/>
        <v>20–39</v>
      </c>
      <c r="N1605" t="str">
        <f>VLOOKUP(C1605,Customer_Dim!$A$2:$H$501,4,0)</f>
        <v>Female</v>
      </c>
      <c r="O1605" t="str">
        <f>VLOOKUP(C1605,Customer_Dim!$A$2:$H$501,6,0)</f>
        <v>New York</v>
      </c>
      <c r="P1605">
        <f>VLOOKUP(D1605,Product_Dim!$A$1:$G$101,7,0)</f>
        <v>465</v>
      </c>
    </row>
    <row r="1606" spans="1:16" x14ac:dyDescent="0.3">
      <c r="A1606" t="s">
        <v>2433</v>
      </c>
      <c r="B1606" s="4">
        <v>45545</v>
      </c>
      <c r="C1606" t="s">
        <v>1222</v>
      </c>
      <c r="D1606" t="s">
        <v>1654</v>
      </c>
      <c r="E1606" t="str">
        <f>VLOOKUP(D1606,Product_Dim!$A$1:$G$101,2,0)</f>
        <v>Laptop Cooling Pad</v>
      </c>
      <c r="F1606" t="s">
        <v>1751</v>
      </c>
      <c r="G1606">
        <v>3</v>
      </c>
      <c r="H1606">
        <v>392.65</v>
      </c>
      <c r="I1606">
        <v>0.17</v>
      </c>
      <c r="J1606" t="s">
        <v>1807</v>
      </c>
      <c r="K1606" s="17">
        <v>977.69849999999985</v>
      </c>
      <c r="L1606">
        <f>VLOOKUP(C1606,Customer_Dim!$A$2:$H$501,3,0)</f>
        <v>25</v>
      </c>
      <c r="M1606" t="str">
        <f t="shared" si="25"/>
        <v>20–39</v>
      </c>
      <c r="N1606" t="str">
        <f>VLOOKUP(C1606,Customer_Dim!$A$2:$H$501,4,0)</f>
        <v>Female</v>
      </c>
      <c r="O1606" t="str">
        <f>VLOOKUP(C1606,Customer_Dim!$A$2:$H$501,6,0)</f>
        <v>New York</v>
      </c>
      <c r="P1606">
        <f>VLOOKUP(D1606,Product_Dim!$A$1:$G$101,7,0)</f>
        <v>222</v>
      </c>
    </row>
    <row r="1607" spans="1:16" x14ac:dyDescent="0.3">
      <c r="A1607" t="s">
        <v>3229</v>
      </c>
      <c r="B1607" s="4">
        <v>45807</v>
      </c>
      <c r="C1607" t="s">
        <v>1225</v>
      </c>
      <c r="D1607" t="s">
        <v>1710</v>
      </c>
      <c r="E1607" t="str">
        <f>VLOOKUP(D1607,Product_Dim!$A$1:$G$101,2,0)</f>
        <v>Gaming Mouse Pad XL</v>
      </c>
      <c r="F1607" t="s">
        <v>1739</v>
      </c>
      <c r="G1607">
        <v>2</v>
      </c>
      <c r="H1607">
        <v>410</v>
      </c>
      <c r="I1607">
        <v>0.13</v>
      </c>
      <c r="J1607" t="s">
        <v>1810</v>
      </c>
      <c r="K1607" s="17">
        <v>713.4</v>
      </c>
      <c r="L1607">
        <f>VLOOKUP(C1607,Customer_Dim!$A$2:$H$501,3,0)</f>
        <v>62</v>
      </c>
      <c r="M1607" t="str">
        <f t="shared" si="25"/>
        <v>60+</v>
      </c>
      <c r="N1607" t="str">
        <f>VLOOKUP(C1607,Customer_Dim!$A$2:$H$501,4,0)</f>
        <v>Female</v>
      </c>
      <c r="O1607" t="str">
        <f>VLOOKUP(C1607,Customer_Dim!$A$2:$H$501,6,0)</f>
        <v>Kansas</v>
      </c>
      <c r="P1607">
        <f>VLOOKUP(D1607,Product_Dim!$A$1:$G$101,7,0)</f>
        <v>361</v>
      </c>
    </row>
    <row r="1608" spans="1:16" x14ac:dyDescent="0.3">
      <c r="A1608" t="s">
        <v>1935</v>
      </c>
      <c r="B1608" s="4">
        <v>45347</v>
      </c>
      <c r="C1608" t="s">
        <v>1225</v>
      </c>
      <c r="D1608" t="s">
        <v>1718</v>
      </c>
      <c r="E1608" t="str">
        <f>VLOOKUP(D1608,Product_Dim!$A$1:$G$101,2,0)</f>
        <v>Vitamin E Body Lotion</v>
      </c>
      <c r="F1608" t="s">
        <v>1768</v>
      </c>
      <c r="G1608">
        <v>2</v>
      </c>
      <c r="H1608">
        <v>724.97</v>
      </c>
      <c r="I1608">
        <v>0.1</v>
      </c>
      <c r="J1608" t="s">
        <v>1805</v>
      </c>
      <c r="K1608" s="17">
        <v>1304.9459999999999</v>
      </c>
      <c r="L1608">
        <f>VLOOKUP(C1608,Customer_Dim!$A$2:$H$501,3,0)</f>
        <v>62</v>
      </c>
      <c r="M1608" t="str">
        <f t="shared" si="25"/>
        <v>60+</v>
      </c>
      <c r="N1608" t="str">
        <f>VLOOKUP(C1608,Customer_Dim!$A$2:$H$501,4,0)</f>
        <v>Female</v>
      </c>
      <c r="O1608" t="str">
        <f>VLOOKUP(C1608,Customer_Dim!$A$2:$H$501,6,0)</f>
        <v>Kansas</v>
      </c>
      <c r="P1608">
        <f>VLOOKUP(D1608,Product_Dim!$A$1:$G$101,7,0)</f>
        <v>213</v>
      </c>
    </row>
    <row r="1609" spans="1:16" x14ac:dyDescent="0.3">
      <c r="A1609" t="s">
        <v>2225</v>
      </c>
      <c r="B1609" s="4">
        <v>45942</v>
      </c>
      <c r="C1609" t="s">
        <v>1226</v>
      </c>
      <c r="D1609" t="s">
        <v>1654</v>
      </c>
      <c r="E1609" t="str">
        <f>VLOOKUP(D1609,Product_Dim!$A$1:$G$101,2,0)</f>
        <v>Laptop Cooling Pad</v>
      </c>
      <c r="F1609" t="s">
        <v>1781</v>
      </c>
      <c r="G1609">
        <v>3</v>
      </c>
      <c r="H1609">
        <v>969.83</v>
      </c>
      <c r="I1609">
        <v>0.02</v>
      </c>
      <c r="J1609" t="s">
        <v>1805</v>
      </c>
      <c r="K1609" s="17">
        <v>2851.3002000000001</v>
      </c>
      <c r="L1609">
        <f>VLOOKUP(C1609,Customer_Dim!$A$2:$H$501,3,0)</f>
        <v>54</v>
      </c>
      <c r="M1609" t="str">
        <f t="shared" si="25"/>
        <v>40–59</v>
      </c>
      <c r="N1609" t="str">
        <f>VLOOKUP(C1609,Customer_Dim!$A$2:$H$501,4,0)</f>
        <v>Male</v>
      </c>
      <c r="O1609" t="str">
        <f>VLOOKUP(C1609,Customer_Dim!$A$2:$H$501,6,0)</f>
        <v>New Hampshire</v>
      </c>
      <c r="P1609">
        <f>VLOOKUP(D1609,Product_Dim!$A$1:$G$101,7,0)</f>
        <v>222</v>
      </c>
    </row>
    <row r="1610" spans="1:16" x14ac:dyDescent="0.3">
      <c r="A1610" t="s">
        <v>1839</v>
      </c>
      <c r="B1610" s="4">
        <v>45597</v>
      </c>
      <c r="C1610" t="s">
        <v>1226</v>
      </c>
      <c r="D1610" t="s">
        <v>1680</v>
      </c>
      <c r="E1610" t="str">
        <f>VLOOKUP(D1610,Product_Dim!$A$1:$G$101,2,0)</f>
        <v>Women's Ankle Boots</v>
      </c>
      <c r="F1610" t="s">
        <v>1764</v>
      </c>
      <c r="G1610">
        <v>4</v>
      </c>
      <c r="H1610">
        <v>313.83</v>
      </c>
      <c r="I1610">
        <v>0.08</v>
      </c>
      <c r="J1610" t="s">
        <v>1805</v>
      </c>
      <c r="K1610" s="17">
        <v>1154.8943999999999</v>
      </c>
      <c r="L1610">
        <f>VLOOKUP(C1610,Customer_Dim!$A$2:$H$501,3,0)</f>
        <v>54</v>
      </c>
      <c r="M1610" t="str">
        <f t="shared" si="25"/>
        <v>40–59</v>
      </c>
      <c r="N1610" t="str">
        <f>VLOOKUP(C1610,Customer_Dim!$A$2:$H$501,4,0)</f>
        <v>Male</v>
      </c>
      <c r="O1610" t="str">
        <f>VLOOKUP(C1610,Customer_Dim!$A$2:$H$501,6,0)</f>
        <v>New Hampshire</v>
      </c>
      <c r="P1610">
        <f>VLOOKUP(D1610,Product_Dim!$A$1:$G$101,7,0)</f>
        <v>82</v>
      </c>
    </row>
    <row r="1611" spans="1:16" x14ac:dyDescent="0.3">
      <c r="A1611" t="s">
        <v>2810</v>
      </c>
      <c r="B1611" s="4">
        <v>45542</v>
      </c>
      <c r="C1611" t="s">
        <v>1229</v>
      </c>
      <c r="D1611" t="s">
        <v>1578</v>
      </c>
      <c r="E1611" t="str">
        <f>VLOOKUP(D1611,Product_Dim!$A$1:$G$101,2,0)</f>
        <v>Foldable Camping Chair</v>
      </c>
      <c r="F1611" t="s">
        <v>1739</v>
      </c>
      <c r="G1611">
        <v>4</v>
      </c>
      <c r="H1611">
        <v>996.85</v>
      </c>
      <c r="I1611">
        <v>0.24</v>
      </c>
      <c r="J1611" t="s">
        <v>1807</v>
      </c>
      <c r="K1611" s="17">
        <v>3030.424</v>
      </c>
      <c r="L1611">
        <f>VLOOKUP(C1611,Customer_Dim!$A$2:$H$501,3,0)</f>
        <v>27</v>
      </c>
      <c r="M1611" t="str">
        <f t="shared" si="25"/>
        <v>20–39</v>
      </c>
      <c r="N1611" t="str">
        <f>VLOOKUP(C1611,Customer_Dim!$A$2:$H$501,4,0)</f>
        <v>Male</v>
      </c>
      <c r="O1611" t="str">
        <f>VLOOKUP(C1611,Customer_Dim!$A$2:$H$501,6,0)</f>
        <v>Maine</v>
      </c>
      <c r="P1611">
        <f>VLOOKUP(D1611,Product_Dim!$A$1:$G$101,7,0)</f>
        <v>340</v>
      </c>
    </row>
    <row r="1612" spans="1:16" x14ac:dyDescent="0.3">
      <c r="A1612" t="s">
        <v>2278</v>
      </c>
      <c r="B1612" s="4">
        <v>45688</v>
      </c>
      <c r="C1612" t="s">
        <v>1229</v>
      </c>
      <c r="D1612" t="s">
        <v>1604</v>
      </c>
      <c r="E1612" t="str">
        <f>VLOOKUP(D1612,Product_Dim!$A$1:$G$101,2,0)</f>
        <v>Men's Casual Sneakers</v>
      </c>
      <c r="F1612" t="s">
        <v>1779</v>
      </c>
      <c r="G1612">
        <v>1</v>
      </c>
      <c r="H1612">
        <v>546.20000000000005</v>
      </c>
      <c r="I1612">
        <v>0.22</v>
      </c>
      <c r="J1612" t="s">
        <v>1807</v>
      </c>
      <c r="K1612" s="17">
        <v>426.03600000000012</v>
      </c>
      <c r="L1612">
        <f>VLOOKUP(C1612,Customer_Dim!$A$2:$H$501,3,0)</f>
        <v>27</v>
      </c>
      <c r="M1612" t="str">
        <f t="shared" si="25"/>
        <v>20–39</v>
      </c>
      <c r="N1612" t="str">
        <f>VLOOKUP(C1612,Customer_Dim!$A$2:$H$501,4,0)</f>
        <v>Male</v>
      </c>
      <c r="O1612" t="str">
        <f>VLOOKUP(C1612,Customer_Dim!$A$2:$H$501,6,0)</f>
        <v>Maine</v>
      </c>
      <c r="P1612">
        <f>VLOOKUP(D1612,Product_Dim!$A$1:$G$101,7,0)</f>
        <v>214</v>
      </c>
    </row>
    <row r="1613" spans="1:16" x14ac:dyDescent="0.3">
      <c r="A1613" t="s">
        <v>1949</v>
      </c>
      <c r="B1613" s="4">
        <v>45573</v>
      </c>
      <c r="C1613" t="s">
        <v>1229</v>
      </c>
      <c r="D1613" t="s">
        <v>1662</v>
      </c>
      <c r="E1613" t="str">
        <f>VLOOKUP(D1613,Product_Dim!$A$1:$G$101,2,0)</f>
        <v>Women's Hair Dryer Brush</v>
      </c>
      <c r="F1613" t="s">
        <v>1776</v>
      </c>
      <c r="G1613">
        <v>2</v>
      </c>
      <c r="H1613">
        <v>975.48</v>
      </c>
      <c r="I1613">
        <v>0.26</v>
      </c>
      <c r="J1613" t="s">
        <v>1810</v>
      </c>
      <c r="K1613" s="17">
        <v>1443.7103999999999</v>
      </c>
      <c r="L1613">
        <f>VLOOKUP(C1613,Customer_Dim!$A$2:$H$501,3,0)</f>
        <v>27</v>
      </c>
      <c r="M1613" t="str">
        <f t="shared" si="25"/>
        <v>20–39</v>
      </c>
      <c r="N1613" t="str">
        <f>VLOOKUP(C1613,Customer_Dim!$A$2:$H$501,4,0)</f>
        <v>Male</v>
      </c>
      <c r="O1613" t="str">
        <f>VLOOKUP(C1613,Customer_Dim!$A$2:$H$501,6,0)</f>
        <v>Maine</v>
      </c>
      <c r="P1613">
        <f>VLOOKUP(D1613,Product_Dim!$A$1:$G$101,7,0)</f>
        <v>177</v>
      </c>
    </row>
    <row r="1614" spans="1:16" x14ac:dyDescent="0.3">
      <c r="A1614" t="s">
        <v>3523</v>
      </c>
      <c r="B1614" s="4">
        <v>45394</v>
      </c>
      <c r="C1614" t="s">
        <v>1229</v>
      </c>
      <c r="D1614" t="s">
        <v>1684</v>
      </c>
      <c r="E1614" t="str">
        <f>VLOOKUP(D1614,Product_Dim!$A$1:$G$101,2,0)</f>
        <v>WiFi Mesh Router</v>
      </c>
      <c r="F1614" t="s">
        <v>1792</v>
      </c>
      <c r="G1614">
        <v>2</v>
      </c>
      <c r="H1614">
        <v>68.31</v>
      </c>
      <c r="I1614">
        <v>0.28999999999999998</v>
      </c>
      <c r="J1614" t="s">
        <v>1810</v>
      </c>
      <c r="K1614" s="17">
        <v>97.000199999999992</v>
      </c>
      <c r="L1614">
        <f>VLOOKUP(C1614,Customer_Dim!$A$2:$H$501,3,0)</f>
        <v>27</v>
      </c>
      <c r="M1614" t="str">
        <f t="shared" si="25"/>
        <v>20–39</v>
      </c>
      <c r="N1614" t="str">
        <f>VLOOKUP(C1614,Customer_Dim!$A$2:$H$501,4,0)</f>
        <v>Male</v>
      </c>
      <c r="O1614" t="str">
        <f>VLOOKUP(C1614,Customer_Dim!$A$2:$H$501,6,0)</f>
        <v>Maine</v>
      </c>
      <c r="P1614">
        <f>VLOOKUP(D1614,Product_Dim!$A$1:$G$101,7,0)</f>
        <v>104</v>
      </c>
    </row>
    <row r="1615" spans="1:16" x14ac:dyDescent="0.3">
      <c r="A1615" t="s">
        <v>3012</v>
      </c>
      <c r="B1615" s="4">
        <v>45566</v>
      </c>
      <c r="C1615" t="s">
        <v>1232</v>
      </c>
      <c r="D1615" t="s">
        <v>1608</v>
      </c>
      <c r="E1615" t="str">
        <f>VLOOKUP(D1615,Product_Dim!$A$1:$G$101,2,0)</f>
        <v>Portable Power Bank</v>
      </c>
      <c r="F1615" t="s">
        <v>1751</v>
      </c>
      <c r="G1615">
        <v>4</v>
      </c>
      <c r="H1615">
        <v>983.38</v>
      </c>
      <c r="I1615">
        <v>0.25</v>
      </c>
      <c r="J1615" t="s">
        <v>1810</v>
      </c>
      <c r="K1615" s="17">
        <v>2950.14</v>
      </c>
      <c r="L1615">
        <f>VLOOKUP(C1615,Customer_Dim!$A$2:$H$501,3,0)</f>
        <v>57</v>
      </c>
      <c r="M1615" t="str">
        <f t="shared" si="25"/>
        <v>40–59</v>
      </c>
      <c r="N1615" t="str">
        <f>VLOOKUP(C1615,Customer_Dim!$A$2:$H$501,4,0)</f>
        <v>Female</v>
      </c>
      <c r="O1615" t="str">
        <f>VLOOKUP(C1615,Customer_Dim!$A$2:$H$501,6,0)</f>
        <v>Oklahoma</v>
      </c>
      <c r="P1615">
        <f>VLOOKUP(D1615,Product_Dim!$A$1:$G$101,7,0)</f>
        <v>301</v>
      </c>
    </row>
    <row r="1616" spans="1:16" x14ac:dyDescent="0.3">
      <c r="A1616" t="s">
        <v>3160</v>
      </c>
      <c r="B1616" s="4">
        <v>45894</v>
      </c>
      <c r="C1616" t="s">
        <v>1232</v>
      </c>
      <c r="D1616" t="s">
        <v>1718</v>
      </c>
      <c r="E1616" t="str">
        <f>VLOOKUP(D1616,Product_Dim!$A$1:$G$101,2,0)</f>
        <v>Vitamin E Body Lotion</v>
      </c>
      <c r="F1616" t="s">
        <v>1783</v>
      </c>
      <c r="G1616">
        <v>1</v>
      </c>
      <c r="H1616">
        <v>509.63</v>
      </c>
      <c r="I1616">
        <v>0.27</v>
      </c>
      <c r="J1616" t="s">
        <v>1810</v>
      </c>
      <c r="K1616" s="17">
        <v>372.0299</v>
      </c>
      <c r="L1616">
        <f>VLOOKUP(C1616,Customer_Dim!$A$2:$H$501,3,0)</f>
        <v>57</v>
      </c>
      <c r="M1616" t="str">
        <f t="shared" si="25"/>
        <v>40–59</v>
      </c>
      <c r="N1616" t="str">
        <f>VLOOKUP(C1616,Customer_Dim!$A$2:$H$501,4,0)</f>
        <v>Female</v>
      </c>
      <c r="O1616" t="str">
        <f>VLOOKUP(C1616,Customer_Dim!$A$2:$H$501,6,0)</f>
        <v>Oklahoma</v>
      </c>
      <c r="P1616">
        <f>VLOOKUP(D1616,Product_Dim!$A$1:$G$101,7,0)</f>
        <v>213</v>
      </c>
    </row>
    <row r="1617" spans="1:16" x14ac:dyDescent="0.3">
      <c r="A1617" t="s">
        <v>3623</v>
      </c>
      <c r="B1617" s="4">
        <v>45930</v>
      </c>
      <c r="C1617" t="s">
        <v>1232</v>
      </c>
      <c r="D1617" t="s">
        <v>1722</v>
      </c>
      <c r="E1617" t="str">
        <f>VLOOKUP(D1617,Product_Dim!$A$1:$G$101,2,0)</f>
        <v>Women's Formal Blazer</v>
      </c>
      <c r="F1617" t="s">
        <v>1743</v>
      </c>
      <c r="G1617">
        <v>4</v>
      </c>
      <c r="H1617">
        <v>827.09</v>
      </c>
      <c r="I1617">
        <v>0.3</v>
      </c>
      <c r="J1617" t="s">
        <v>1805</v>
      </c>
      <c r="K1617" s="17">
        <v>2315.8519999999999</v>
      </c>
      <c r="L1617">
        <f>VLOOKUP(C1617,Customer_Dim!$A$2:$H$501,3,0)</f>
        <v>57</v>
      </c>
      <c r="M1617" t="str">
        <f t="shared" si="25"/>
        <v>40–59</v>
      </c>
      <c r="N1617" t="str">
        <f>VLOOKUP(C1617,Customer_Dim!$A$2:$H$501,4,0)</f>
        <v>Female</v>
      </c>
      <c r="O1617" t="str">
        <f>VLOOKUP(C1617,Customer_Dim!$A$2:$H$501,6,0)</f>
        <v>Oklahoma</v>
      </c>
      <c r="P1617">
        <f>VLOOKUP(D1617,Product_Dim!$A$1:$G$101,7,0)</f>
        <v>143</v>
      </c>
    </row>
    <row r="1618" spans="1:16" x14ac:dyDescent="0.3">
      <c r="A1618" t="s">
        <v>1950</v>
      </c>
      <c r="B1618" s="4">
        <v>45884</v>
      </c>
      <c r="C1618" t="s">
        <v>1235</v>
      </c>
      <c r="D1618" t="s">
        <v>1598</v>
      </c>
      <c r="E1618" t="str">
        <f>VLOOKUP(D1618,Product_Dim!$A$1:$G$101,2,0)</f>
        <v>Gaming Mechanical Keyboard</v>
      </c>
      <c r="F1618" t="s">
        <v>1786</v>
      </c>
      <c r="G1618">
        <v>4</v>
      </c>
      <c r="H1618">
        <v>450.12</v>
      </c>
      <c r="I1618">
        <v>0.28999999999999998</v>
      </c>
      <c r="J1618" t="s">
        <v>1810</v>
      </c>
      <c r="K1618" s="17">
        <v>1278.3407999999999</v>
      </c>
      <c r="L1618">
        <f>VLOOKUP(C1618,Customer_Dim!$A$2:$H$501,3,0)</f>
        <v>51</v>
      </c>
      <c r="M1618" t="str">
        <f t="shared" si="25"/>
        <v>40–59</v>
      </c>
      <c r="N1618" t="str">
        <f>VLOOKUP(C1618,Customer_Dim!$A$2:$H$501,4,0)</f>
        <v>Female</v>
      </c>
      <c r="O1618" t="str">
        <f>VLOOKUP(C1618,Customer_Dim!$A$2:$H$501,6,0)</f>
        <v>Nevada</v>
      </c>
      <c r="P1618">
        <f>VLOOKUP(D1618,Product_Dim!$A$1:$G$101,7,0)</f>
        <v>86</v>
      </c>
    </row>
    <row r="1619" spans="1:16" x14ac:dyDescent="0.3">
      <c r="A1619" t="s">
        <v>3077</v>
      </c>
      <c r="B1619" s="4">
        <v>45609</v>
      </c>
      <c r="C1619" t="s">
        <v>1235</v>
      </c>
      <c r="D1619" t="s">
        <v>1646</v>
      </c>
      <c r="E1619" t="str">
        <f>VLOOKUP(D1619,Product_Dim!$A$1:$G$101,2,0)</f>
        <v>Womens Cotton Scarf</v>
      </c>
      <c r="F1619" t="s">
        <v>1761</v>
      </c>
      <c r="G1619">
        <v>3</v>
      </c>
      <c r="H1619">
        <v>742.45</v>
      </c>
      <c r="I1619">
        <v>0.23</v>
      </c>
      <c r="J1619" t="s">
        <v>1810</v>
      </c>
      <c r="K1619" s="17">
        <v>1715.0595000000001</v>
      </c>
      <c r="L1619">
        <f>VLOOKUP(C1619,Customer_Dim!$A$2:$H$501,3,0)</f>
        <v>51</v>
      </c>
      <c r="M1619" t="str">
        <f t="shared" si="25"/>
        <v>40–59</v>
      </c>
      <c r="N1619" t="str">
        <f>VLOOKUP(C1619,Customer_Dim!$A$2:$H$501,4,0)</f>
        <v>Female</v>
      </c>
      <c r="O1619" t="str">
        <f>VLOOKUP(C1619,Customer_Dim!$A$2:$H$501,6,0)</f>
        <v>Nevada</v>
      </c>
      <c r="P1619">
        <f>VLOOKUP(D1619,Product_Dim!$A$1:$G$101,7,0)</f>
        <v>485</v>
      </c>
    </row>
    <row r="1620" spans="1:16" x14ac:dyDescent="0.3">
      <c r="A1620" t="s">
        <v>2922</v>
      </c>
      <c r="B1620" s="4">
        <v>45420</v>
      </c>
      <c r="C1620" t="s">
        <v>1235</v>
      </c>
      <c r="D1620" t="s">
        <v>1660</v>
      </c>
      <c r="E1620" t="str">
        <f>VLOOKUP(D1620,Product_Dim!$A$1:$G$101,2,0)</f>
        <v>Adjustable Dumbbells 20kg</v>
      </c>
      <c r="F1620" t="s">
        <v>1795</v>
      </c>
      <c r="G1620">
        <v>2</v>
      </c>
      <c r="H1620">
        <v>549.83000000000004</v>
      </c>
      <c r="I1620">
        <v>7.0000000000000007E-2</v>
      </c>
      <c r="J1620" t="s">
        <v>1807</v>
      </c>
      <c r="K1620" s="17">
        <v>1022.6838</v>
      </c>
      <c r="L1620">
        <f>VLOOKUP(C1620,Customer_Dim!$A$2:$H$501,3,0)</f>
        <v>51</v>
      </c>
      <c r="M1620" t="str">
        <f t="shared" si="25"/>
        <v>40–59</v>
      </c>
      <c r="N1620" t="str">
        <f>VLOOKUP(C1620,Customer_Dim!$A$2:$H$501,4,0)</f>
        <v>Female</v>
      </c>
      <c r="O1620" t="str">
        <f>VLOOKUP(C1620,Customer_Dim!$A$2:$H$501,6,0)</f>
        <v>Nevada</v>
      </c>
      <c r="P1620">
        <f>VLOOKUP(D1620,Product_Dim!$A$1:$G$101,7,0)</f>
        <v>423</v>
      </c>
    </row>
    <row r="1621" spans="1:16" x14ac:dyDescent="0.3">
      <c r="A1621" t="s">
        <v>3308</v>
      </c>
      <c r="B1621" s="4">
        <v>45586</v>
      </c>
      <c r="C1621" t="s">
        <v>1235</v>
      </c>
      <c r="D1621" t="s">
        <v>1660</v>
      </c>
      <c r="E1621" t="str">
        <f>VLOOKUP(D1621,Product_Dim!$A$1:$G$101,2,0)</f>
        <v>Adjustable Dumbbells 20kg</v>
      </c>
      <c r="F1621" t="s">
        <v>1783</v>
      </c>
      <c r="G1621">
        <v>1</v>
      </c>
      <c r="H1621">
        <v>524</v>
      </c>
      <c r="I1621">
        <v>0.28000000000000003</v>
      </c>
      <c r="J1621" t="s">
        <v>1805</v>
      </c>
      <c r="K1621" s="17">
        <v>377.28</v>
      </c>
      <c r="L1621">
        <f>VLOOKUP(C1621,Customer_Dim!$A$2:$H$501,3,0)</f>
        <v>51</v>
      </c>
      <c r="M1621" t="str">
        <f t="shared" si="25"/>
        <v>40–59</v>
      </c>
      <c r="N1621" t="str">
        <f>VLOOKUP(C1621,Customer_Dim!$A$2:$H$501,4,0)</f>
        <v>Female</v>
      </c>
      <c r="O1621" t="str">
        <f>VLOOKUP(C1621,Customer_Dim!$A$2:$H$501,6,0)</f>
        <v>Nevada</v>
      </c>
      <c r="P1621">
        <f>VLOOKUP(D1621,Product_Dim!$A$1:$G$101,7,0)</f>
        <v>423</v>
      </c>
    </row>
    <row r="1622" spans="1:16" x14ac:dyDescent="0.3">
      <c r="A1622" t="s">
        <v>3267</v>
      </c>
      <c r="B1622" s="4">
        <v>45478</v>
      </c>
      <c r="C1622" t="s">
        <v>1235</v>
      </c>
      <c r="D1622" t="s">
        <v>1666</v>
      </c>
      <c r="E1622" t="str">
        <f>VLOOKUP(D1622,Product_Dim!$A$1:$G$101,2,0)</f>
        <v>Wooden Nightstand</v>
      </c>
      <c r="F1622" t="s">
        <v>1751</v>
      </c>
      <c r="G1622">
        <v>2</v>
      </c>
      <c r="H1622">
        <v>821.35</v>
      </c>
      <c r="I1622">
        <v>0.11</v>
      </c>
      <c r="J1622" t="s">
        <v>1807</v>
      </c>
      <c r="K1622" s="17">
        <v>1462.0029999999999</v>
      </c>
      <c r="L1622">
        <f>VLOOKUP(C1622,Customer_Dim!$A$2:$H$501,3,0)</f>
        <v>51</v>
      </c>
      <c r="M1622" t="str">
        <f t="shared" si="25"/>
        <v>40–59</v>
      </c>
      <c r="N1622" t="str">
        <f>VLOOKUP(C1622,Customer_Dim!$A$2:$H$501,4,0)</f>
        <v>Female</v>
      </c>
      <c r="O1622" t="str">
        <f>VLOOKUP(C1622,Customer_Dim!$A$2:$H$501,6,0)</f>
        <v>Nevada</v>
      </c>
      <c r="P1622">
        <f>VLOOKUP(D1622,Product_Dim!$A$1:$G$101,7,0)</f>
        <v>130</v>
      </c>
    </row>
    <row r="1623" spans="1:16" x14ac:dyDescent="0.3">
      <c r="A1623" t="s">
        <v>2456</v>
      </c>
      <c r="B1623" s="4">
        <v>45801</v>
      </c>
      <c r="C1623" t="s">
        <v>1238</v>
      </c>
      <c r="D1623" t="s">
        <v>1572</v>
      </c>
      <c r="E1623" t="str">
        <f>VLOOKUP(D1623,Product_Dim!$A$1:$G$101,2,0)</f>
        <v>Multi-Purpose Storage Box</v>
      </c>
      <c r="F1623" t="s">
        <v>1734</v>
      </c>
      <c r="G1623">
        <v>2</v>
      </c>
      <c r="H1623">
        <v>347.95</v>
      </c>
      <c r="I1623">
        <v>0.13</v>
      </c>
      <c r="J1623" t="s">
        <v>1810</v>
      </c>
      <c r="K1623" s="17">
        <v>605.43299999999999</v>
      </c>
      <c r="L1623">
        <f>VLOOKUP(C1623,Customer_Dim!$A$2:$H$501,3,0)</f>
        <v>31</v>
      </c>
      <c r="M1623" t="str">
        <f t="shared" si="25"/>
        <v>20–39</v>
      </c>
      <c r="N1623" t="str">
        <f>VLOOKUP(C1623,Customer_Dim!$A$2:$H$501,4,0)</f>
        <v>Male</v>
      </c>
      <c r="O1623" t="str">
        <f>VLOOKUP(C1623,Customer_Dim!$A$2:$H$501,6,0)</f>
        <v>Mississippi</v>
      </c>
      <c r="P1623">
        <f>VLOOKUP(D1623,Product_Dim!$A$1:$G$101,7,0)</f>
        <v>76</v>
      </c>
    </row>
    <row r="1624" spans="1:16" x14ac:dyDescent="0.3">
      <c r="A1624" t="s">
        <v>2780</v>
      </c>
      <c r="B1624" s="4">
        <v>45311</v>
      </c>
      <c r="C1624" t="s">
        <v>1238</v>
      </c>
      <c r="D1624" t="s">
        <v>1638</v>
      </c>
      <c r="E1624" t="str">
        <f>VLOOKUP(D1624,Product_Dim!$A$1:$G$101,2,0)</f>
        <v>Sports Stopwatch Pro</v>
      </c>
      <c r="F1624" t="s">
        <v>1792</v>
      </c>
      <c r="G1624">
        <v>2</v>
      </c>
      <c r="H1624">
        <v>528.29999999999995</v>
      </c>
      <c r="I1624">
        <v>0.24</v>
      </c>
      <c r="J1624" t="s">
        <v>1805</v>
      </c>
      <c r="K1624" s="17">
        <v>803.01599999999996</v>
      </c>
      <c r="L1624">
        <f>VLOOKUP(C1624,Customer_Dim!$A$2:$H$501,3,0)</f>
        <v>31</v>
      </c>
      <c r="M1624" t="str">
        <f t="shared" si="25"/>
        <v>20–39</v>
      </c>
      <c r="N1624" t="str">
        <f>VLOOKUP(C1624,Customer_Dim!$A$2:$H$501,4,0)</f>
        <v>Male</v>
      </c>
      <c r="O1624" t="str">
        <f>VLOOKUP(C1624,Customer_Dim!$A$2:$H$501,6,0)</f>
        <v>Mississippi</v>
      </c>
      <c r="P1624">
        <f>VLOOKUP(D1624,Product_Dim!$A$1:$G$101,7,0)</f>
        <v>185</v>
      </c>
    </row>
    <row r="1625" spans="1:16" x14ac:dyDescent="0.3">
      <c r="A1625" t="s">
        <v>3169</v>
      </c>
      <c r="B1625" s="4">
        <v>45454</v>
      </c>
      <c r="C1625" t="s">
        <v>1238</v>
      </c>
      <c r="D1625" t="s">
        <v>1638</v>
      </c>
      <c r="E1625" t="str">
        <f>VLOOKUP(D1625,Product_Dim!$A$1:$G$101,2,0)</f>
        <v>Sports Stopwatch Pro</v>
      </c>
      <c r="F1625" t="s">
        <v>1783</v>
      </c>
      <c r="G1625">
        <v>3</v>
      </c>
      <c r="H1625">
        <v>789.05</v>
      </c>
      <c r="I1625">
        <v>0</v>
      </c>
      <c r="J1625" t="s">
        <v>1807</v>
      </c>
      <c r="K1625" s="17">
        <v>2367.15</v>
      </c>
      <c r="L1625">
        <f>VLOOKUP(C1625,Customer_Dim!$A$2:$H$501,3,0)</f>
        <v>31</v>
      </c>
      <c r="M1625" t="str">
        <f t="shared" si="25"/>
        <v>20–39</v>
      </c>
      <c r="N1625" t="str">
        <f>VLOOKUP(C1625,Customer_Dim!$A$2:$H$501,4,0)</f>
        <v>Male</v>
      </c>
      <c r="O1625" t="str">
        <f>VLOOKUP(C1625,Customer_Dim!$A$2:$H$501,6,0)</f>
        <v>Mississippi</v>
      </c>
      <c r="P1625">
        <f>VLOOKUP(D1625,Product_Dim!$A$1:$G$101,7,0)</f>
        <v>185</v>
      </c>
    </row>
    <row r="1626" spans="1:16" x14ac:dyDescent="0.3">
      <c r="A1626" t="s">
        <v>2675</v>
      </c>
      <c r="B1626" s="4">
        <v>45382</v>
      </c>
      <c r="C1626" t="s">
        <v>1238</v>
      </c>
      <c r="D1626" t="s">
        <v>1662</v>
      </c>
      <c r="E1626" t="str">
        <f>VLOOKUP(D1626,Product_Dim!$A$1:$G$101,2,0)</f>
        <v>Women's Hair Dryer Brush</v>
      </c>
      <c r="F1626" t="s">
        <v>1748</v>
      </c>
      <c r="G1626">
        <v>1</v>
      </c>
      <c r="H1626">
        <v>984.6</v>
      </c>
      <c r="I1626">
        <v>0.22</v>
      </c>
      <c r="J1626" t="s">
        <v>1805</v>
      </c>
      <c r="K1626" s="17">
        <v>767.98800000000006</v>
      </c>
      <c r="L1626">
        <f>VLOOKUP(C1626,Customer_Dim!$A$2:$H$501,3,0)</f>
        <v>31</v>
      </c>
      <c r="M1626" t="str">
        <f t="shared" si="25"/>
        <v>20–39</v>
      </c>
      <c r="N1626" t="str">
        <f>VLOOKUP(C1626,Customer_Dim!$A$2:$H$501,4,0)</f>
        <v>Male</v>
      </c>
      <c r="O1626" t="str">
        <f>VLOOKUP(C1626,Customer_Dim!$A$2:$H$501,6,0)</f>
        <v>Mississippi</v>
      </c>
      <c r="P1626">
        <f>VLOOKUP(D1626,Product_Dim!$A$1:$G$101,7,0)</f>
        <v>177</v>
      </c>
    </row>
    <row r="1627" spans="1:16" x14ac:dyDescent="0.3">
      <c r="A1627" t="s">
        <v>1890</v>
      </c>
      <c r="B1627" s="4">
        <v>45427</v>
      </c>
      <c r="C1627" t="s">
        <v>1240</v>
      </c>
      <c r="D1627" t="s">
        <v>1564</v>
      </c>
      <c r="E1627" t="str">
        <f>VLOOKUP(D1627,Product_Dim!$A$1:$G$101,2,0)</f>
        <v>Soccer Training Cone Set</v>
      </c>
      <c r="F1627" t="s">
        <v>1792</v>
      </c>
      <c r="G1627">
        <v>4</v>
      </c>
      <c r="H1627">
        <v>34.39</v>
      </c>
      <c r="I1627">
        <v>0.03</v>
      </c>
      <c r="J1627" t="s">
        <v>1807</v>
      </c>
      <c r="K1627" s="17">
        <v>133.4332</v>
      </c>
      <c r="L1627">
        <f>VLOOKUP(C1627,Customer_Dim!$A$2:$H$501,3,0)</f>
        <v>34</v>
      </c>
      <c r="M1627" t="str">
        <f t="shared" si="25"/>
        <v>20–39</v>
      </c>
      <c r="N1627" t="str">
        <f>VLOOKUP(C1627,Customer_Dim!$A$2:$H$501,4,0)</f>
        <v>Male</v>
      </c>
      <c r="O1627" t="str">
        <f>VLOOKUP(C1627,Customer_Dim!$A$2:$H$501,6,0)</f>
        <v>Louisiana</v>
      </c>
      <c r="P1627">
        <f>VLOOKUP(D1627,Product_Dim!$A$1:$G$101,7,0)</f>
        <v>367</v>
      </c>
    </row>
    <row r="1628" spans="1:16" x14ac:dyDescent="0.3">
      <c r="A1628" t="s">
        <v>3115</v>
      </c>
      <c r="B1628" s="4">
        <v>45902</v>
      </c>
      <c r="C1628" t="s">
        <v>1240</v>
      </c>
      <c r="D1628" t="s">
        <v>1598</v>
      </c>
      <c r="E1628" t="str">
        <f>VLOOKUP(D1628,Product_Dim!$A$1:$G$101,2,0)</f>
        <v>Gaming Mechanical Keyboard</v>
      </c>
      <c r="F1628" t="s">
        <v>1751</v>
      </c>
      <c r="G1628">
        <v>2</v>
      </c>
      <c r="H1628">
        <v>511.7</v>
      </c>
      <c r="I1628">
        <v>0.12</v>
      </c>
      <c r="J1628" t="s">
        <v>1810</v>
      </c>
      <c r="K1628" s="17">
        <v>900.59199999999998</v>
      </c>
      <c r="L1628">
        <f>VLOOKUP(C1628,Customer_Dim!$A$2:$H$501,3,0)</f>
        <v>34</v>
      </c>
      <c r="M1628" t="str">
        <f t="shared" si="25"/>
        <v>20–39</v>
      </c>
      <c r="N1628" t="str">
        <f>VLOOKUP(C1628,Customer_Dim!$A$2:$H$501,4,0)</f>
        <v>Male</v>
      </c>
      <c r="O1628" t="str">
        <f>VLOOKUP(C1628,Customer_Dim!$A$2:$H$501,6,0)</f>
        <v>Louisiana</v>
      </c>
      <c r="P1628">
        <f>VLOOKUP(D1628,Product_Dim!$A$1:$G$101,7,0)</f>
        <v>86</v>
      </c>
    </row>
    <row r="1629" spans="1:16" x14ac:dyDescent="0.3">
      <c r="A1629" t="s">
        <v>2516</v>
      </c>
      <c r="B1629" s="4">
        <v>45252</v>
      </c>
      <c r="C1629" t="s">
        <v>1240</v>
      </c>
      <c r="D1629" t="s">
        <v>1535</v>
      </c>
      <c r="E1629" t="str">
        <f>VLOOKUP(D1629,Product_Dim!$A$1:$G$101,2,0)</f>
        <v>Women's Yoga Pants</v>
      </c>
      <c r="F1629" t="s">
        <v>1761</v>
      </c>
      <c r="G1629">
        <v>4</v>
      </c>
      <c r="H1629">
        <v>723.44</v>
      </c>
      <c r="I1629">
        <v>0.14000000000000001</v>
      </c>
      <c r="J1629" t="s">
        <v>1807</v>
      </c>
      <c r="K1629" s="17">
        <v>2488.6336000000001</v>
      </c>
      <c r="L1629">
        <f>VLOOKUP(C1629,Customer_Dim!$A$2:$H$501,3,0)</f>
        <v>34</v>
      </c>
      <c r="M1629" t="str">
        <f t="shared" si="25"/>
        <v>20–39</v>
      </c>
      <c r="N1629" t="str">
        <f>VLOOKUP(C1629,Customer_Dim!$A$2:$H$501,4,0)</f>
        <v>Male</v>
      </c>
      <c r="O1629" t="str">
        <f>VLOOKUP(C1629,Customer_Dim!$A$2:$H$501,6,0)</f>
        <v>Louisiana</v>
      </c>
      <c r="P1629">
        <f>VLOOKUP(D1629,Product_Dim!$A$1:$G$101,7,0)</f>
        <v>487</v>
      </c>
    </row>
    <row r="1630" spans="1:16" x14ac:dyDescent="0.3">
      <c r="A1630" t="s">
        <v>2737</v>
      </c>
      <c r="B1630" s="4">
        <v>45557</v>
      </c>
      <c r="C1630" t="s">
        <v>1240</v>
      </c>
      <c r="D1630" t="s">
        <v>1634</v>
      </c>
      <c r="E1630" t="str">
        <f>VLOOKUP(D1630,Product_Dim!$A$1:$G$101,2,0)</f>
        <v>Rugby Ball</v>
      </c>
      <c r="F1630" t="s">
        <v>1755</v>
      </c>
      <c r="G1630">
        <v>2</v>
      </c>
      <c r="H1630">
        <v>576.83000000000004</v>
      </c>
      <c r="I1630">
        <v>0.19</v>
      </c>
      <c r="J1630" t="s">
        <v>1807</v>
      </c>
      <c r="K1630" s="17">
        <v>934.46460000000013</v>
      </c>
      <c r="L1630">
        <f>VLOOKUP(C1630,Customer_Dim!$A$2:$H$501,3,0)</f>
        <v>34</v>
      </c>
      <c r="M1630" t="str">
        <f t="shared" si="25"/>
        <v>20–39</v>
      </c>
      <c r="N1630" t="str">
        <f>VLOOKUP(C1630,Customer_Dim!$A$2:$H$501,4,0)</f>
        <v>Male</v>
      </c>
      <c r="O1630" t="str">
        <f>VLOOKUP(C1630,Customer_Dim!$A$2:$H$501,6,0)</f>
        <v>Louisiana</v>
      </c>
      <c r="P1630">
        <f>VLOOKUP(D1630,Product_Dim!$A$1:$G$101,7,0)</f>
        <v>82</v>
      </c>
    </row>
    <row r="1631" spans="1:16" x14ac:dyDescent="0.3">
      <c r="A1631" t="s">
        <v>3576</v>
      </c>
      <c r="B1631" s="4">
        <v>45589</v>
      </c>
      <c r="C1631" t="s">
        <v>1240</v>
      </c>
      <c r="D1631" t="s">
        <v>1656</v>
      </c>
      <c r="E1631" t="str">
        <f>VLOOKUP(D1631,Product_Dim!$A$1:$G$101,2,0)</f>
        <v>Organic Sunscreen Lotion</v>
      </c>
      <c r="F1631" t="s">
        <v>1758</v>
      </c>
      <c r="G1631">
        <v>3</v>
      </c>
      <c r="H1631">
        <v>195.89</v>
      </c>
      <c r="I1631">
        <v>0.16</v>
      </c>
      <c r="J1631" t="s">
        <v>1807</v>
      </c>
      <c r="K1631" s="17">
        <v>493.64280000000002</v>
      </c>
      <c r="L1631">
        <f>VLOOKUP(C1631,Customer_Dim!$A$2:$H$501,3,0)</f>
        <v>34</v>
      </c>
      <c r="M1631" t="str">
        <f t="shared" si="25"/>
        <v>20–39</v>
      </c>
      <c r="N1631" t="str">
        <f>VLOOKUP(C1631,Customer_Dim!$A$2:$H$501,4,0)</f>
        <v>Male</v>
      </c>
      <c r="O1631" t="str">
        <f>VLOOKUP(C1631,Customer_Dim!$A$2:$H$501,6,0)</f>
        <v>Louisiana</v>
      </c>
      <c r="P1631">
        <f>VLOOKUP(D1631,Product_Dim!$A$1:$G$101,7,0)</f>
        <v>458</v>
      </c>
    </row>
    <row r="1632" spans="1:16" x14ac:dyDescent="0.3">
      <c r="A1632" t="s">
        <v>1865</v>
      </c>
      <c r="B1632" s="4">
        <v>45633</v>
      </c>
      <c r="C1632" t="s">
        <v>1243</v>
      </c>
      <c r="D1632" t="s">
        <v>1560</v>
      </c>
      <c r="E1632" t="str">
        <f>VLOOKUP(D1632,Product_Dim!$A$1:$G$101,2,0)</f>
        <v>4K Home Projector</v>
      </c>
      <c r="F1632" t="s">
        <v>1761</v>
      </c>
      <c r="G1632">
        <v>4</v>
      </c>
      <c r="H1632">
        <v>733.42</v>
      </c>
      <c r="J1632" t="s">
        <v>1807</v>
      </c>
      <c r="K1632" s="17">
        <v>2552.3015999999998</v>
      </c>
      <c r="L1632">
        <f>VLOOKUP(C1632,Customer_Dim!$A$2:$H$501,3,0)</f>
        <v>22</v>
      </c>
      <c r="M1632" t="str">
        <f t="shared" si="25"/>
        <v>20–39</v>
      </c>
      <c r="N1632" t="str">
        <f>VLOOKUP(C1632,Customer_Dim!$A$2:$H$501,4,0)</f>
        <v>Female</v>
      </c>
      <c r="O1632" t="str">
        <f>VLOOKUP(C1632,Customer_Dim!$A$2:$H$501,6,0)</f>
        <v>Arkansas</v>
      </c>
      <c r="P1632">
        <f>VLOOKUP(D1632,Product_Dim!$A$1:$G$101,7,0)</f>
        <v>301</v>
      </c>
    </row>
    <row r="1633" spans="1:16" x14ac:dyDescent="0.3">
      <c r="A1633" t="s">
        <v>2471</v>
      </c>
      <c r="B1633" s="4">
        <v>45475</v>
      </c>
      <c r="C1633" t="s">
        <v>1243</v>
      </c>
      <c r="D1633" t="s">
        <v>1562</v>
      </c>
      <c r="E1633" t="str">
        <f>VLOOKUP(D1633,Product_Dim!$A$1:$G$101,2,0)</f>
        <v>Beard Grooming Kit</v>
      </c>
      <c r="F1633" t="s">
        <v>1764</v>
      </c>
      <c r="G1633">
        <v>4</v>
      </c>
      <c r="H1633">
        <v>700.88</v>
      </c>
      <c r="I1633">
        <v>0.23</v>
      </c>
      <c r="J1633" t="s">
        <v>1807</v>
      </c>
      <c r="K1633" s="17">
        <v>2158.7103999999999</v>
      </c>
      <c r="L1633">
        <f>VLOOKUP(C1633,Customer_Dim!$A$2:$H$501,3,0)</f>
        <v>22</v>
      </c>
      <c r="M1633" t="str">
        <f t="shared" si="25"/>
        <v>20–39</v>
      </c>
      <c r="N1633" t="str">
        <f>VLOOKUP(C1633,Customer_Dim!$A$2:$H$501,4,0)</f>
        <v>Female</v>
      </c>
      <c r="O1633" t="str">
        <f>VLOOKUP(C1633,Customer_Dim!$A$2:$H$501,6,0)</f>
        <v>Arkansas</v>
      </c>
      <c r="P1633">
        <f>VLOOKUP(D1633,Product_Dim!$A$1:$G$101,7,0)</f>
        <v>256</v>
      </c>
    </row>
    <row r="1634" spans="1:16" x14ac:dyDescent="0.3">
      <c r="A1634" t="s">
        <v>2259</v>
      </c>
      <c r="B1634" s="4">
        <v>45460</v>
      </c>
      <c r="C1634" t="s">
        <v>1243</v>
      </c>
      <c r="D1634" t="s">
        <v>1576</v>
      </c>
      <c r="E1634" t="str">
        <f>VLOOKUP(D1634,Product_Dim!$A$1:$G$101,2,0)</f>
        <v>Men's Formal Shirt</v>
      </c>
      <c r="F1634" t="s">
        <v>1786</v>
      </c>
      <c r="G1634">
        <v>2</v>
      </c>
      <c r="H1634">
        <v>425.06</v>
      </c>
      <c r="I1634">
        <v>0.09</v>
      </c>
      <c r="J1634" t="s">
        <v>1807</v>
      </c>
      <c r="K1634" s="17">
        <v>773.60919999999999</v>
      </c>
      <c r="L1634">
        <f>VLOOKUP(C1634,Customer_Dim!$A$2:$H$501,3,0)</f>
        <v>22</v>
      </c>
      <c r="M1634" t="str">
        <f t="shared" si="25"/>
        <v>20–39</v>
      </c>
      <c r="N1634" t="str">
        <f>VLOOKUP(C1634,Customer_Dim!$A$2:$H$501,4,0)</f>
        <v>Female</v>
      </c>
      <c r="O1634" t="str">
        <f>VLOOKUP(C1634,Customer_Dim!$A$2:$H$501,6,0)</f>
        <v>Arkansas</v>
      </c>
      <c r="P1634">
        <f>VLOOKUP(D1634,Product_Dim!$A$1:$G$101,7,0)</f>
        <v>360</v>
      </c>
    </row>
    <row r="1635" spans="1:16" x14ac:dyDescent="0.3">
      <c r="A1635" t="s">
        <v>3578</v>
      </c>
      <c r="B1635" s="4">
        <v>45418</v>
      </c>
      <c r="C1635" t="s">
        <v>1243</v>
      </c>
      <c r="D1635" t="s">
        <v>1688</v>
      </c>
      <c r="E1635" t="str">
        <f>VLOOKUP(D1635,Product_Dim!$A$1:$G$101,2,0)</f>
        <v>Decorative Lamp Shade</v>
      </c>
      <c r="F1635" t="s">
        <v>1761</v>
      </c>
      <c r="G1635">
        <v>1</v>
      </c>
      <c r="H1635">
        <v>224.49</v>
      </c>
      <c r="I1635">
        <v>0.11</v>
      </c>
      <c r="J1635" t="s">
        <v>1807</v>
      </c>
      <c r="K1635" s="17">
        <v>199.7961</v>
      </c>
      <c r="L1635">
        <f>VLOOKUP(C1635,Customer_Dim!$A$2:$H$501,3,0)</f>
        <v>22</v>
      </c>
      <c r="M1635" t="str">
        <f t="shared" si="25"/>
        <v>20–39</v>
      </c>
      <c r="N1635" t="str">
        <f>VLOOKUP(C1635,Customer_Dim!$A$2:$H$501,4,0)</f>
        <v>Female</v>
      </c>
      <c r="O1635" t="str">
        <f>VLOOKUP(C1635,Customer_Dim!$A$2:$H$501,6,0)</f>
        <v>Arkansas</v>
      </c>
      <c r="P1635">
        <f>VLOOKUP(D1635,Product_Dim!$A$1:$G$101,7,0)</f>
        <v>469</v>
      </c>
    </row>
    <row r="1636" spans="1:16" x14ac:dyDescent="0.3">
      <c r="A1636" t="s">
        <v>3268</v>
      </c>
      <c r="B1636" s="4">
        <v>45723</v>
      </c>
      <c r="C1636" t="s">
        <v>1246</v>
      </c>
      <c r="D1636" t="s">
        <v>1556</v>
      </c>
      <c r="E1636" t="str">
        <f>VLOOKUP(D1636,Product_Dim!$A$1:$G$101,2,0)</f>
        <v>USB-C Fast Charger</v>
      </c>
      <c r="F1636" t="s">
        <v>1771</v>
      </c>
      <c r="G1636">
        <v>1</v>
      </c>
      <c r="H1636">
        <v>120.57</v>
      </c>
      <c r="I1636">
        <v>0.06</v>
      </c>
      <c r="J1636" t="s">
        <v>1807</v>
      </c>
      <c r="K1636" s="17">
        <v>113.33580000000001</v>
      </c>
      <c r="L1636">
        <f>VLOOKUP(C1636,Customer_Dim!$A$2:$H$501,3,0)</f>
        <v>18</v>
      </c>
      <c r="M1636" t="str">
        <f t="shared" si="25"/>
        <v>Below 20</v>
      </c>
      <c r="N1636" t="str">
        <f>VLOOKUP(C1636,Customer_Dim!$A$2:$H$501,4,0)</f>
        <v>Female</v>
      </c>
      <c r="O1636" t="str">
        <f>VLOOKUP(C1636,Customer_Dim!$A$2:$H$501,6,0)</f>
        <v>Louisiana</v>
      </c>
      <c r="P1636">
        <f>VLOOKUP(D1636,Product_Dim!$A$1:$G$101,7,0)</f>
        <v>453</v>
      </c>
    </row>
    <row r="1637" spans="1:16" x14ac:dyDescent="0.3">
      <c r="A1637" t="s">
        <v>2549</v>
      </c>
      <c r="B1637" s="4">
        <v>45648</v>
      </c>
      <c r="C1637" t="s">
        <v>1246</v>
      </c>
      <c r="D1637" t="s">
        <v>1566</v>
      </c>
      <c r="E1637" t="str">
        <f>VLOOKUP(D1637,Product_Dim!$A$1:$G$101,2,0)</f>
        <v>Women's Denim Jeans</v>
      </c>
      <c r="F1637" t="s">
        <v>1755</v>
      </c>
      <c r="G1637">
        <v>3</v>
      </c>
      <c r="H1637">
        <v>438.65</v>
      </c>
      <c r="I1637">
        <v>0.28999999999999998</v>
      </c>
      <c r="J1637" t="s">
        <v>1807</v>
      </c>
      <c r="K1637" s="17">
        <v>934.32449999999983</v>
      </c>
      <c r="L1637">
        <f>VLOOKUP(C1637,Customer_Dim!$A$2:$H$501,3,0)</f>
        <v>18</v>
      </c>
      <c r="M1637" t="str">
        <f t="shared" si="25"/>
        <v>Below 20</v>
      </c>
      <c r="N1637" t="str">
        <f>VLOOKUP(C1637,Customer_Dim!$A$2:$H$501,4,0)</f>
        <v>Female</v>
      </c>
      <c r="O1637" t="str">
        <f>VLOOKUP(C1637,Customer_Dim!$A$2:$H$501,6,0)</f>
        <v>Louisiana</v>
      </c>
      <c r="P1637">
        <f>VLOOKUP(D1637,Product_Dim!$A$1:$G$101,7,0)</f>
        <v>343</v>
      </c>
    </row>
    <row r="1638" spans="1:16" x14ac:dyDescent="0.3">
      <c r="A1638" t="s">
        <v>2571</v>
      </c>
      <c r="B1638" s="4">
        <v>45745</v>
      </c>
      <c r="C1638" t="s">
        <v>1246</v>
      </c>
      <c r="D1638" t="s">
        <v>1578</v>
      </c>
      <c r="E1638" t="str">
        <f>VLOOKUP(D1638,Product_Dim!$A$1:$G$101,2,0)</f>
        <v>Foldable Camping Chair</v>
      </c>
      <c r="F1638" t="s">
        <v>1748</v>
      </c>
      <c r="G1638">
        <v>1</v>
      </c>
      <c r="H1638">
        <v>387.99</v>
      </c>
      <c r="I1638">
        <v>0.3</v>
      </c>
      <c r="J1638" t="s">
        <v>1805</v>
      </c>
      <c r="K1638" s="17">
        <v>271.59300000000002</v>
      </c>
      <c r="L1638">
        <f>VLOOKUP(C1638,Customer_Dim!$A$2:$H$501,3,0)</f>
        <v>18</v>
      </c>
      <c r="M1638" t="str">
        <f t="shared" si="25"/>
        <v>Below 20</v>
      </c>
      <c r="N1638" t="str">
        <f>VLOOKUP(C1638,Customer_Dim!$A$2:$H$501,4,0)</f>
        <v>Female</v>
      </c>
      <c r="O1638" t="str">
        <f>VLOOKUP(C1638,Customer_Dim!$A$2:$H$501,6,0)</f>
        <v>Louisiana</v>
      </c>
      <c r="P1638">
        <f>VLOOKUP(D1638,Product_Dim!$A$1:$G$101,7,0)</f>
        <v>340</v>
      </c>
    </row>
    <row r="1639" spans="1:16" x14ac:dyDescent="0.3">
      <c r="A1639" t="s">
        <v>3184</v>
      </c>
      <c r="B1639" s="4">
        <v>45667</v>
      </c>
      <c r="C1639" t="s">
        <v>1246</v>
      </c>
      <c r="D1639" t="s">
        <v>1608</v>
      </c>
      <c r="E1639" t="str">
        <f>VLOOKUP(D1639,Product_Dim!$A$1:$G$101,2,0)</f>
        <v>Portable Power Bank</v>
      </c>
      <c r="F1639" t="s">
        <v>1751</v>
      </c>
      <c r="G1639">
        <v>4</v>
      </c>
      <c r="H1639">
        <v>995.4</v>
      </c>
      <c r="I1639">
        <v>0.27</v>
      </c>
      <c r="J1639" t="s">
        <v>1805</v>
      </c>
      <c r="K1639" s="17">
        <v>2906.5680000000002</v>
      </c>
      <c r="L1639">
        <f>VLOOKUP(C1639,Customer_Dim!$A$2:$H$501,3,0)</f>
        <v>18</v>
      </c>
      <c r="M1639" t="str">
        <f t="shared" si="25"/>
        <v>Below 20</v>
      </c>
      <c r="N1639" t="str">
        <f>VLOOKUP(C1639,Customer_Dim!$A$2:$H$501,4,0)</f>
        <v>Female</v>
      </c>
      <c r="O1639" t="str">
        <f>VLOOKUP(C1639,Customer_Dim!$A$2:$H$501,6,0)</f>
        <v>Louisiana</v>
      </c>
      <c r="P1639">
        <f>VLOOKUP(D1639,Product_Dim!$A$1:$G$101,7,0)</f>
        <v>301</v>
      </c>
    </row>
    <row r="1640" spans="1:16" x14ac:dyDescent="0.3">
      <c r="A1640" t="s">
        <v>2272</v>
      </c>
      <c r="B1640" s="4">
        <v>45711</v>
      </c>
      <c r="C1640" t="s">
        <v>1246</v>
      </c>
      <c r="D1640" t="s">
        <v>1622</v>
      </c>
      <c r="E1640" t="str">
        <f>VLOOKUP(D1640,Product_Dim!$A$1:$G$101,2,0)</f>
        <v>Men's Winter Jacket</v>
      </c>
      <c r="F1640" t="s">
        <v>1768</v>
      </c>
      <c r="G1640">
        <v>1</v>
      </c>
      <c r="H1640">
        <v>83.83</v>
      </c>
      <c r="I1640">
        <v>0.05</v>
      </c>
      <c r="J1640" t="s">
        <v>1805</v>
      </c>
      <c r="K1640" s="17">
        <v>79.638499999999993</v>
      </c>
      <c r="L1640">
        <f>VLOOKUP(C1640,Customer_Dim!$A$2:$H$501,3,0)</f>
        <v>18</v>
      </c>
      <c r="M1640" t="str">
        <f t="shared" si="25"/>
        <v>Below 20</v>
      </c>
      <c r="N1640" t="str">
        <f>VLOOKUP(C1640,Customer_Dim!$A$2:$H$501,4,0)</f>
        <v>Female</v>
      </c>
      <c r="O1640" t="str">
        <f>VLOOKUP(C1640,Customer_Dim!$A$2:$H$501,6,0)</f>
        <v>Louisiana</v>
      </c>
      <c r="P1640">
        <f>VLOOKUP(D1640,Product_Dim!$A$1:$G$101,7,0)</f>
        <v>296</v>
      </c>
    </row>
    <row r="1641" spans="1:16" x14ac:dyDescent="0.3">
      <c r="A1641" t="s">
        <v>1961</v>
      </c>
      <c r="B1641" s="4">
        <v>45613</v>
      </c>
      <c r="C1641" t="s">
        <v>1246</v>
      </c>
      <c r="D1641" t="s">
        <v>1626</v>
      </c>
      <c r="E1641" t="str">
        <f>VLOOKUP(D1641,Product_Dim!$A$1:$G$101,2,0)</f>
        <v>Car Dashboard Phone Holder</v>
      </c>
      <c r="F1641" t="s">
        <v>1743</v>
      </c>
      <c r="G1641">
        <v>1</v>
      </c>
      <c r="H1641">
        <v>345.06</v>
      </c>
      <c r="I1641">
        <v>0.13</v>
      </c>
      <c r="J1641" t="s">
        <v>1810</v>
      </c>
      <c r="K1641" s="17">
        <v>300.2022</v>
      </c>
      <c r="L1641">
        <f>VLOOKUP(C1641,Customer_Dim!$A$2:$H$501,3,0)</f>
        <v>18</v>
      </c>
      <c r="M1641" t="str">
        <f t="shared" si="25"/>
        <v>Below 20</v>
      </c>
      <c r="N1641" t="str">
        <f>VLOOKUP(C1641,Customer_Dim!$A$2:$H$501,4,0)</f>
        <v>Female</v>
      </c>
      <c r="O1641" t="str">
        <f>VLOOKUP(C1641,Customer_Dim!$A$2:$H$501,6,0)</f>
        <v>Louisiana</v>
      </c>
      <c r="P1641">
        <f>VLOOKUP(D1641,Product_Dim!$A$1:$G$101,7,0)</f>
        <v>103</v>
      </c>
    </row>
    <row r="1642" spans="1:16" x14ac:dyDescent="0.3">
      <c r="A1642" t="s">
        <v>2295</v>
      </c>
      <c r="B1642" s="4">
        <v>45726</v>
      </c>
      <c r="C1642" t="s">
        <v>1246</v>
      </c>
      <c r="D1642" t="s">
        <v>1676</v>
      </c>
      <c r="E1642" t="str">
        <f>VLOOKUP(D1642,Product_Dim!$A$1:$G$101,2,0)</f>
        <v>Shin Guards – Adult</v>
      </c>
      <c r="F1642" t="s">
        <v>1779</v>
      </c>
      <c r="G1642">
        <v>4</v>
      </c>
      <c r="H1642">
        <v>922.69</v>
      </c>
      <c r="I1642">
        <v>0.16</v>
      </c>
      <c r="J1642" t="s">
        <v>1805</v>
      </c>
      <c r="K1642" s="17">
        <v>3100.2384000000002</v>
      </c>
      <c r="L1642">
        <f>VLOOKUP(C1642,Customer_Dim!$A$2:$H$501,3,0)</f>
        <v>18</v>
      </c>
      <c r="M1642" t="str">
        <f t="shared" si="25"/>
        <v>Below 20</v>
      </c>
      <c r="N1642" t="str">
        <f>VLOOKUP(C1642,Customer_Dim!$A$2:$H$501,4,0)</f>
        <v>Female</v>
      </c>
      <c r="O1642" t="str">
        <f>VLOOKUP(C1642,Customer_Dim!$A$2:$H$501,6,0)</f>
        <v>Louisiana</v>
      </c>
      <c r="P1642">
        <f>VLOOKUP(D1642,Product_Dim!$A$1:$G$101,7,0)</f>
        <v>359</v>
      </c>
    </row>
    <row r="1643" spans="1:16" x14ac:dyDescent="0.3">
      <c r="A1643" t="s">
        <v>3280</v>
      </c>
      <c r="B1643" s="4">
        <v>45605</v>
      </c>
      <c r="C1643" t="s">
        <v>1246</v>
      </c>
      <c r="D1643" t="s">
        <v>1700</v>
      </c>
      <c r="E1643" t="str">
        <f>VLOOKUP(D1643,Product_Dim!$A$1:$G$101,2,0)</f>
        <v>Women's Beanie Hat</v>
      </c>
      <c r="F1643" t="s">
        <v>1792</v>
      </c>
      <c r="G1643">
        <v>2</v>
      </c>
      <c r="H1643">
        <v>227.97</v>
      </c>
      <c r="I1643">
        <v>0.08</v>
      </c>
      <c r="J1643" t="s">
        <v>1810</v>
      </c>
      <c r="K1643" s="17">
        <v>419.46480000000003</v>
      </c>
      <c r="L1643">
        <f>VLOOKUP(C1643,Customer_Dim!$A$2:$H$501,3,0)</f>
        <v>18</v>
      </c>
      <c r="M1643" t="str">
        <f t="shared" si="25"/>
        <v>Below 20</v>
      </c>
      <c r="N1643" t="str">
        <f>VLOOKUP(C1643,Customer_Dim!$A$2:$H$501,4,0)</f>
        <v>Female</v>
      </c>
      <c r="O1643" t="str">
        <f>VLOOKUP(C1643,Customer_Dim!$A$2:$H$501,6,0)</f>
        <v>Louisiana</v>
      </c>
      <c r="P1643">
        <f>VLOOKUP(D1643,Product_Dim!$A$1:$G$101,7,0)</f>
        <v>210</v>
      </c>
    </row>
    <row r="1644" spans="1:16" x14ac:dyDescent="0.3">
      <c r="A1644" t="s">
        <v>1898</v>
      </c>
      <c r="B1644" s="4">
        <v>45312</v>
      </c>
      <c r="C1644" t="s">
        <v>1249</v>
      </c>
      <c r="D1644" t="s">
        <v>1562</v>
      </c>
      <c r="E1644" t="str">
        <f>VLOOKUP(D1644,Product_Dim!$A$1:$G$101,2,0)</f>
        <v>Beard Grooming Kit</v>
      </c>
      <c r="F1644" t="s">
        <v>1739</v>
      </c>
      <c r="G1644">
        <v>4</v>
      </c>
      <c r="H1644">
        <v>102.19</v>
      </c>
      <c r="I1644">
        <v>0.17</v>
      </c>
      <c r="J1644" t="s">
        <v>1807</v>
      </c>
      <c r="K1644" s="17">
        <v>339.27080000000001</v>
      </c>
      <c r="L1644">
        <f>VLOOKUP(C1644,Customer_Dim!$A$2:$H$501,3,0)</f>
        <v>23</v>
      </c>
      <c r="M1644" t="str">
        <f t="shared" si="25"/>
        <v>20–39</v>
      </c>
      <c r="N1644" t="str">
        <f>VLOOKUP(C1644,Customer_Dim!$A$2:$H$501,4,0)</f>
        <v>Female</v>
      </c>
      <c r="O1644" t="str">
        <f>VLOOKUP(C1644,Customer_Dim!$A$2:$H$501,6,0)</f>
        <v>Wisconsin</v>
      </c>
      <c r="P1644">
        <f>VLOOKUP(D1644,Product_Dim!$A$1:$G$101,7,0)</f>
        <v>256</v>
      </c>
    </row>
    <row r="1645" spans="1:16" x14ac:dyDescent="0.3">
      <c r="A1645" t="s">
        <v>2779</v>
      </c>
      <c r="B1645" s="4">
        <v>45740</v>
      </c>
      <c r="C1645" t="s">
        <v>1249</v>
      </c>
      <c r="D1645" t="s">
        <v>1533</v>
      </c>
      <c r="E1645" t="str">
        <f>VLOOKUP(D1645,Product_Dim!$A$1:$G$101,2,0)</f>
        <v>Men's Running Jacket</v>
      </c>
      <c r="F1645" t="s">
        <v>1786</v>
      </c>
      <c r="G1645">
        <v>1</v>
      </c>
      <c r="H1645">
        <v>402.47</v>
      </c>
      <c r="I1645">
        <v>0.19</v>
      </c>
      <c r="J1645" t="s">
        <v>1807</v>
      </c>
      <c r="K1645" s="17">
        <v>326.00070000000011</v>
      </c>
      <c r="L1645">
        <f>VLOOKUP(C1645,Customer_Dim!$A$2:$H$501,3,0)</f>
        <v>23</v>
      </c>
      <c r="M1645" t="str">
        <f t="shared" si="25"/>
        <v>20–39</v>
      </c>
      <c r="N1645" t="str">
        <f>VLOOKUP(C1645,Customer_Dim!$A$2:$H$501,4,0)</f>
        <v>Female</v>
      </c>
      <c r="O1645" t="str">
        <f>VLOOKUP(C1645,Customer_Dim!$A$2:$H$501,6,0)</f>
        <v>Wisconsin</v>
      </c>
      <c r="P1645">
        <f>VLOOKUP(D1645,Product_Dim!$A$1:$G$101,7,0)</f>
        <v>452</v>
      </c>
    </row>
    <row r="1646" spans="1:16" x14ac:dyDescent="0.3">
      <c r="A1646" t="s">
        <v>2075</v>
      </c>
      <c r="B1646" s="4">
        <v>45555</v>
      </c>
      <c r="C1646" t="s">
        <v>1249</v>
      </c>
      <c r="D1646" t="s">
        <v>1710</v>
      </c>
      <c r="E1646" t="str">
        <f>VLOOKUP(D1646,Product_Dim!$A$1:$G$101,2,0)</f>
        <v>Gaming Mouse Pad XL</v>
      </c>
      <c r="F1646" t="s">
        <v>1792</v>
      </c>
      <c r="G1646">
        <v>3</v>
      </c>
      <c r="I1646">
        <v>0.06</v>
      </c>
      <c r="J1646" t="s">
        <v>1805</v>
      </c>
      <c r="K1646" s="17">
        <v>315.24779999999998</v>
      </c>
      <c r="L1646">
        <f>VLOOKUP(C1646,Customer_Dim!$A$2:$H$501,3,0)</f>
        <v>23</v>
      </c>
      <c r="M1646" t="str">
        <f t="shared" si="25"/>
        <v>20–39</v>
      </c>
      <c r="N1646" t="str">
        <f>VLOOKUP(C1646,Customer_Dim!$A$2:$H$501,4,0)</f>
        <v>Female</v>
      </c>
      <c r="O1646" t="str">
        <f>VLOOKUP(C1646,Customer_Dim!$A$2:$H$501,6,0)</f>
        <v>Wisconsin</v>
      </c>
      <c r="P1646">
        <f>VLOOKUP(D1646,Product_Dim!$A$1:$G$101,7,0)</f>
        <v>361</v>
      </c>
    </row>
    <row r="1647" spans="1:16" x14ac:dyDescent="0.3">
      <c r="A1647" t="s">
        <v>3150</v>
      </c>
      <c r="B1647" s="4">
        <v>45323</v>
      </c>
      <c r="C1647" t="s">
        <v>1249</v>
      </c>
      <c r="D1647" t="s">
        <v>1724</v>
      </c>
      <c r="E1647" t="str">
        <f>VLOOKUP(D1647,Product_Dim!$A$1:$G$101,2,0)</f>
        <v>Cricket Bat</v>
      </c>
      <c r="F1647" t="s">
        <v>1739</v>
      </c>
      <c r="G1647">
        <v>3</v>
      </c>
      <c r="H1647">
        <v>760.38</v>
      </c>
      <c r="I1647">
        <v>0</v>
      </c>
      <c r="J1647" t="s">
        <v>1810</v>
      </c>
      <c r="K1647" s="17">
        <v>2281.14</v>
      </c>
      <c r="L1647">
        <f>VLOOKUP(C1647,Customer_Dim!$A$2:$H$501,3,0)</f>
        <v>23</v>
      </c>
      <c r="M1647" t="str">
        <f t="shared" si="25"/>
        <v>20–39</v>
      </c>
      <c r="N1647" t="str">
        <f>VLOOKUP(C1647,Customer_Dim!$A$2:$H$501,4,0)</f>
        <v>Female</v>
      </c>
      <c r="O1647" t="str">
        <f>VLOOKUP(C1647,Customer_Dim!$A$2:$H$501,6,0)</f>
        <v>Wisconsin</v>
      </c>
      <c r="P1647">
        <f>VLOOKUP(D1647,Product_Dim!$A$1:$G$101,7,0)</f>
        <v>471</v>
      </c>
    </row>
    <row r="1648" spans="1:16" x14ac:dyDescent="0.3">
      <c r="A1648" t="s">
        <v>2805</v>
      </c>
      <c r="B1648" s="4">
        <v>45522</v>
      </c>
      <c r="C1648" t="s">
        <v>1252</v>
      </c>
      <c r="D1648" t="s">
        <v>1598</v>
      </c>
      <c r="E1648" t="str">
        <f>VLOOKUP(D1648,Product_Dim!$A$1:$G$101,2,0)</f>
        <v>Gaming Mechanical Keyboard</v>
      </c>
      <c r="F1648" t="s">
        <v>1789</v>
      </c>
      <c r="G1648">
        <v>3</v>
      </c>
      <c r="H1648">
        <v>336.17</v>
      </c>
      <c r="I1648">
        <v>0.04</v>
      </c>
      <c r="J1648" t="s">
        <v>1810</v>
      </c>
      <c r="K1648" s="17">
        <v>968.16959999999995</v>
      </c>
      <c r="L1648">
        <f>VLOOKUP(C1648,Customer_Dim!$A$2:$H$501,3,0)</f>
        <v>33</v>
      </c>
      <c r="M1648" t="str">
        <f t="shared" si="25"/>
        <v>20–39</v>
      </c>
      <c r="N1648" t="str">
        <f>VLOOKUP(C1648,Customer_Dim!$A$2:$H$501,4,0)</f>
        <v>Male</v>
      </c>
      <c r="O1648" t="str">
        <f>VLOOKUP(C1648,Customer_Dim!$A$2:$H$501,6,0)</f>
        <v>Maryland</v>
      </c>
      <c r="P1648">
        <f>VLOOKUP(D1648,Product_Dim!$A$1:$G$101,7,0)</f>
        <v>86</v>
      </c>
    </row>
    <row r="1649" spans="1:16" x14ac:dyDescent="0.3">
      <c r="A1649" t="s">
        <v>2660</v>
      </c>
      <c r="B1649" s="4">
        <v>45873</v>
      </c>
      <c r="C1649" t="s">
        <v>1252</v>
      </c>
      <c r="D1649" t="s">
        <v>1670</v>
      </c>
      <c r="E1649" t="str">
        <f>VLOOKUP(D1649,Product_Dim!$A$1:$G$101,2,0)</f>
        <v>Kitchen Storage Rack</v>
      </c>
      <c r="F1649" t="s">
        <v>1783</v>
      </c>
      <c r="G1649">
        <v>3</v>
      </c>
      <c r="H1649">
        <v>360.18</v>
      </c>
      <c r="I1649">
        <v>0.03</v>
      </c>
      <c r="J1649" t="s">
        <v>1805</v>
      </c>
      <c r="K1649" s="17">
        <v>1048.1238000000001</v>
      </c>
      <c r="L1649">
        <f>VLOOKUP(C1649,Customer_Dim!$A$2:$H$501,3,0)</f>
        <v>33</v>
      </c>
      <c r="M1649" t="str">
        <f t="shared" si="25"/>
        <v>20–39</v>
      </c>
      <c r="N1649" t="str">
        <f>VLOOKUP(C1649,Customer_Dim!$A$2:$H$501,4,0)</f>
        <v>Male</v>
      </c>
      <c r="O1649" t="str">
        <f>VLOOKUP(C1649,Customer_Dim!$A$2:$H$501,6,0)</f>
        <v>Maryland</v>
      </c>
      <c r="P1649">
        <f>VLOOKUP(D1649,Product_Dim!$A$1:$G$101,7,0)</f>
        <v>89</v>
      </c>
    </row>
    <row r="1650" spans="1:16" x14ac:dyDescent="0.3">
      <c r="A1650" t="s">
        <v>1867</v>
      </c>
      <c r="B1650" s="4">
        <v>45854</v>
      </c>
      <c r="C1650" t="s">
        <v>1255</v>
      </c>
      <c r="D1650" t="s">
        <v>1592</v>
      </c>
      <c r="E1650" t="str">
        <f>VLOOKUP(D1650,Product_Dim!$A$1:$G$101,2,0)</f>
        <v>Basketball</v>
      </c>
      <c r="F1650" t="s">
        <v>1771</v>
      </c>
      <c r="G1650">
        <v>1</v>
      </c>
      <c r="H1650">
        <v>198.83</v>
      </c>
      <c r="I1650">
        <v>0.09</v>
      </c>
      <c r="J1650" t="s">
        <v>1810</v>
      </c>
      <c r="K1650" s="17">
        <v>180.93530000000001</v>
      </c>
      <c r="L1650">
        <f>VLOOKUP(C1650,Customer_Dim!$A$2:$H$501,3,0)</f>
        <v>36</v>
      </c>
      <c r="M1650" t="str">
        <f t="shared" si="25"/>
        <v>20–39</v>
      </c>
      <c r="N1650" t="str">
        <f>VLOOKUP(C1650,Customer_Dim!$A$2:$H$501,4,0)</f>
        <v>Male</v>
      </c>
      <c r="O1650" t="str">
        <f>VLOOKUP(C1650,Customer_Dim!$A$2:$H$501,6,0)</f>
        <v>New Jersey</v>
      </c>
      <c r="P1650">
        <f>VLOOKUP(D1650,Product_Dim!$A$1:$G$101,7,0)</f>
        <v>281</v>
      </c>
    </row>
    <row r="1651" spans="1:16" x14ac:dyDescent="0.3">
      <c r="A1651" t="s">
        <v>3034</v>
      </c>
      <c r="B1651" s="4">
        <v>45681</v>
      </c>
      <c r="C1651" t="s">
        <v>1255</v>
      </c>
      <c r="D1651" t="s">
        <v>1648</v>
      </c>
      <c r="E1651" t="str">
        <f>VLOOKUP(D1651,Product_Dim!$A$1:$G$101,2,0)</f>
        <v>Men's Hair Styling Gel</v>
      </c>
      <c r="F1651" t="s">
        <v>1768</v>
      </c>
      <c r="G1651">
        <v>2</v>
      </c>
      <c r="H1651">
        <v>107.97</v>
      </c>
      <c r="I1651">
        <v>0.06</v>
      </c>
      <c r="J1651" t="s">
        <v>1805</v>
      </c>
      <c r="K1651" s="17">
        <v>202.9836</v>
      </c>
      <c r="L1651">
        <f>VLOOKUP(C1651,Customer_Dim!$A$2:$H$501,3,0)</f>
        <v>36</v>
      </c>
      <c r="M1651" t="str">
        <f t="shared" si="25"/>
        <v>20–39</v>
      </c>
      <c r="N1651" t="str">
        <f>VLOOKUP(C1651,Customer_Dim!$A$2:$H$501,4,0)</f>
        <v>Male</v>
      </c>
      <c r="O1651" t="str">
        <f>VLOOKUP(C1651,Customer_Dim!$A$2:$H$501,6,0)</f>
        <v>New Jersey</v>
      </c>
      <c r="P1651">
        <f>VLOOKUP(D1651,Product_Dim!$A$1:$G$101,7,0)</f>
        <v>399</v>
      </c>
    </row>
    <row r="1652" spans="1:16" x14ac:dyDescent="0.3">
      <c r="A1652" t="s">
        <v>2581</v>
      </c>
      <c r="B1652" s="4">
        <v>45804</v>
      </c>
      <c r="C1652" t="s">
        <v>1255</v>
      </c>
      <c r="D1652" t="s">
        <v>1698</v>
      </c>
      <c r="E1652" t="str">
        <f>VLOOKUP(D1652,Product_Dim!$A$1:$G$101,2,0)</f>
        <v>Wooden Bookshelf</v>
      </c>
      <c r="F1652" t="s">
        <v>1789</v>
      </c>
      <c r="G1652">
        <v>3</v>
      </c>
      <c r="H1652">
        <v>846.31</v>
      </c>
      <c r="I1652">
        <v>0.18</v>
      </c>
      <c r="J1652" t="s">
        <v>1810</v>
      </c>
      <c r="K1652" s="17">
        <v>2081.9225999999999</v>
      </c>
      <c r="L1652">
        <f>VLOOKUP(C1652,Customer_Dim!$A$2:$H$501,3,0)</f>
        <v>36</v>
      </c>
      <c r="M1652" t="str">
        <f t="shared" si="25"/>
        <v>20–39</v>
      </c>
      <c r="N1652" t="str">
        <f>VLOOKUP(C1652,Customer_Dim!$A$2:$H$501,4,0)</f>
        <v>Male</v>
      </c>
      <c r="O1652" t="str">
        <f>VLOOKUP(C1652,Customer_Dim!$A$2:$H$501,6,0)</f>
        <v>New Jersey</v>
      </c>
      <c r="P1652">
        <f>VLOOKUP(D1652,Product_Dim!$A$1:$G$101,7,0)</f>
        <v>208</v>
      </c>
    </row>
    <row r="1653" spans="1:16" x14ac:dyDescent="0.3">
      <c r="A1653" t="s">
        <v>1879</v>
      </c>
      <c r="B1653" s="4">
        <v>45533</v>
      </c>
      <c r="C1653" t="s">
        <v>1258</v>
      </c>
      <c r="D1653" t="s">
        <v>1606</v>
      </c>
      <c r="E1653" t="str">
        <f>VLOOKUP(D1653,Product_Dim!$A$1:$G$101,2,0)</f>
        <v>Sports Water Hydration Pack</v>
      </c>
      <c r="F1653" t="s">
        <v>1755</v>
      </c>
      <c r="G1653">
        <v>1</v>
      </c>
      <c r="H1653">
        <v>553.82000000000005</v>
      </c>
      <c r="I1653">
        <v>0.09</v>
      </c>
      <c r="J1653" t="s">
        <v>1805</v>
      </c>
      <c r="K1653" s="17">
        <v>503.97620000000012</v>
      </c>
      <c r="L1653">
        <f>VLOOKUP(C1653,Customer_Dim!$A$2:$H$501,3,0)</f>
        <v>55</v>
      </c>
      <c r="M1653" t="str">
        <f t="shared" si="25"/>
        <v>40–59</v>
      </c>
      <c r="N1653" t="str">
        <f>VLOOKUP(C1653,Customer_Dim!$A$2:$H$501,4,0)</f>
        <v>Male</v>
      </c>
      <c r="O1653" t="str">
        <f>VLOOKUP(C1653,Customer_Dim!$A$2:$H$501,6,0)</f>
        <v>Wyoming</v>
      </c>
      <c r="P1653">
        <f>VLOOKUP(D1653,Product_Dim!$A$1:$G$101,7,0)</f>
        <v>394</v>
      </c>
    </row>
    <row r="1654" spans="1:16" x14ac:dyDescent="0.3">
      <c r="A1654" t="s">
        <v>2726</v>
      </c>
      <c r="B1654" s="4">
        <v>45238</v>
      </c>
      <c r="C1654" t="s">
        <v>1258</v>
      </c>
      <c r="D1654" t="s">
        <v>1670</v>
      </c>
      <c r="E1654" t="str">
        <f>VLOOKUP(D1654,Product_Dim!$A$1:$G$101,2,0)</f>
        <v>Kitchen Storage Rack</v>
      </c>
      <c r="F1654" t="s">
        <v>1734</v>
      </c>
      <c r="G1654">
        <v>1</v>
      </c>
      <c r="H1654">
        <v>550.05999999999995</v>
      </c>
      <c r="I1654">
        <v>0.01</v>
      </c>
      <c r="J1654" t="s">
        <v>1805</v>
      </c>
      <c r="K1654" s="17">
        <v>544.55939999999998</v>
      </c>
      <c r="L1654">
        <f>VLOOKUP(C1654,Customer_Dim!$A$2:$H$501,3,0)</f>
        <v>55</v>
      </c>
      <c r="M1654" t="str">
        <f t="shared" si="25"/>
        <v>40–59</v>
      </c>
      <c r="N1654" t="str">
        <f>VLOOKUP(C1654,Customer_Dim!$A$2:$H$501,4,0)</f>
        <v>Male</v>
      </c>
      <c r="O1654" t="str">
        <f>VLOOKUP(C1654,Customer_Dim!$A$2:$H$501,6,0)</f>
        <v>Wyoming</v>
      </c>
      <c r="P1654">
        <f>VLOOKUP(D1654,Product_Dim!$A$1:$G$101,7,0)</f>
        <v>89</v>
      </c>
    </row>
    <row r="1655" spans="1:16" x14ac:dyDescent="0.3">
      <c r="A1655" t="s">
        <v>3122</v>
      </c>
      <c r="B1655" s="4">
        <v>45234</v>
      </c>
      <c r="C1655" t="s">
        <v>1258</v>
      </c>
      <c r="D1655" t="s">
        <v>1672</v>
      </c>
      <c r="E1655" t="str">
        <f>VLOOKUP(D1655,Product_Dim!$A$1:$G$101,2,0)</f>
        <v>Hair Repair Oil Treatment</v>
      </c>
      <c r="F1655" t="s">
        <v>1783</v>
      </c>
      <c r="G1655">
        <v>2</v>
      </c>
      <c r="H1655">
        <v>985</v>
      </c>
      <c r="I1655">
        <v>0.25</v>
      </c>
      <c r="J1655" t="s">
        <v>1805</v>
      </c>
      <c r="K1655" s="17">
        <v>1477.5</v>
      </c>
      <c r="L1655">
        <f>VLOOKUP(C1655,Customer_Dim!$A$2:$H$501,3,0)</f>
        <v>55</v>
      </c>
      <c r="M1655" t="str">
        <f t="shared" si="25"/>
        <v>40–59</v>
      </c>
      <c r="N1655" t="str">
        <f>VLOOKUP(C1655,Customer_Dim!$A$2:$H$501,4,0)</f>
        <v>Male</v>
      </c>
      <c r="O1655" t="str">
        <f>VLOOKUP(C1655,Customer_Dim!$A$2:$H$501,6,0)</f>
        <v>Wyoming</v>
      </c>
      <c r="P1655">
        <f>VLOOKUP(D1655,Product_Dim!$A$1:$G$101,7,0)</f>
        <v>383</v>
      </c>
    </row>
    <row r="1656" spans="1:16" x14ac:dyDescent="0.3">
      <c r="A1656" t="s">
        <v>3274</v>
      </c>
      <c r="B1656" s="4">
        <v>45568</v>
      </c>
      <c r="C1656" t="s">
        <v>1258</v>
      </c>
      <c r="D1656" t="s">
        <v>1547</v>
      </c>
      <c r="E1656" t="str">
        <f>VLOOKUP(D1656,Product_Dim!$A$1:$G$101,2,0)</f>
        <v>Adjustable Dumbbell Set</v>
      </c>
      <c r="F1656" t="s">
        <v>1764</v>
      </c>
      <c r="G1656">
        <v>3</v>
      </c>
      <c r="H1656">
        <v>136.4</v>
      </c>
      <c r="I1656">
        <v>0.15</v>
      </c>
      <c r="J1656" t="s">
        <v>1807</v>
      </c>
      <c r="K1656" s="17">
        <v>347.82000000000011</v>
      </c>
      <c r="L1656">
        <f>VLOOKUP(C1656,Customer_Dim!$A$2:$H$501,3,0)</f>
        <v>55</v>
      </c>
      <c r="M1656" t="str">
        <f t="shared" si="25"/>
        <v>40–59</v>
      </c>
      <c r="N1656" t="str">
        <f>VLOOKUP(C1656,Customer_Dim!$A$2:$H$501,4,0)</f>
        <v>Male</v>
      </c>
      <c r="O1656" t="str">
        <f>VLOOKUP(C1656,Customer_Dim!$A$2:$H$501,6,0)</f>
        <v>Wyoming</v>
      </c>
      <c r="P1656">
        <f>VLOOKUP(D1656,Product_Dim!$A$1:$G$101,7,0)</f>
        <v>323</v>
      </c>
    </row>
    <row r="1657" spans="1:16" x14ac:dyDescent="0.3">
      <c r="A1657" t="s">
        <v>1804</v>
      </c>
      <c r="B1657" s="4">
        <v>45480</v>
      </c>
      <c r="C1657" t="s">
        <v>1258</v>
      </c>
      <c r="D1657" t="s">
        <v>1724</v>
      </c>
      <c r="E1657" t="str">
        <f>VLOOKUP(D1657,Product_Dim!$A$1:$G$101,2,0)</f>
        <v>Cricket Bat</v>
      </c>
      <c r="F1657" t="s">
        <v>1748</v>
      </c>
      <c r="G1657">
        <v>1</v>
      </c>
      <c r="H1657">
        <v>218.04</v>
      </c>
      <c r="I1657">
        <v>0.09</v>
      </c>
      <c r="J1657" t="s">
        <v>1805</v>
      </c>
      <c r="K1657" s="17">
        <v>198.41640000000001</v>
      </c>
      <c r="L1657">
        <f>VLOOKUP(C1657,Customer_Dim!$A$2:$H$501,3,0)</f>
        <v>55</v>
      </c>
      <c r="M1657" t="str">
        <f t="shared" si="25"/>
        <v>40–59</v>
      </c>
      <c r="N1657" t="str">
        <f>VLOOKUP(C1657,Customer_Dim!$A$2:$H$501,4,0)</f>
        <v>Male</v>
      </c>
      <c r="O1657" t="str">
        <f>VLOOKUP(C1657,Customer_Dim!$A$2:$H$501,6,0)</f>
        <v>Wyoming</v>
      </c>
      <c r="P1657">
        <f>VLOOKUP(D1657,Product_Dim!$A$1:$G$101,7,0)</f>
        <v>471</v>
      </c>
    </row>
    <row r="1658" spans="1:16" x14ac:dyDescent="0.3">
      <c r="A1658" t="s">
        <v>3397</v>
      </c>
      <c r="B1658" s="4">
        <v>45749</v>
      </c>
      <c r="C1658" t="s">
        <v>1261</v>
      </c>
      <c r="D1658" t="s">
        <v>1596</v>
      </c>
      <c r="E1658" t="str">
        <f>VLOOKUP(D1658,Product_Dim!$A$1:$G$101,2,0)</f>
        <v>Modern Wall Clock</v>
      </c>
      <c r="F1658" t="s">
        <v>1795</v>
      </c>
      <c r="G1658">
        <v>4</v>
      </c>
      <c r="H1658">
        <v>62.25</v>
      </c>
      <c r="I1658">
        <v>0.11</v>
      </c>
      <c r="J1658" t="s">
        <v>1807</v>
      </c>
      <c r="K1658" s="17">
        <v>221.61</v>
      </c>
      <c r="L1658">
        <f>VLOOKUP(C1658,Customer_Dim!$A$2:$H$501,3,0)</f>
        <v>48</v>
      </c>
      <c r="M1658" t="str">
        <f t="shared" si="25"/>
        <v>40–59</v>
      </c>
      <c r="N1658" t="str">
        <f>VLOOKUP(C1658,Customer_Dim!$A$2:$H$501,4,0)</f>
        <v>Female</v>
      </c>
      <c r="O1658" t="str">
        <f>VLOOKUP(C1658,Customer_Dim!$A$2:$H$501,6,0)</f>
        <v>New Jersey</v>
      </c>
      <c r="P1658">
        <f>VLOOKUP(D1658,Product_Dim!$A$1:$G$101,7,0)</f>
        <v>305</v>
      </c>
    </row>
    <row r="1659" spans="1:16" x14ac:dyDescent="0.3">
      <c r="A1659" t="s">
        <v>2447</v>
      </c>
      <c r="B1659" s="4">
        <v>45590</v>
      </c>
      <c r="C1659" t="s">
        <v>1261</v>
      </c>
      <c r="D1659" t="s">
        <v>1722</v>
      </c>
      <c r="E1659" t="str">
        <f>VLOOKUP(D1659,Product_Dim!$A$1:$G$101,2,0)</f>
        <v>Women's Formal Blazer</v>
      </c>
      <c r="F1659" t="s">
        <v>1781</v>
      </c>
      <c r="G1659">
        <v>3</v>
      </c>
      <c r="H1659">
        <v>950.83</v>
      </c>
      <c r="I1659">
        <v>0.06</v>
      </c>
      <c r="J1659" t="s">
        <v>1807</v>
      </c>
      <c r="K1659" s="17">
        <v>2681.3406</v>
      </c>
      <c r="L1659">
        <f>VLOOKUP(C1659,Customer_Dim!$A$2:$H$501,3,0)</f>
        <v>48</v>
      </c>
      <c r="M1659" t="str">
        <f t="shared" si="25"/>
        <v>40–59</v>
      </c>
      <c r="N1659" t="str">
        <f>VLOOKUP(C1659,Customer_Dim!$A$2:$H$501,4,0)</f>
        <v>Female</v>
      </c>
      <c r="O1659" t="str">
        <f>VLOOKUP(C1659,Customer_Dim!$A$2:$H$501,6,0)</f>
        <v>New Jersey</v>
      </c>
      <c r="P1659">
        <f>VLOOKUP(D1659,Product_Dim!$A$1:$G$101,7,0)</f>
        <v>143</v>
      </c>
    </row>
    <row r="1660" spans="1:16" x14ac:dyDescent="0.3">
      <c r="A1660" t="s">
        <v>2442</v>
      </c>
      <c r="B1660" s="4">
        <v>45693</v>
      </c>
      <c r="C1660" t="s">
        <v>1264</v>
      </c>
      <c r="D1660" t="s">
        <v>1566</v>
      </c>
      <c r="E1660" t="str">
        <f>VLOOKUP(D1660,Product_Dim!$A$1:$G$101,2,0)</f>
        <v>Women's Denim Jeans</v>
      </c>
      <c r="F1660" t="s">
        <v>1783</v>
      </c>
      <c r="G1660">
        <v>1</v>
      </c>
      <c r="H1660">
        <v>124.98</v>
      </c>
      <c r="I1660">
        <v>7.0000000000000007E-2</v>
      </c>
      <c r="J1660" t="s">
        <v>1810</v>
      </c>
      <c r="K1660" s="17">
        <v>116.23139999999999</v>
      </c>
      <c r="L1660">
        <f>VLOOKUP(C1660,Customer_Dim!$A$2:$H$501,3,0)</f>
        <v>63</v>
      </c>
      <c r="M1660" t="str">
        <f t="shared" si="25"/>
        <v>60+</v>
      </c>
      <c r="N1660" t="str">
        <f>VLOOKUP(C1660,Customer_Dim!$A$2:$H$501,4,0)</f>
        <v>Male</v>
      </c>
      <c r="O1660" t="str">
        <f>VLOOKUP(C1660,Customer_Dim!$A$2:$H$501,6,0)</f>
        <v>Ohio</v>
      </c>
      <c r="P1660">
        <f>VLOOKUP(D1660,Product_Dim!$A$1:$G$101,7,0)</f>
        <v>343</v>
      </c>
    </row>
    <row r="1661" spans="1:16" x14ac:dyDescent="0.3">
      <c r="A1661" t="s">
        <v>3079</v>
      </c>
      <c r="B1661" s="4">
        <v>45876</v>
      </c>
      <c r="C1661" t="s">
        <v>1267</v>
      </c>
      <c r="D1661" t="s">
        <v>1588</v>
      </c>
      <c r="E1661" t="str">
        <f>VLOOKUP(D1661,Product_Dim!$A$1:$G$101,2,0)</f>
        <v>Fabric Sofa Throw Blanket</v>
      </c>
      <c r="F1661" t="s">
        <v>1761</v>
      </c>
      <c r="G1661">
        <v>3</v>
      </c>
      <c r="H1661">
        <v>310.36</v>
      </c>
      <c r="I1661">
        <v>0.14000000000000001</v>
      </c>
      <c r="J1661" t="s">
        <v>1810</v>
      </c>
      <c r="K1661" s="17">
        <v>800.72879999999998</v>
      </c>
      <c r="L1661">
        <f>VLOOKUP(C1661,Customer_Dim!$A$2:$H$501,3,0)</f>
        <v>23</v>
      </c>
      <c r="M1661" t="str">
        <f t="shared" si="25"/>
        <v>20–39</v>
      </c>
      <c r="N1661" t="str">
        <f>VLOOKUP(C1661,Customer_Dim!$A$2:$H$501,4,0)</f>
        <v>Female</v>
      </c>
      <c r="O1661" t="str">
        <f>VLOOKUP(C1661,Customer_Dim!$A$2:$H$501,6,0)</f>
        <v>Michigan</v>
      </c>
      <c r="P1661">
        <f>VLOOKUP(D1661,Product_Dim!$A$1:$G$101,7,0)</f>
        <v>276</v>
      </c>
    </row>
    <row r="1662" spans="1:16" x14ac:dyDescent="0.3">
      <c r="A1662" t="s">
        <v>1838</v>
      </c>
      <c r="B1662" s="4">
        <v>45593</v>
      </c>
      <c r="C1662" t="s">
        <v>1267</v>
      </c>
      <c r="D1662" t="s">
        <v>1636</v>
      </c>
      <c r="E1662" t="str">
        <f>VLOOKUP(D1662,Product_Dim!$A$1:$G$101,2,0)</f>
        <v>Men's Track Pants</v>
      </c>
      <c r="F1662" t="s">
        <v>1776</v>
      </c>
      <c r="G1662">
        <v>2</v>
      </c>
      <c r="H1662">
        <v>148.96</v>
      </c>
      <c r="I1662">
        <v>0.03</v>
      </c>
      <c r="J1662" t="s">
        <v>1810</v>
      </c>
      <c r="K1662" s="17">
        <v>288.98239999999998</v>
      </c>
      <c r="L1662">
        <f>VLOOKUP(C1662,Customer_Dim!$A$2:$H$501,3,0)</f>
        <v>23</v>
      </c>
      <c r="M1662" t="str">
        <f t="shared" si="25"/>
        <v>20–39</v>
      </c>
      <c r="N1662" t="str">
        <f>VLOOKUP(C1662,Customer_Dim!$A$2:$H$501,4,0)</f>
        <v>Female</v>
      </c>
      <c r="O1662" t="str">
        <f>VLOOKUP(C1662,Customer_Dim!$A$2:$H$501,6,0)</f>
        <v>Michigan</v>
      </c>
      <c r="P1662">
        <f>VLOOKUP(D1662,Product_Dim!$A$1:$G$101,7,0)</f>
        <v>125</v>
      </c>
    </row>
    <row r="1663" spans="1:16" x14ac:dyDescent="0.3">
      <c r="A1663" t="s">
        <v>2214</v>
      </c>
      <c r="B1663" s="4">
        <v>45336</v>
      </c>
      <c r="C1663" t="s">
        <v>1269</v>
      </c>
      <c r="D1663" t="s">
        <v>1670</v>
      </c>
      <c r="E1663" t="str">
        <f>VLOOKUP(D1663,Product_Dim!$A$1:$G$101,2,0)</f>
        <v>Kitchen Storage Rack</v>
      </c>
      <c r="F1663" t="s">
        <v>1781</v>
      </c>
      <c r="G1663">
        <v>2</v>
      </c>
      <c r="H1663">
        <v>247.67</v>
      </c>
      <c r="I1663">
        <v>0.1</v>
      </c>
      <c r="J1663" t="s">
        <v>1807</v>
      </c>
      <c r="K1663" s="17">
        <v>445.80599999999998</v>
      </c>
      <c r="L1663">
        <f>VLOOKUP(C1663,Customer_Dim!$A$2:$H$501,3,0)</f>
        <v>59</v>
      </c>
      <c r="M1663" t="str">
        <f t="shared" si="25"/>
        <v>40–59</v>
      </c>
      <c r="N1663" t="str">
        <f>VLOOKUP(C1663,Customer_Dim!$A$2:$H$501,4,0)</f>
        <v>Female</v>
      </c>
      <c r="O1663" t="str">
        <f>VLOOKUP(C1663,Customer_Dim!$A$2:$H$501,6,0)</f>
        <v>Idaho</v>
      </c>
      <c r="P1663">
        <f>VLOOKUP(D1663,Product_Dim!$A$1:$G$101,7,0)</f>
        <v>89</v>
      </c>
    </row>
    <row r="1664" spans="1:16" x14ac:dyDescent="0.3">
      <c r="A1664" t="s">
        <v>2756</v>
      </c>
      <c r="B1664" s="4">
        <v>45399</v>
      </c>
      <c r="C1664" t="s">
        <v>1269</v>
      </c>
      <c r="D1664" t="s">
        <v>1692</v>
      </c>
      <c r="E1664" t="str">
        <f>VLOOKUP(D1664,Product_Dim!$A$1:$G$101,2,0)</f>
        <v>Badminton Racket Set</v>
      </c>
      <c r="F1664" t="s">
        <v>1764</v>
      </c>
      <c r="G1664">
        <v>3</v>
      </c>
      <c r="H1664">
        <v>758.75</v>
      </c>
      <c r="I1664">
        <v>0.27</v>
      </c>
      <c r="J1664" t="s">
        <v>1807</v>
      </c>
      <c r="K1664" s="17">
        <v>1661.6624999999999</v>
      </c>
      <c r="L1664">
        <f>VLOOKUP(C1664,Customer_Dim!$A$2:$H$501,3,0)</f>
        <v>59</v>
      </c>
      <c r="M1664" t="str">
        <f t="shared" si="25"/>
        <v>40–59</v>
      </c>
      <c r="N1664" t="str">
        <f>VLOOKUP(C1664,Customer_Dim!$A$2:$H$501,4,0)</f>
        <v>Female</v>
      </c>
      <c r="O1664" t="str">
        <f>VLOOKUP(C1664,Customer_Dim!$A$2:$H$501,6,0)</f>
        <v>Idaho</v>
      </c>
      <c r="P1664">
        <f>VLOOKUP(D1664,Product_Dim!$A$1:$G$101,7,0)</f>
        <v>358</v>
      </c>
    </row>
    <row r="1665" spans="1:16" x14ac:dyDescent="0.3">
      <c r="A1665" t="s">
        <v>2885</v>
      </c>
      <c r="B1665" s="4">
        <v>45878</v>
      </c>
      <c r="C1665" t="s">
        <v>1272</v>
      </c>
      <c r="D1665" t="s">
        <v>1535</v>
      </c>
      <c r="E1665" t="str">
        <f>VLOOKUP(D1665,Product_Dim!$A$1:$G$101,2,0)</f>
        <v>Women's Yoga Pants</v>
      </c>
      <c r="F1665" t="s">
        <v>1774</v>
      </c>
      <c r="G1665">
        <v>1</v>
      </c>
      <c r="H1665">
        <v>769.4</v>
      </c>
      <c r="I1665">
        <v>0.16</v>
      </c>
      <c r="J1665" t="s">
        <v>1805</v>
      </c>
      <c r="K1665" s="17">
        <v>646.29599999999994</v>
      </c>
      <c r="L1665">
        <f>VLOOKUP(C1665,Customer_Dim!$A$2:$H$501,3,0)</f>
        <v>35</v>
      </c>
      <c r="M1665" t="str">
        <f t="shared" si="25"/>
        <v>20–39</v>
      </c>
      <c r="N1665" t="str">
        <f>VLOOKUP(C1665,Customer_Dim!$A$2:$H$501,4,0)</f>
        <v>Female</v>
      </c>
      <c r="O1665" t="str">
        <f>VLOOKUP(C1665,Customer_Dim!$A$2:$H$501,6,0)</f>
        <v>Missouri</v>
      </c>
      <c r="P1665">
        <f>VLOOKUP(D1665,Product_Dim!$A$1:$G$101,7,0)</f>
        <v>487</v>
      </c>
    </row>
    <row r="1666" spans="1:16" x14ac:dyDescent="0.3">
      <c r="A1666" t="s">
        <v>2663</v>
      </c>
      <c r="B1666" s="4">
        <v>45874</v>
      </c>
      <c r="C1666" t="s">
        <v>1275</v>
      </c>
      <c r="D1666" t="s">
        <v>1614</v>
      </c>
      <c r="E1666" t="str">
        <f>VLOOKUP(D1666,Product_Dim!$A$1:$G$101,2,0)</f>
        <v>Smart Home WiFi Camera</v>
      </c>
      <c r="F1666" t="s">
        <v>1751</v>
      </c>
      <c r="G1666">
        <v>1</v>
      </c>
      <c r="H1666">
        <v>913.98</v>
      </c>
      <c r="I1666">
        <v>0.27</v>
      </c>
      <c r="J1666" t="s">
        <v>1807</v>
      </c>
      <c r="K1666" s="17">
        <v>667.20539999999994</v>
      </c>
      <c r="L1666">
        <f>VLOOKUP(C1666,Customer_Dim!$A$2:$H$501,3,0)</f>
        <v>26</v>
      </c>
      <c r="M1666" t="str">
        <f t="shared" si="25"/>
        <v>20–39</v>
      </c>
      <c r="N1666" t="str">
        <f>VLOOKUP(C1666,Customer_Dim!$A$2:$H$501,4,0)</f>
        <v>Female</v>
      </c>
      <c r="O1666" t="str">
        <f>VLOOKUP(C1666,Customer_Dim!$A$2:$H$501,6,0)</f>
        <v>Alaska</v>
      </c>
      <c r="P1666">
        <f>VLOOKUP(D1666,Product_Dim!$A$1:$G$101,7,0)</f>
        <v>389</v>
      </c>
    </row>
    <row r="1667" spans="1:16" x14ac:dyDescent="0.3">
      <c r="A1667" t="s">
        <v>1974</v>
      </c>
      <c r="B1667" s="4">
        <v>45866</v>
      </c>
      <c r="C1667" t="s">
        <v>1275</v>
      </c>
      <c r="D1667" t="s">
        <v>1688</v>
      </c>
      <c r="E1667" t="str">
        <f>VLOOKUP(D1667,Product_Dim!$A$1:$G$101,2,0)</f>
        <v>Decorative Lamp Shade</v>
      </c>
      <c r="F1667" t="s">
        <v>1761</v>
      </c>
      <c r="G1667">
        <v>4</v>
      </c>
      <c r="H1667">
        <v>422.09</v>
      </c>
      <c r="I1667">
        <v>0.04</v>
      </c>
      <c r="J1667" t="s">
        <v>1805</v>
      </c>
      <c r="K1667" s="17">
        <v>1620.8255999999999</v>
      </c>
      <c r="L1667">
        <f>VLOOKUP(C1667,Customer_Dim!$A$2:$H$501,3,0)</f>
        <v>26</v>
      </c>
      <c r="M1667" t="str">
        <f t="shared" ref="M1667:M1730" si="26">IF(L1667&lt;20,"Below 20",
IF(L1667&lt;40,"20–39",
IF(L1667&lt;60,"40–59","60+")))</f>
        <v>20–39</v>
      </c>
      <c r="N1667" t="str">
        <f>VLOOKUP(C1667,Customer_Dim!$A$2:$H$501,4,0)</f>
        <v>Female</v>
      </c>
      <c r="O1667" t="str">
        <f>VLOOKUP(C1667,Customer_Dim!$A$2:$H$501,6,0)</f>
        <v>Alaska</v>
      </c>
      <c r="P1667">
        <f>VLOOKUP(D1667,Product_Dim!$A$1:$G$101,7,0)</f>
        <v>469</v>
      </c>
    </row>
    <row r="1668" spans="1:16" x14ac:dyDescent="0.3">
      <c r="A1668" t="s">
        <v>3505</v>
      </c>
      <c r="B1668" s="4">
        <v>45542</v>
      </c>
      <c r="C1668" t="s">
        <v>1278</v>
      </c>
      <c r="D1668" t="s">
        <v>1525</v>
      </c>
      <c r="E1668" t="str">
        <f>VLOOKUP(D1668,Product_Dim!$A$1:$G$101,2,0)</f>
        <v>Brother Laser Printer</v>
      </c>
      <c r="F1668" t="s">
        <v>1783</v>
      </c>
      <c r="G1668">
        <v>3</v>
      </c>
      <c r="H1668">
        <v>407.39</v>
      </c>
      <c r="I1668">
        <v>0.08</v>
      </c>
      <c r="J1668" t="s">
        <v>1807</v>
      </c>
      <c r="K1668" s="17">
        <v>1124.3964000000001</v>
      </c>
      <c r="L1668">
        <f>VLOOKUP(C1668,Customer_Dim!$A$2:$H$501,3,0)</f>
        <v>46</v>
      </c>
      <c r="M1668" t="str">
        <f t="shared" si="26"/>
        <v>40–59</v>
      </c>
      <c r="N1668" t="str">
        <f>VLOOKUP(C1668,Customer_Dim!$A$2:$H$501,4,0)</f>
        <v>Male</v>
      </c>
      <c r="O1668" t="str">
        <f>VLOOKUP(C1668,Customer_Dim!$A$2:$H$501,6,0)</f>
        <v>Wisconsin</v>
      </c>
      <c r="P1668">
        <f>VLOOKUP(D1668,Product_Dim!$A$1:$G$101,7,0)</f>
        <v>416</v>
      </c>
    </row>
    <row r="1669" spans="1:16" x14ac:dyDescent="0.3">
      <c r="A1669" t="s">
        <v>3371</v>
      </c>
      <c r="B1669" s="4">
        <v>45458</v>
      </c>
      <c r="C1669" t="s">
        <v>1278</v>
      </c>
      <c r="D1669" t="s">
        <v>1596</v>
      </c>
      <c r="E1669" t="str">
        <f>VLOOKUP(D1669,Product_Dim!$A$1:$G$101,2,0)</f>
        <v>Modern Wall Clock</v>
      </c>
      <c r="F1669" t="s">
        <v>1758</v>
      </c>
      <c r="G1669">
        <v>1</v>
      </c>
      <c r="H1669">
        <v>718.99</v>
      </c>
      <c r="I1669">
        <v>0.08</v>
      </c>
      <c r="J1669" t="s">
        <v>1807</v>
      </c>
      <c r="K1669" s="17">
        <v>661.47080000000005</v>
      </c>
      <c r="L1669">
        <f>VLOOKUP(C1669,Customer_Dim!$A$2:$H$501,3,0)</f>
        <v>46</v>
      </c>
      <c r="M1669" t="str">
        <f t="shared" si="26"/>
        <v>40–59</v>
      </c>
      <c r="N1669" t="str">
        <f>VLOOKUP(C1669,Customer_Dim!$A$2:$H$501,4,0)</f>
        <v>Male</v>
      </c>
      <c r="O1669" t="str">
        <f>VLOOKUP(C1669,Customer_Dim!$A$2:$H$501,6,0)</f>
        <v>Wisconsin</v>
      </c>
      <c r="P1669">
        <f>VLOOKUP(D1669,Product_Dim!$A$1:$G$101,7,0)</f>
        <v>305</v>
      </c>
    </row>
    <row r="1670" spans="1:16" x14ac:dyDescent="0.3">
      <c r="A1670" t="s">
        <v>1862</v>
      </c>
      <c r="B1670" s="4">
        <v>45589</v>
      </c>
      <c r="C1670" t="s">
        <v>1278</v>
      </c>
      <c r="D1670" t="s">
        <v>1628</v>
      </c>
      <c r="E1670" t="str">
        <f>VLOOKUP(D1670,Product_Dim!$A$1:$G$101,2,0)</f>
        <v>Men's Roll-On Perfume</v>
      </c>
      <c r="F1670" t="s">
        <v>1774</v>
      </c>
      <c r="G1670">
        <v>2</v>
      </c>
      <c r="H1670">
        <v>559.71</v>
      </c>
      <c r="I1670">
        <v>0.3</v>
      </c>
      <c r="J1670" t="s">
        <v>1810</v>
      </c>
      <c r="K1670" s="17">
        <v>783.59400000000005</v>
      </c>
      <c r="L1670">
        <f>VLOOKUP(C1670,Customer_Dim!$A$2:$H$501,3,0)</f>
        <v>46</v>
      </c>
      <c r="M1670" t="str">
        <f t="shared" si="26"/>
        <v>40–59</v>
      </c>
      <c r="N1670" t="str">
        <f>VLOOKUP(C1670,Customer_Dim!$A$2:$H$501,4,0)</f>
        <v>Male</v>
      </c>
      <c r="O1670" t="str">
        <f>VLOOKUP(C1670,Customer_Dim!$A$2:$H$501,6,0)</f>
        <v>Wisconsin</v>
      </c>
      <c r="P1670">
        <f>VLOOKUP(D1670,Product_Dim!$A$1:$G$101,7,0)</f>
        <v>267</v>
      </c>
    </row>
    <row r="1671" spans="1:16" x14ac:dyDescent="0.3">
      <c r="A1671" t="s">
        <v>3375</v>
      </c>
      <c r="B1671" s="4">
        <v>45789</v>
      </c>
      <c r="C1671" t="s">
        <v>1278</v>
      </c>
      <c r="D1671" t="s">
        <v>1539</v>
      </c>
      <c r="E1671" t="str">
        <f>VLOOKUP(D1671,Product_Dim!$A$1:$G$101,2,0)</f>
        <v>Herbal Face Moisturizer</v>
      </c>
      <c r="F1671" t="s">
        <v>1771</v>
      </c>
      <c r="G1671">
        <v>4</v>
      </c>
      <c r="H1671">
        <v>458.58</v>
      </c>
      <c r="I1671">
        <v>0.28999999999999998</v>
      </c>
      <c r="J1671" t="s">
        <v>1810</v>
      </c>
      <c r="K1671" s="17">
        <v>1302.3671999999999</v>
      </c>
      <c r="L1671">
        <f>VLOOKUP(C1671,Customer_Dim!$A$2:$H$501,3,0)</f>
        <v>46</v>
      </c>
      <c r="M1671" t="str">
        <f t="shared" si="26"/>
        <v>40–59</v>
      </c>
      <c r="N1671" t="str">
        <f>VLOOKUP(C1671,Customer_Dim!$A$2:$H$501,4,0)</f>
        <v>Male</v>
      </c>
      <c r="O1671" t="str">
        <f>VLOOKUP(C1671,Customer_Dim!$A$2:$H$501,6,0)</f>
        <v>Wisconsin</v>
      </c>
      <c r="P1671">
        <f>VLOOKUP(D1671,Product_Dim!$A$1:$G$101,7,0)</f>
        <v>350</v>
      </c>
    </row>
    <row r="1672" spans="1:16" x14ac:dyDescent="0.3">
      <c r="A1672" t="s">
        <v>2589</v>
      </c>
      <c r="B1672" s="4">
        <v>45759</v>
      </c>
      <c r="C1672" t="s">
        <v>1278</v>
      </c>
      <c r="D1672" t="s">
        <v>1726</v>
      </c>
      <c r="E1672" t="str">
        <f>VLOOKUP(D1672,Product_Dim!$A$1:$G$101,2,0)</f>
        <v>Portable Bluetooth Speaker</v>
      </c>
      <c r="F1672" t="s">
        <v>1761</v>
      </c>
      <c r="G1672">
        <v>4</v>
      </c>
      <c r="H1672">
        <v>107.08</v>
      </c>
      <c r="I1672">
        <v>0.27</v>
      </c>
      <c r="J1672" t="s">
        <v>1810</v>
      </c>
      <c r="K1672" s="17">
        <v>312.67360000000002</v>
      </c>
      <c r="L1672">
        <f>VLOOKUP(C1672,Customer_Dim!$A$2:$H$501,3,0)</f>
        <v>46</v>
      </c>
      <c r="M1672" t="str">
        <f t="shared" si="26"/>
        <v>40–59</v>
      </c>
      <c r="N1672" t="str">
        <f>VLOOKUP(C1672,Customer_Dim!$A$2:$H$501,4,0)</f>
        <v>Male</v>
      </c>
      <c r="O1672" t="str">
        <f>VLOOKUP(C1672,Customer_Dim!$A$2:$H$501,6,0)</f>
        <v>Wisconsin</v>
      </c>
      <c r="P1672">
        <f>VLOOKUP(D1672,Product_Dim!$A$1:$G$101,7,0)</f>
        <v>73</v>
      </c>
    </row>
    <row r="1673" spans="1:16" x14ac:dyDescent="0.3">
      <c r="A1673" t="s">
        <v>3608</v>
      </c>
      <c r="B1673" s="4">
        <v>45741</v>
      </c>
      <c r="C1673" t="s">
        <v>1281</v>
      </c>
      <c r="D1673" t="s">
        <v>1564</v>
      </c>
      <c r="E1673" t="str">
        <f>VLOOKUP(D1673,Product_Dim!$A$1:$G$101,2,0)</f>
        <v>Soccer Training Cone Set</v>
      </c>
      <c r="F1673" t="s">
        <v>1786</v>
      </c>
      <c r="G1673">
        <v>3</v>
      </c>
      <c r="H1673">
        <v>123.74</v>
      </c>
      <c r="I1673">
        <v>0.23</v>
      </c>
      <c r="J1673" t="s">
        <v>1807</v>
      </c>
      <c r="K1673" s="17">
        <v>285.83940000000001</v>
      </c>
      <c r="L1673">
        <f>VLOOKUP(C1673,Customer_Dim!$A$2:$H$501,3,0)</f>
        <v>64</v>
      </c>
      <c r="M1673" t="str">
        <f t="shared" si="26"/>
        <v>60+</v>
      </c>
      <c r="N1673" t="str">
        <f>VLOOKUP(C1673,Customer_Dim!$A$2:$H$501,4,0)</f>
        <v>Female</v>
      </c>
      <c r="O1673" t="str">
        <f>VLOOKUP(C1673,Customer_Dim!$A$2:$H$501,6,0)</f>
        <v>North Carolina</v>
      </c>
      <c r="P1673">
        <f>VLOOKUP(D1673,Product_Dim!$A$1:$G$101,7,0)</f>
        <v>367</v>
      </c>
    </row>
    <row r="1674" spans="1:16" x14ac:dyDescent="0.3">
      <c r="A1674" t="s">
        <v>2166</v>
      </c>
      <c r="B1674" s="4">
        <v>45480</v>
      </c>
      <c r="C1674" t="s">
        <v>1281</v>
      </c>
      <c r="D1674" t="s">
        <v>1612</v>
      </c>
      <c r="E1674" t="str">
        <f>VLOOKUP(D1674,Product_Dim!$A$1:$G$101,2,0)</f>
        <v>Yoga Exercise Mat</v>
      </c>
      <c r="F1674" t="s">
        <v>1768</v>
      </c>
      <c r="G1674">
        <v>3</v>
      </c>
      <c r="H1674">
        <v>771.7</v>
      </c>
      <c r="I1674">
        <v>0.05</v>
      </c>
      <c r="J1674" t="s">
        <v>1810</v>
      </c>
      <c r="K1674" s="17">
        <v>2199.3449999999998</v>
      </c>
      <c r="L1674">
        <f>VLOOKUP(C1674,Customer_Dim!$A$2:$H$501,3,0)</f>
        <v>64</v>
      </c>
      <c r="M1674" t="str">
        <f t="shared" si="26"/>
        <v>60+</v>
      </c>
      <c r="N1674" t="str">
        <f>VLOOKUP(C1674,Customer_Dim!$A$2:$H$501,4,0)</f>
        <v>Female</v>
      </c>
      <c r="O1674" t="str">
        <f>VLOOKUP(C1674,Customer_Dim!$A$2:$H$501,6,0)</f>
        <v>North Carolina</v>
      </c>
      <c r="P1674">
        <f>VLOOKUP(D1674,Product_Dim!$A$1:$G$101,7,0)</f>
        <v>369</v>
      </c>
    </row>
    <row r="1675" spans="1:16" x14ac:dyDescent="0.3">
      <c r="A1675" t="s">
        <v>2485</v>
      </c>
      <c r="B1675" s="4">
        <v>45220</v>
      </c>
      <c r="C1675" t="s">
        <v>1281</v>
      </c>
      <c r="D1675" t="s">
        <v>1654</v>
      </c>
      <c r="E1675" t="str">
        <f>VLOOKUP(D1675,Product_Dim!$A$1:$G$101,2,0)</f>
        <v>Laptop Cooling Pad</v>
      </c>
      <c r="F1675" t="s">
        <v>1779</v>
      </c>
      <c r="G1675">
        <v>1</v>
      </c>
      <c r="H1675">
        <v>331.73</v>
      </c>
      <c r="I1675">
        <v>0.04</v>
      </c>
      <c r="J1675" t="s">
        <v>1805</v>
      </c>
      <c r="K1675" s="17">
        <v>318.46080000000001</v>
      </c>
      <c r="L1675">
        <f>VLOOKUP(C1675,Customer_Dim!$A$2:$H$501,3,0)</f>
        <v>64</v>
      </c>
      <c r="M1675" t="str">
        <f t="shared" si="26"/>
        <v>60+</v>
      </c>
      <c r="N1675" t="str">
        <f>VLOOKUP(C1675,Customer_Dim!$A$2:$H$501,4,0)</f>
        <v>Female</v>
      </c>
      <c r="O1675" t="str">
        <f>VLOOKUP(C1675,Customer_Dim!$A$2:$H$501,6,0)</f>
        <v>North Carolina</v>
      </c>
      <c r="P1675">
        <f>VLOOKUP(D1675,Product_Dim!$A$1:$G$101,7,0)</f>
        <v>222</v>
      </c>
    </row>
    <row r="1676" spans="1:16" x14ac:dyDescent="0.3">
      <c r="A1676" t="s">
        <v>3503</v>
      </c>
      <c r="B1676" s="4">
        <v>45515</v>
      </c>
      <c r="C1676" t="s">
        <v>1281</v>
      </c>
      <c r="D1676" t="s">
        <v>1664</v>
      </c>
      <c r="E1676" t="str">
        <f>VLOOKUP(D1676,Product_Dim!$A$1:$G$101,2,0)</f>
        <v>Smart LED Light Strip</v>
      </c>
      <c r="F1676" t="s">
        <v>1792</v>
      </c>
      <c r="G1676">
        <v>1</v>
      </c>
      <c r="H1676">
        <v>980.26</v>
      </c>
      <c r="I1676">
        <v>0.14000000000000001</v>
      </c>
      <c r="J1676" t="s">
        <v>1807</v>
      </c>
      <c r="K1676" s="17">
        <v>843.02359999999999</v>
      </c>
      <c r="L1676">
        <f>VLOOKUP(C1676,Customer_Dim!$A$2:$H$501,3,0)</f>
        <v>64</v>
      </c>
      <c r="M1676" t="str">
        <f t="shared" si="26"/>
        <v>60+</v>
      </c>
      <c r="N1676" t="str">
        <f>VLOOKUP(C1676,Customer_Dim!$A$2:$H$501,4,0)</f>
        <v>Female</v>
      </c>
      <c r="O1676" t="str">
        <f>VLOOKUP(C1676,Customer_Dim!$A$2:$H$501,6,0)</f>
        <v>North Carolina</v>
      </c>
      <c r="P1676">
        <f>VLOOKUP(D1676,Product_Dim!$A$1:$G$101,7,0)</f>
        <v>476</v>
      </c>
    </row>
    <row r="1677" spans="1:16" x14ac:dyDescent="0.3">
      <c r="A1677" t="s">
        <v>2226</v>
      </c>
      <c r="B1677" s="4">
        <v>45824</v>
      </c>
      <c r="C1677" t="s">
        <v>1281</v>
      </c>
      <c r="D1677" t="s">
        <v>1712</v>
      </c>
      <c r="E1677" t="str">
        <f>VLOOKUP(D1677,Product_Dim!$A$1:$G$101,2,0)</f>
        <v>Women's High Heels</v>
      </c>
      <c r="F1677" t="s">
        <v>1795</v>
      </c>
      <c r="G1677">
        <v>2</v>
      </c>
      <c r="H1677">
        <v>782.11</v>
      </c>
      <c r="I1677">
        <v>0.17</v>
      </c>
      <c r="J1677" t="s">
        <v>1807</v>
      </c>
      <c r="K1677" s="17">
        <v>1298.3026</v>
      </c>
      <c r="L1677">
        <f>VLOOKUP(C1677,Customer_Dim!$A$2:$H$501,3,0)</f>
        <v>64</v>
      </c>
      <c r="M1677" t="str">
        <f t="shared" si="26"/>
        <v>60+</v>
      </c>
      <c r="N1677" t="str">
        <f>VLOOKUP(C1677,Customer_Dim!$A$2:$H$501,4,0)</f>
        <v>Female</v>
      </c>
      <c r="O1677" t="str">
        <f>VLOOKUP(C1677,Customer_Dim!$A$2:$H$501,6,0)</f>
        <v>North Carolina</v>
      </c>
      <c r="P1677">
        <f>VLOOKUP(D1677,Product_Dim!$A$1:$G$101,7,0)</f>
        <v>496</v>
      </c>
    </row>
    <row r="1678" spans="1:16" x14ac:dyDescent="0.3">
      <c r="A1678" t="s">
        <v>2097</v>
      </c>
      <c r="B1678" s="4">
        <v>45856</v>
      </c>
      <c r="C1678" t="s">
        <v>1281</v>
      </c>
      <c r="D1678" t="s">
        <v>1724</v>
      </c>
      <c r="E1678" t="str">
        <f>VLOOKUP(D1678,Product_Dim!$A$1:$G$101,2,0)</f>
        <v>Cricket Bat</v>
      </c>
      <c r="F1678" t="s">
        <v>1783</v>
      </c>
      <c r="G1678">
        <v>4</v>
      </c>
      <c r="H1678">
        <v>493.8</v>
      </c>
      <c r="I1678">
        <v>0.24</v>
      </c>
      <c r="J1678" t="s">
        <v>1810</v>
      </c>
      <c r="K1678" s="17">
        <v>1501.152</v>
      </c>
      <c r="L1678">
        <f>VLOOKUP(C1678,Customer_Dim!$A$2:$H$501,3,0)</f>
        <v>64</v>
      </c>
      <c r="M1678" t="str">
        <f t="shared" si="26"/>
        <v>60+</v>
      </c>
      <c r="N1678" t="str">
        <f>VLOOKUP(C1678,Customer_Dim!$A$2:$H$501,4,0)</f>
        <v>Female</v>
      </c>
      <c r="O1678" t="str">
        <f>VLOOKUP(C1678,Customer_Dim!$A$2:$H$501,6,0)</f>
        <v>North Carolina</v>
      </c>
      <c r="P1678">
        <f>VLOOKUP(D1678,Product_Dim!$A$1:$G$101,7,0)</f>
        <v>471</v>
      </c>
    </row>
    <row r="1679" spans="1:16" x14ac:dyDescent="0.3">
      <c r="A1679" t="s">
        <v>3220</v>
      </c>
      <c r="B1679" s="4">
        <v>45506</v>
      </c>
      <c r="C1679" t="s">
        <v>1284</v>
      </c>
      <c r="D1679" t="s">
        <v>1580</v>
      </c>
      <c r="E1679" t="str">
        <f>VLOOKUP(D1679,Product_Dim!$A$1:$G$101,2,0)</f>
        <v>Women's Scarf Set</v>
      </c>
      <c r="F1679" t="s">
        <v>1786</v>
      </c>
      <c r="G1679">
        <v>4</v>
      </c>
      <c r="H1679">
        <v>627.73</v>
      </c>
      <c r="I1679">
        <v>0.11</v>
      </c>
      <c r="J1679" t="s">
        <v>1810</v>
      </c>
      <c r="K1679" s="17">
        <v>2234.7188000000001</v>
      </c>
      <c r="L1679">
        <f>VLOOKUP(C1679,Customer_Dim!$A$2:$H$501,3,0)</f>
        <v>60</v>
      </c>
      <c r="M1679" t="str">
        <f t="shared" si="26"/>
        <v>60+</v>
      </c>
      <c r="N1679" t="str">
        <f>VLOOKUP(C1679,Customer_Dim!$A$2:$H$501,4,0)</f>
        <v>Female</v>
      </c>
      <c r="O1679" t="str">
        <f>VLOOKUP(C1679,Customer_Dim!$A$2:$H$501,6,0)</f>
        <v>New Hampshire</v>
      </c>
      <c r="P1679">
        <f>VLOOKUP(D1679,Product_Dim!$A$1:$G$101,7,0)</f>
        <v>268</v>
      </c>
    </row>
    <row r="1680" spans="1:16" x14ac:dyDescent="0.3">
      <c r="A1680" t="s">
        <v>2888</v>
      </c>
      <c r="B1680" s="4">
        <v>45702</v>
      </c>
      <c r="C1680" t="s">
        <v>1284</v>
      </c>
      <c r="D1680" t="s">
        <v>1618</v>
      </c>
      <c r="E1680" t="str">
        <f>VLOOKUP(D1680,Product_Dim!$A$1:$G$101,2,0)</f>
        <v>Adjustable Jump Rope</v>
      </c>
      <c r="F1680" t="s">
        <v>1748</v>
      </c>
      <c r="G1680">
        <v>1</v>
      </c>
      <c r="H1680">
        <v>793.21</v>
      </c>
      <c r="I1680">
        <v>0.09</v>
      </c>
      <c r="J1680" t="s">
        <v>1805</v>
      </c>
      <c r="K1680" s="17">
        <v>721.8211</v>
      </c>
      <c r="L1680">
        <f>VLOOKUP(C1680,Customer_Dim!$A$2:$H$501,3,0)</f>
        <v>60</v>
      </c>
      <c r="M1680" t="str">
        <f t="shared" si="26"/>
        <v>60+</v>
      </c>
      <c r="N1680" t="str">
        <f>VLOOKUP(C1680,Customer_Dim!$A$2:$H$501,4,0)</f>
        <v>Female</v>
      </c>
      <c r="O1680" t="str">
        <f>VLOOKUP(C1680,Customer_Dim!$A$2:$H$501,6,0)</f>
        <v>New Hampshire</v>
      </c>
      <c r="P1680">
        <f>VLOOKUP(D1680,Product_Dim!$A$1:$G$101,7,0)</f>
        <v>316</v>
      </c>
    </row>
    <row r="1681" spans="1:16" x14ac:dyDescent="0.3">
      <c r="A1681" t="s">
        <v>3212</v>
      </c>
      <c r="B1681" s="4">
        <v>45351</v>
      </c>
      <c r="C1681" t="s">
        <v>1284</v>
      </c>
      <c r="D1681" t="s">
        <v>1674</v>
      </c>
      <c r="E1681" t="str">
        <f>VLOOKUP(D1681,Product_Dim!$A$1:$G$101,2,0)</f>
        <v>Professional Jump Rope</v>
      </c>
      <c r="F1681" t="s">
        <v>1761</v>
      </c>
      <c r="G1681">
        <v>4</v>
      </c>
      <c r="H1681">
        <v>282.07</v>
      </c>
      <c r="I1681">
        <v>0.18</v>
      </c>
      <c r="J1681" t="s">
        <v>1807</v>
      </c>
      <c r="K1681" s="17">
        <v>925.18960000000004</v>
      </c>
      <c r="L1681">
        <f>VLOOKUP(C1681,Customer_Dim!$A$2:$H$501,3,0)</f>
        <v>60</v>
      </c>
      <c r="M1681" t="str">
        <f t="shared" si="26"/>
        <v>60+</v>
      </c>
      <c r="N1681" t="str">
        <f>VLOOKUP(C1681,Customer_Dim!$A$2:$H$501,4,0)</f>
        <v>Female</v>
      </c>
      <c r="O1681" t="str">
        <f>VLOOKUP(C1681,Customer_Dim!$A$2:$H$501,6,0)</f>
        <v>New Hampshire</v>
      </c>
      <c r="P1681">
        <f>VLOOKUP(D1681,Product_Dim!$A$1:$G$101,7,0)</f>
        <v>300</v>
      </c>
    </row>
    <row r="1682" spans="1:16" x14ac:dyDescent="0.3">
      <c r="A1682" t="s">
        <v>2297</v>
      </c>
      <c r="B1682" s="4">
        <v>45371</v>
      </c>
      <c r="C1682" t="s">
        <v>1284</v>
      </c>
      <c r="D1682" t="s">
        <v>1708</v>
      </c>
      <c r="E1682" t="str">
        <f>VLOOKUP(D1682,Product_Dim!$A$1:$G$101,2,0)</f>
        <v>Face Foundation Kit</v>
      </c>
      <c r="F1682" t="s">
        <v>1792</v>
      </c>
      <c r="G1682">
        <v>1</v>
      </c>
      <c r="H1682">
        <v>170.43</v>
      </c>
      <c r="I1682">
        <v>0.03</v>
      </c>
      <c r="J1682" t="s">
        <v>1805</v>
      </c>
      <c r="K1682" s="17">
        <v>165.31710000000001</v>
      </c>
      <c r="L1682">
        <f>VLOOKUP(C1682,Customer_Dim!$A$2:$H$501,3,0)</f>
        <v>60</v>
      </c>
      <c r="M1682" t="str">
        <f t="shared" si="26"/>
        <v>60+</v>
      </c>
      <c r="N1682" t="str">
        <f>VLOOKUP(C1682,Customer_Dim!$A$2:$H$501,4,0)</f>
        <v>Female</v>
      </c>
      <c r="O1682" t="str">
        <f>VLOOKUP(C1682,Customer_Dim!$A$2:$H$501,6,0)</f>
        <v>New Hampshire</v>
      </c>
      <c r="P1682">
        <f>VLOOKUP(D1682,Product_Dim!$A$1:$G$101,7,0)</f>
        <v>457</v>
      </c>
    </row>
    <row r="1683" spans="1:16" x14ac:dyDescent="0.3">
      <c r="A1683" t="s">
        <v>2289</v>
      </c>
      <c r="B1683" s="4">
        <v>45851</v>
      </c>
      <c r="C1683" t="s">
        <v>1287</v>
      </c>
      <c r="D1683" t="s">
        <v>1588</v>
      </c>
      <c r="E1683" t="str">
        <f>VLOOKUP(D1683,Product_Dim!$A$1:$G$101,2,0)</f>
        <v>Fabric Sofa Throw Blanket</v>
      </c>
      <c r="F1683" t="s">
        <v>1764</v>
      </c>
      <c r="G1683">
        <v>2</v>
      </c>
      <c r="H1683">
        <v>756.8</v>
      </c>
      <c r="I1683">
        <v>0.15</v>
      </c>
      <c r="J1683" t="s">
        <v>1805</v>
      </c>
      <c r="K1683" s="17">
        <v>1286.56</v>
      </c>
      <c r="L1683">
        <f>VLOOKUP(C1683,Customer_Dim!$A$2:$H$501,3,0)</f>
        <v>33</v>
      </c>
      <c r="M1683" t="str">
        <f t="shared" si="26"/>
        <v>20–39</v>
      </c>
      <c r="N1683" t="str">
        <f>VLOOKUP(C1683,Customer_Dim!$A$2:$H$501,4,0)</f>
        <v>Male</v>
      </c>
      <c r="O1683" t="str">
        <f>VLOOKUP(C1683,Customer_Dim!$A$2:$H$501,6,0)</f>
        <v>Mississippi</v>
      </c>
      <c r="P1683">
        <f>VLOOKUP(D1683,Product_Dim!$A$1:$G$101,7,0)</f>
        <v>276</v>
      </c>
    </row>
    <row r="1684" spans="1:16" x14ac:dyDescent="0.3">
      <c r="A1684" t="s">
        <v>1923</v>
      </c>
      <c r="B1684" s="4">
        <v>45420</v>
      </c>
      <c r="C1684" t="s">
        <v>1287</v>
      </c>
      <c r="D1684" t="s">
        <v>1533</v>
      </c>
      <c r="E1684" t="str">
        <f>VLOOKUP(D1684,Product_Dim!$A$1:$G$101,2,0)</f>
        <v>Men's Running Jacket</v>
      </c>
      <c r="F1684" t="s">
        <v>1764</v>
      </c>
      <c r="G1684">
        <v>4</v>
      </c>
      <c r="H1684">
        <v>770.77</v>
      </c>
      <c r="I1684">
        <v>0.22</v>
      </c>
      <c r="J1684" t="s">
        <v>1805</v>
      </c>
      <c r="K1684" s="17">
        <v>2404.8024</v>
      </c>
      <c r="L1684">
        <f>VLOOKUP(C1684,Customer_Dim!$A$2:$H$501,3,0)</f>
        <v>33</v>
      </c>
      <c r="M1684" t="str">
        <f t="shared" si="26"/>
        <v>20–39</v>
      </c>
      <c r="N1684" t="str">
        <f>VLOOKUP(C1684,Customer_Dim!$A$2:$H$501,4,0)</f>
        <v>Male</v>
      </c>
      <c r="O1684" t="str">
        <f>VLOOKUP(C1684,Customer_Dim!$A$2:$H$501,6,0)</f>
        <v>Mississippi</v>
      </c>
      <c r="P1684">
        <f>VLOOKUP(D1684,Product_Dim!$A$1:$G$101,7,0)</f>
        <v>452</v>
      </c>
    </row>
    <row r="1685" spans="1:16" x14ac:dyDescent="0.3">
      <c r="A1685" t="s">
        <v>2992</v>
      </c>
      <c r="B1685" s="4">
        <v>45505</v>
      </c>
      <c r="C1685" t="s">
        <v>1290</v>
      </c>
      <c r="D1685" t="s">
        <v>1560</v>
      </c>
      <c r="E1685" t="str">
        <f>VLOOKUP(D1685,Product_Dim!$A$1:$G$101,2,0)</f>
        <v>4K Home Projector</v>
      </c>
      <c r="F1685" t="s">
        <v>1739</v>
      </c>
      <c r="G1685">
        <v>1</v>
      </c>
      <c r="H1685">
        <v>86.03</v>
      </c>
      <c r="I1685">
        <v>0.01</v>
      </c>
      <c r="J1685" t="s">
        <v>1805</v>
      </c>
      <c r="K1685" s="17">
        <v>85.169700000000006</v>
      </c>
      <c r="L1685">
        <f>VLOOKUP(C1685,Customer_Dim!$A$2:$H$501,3,0)</f>
        <v>60</v>
      </c>
      <c r="M1685" t="str">
        <f t="shared" si="26"/>
        <v>60+</v>
      </c>
      <c r="N1685" t="str">
        <f>VLOOKUP(C1685,Customer_Dim!$A$2:$H$501,4,0)</f>
        <v>Male</v>
      </c>
      <c r="O1685" t="str">
        <f>VLOOKUP(C1685,Customer_Dim!$A$2:$H$501,6,0)</f>
        <v>North Carolina</v>
      </c>
      <c r="P1685">
        <f>VLOOKUP(D1685,Product_Dim!$A$1:$G$101,7,0)</f>
        <v>301</v>
      </c>
    </row>
    <row r="1686" spans="1:16" x14ac:dyDescent="0.3">
      <c r="A1686" t="s">
        <v>1856</v>
      </c>
      <c r="B1686" s="4">
        <v>45607</v>
      </c>
      <c r="C1686" t="s">
        <v>1290</v>
      </c>
      <c r="D1686" t="s">
        <v>1572</v>
      </c>
      <c r="E1686" t="str">
        <f>VLOOKUP(D1686,Product_Dim!$A$1:$G$101,2,0)</f>
        <v>Multi-Purpose Storage Box</v>
      </c>
      <c r="F1686" t="s">
        <v>1786</v>
      </c>
      <c r="G1686">
        <v>2</v>
      </c>
      <c r="H1686">
        <v>384.66</v>
      </c>
      <c r="I1686">
        <v>0.08</v>
      </c>
      <c r="J1686" t="s">
        <v>1810</v>
      </c>
      <c r="K1686" s="17">
        <v>707.77440000000013</v>
      </c>
      <c r="L1686">
        <f>VLOOKUP(C1686,Customer_Dim!$A$2:$H$501,3,0)</f>
        <v>60</v>
      </c>
      <c r="M1686" t="str">
        <f t="shared" si="26"/>
        <v>60+</v>
      </c>
      <c r="N1686" t="str">
        <f>VLOOKUP(C1686,Customer_Dim!$A$2:$H$501,4,0)</f>
        <v>Male</v>
      </c>
      <c r="O1686" t="str">
        <f>VLOOKUP(C1686,Customer_Dim!$A$2:$H$501,6,0)</f>
        <v>North Carolina</v>
      </c>
      <c r="P1686">
        <f>VLOOKUP(D1686,Product_Dim!$A$1:$G$101,7,0)</f>
        <v>76</v>
      </c>
    </row>
    <row r="1687" spans="1:16" x14ac:dyDescent="0.3">
      <c r="A1687" t="s">
        <v>3419</v>
      </c>
      <c r="B1687" s="4">
        <v>45777</v>
      </c>
      <c r="C1687" t="s">
        <v>1290</v>
      </c>
      <c r="D1687" t="s">
        <v>1598</v>
      </c>
      <c r="E1687" t="str">
        <f>VLOOKUP(D1687,Product_Dim!$A$1:$G$101,2,0)</f>
        <v>Gaming Mechanical Keyboard</v>
      </c>
      <c r="F1687" t="s">
        <v>1734</v>
      </c>
      <c r="G1687">
        <v>1</v>
      </c>
      <c r="H1687">
        <v>905.5</v>
      </c>
      <c r="I1687">
        <v>0.28999999999999998</v>
      </c>
      <c r="J1687" t="s">
        <v>1810</v>
      </c>
      <c r="K1687" s="17">
        <v>642.90499999999997</v>
      </c>
      <c r="L1687">
        <f>VLOOKUP(C1687,Customer_Dim!$A$2:$H$501,3,0)</f>
        <v>60</v>
      </c>
      <c r="M1687" t="str">
        <f t="shared" si="26"/>
        <v>60+</v>
      </c>
      <c r="N1687" t="str">
        <f>VLOOKUP(C1687,Customer_Dim!$A$2:$H$501,4,0)</f>
        <v>Male</v>
      </c>
      <c r="O1687" t="str">
        <f>VLOOKUP(C1687,Customer_Dim!$A$2:$H$501,6,0)</f>
        <v>North Carolina</v>
      </c>
      <c r="P1687">
        <f>VLOOKUP(D1687,Product_Dim!$A$1:$G$101,7,0)</f>
        <v>86</v>
      </c>
    </row>
    <row r="1688" spans="1:16" x14ac:dyDescent="0.3">
      <c r="A1688" t="s">
        <v>3529</v>
      </c>
      <c r="B1688" s="4">
        <v>45709</v>
      </c>
      <c r="C1688" t="s">
        <v>1290</v>
      </c>
      <c r="D1688" t="s">
        <v>1646</v>
      </c>
      <c r="E1688" t="str">
        <f>VLOOKUP(D1688,Product_Dim!$A$1:$G$101,2,0)</f>
        <v>Womens Cotton Scarf</v>
      </c>
      <c r="F1688" t="s">
        <v>1734</v>
      </c>
      <c r="G1688">
        <v>3</v>
      </c>
      <c r="H1688">
        <v>130.41</v>
      </c>
      <c r="I1688">
        <v>0.14000000000000001</v>
      </c>
      <c r="J1688" t="s">
        <v>1807</v>
      </c>
      <c r="K1688" s="17">
        <v>336.45780000000002</v>
      </c>
      <c r="L1688">
        <f>VLOOKUP(C1688,Customer_Dim!$A$2:$H$501,3,0)</f>
        <v>60</v>
      </c>
      <c r="M1688" t="str">
        <f t="shared" si="26"/>
        <v>60+</v>
      </c>
      <c r="N1688" t="str">
        <f>VLOOKUP(C1688,Customer_Dim!$A$2:$H$501,4,0)</f>
        <v>Male</v>
      </c>
      <c r="O1688" t="str">
        <f>VLOOKUP(C1688,Customer_Dim!$A$2:$H$501,6,0)</f>
        <v>North Carolina</v>
      </c>
      <c r="P1688">
        <f>VLOOKUP(D1688,Product_Dim!$A$1:$G$101,7,0)</f>
        <v>485</v>
      </c>
    </row>
    <row r="1689" spans="1:16" x14ac:dyDescent="0.3">
      <c r="A1689" t="s">
        <v>2193</v>
      </c>
      <c r="B1689" s="4">
        <v>45433</v>
      </c>
      <c r="C1689" t="s">
        <v>1290</v>
      </c>
      <c r="D1689" t="s">
        <v>1668</v>
      </c>
      <c r="E1689" t="str">
        <f>VLOOKUP(D1689,Product_Dim!$A$1:$G$101,2,0)</f>
        <v>Men's Sports Shorts</v>
      </c>
      <c r="F1689" t="s">
        <v>1786</v>
      </c>
      <c r="G1689">
        <v>3</v>
      </c>
      <c r="H1689">
        <v>847.21</v>
      </c>
      <c r="I1689">
        <v>0.06</v>
      </c>
      <c r="J1689" t="s">
        <v>1807</v>
      </c>
      <c r="K1689" s="17">
        <v>2389.1322</v>
      </c>
      <c r="L1689">
        <f>VLOOKUP(C1689,Customer_Dim!$A$2:$H$501,3,0)</f>
        <v>60</v>
      </c>
      <c r="M1689" t="str">
        <f t="shared" si="26"/>
        <v>60+</v>
      </c>
      <c r="N1689" t="str">
        <f>VLOOKUP(C1689,Customer_Dim!$A$2:$H$501,4,0)</f>
        <v>Male</v>
      </c>
      <c r="O1689" t="str">
        <f>VLOOKUP(C1689,Customer_Dim!$A$2:$H$501,6,0)</f>
        <v>North Carolina</v>
      </c>
      <c r="P1689">
        <f>VLOOKUP(D1689,Product_Dim!$A$1:$G$101,7,0)</f>
        <v>224</v>
      </c>
    </row>
    <row r="1690" spans="1:16" x14ac:dyDescent="0.3">
      <c r="A1690" t="s">
        <v>3676</v>
      </c>
      <c r="B1690" s="4">
        <v>45794</v>
      </c>
      <c r="C1690" t="s">
        <v>1290</v>
      </c>
      <c r="D1690" t="s">
        <v>1678</v>
      </c>
      <c r="E1690" t="str">
        <f>VLOOKUP(D1690,Product_Dim!$A$1:$G$101,2,0)</f>
        <v>Bluetooth Car Audio System</v>
      </c>
      <c r="F1690" t="s">
        <v>1764</v>
      </c>
      <c r="G1690">
        <v>3</v>
      </c>
      <c r="H1690">
        <v>943.24</v>
      </c>
      <c r="I1690">
        <v>0.21</v>
      </c>
      <c r="J1690" t="s">
        <v>1805</v>
      </c>
      <c r="K1690" s="17">
        <v>2235.4787999999999</v>
      </c>
      <c r="L1690">
        <f>VLOOKUP(C1690,Customer_Dim!$A$2:$H$501,3,0)</f>
        <v>60</v>
      </c>
      <c r="M1690" t="str">
        <f t="shared" si="26"/>
        <v>60+</v>
      </c>
      <c r="N1690" t="str">
        <f>VLOOKUP(C1690,Customer_Dim!$A$2:$H$501,4,0)</f>
        <v>Male</v>
      </c>
      <c r="O1690" t="str">
        <f>VLOOKUP(C1690,Customer_Dim!$A$2:$H$501,6,0)</f>
        <v>North Carolina</v>
      </c>
      <c r="P1690">
        <f>VLOOKUP(D1690,Product_Dim!$A$1:$G$101,7,0)</f>
        <v>159</v>
      </c>
    </row>
    <row r="1691" spans="1:16" x14ac:dyDescent="0.3">
      <c r="A1691" t="s">
        <v>2437</v>
      </c>
      <c r="B1691" s="4">
        <v>45804</v>
      </c>
      <c r="C1691" t="s">
        <v>1290</v>
      </c>
      <c r="D1691" t="s">
        <v>1544</v>
      </c>
      <c r="E1691" t="str">
        <f>VLOOKUP(D1691,Product_Dim!$A$1:$G$101,2,0)</f>
        <v>Wireless Bluetooth Earbuds</v>
      </c>
      <c r="F1691" t="s">
        <v>1748</v>
      </c>
      <c r="G1691">
        <v>4</v>
      </c>
      <c r="H1691">
        <v>432.29</v>
      </c>
      <c r="I1691">
        <v>0.16</v>
      </c>
      <c r="J1691" t="s">
        <v>1810</v>
      </c>
      <c r="K1691" s="17">
        <v>1452.4944</v>
      </c>
      <c r="L1691">
        <f>VLOOKUP(C1691,Customer_Dim!$A$2:$H$501,3,0)</f>
        <v>60</v>
      </c>
      <c r="M1691" t="str">
        <f t="shared" si="26"/>
        <v>60+</v>
      </c>
      <c r="N1691" t="str">
        <f>VLOOKUP(C1691,Customer_Dim!$A$2:$H$501,4,0)</f>
        <v>Male</v>
      </c>
      <c r="O1691" t="str">
        <f>VLOOKUP(C1691,Customer_Dim!$A$2:$H$501,6,0)</f>
        <v>North Carolina</v>
      </c>
      <c r="P1691">
        <f>VLOOKUP(D1691,Product_Dim!$A$1:$G$101,7,0)</f>
        <v>142</v>
      </c>
    </row>
    <row r="1692" spans="1:16" x14ac:dyDescent="0.3">
      <c r="A1692" t="s">
        <v>3069</v>
      </c>
      <c r="B1692" s="4">
        <v>45253</v>
      </c>
      <c r="C1692" t="s">
        <v>1292</v>
      </c>
      <c r="D1692" t="s">
        <v>1594</v>
      </c>
      <c r="E1692" t="str">
        <f>VLOOKUP(D1692,Product_Dim!$A$1:$G$101,2,0)</f>
        <v>Vitamin C Face Serum</v>
      </c>
      <c r="F1692" t="s">
        <v>1783</v>
      </c>
      <c r="G1692">
        <v>1</v>
      </c>
      <c r="H1692">
        <v>223.25</v>
      </c>
      <c r="I1692">
        <v>0.28999999999999998</v>
      </c>
      <c r="J1692" t="s">
        <v>1805</v>
      </c>
      <c r="K1692" s="17">
        <v>158.50749999999999</v>
      </c>
      <c r="L1692">
        <f>VLOOKUP(C1692,Customer_Dim!$A$2:$H$501,3,0)</f>
        <v>45</v>
      </c>
      <c r="M1692" t="str">
        <f t="shared" si="26"/>
        <v>40–59</v>
      </c>
      <c r="N1692" t="str">
        <f>VLOOKUP(C1692,Customer_Dim!$A$2:$H$501,4,0)</f>
        <v>Female</v>
      </c>
      <c r="O1692" t="str">
        <f>VLOOKUP(C1692,Customer_Dim!$A$2:$H$501,6,0)</f>
        <v>Washington</v>
      </c>
      <c r="P1692">
        <f>VLOOKUP(D1692,Product_Dim!$A$1:$G$101,7,0)</f>
        <v>244</v>
      </c>
    </row>
    <row r="1693" spans="1:16" x14ac:dyDescent="0.3">
      <c r="A1693" t="s">
        <v>2806</v>
      </c>
      <c r="B1693" s="4">
        <v>45304</v>
      </c>
      <c r="C1693" t="s">
        <v>1292</v>
      </c>
      <c r="D1693" t="s">
        <v>1692</v>
      </c>
      <c r="E1693" t="str">
        <f>VLOOKUP(D1693,Product_Dim!$A$1:$G$101,2,0)</f>
        <v>Badminton Racket Set</v>
      </c>
      <c r="F1693" t="s">
        <v>1764</v>
      </c>
      <c r="G1693">
        <v>4</v>
      </c>
      <c r="H1693">
        <v>22.51</v>
      </c>
      <c r="I1693">
        <v>0.27</v>
      </c>
      <c r="J1693" t="s">
        <v>1807</v>
      </c>
      <c r="K1693" s="17">
        <v>65.729200000000006</v>
      </c>
      <c r="L1693">
        <f>VLOOKUP(C1693,Customer_Dim!$A$2:$H$501,3,0)</f>
        <v>45</v>
      </c>
      <c r="M1693" t="str">
        <f t="shared" si="26"/>
        <v>40–59</v>
      </c>
      <c r="N1693" t="str">
        <f>VLOOKUP(C1693,Customer_Dim!$A$2:$H$501,4,0)</f>
        <v>Female</v>
      </c>
      <c r="O1693" t="str">
        <f>VLOOKUP(C1693,Customer_Dim!$A$2:$H$501,6,0)</f>
        <v>Washington</v>
      </c>
      <c r="P1693">
        <f>VLOOKUP(D1693,Product_Dim!$A$1:$G$101,7,0)</f>
        <v>358</v>
      </c>
    </row>
    <row r="1694" spans="1:16" x14ac:dyDescent="0.3">
      <c r="A1694" t="s">
        <v>3704</v>
      </c>
      <c r="B1694" s="4">
        <v>45345</v>
      </c>
      <c r="C1694" t="s">
        <v>1292</v>
      </c>
      <c r="D1694" t="s">
        <v>1704</v>
      </c>
      <c r="E1694" t="str">
        <f>VLOOKUP(D1694,Product_Dim!$A$1:$G$101,2,0)</f>
        <v>LED Bedside Lamp</v>
      </c>
      <c r="F1694" t="s">
        <v>1758</v>
      </c>
      <c r="G1694">
        <v>2</v>
      </c>
      <c r="H1694">
        <v>152.91</v>
      </c>
      <c r="I1694">
        <v>0.24</v>
      </c>
      <c r="J1694" t="s">
        <v>1807</v>
      </c>
      <c r="K1694" s="17">
        <v>232.42320000000001</v>
      </c>
      <c r="L1694">
        <f>VLOOKUP(C1694,Customer_Dim!$A$2:$H$501,3,0)</f>
        <v>45</v>
      </c>
      <c r="M1694" t="str">
        <f t="shared" si="26"/>
        <v>40–59</v>
      </c>
      <c r="N1694" t="str">
        <f>VLOOKUP(C1694,Customer_Dim!$A$2:$H$501,4,0)</f>
        <v>Female</v>
      </c>
      <c r="O1694" t="str">
        <f>VLOOKUP(C1694,Customer_Dim!$A$2:$H$501,6,0)</f>
        <v>Washington</v>
      </c>
      <c r="P1694">
        <f>VLOOKUP(D1694,Product_Dim!$A$1:$G$101,7,0)</f>
        <v>220</v>
      </c>
    </row>
    <row r="1695" spans="1:16" x14ac:dyDescent="0.3">
      <c r="A1695" t="s">
        <v>2873</v>
      </c>
      <c r="B1695" s="4">
        <v>45608</v>
      </c>
      <c r="C1695" t="s">
        <v>1292</v>
      </c>
      <c r="D1695" t="s">
        <v>1714</v>
      </c>
      <c r="E1695" t="str">
        <f>VLOOKUP(D1695,Product_Dim!$A$1:$G$101,2,0)</f>
        <v>Microwave Oven</v>
      </c>
      <c r="F1695" t="s">
        <v>1792</v>
      </c>
      <c r="G1695">
        <v>1</v>
      </c>
      <c r="H1695">
        <v>909.04</v>
      </c>
      <c r="I1695">
        <v>0.11</v>
      </c>
      <c r="J1695" t="s">
        <v>1805</v>
      </c>
      <c r="K1695" s="17">
        <v>809.04560000000004</v>
      </c>
      <c r="L1695">
        <f>VLOOKUP(C1695,Customer_Dim!$A$2:$H$501,3,0)</f>
        <v>45</v>
      </c>
      <c r="M1695" t="str">
        <f t="shared" si="26"/>
        <v>40–59</v>
      </c>
      <c r="N1695" t="str">
        <f>VLOOKUP(C1695,Customer_Dim!$A$2:$H$501,4,0)</f>
        <v>Female</v>
      </c>
      <c r="O1695" t="str">
        <f>VLOOKUP(C1695,Customer_Dim!$A$2:$H$501,6,0)</f>
        <v>Washington</v>
      </c>
      <c r="P1695">
        <f>VLOOKUP(D1695,Product_Dim!$A$1:$G$101,7,0)</f>
        <v>191</v>
      </c>
    </row>
    <row r="1696" spans="1:16" x14ac:dyDescent="0.3">
      <c r="A1696" t="s">
        <v>3189</v>
      </c>
      <c r="B1696" s="4">
        <v>45374</v>
      </c>
      <c r="C1696" t="s">
        <v>1295</v>
      </c>
      <c r="D1696" t="s">
        <v>1550</v>
      </c>
      <c r="E1696" t="str">
        <f>VLOOKUP(D1696,Product_Dim!$A$1:$G$101,2,0)</f>
        <v>Ceramic Kitchen Bowl Set</v>
      </c>
      <c r="F1696" t="s">
        <v>1786</v>
      </c>
      <c r="G1696">
        <v>2</v>
      </c>
      <c r="H1696">
        <v>700.27</v>
      </c>
      <c r="I1696">
        <v>0.16</v>
      </c>
      <c r="J1696" t="s">
        <v>1805</v>
      </c>
      <c r="K1696" s="17">
        <v>1176.4536000000001</v>
      </c>
      <c r="L1696">
        <f>VLOOKUP(C1696,Customer_Dim!$A$2:$H$501,3,0)</f>
        <v>42</v>
      </c>
      <c r="M1696" t="str">
        <f t="shared" si="26"/>
        <v>40–59</v>
      </c>
      <c r="N1696" t="str">
        <f>VLOOKUP(C1696,Customer_Dim!$A$2:$H$501,4,0)</f>
        <v>Female</v>
      </c>
      <c r="O1696" t="str">
        <f>VLOOKUP(C1696,Customer_Dim!$A$2:$H$501,6,0)</f>
        <v>Kansas</v>
      </c>
      <c r="P1696">
        <f>VLOOKUP(D1696,Product_Dim!$A$1:$G$101,7,0)</f>
        <v>308</v>
      </c>
    </row>
    <row r="1697" spans="1:16" x14ac:dyDescent="0.3">
      <c r="A1697" t="s">
        <v>3322</v>
      </c>
      <c r="B1697" s="4">
        <v>45504</v>
      </c>
      <c r="C1697" t="s">
        <v>1295</v>
      </c>
      <c r="D1697" t="s">
        <v>1570</v>
      </c>
      <c r="E1697" t="str">
        <f>VLOOKUP(D1697,Product_Dim!$A$1:$G$101,2,0)</f>
        <v>Outdoor Sports Water Bottle</v>
      </c>
      <c r="F1697" t="s">
        <v>1779</v>
      </c>
      <c r="G1697">
        <v>1</v>
      </c>
      <c r="H1697">
        <v>136.12</v>
      </c>
      <c r="I1697">
        <v>7.0000000000000007E-2</v>
      </c>
      <c r="J1697" t="s">
        <v>1805</v>
      </c>
      <c r="K1697" s="17">
        <v>126.5916</v>
      </c>
      <c r="L1697">
        <f>VLOOKUP(C1697,Customer_Dim!$A$2:$H$501,3,0)</f>
        <v>42</v>
      </c>
      <c r="M1697" t="str">
        <f t="shared" si="26"/>
        <v>40–59</v>
      </c>
      <c r="N1697" t="str">
        <f>VLOOKUP(C1697,Customer_Dim!$A$2:$H$501,4,0)</f>
        <v>Female</v>
      </c>
      <c r="O1697" t="str">
        <f>VLOOKUP(C1697,Customer_Dim!$A$2:$H$501,6,0)</f>
        <v>Kansas</v>
      </c>
      <c r="P1697">
        <f>VLOOKUP(D1697,Product_Dim!$A$1:$G$101,7,0)</f>
        <v>0</v>
      </c>
    </row>
    <row r="1698" spans="1:16" x14ac:dyDescent="0.3">
      <c r="A1698" t="s">
        <v>2258</v>
      </c>
      <c r="B1698" s="4">
        <v>45508</v>
      </c>
      <c r="C1698" t="s">
        <v>1295</v>
      </c>
      <c r="D1698" t="s">
        <v>1628</v>
      </c>
      <c r="E1698" t="str">
        <f>VLOOKUP(D1698,Product_Dim!$A$1:$G$101,2,0)</f>
        <v>Men's Roll-On Perfume</v>
      </c>
      <c r="F1698" t="s">
        <v>1743</v>
      </c>
      <c r="G1698">
        <v>4</v>
      </c>
      <c r="H1698">
        <v>829.36</v>
      </c>
      <c r="I1698">
        <v>0.11</v>
      </c>
      <c r="J1698" t="s">
        <v>1807</v>
      </c>
      <c r="K1698" s="17">
        <v>2952.5216</v>
      </c>
      <c r="L1698">
        <f>VLOOKUP(C1698,Customer_Dim!$A$2:$H$501,3,0)</f>
        <v>42</v>
      </c>
      <c r="M1698" t="str">
        <f t="shared" si="26"/>
        <v>40–59</v>
      </c>
      <c r="N1698" t="str">
        <f>VLOOKUP(C1698,Customer_Dim!$A$2:$H$501,4,0)</f>
        <v>Female</v>
      </c>
      <c r="O1698" t="str">
        <f>VLOOKUP(C1698,Customer_Dim!$A$2:$H$501,6,0)</f>
        <v>Kansas</v>
      </c>
      <c r="P1698">
        <f>VLOOKUP(D1698,Product_Dim!$A$1:$G$101,7,0)</f>
        <v>267</v>
      </c>
    </row>
    <row r="1699" spans="1:16" x14ac:dyDescent="0.3">
      <c r="A1699" t="s">
        <v>2544</v>
      </c>
      <c r="B1699" s="4">
        <v>45756</v>
      </c>
      <c r="C1699" t="s">
        <v>1295</v>
      </c>
      <c r="D1699" t="s">
        <v>1547</v>
      </c>
      <c r="E1699" t="str">
        <f>VLOOKUP(D1699,Product_Dim!$A$1:$G$101,2,0)</f>
        <v>Adjustable Dumbbell Set</v>
      </c>
      <c r="F1699" t="s">
        <v>1751</v>
      </c>
      <c r="G1699">
        <v>2</v>
      </c>
      <c r="H1699">
        <v>492.5</v>
      </c>
      <c r="I1699">
        <v>0.3</v>
      </c>
      <c r="J1699" t="s">
        <v>1807</v>
      </c>
      <c r="K1699" s="17">
        <v>689.5</v>
      </c>
      <c r="L1699">
        <f>VLOOKUP(C1699,Customer_Dim!$A$2:$H$501,3,0)</f>
        <v>42</v>
      </c>
      <c r="M1699" t="str">
        <f t="shared" si="26"/>
        <v>40–59</v>
      </c>
      <c r="N1699" t="str">
        <f>VLOOKUP(C1699,Customer_Dim!$A$2:$H$501,4,0)</f>
        <v>Female</v>
      </c>
      <c r="O1699" t="str">
        <f>VLOOKUP(C1699,Customer_Dim!$A$2:$H$501,6,0)</f>
        <v>Kansas</v>
      </c>
      <c r="P1699">
        <f>VLOOKUP(D1699,Product_Dim!$A$1:$G$101,7,0)</f>
        <v>323</v>
      </c>
    </row>
    <row r="1700" spans="1:16" x14ac:dyDescent="0.3">
      <c r="A1700" t="s">
        <v>1876</v>
      </c>
      <c r="B1700" s="4">
        <v>45897</v>
      </c>
      <c r="C1700" t="s">
        <v>1297</v>
      </c>
      <c r="D1700" t="s">
        <v>1556</v>
      </c>
      <c r="E1700" t="str">
        <f>VLOOKUP(D1700,Product_Dim!$A$1:$G$101,2,0)</f>
        <v>USB-C Fast Charger</v>
      </c>
      <c r="F1700" t="s">
        <v>1786</v>
      </c>
      <c r="G1700">
        <v>4</v>
      </c>
      <c r="H1700">
        <v>561.24</v>
      </c>
      <c r="I1700">
        <v>0.24</v>
      </c>
      <c r="J1700" t="s">
        <v>1805</v>
      </c>
      <c r="K1700" s="17">
        <v>1706.1695999999999</v>
      </c>
      <c r="L1700">
        <f>VLOOKUP(C1700,Customer_Dim!$A$2:$H$501,3,0)</f>
        <v>35</v>
      </c>
      <c r="M1700" t="str">
        <f t="shared" si="26"/>
        <v>20–39</v>
      </c>
      <c r="N1700" t="str">
        <f>VLOOKUP(C1700,Customer_Dim!$A$2:$H$501,4,0)</f>
        <v>Male</v>
      </c>
      <c r="O1700" t="str">
        <f>VLOOKUP(C1700,Customer_Dim!$A$2:$H$501,6,0)</f>
        <v>Kansas</v>
      </c>
      <c r="P1700">
        <f>VLOOKUP(D1700,Product_Dim!$A$1:$G$101,7,0)</f>
        <v>453</v>
      </c>
    </row>
    <row r="1701" spans="1:16" x14ac:dyDescent="0.3">
      <c r="A1701" t="s">
        <v>1891</v>
      </c>
      <c r="B1701" s="4">
        <v>45268</v>
      </c>
      <c r="C1701" t="s">
        <v>1297</v>
      </c>
      <c r="D1701" t="s">
        <v>1622</v>
      </c>
      <c r="E1701" t="str">
        <f>VLOOKUP(D1701,Product_Dim!$A$1:$G$101,2,0)</f>
        <v>Men's Winter Jacket</v>
      </c>
      <c r="F1701" t="s">
        <v>1789</v>
      </c>
      <c r="G1701">
        <v>1</v>
      </c>
      <c r="H1701">
        <v>773.57</v>
      </c>
      <c r="I1701">
        <v>0.05</v>
      </c>
      <c r="J1701" t="s">
        <v>1810</v>
      </c>
      <c r="K1701" s="17">
        <v>734.89150000000006</v>
      </c>
      <c r="L1701">
        <f>VLOOKUP(C1701,Customer_Dim!$A$2:$H$501,3,0)</f>
        <v>35</v>
      </c>
      <c r="M1701" t="str">
        <f t="shared" si="26"/>
        <v>20–39</v>
      </c>
      <c r="N1701" t="str">
        <f>VLOOKUP(C1701,Customer_Dim!$A$2:$H$501,4,0)</f>
        <v>Male</v>
      </c>
      <c r="O1701" t="str">
        <f>VLOOKUP(C1701,Customer_Dim!$A$2:$H$501,6,0)</f>
        <v>Kansas</v>
      </c>
      <c r="P1701">
        <f>VLOOKUP(D1701,Product_Dim!$A$1:$G$101,7,0)</f>
        <v>296</v>
      </c>
    </row>
    <row r="1702" spans="1:16" x14ac:dyDescent="0.3">
      <c r="A1702" t="s">
        <v>3738</v>
      </c>
      <c r="B1702" s="4">
        <v>45825</v>
      </c>
      <c r="C1702" t="s">
        <v>1300</v>
      </c>
      <c r="D1702" t="s">
        <v>1696</v>
      </c>
      <c r="E1702" t="str">
        <f>VLOOKUP(D1702,Product_Dim!$A$1:$G$101,2,0)</f>
        <v>Hydrating Face Cleanser</v>
      </c>
      <c r="F1702" t="s">
        <v>1789</v>
      </c>
      <c r="G1702">
        <v>3</v>
      </c>
      <c r="H1702">
        <v>63.36</v>
      </c>
      <c r="I1702">
        <v>0.28999999999999998</v>
      </c>
      <c r="J1702" t="s">
        <v>1810</v>
      </c>
      <c r="K1702" s="17">
        <v>134.95679999999999</v>
      </c>
      <c r="L1702">
        <f>VLOOKUP(C1702,Customer_Dim!$A$2:$H$501,3,0)</f>
        <v>53</v>
      </c>
      <c r="M1702" t="str">
        <f t="shared" si="26"/>
        <v>40–59</v>
      </c>
      <c r="N1702" t="str">
        <f>VLOOKUP(C1702,Customer_Dim!$A$2:$H$501,4,0)</f>
        <v>Male</v>
      </c>
      <c r="O1702" t="str">
        <f>VLOOKUP(C1702,Customer_Dim!$A$2:$H$501,6,0)</f>
        <v>North Carolina</v>
      </c>
      <c r="P1702">
        <f>VLOOKUP(D1702,Product_Dim!$A$1:$G$101,7,0)</f>
        <v>159</v>
      </c>
    </row>
    <row r="1703" spans="1:16" x14ac:dyDescent="0.3">
      <c r="A1703" t="s">
        <v>1999</v>
      </c>
      <c r="B1703" s="4">
        <v>45617</v>
      </c>
      <c r="C1703" t="s">
        <v>1300</v>
      </c>
      <c r="D1703" t="s">
        <v>1714</v>
      </c>
      <c r="E1703" t="str">
        <f>VLOOKUP(D1703,Product_Dim!$A$1:$G$101,2,0)</f>
        <v>Microwave Oven</v>
      </c>
      <c r="F1703" t="s">
        <v>1781</v>
      </c>
      <c r="G1703">
        <v>3</v>
      </c>
      <c r="H1703">
        <v>361.65</v>
      </c>
      <c r="I1703">
        <v>0.15</v>
      </c>
      <c r="J1703" t="s">
        <v>1810</v>
      </c>
      <c r="K1703" s="17">
        <v>922.20749999999987</v>
      </c>
      <c r="L1703">
        <f>VLOOKUP(C1703,Customer_Dim!$A$2:$H$501,3,0)</f>
        <v>53</v>
      </c>
      <c r="M1703" t="str">
        <f t="shared" si="26"/>
        <v>40–59</v>
      </c>
      <c r="N1703" t="str">
        <f>VLOOKUP(C1703,Customer_Dim!$A$2:$H$501,4,0)</f>
        <v>Male</v>
      </c>
      <c r="O1703" t="str">
        <f>VLOOKUP(C1703,Customer_Dim!$A$2:$H$501,6,0)</f>
        <v>North Carolina</v>
      </c>
      <c r="P1703">
        <f>VLOOKUP(D1703,Product_Dim!$A$1:$G$101,7,0)</f>
        <v>191</v>
      </c>
    </row>
    <row r="1704" spans="1:16" x14ac:dyDescent="0.3">
      <c r="A1704" t="s">
        <v>3594</v>
      </c>
      <c r="B1704" s="4">
        <v>45652</v>
      </c>
      <c r="C1704" t="s">
        <v>1303</v>
      </c>
      <c r="D1704" t="s">
        <v>1542</v>
      </c>
      <c r="E1704" t="str">
        <f>VLOOKUP(D1704,Product_Dim!$A$1:$G$101,2,0)</f>
        <v>LED Table Lamp</v>
      </c>
      <c r="F1704" t="s">
        <v>1783</v>
      </c>
      <c r="G1704">
        <v>1</v>
      </c>
      <c r="H1704">
        <v>384.57</v>
      </c>
      <c r="I1704">
        <v>0.06</v>
      </c>
      <c r="J1704" t="s">
        <v>1807</v>
      </c>
      <c r="K1704" s="17">
        <v>361.49579999999997</v>
      </c>
      <c r="L1704">
        <f>VLOOKUP(C1704,Customer_Dim!$A$2:$H$501,3,0)</f>
        <v>40</v>
      </c>
      <c r="M1704" t="str">
        <f t="shared" si="26"/>
        <v>40–59</v>
      </c>
      <c r="N1704" t="str">
        <f>VLOOKUP(C1704,Customer_Dim!$A$2:$H$501,4,0)</f>
        <v>Male</v>
      </c>
      <c r="O1704" t="str">
        <f>VLOOKUP(C1704,Customer_Dim!$A$2:$H$501,6,0)</f>
        <v>Utah</v>
      </c>
      <c r="P1704">
        <f>VLOOKUP(D1704,Product_Dim!$A$1:$G$101,7,0)</f>
        <v>170</v>
      </c>
    </row>
    <row r="1705" spans="1:16" x14ac:dyDescent="0.3">
      <c r="A1705" t="s">
        <v>2691</v>
      </c>
      <c r="B1705" s="4">
        <v>45395</v>
      </c>
      <c r="C1705" t="s">
        <v>1303</v>
      </c>
      <c r="D1705" t="s">
        <v>1674</v>
      </c>
      <c r="E1705" t="str">
        <f>VLOOKUP(D1705,Product_Dim!$A$1:$G$101,2,0)</f>
        <v>Professional Jump Rope</v>
      </c>
      <c r="F1705" t="s">
        <v>1795</v>
      </c>
      <c r="G1705">
        <v>1</v>
      </c>
      <c r="H1705">
        <v>44.08</v>
      </c>
      <c r="I1705">
        <v>0.05</v>
      </c>
      <c r="J1705" t="s">
        <v>1805</v>
      </c>
      <c r="K1705" s="17">
        <v>41.875999999999998</v>
      </c>
      <c r="L1705">
        <f>VLOOKUP(C1705,Customer_Dim!$A$2:$H$501,3,0)</f>
        <v>40</v>
      </c>
      <c r="M1705" t="str">
        <f t="shared" si="26"/>
        <v>40–59</v>
      </c>
      <c r="N1705" t="str">
        <f>VLOOKUP(C1705,Customer_Dim!$A$2:$H$501,4,0)</f>
        <v>Male</v>
      </c>
      <c r="O1705" t="str">
        <f>VLOOKUP(C1705,Customer_Dim!$A$2:$H$501,6,0)</f>
        <v>Utah</v>
      </c>
      <c r="P1705">
        <f>VLOOKUP(D1705,Product_Dim!$A$1:$G$101,7,0)</f>
        <v>300</v>
      </c>
    </row>
    <row r="1706" spans="1:16" x14ac:dyDescent="0.3">
      <c r="A1706" t="s">
        <v>2420</v>
      </c>
      <c r="B1706" s="4">
        <v>45772</v>
      </c>
      <c r="C1706" t="s">
        <v>1303</v>
      </c>
      <c r="D1706" t="s">
        <v>1680</v>
      </c>
      <c r="E1706" t="str">
        <f>VLOOKUP(D1706,Product_Dim!$A$1:$G$101,2,0)</f>
        <v>Women's Ankle Boots</v>
      </c>
      <c r="F1706" t="s">
        <v>1771</v>
      </c>
      <c r="G1706">
        <v>4</v>
      </c>
      <c r="H1706">
        <v>659.03</v>
      </c>
      <c r="I1706">
        <v>0.15</v>
      </c>
      <c r="J1706" t="s">
        <v>1805</v>
      </c>
      <c r="K1706" s="17">
        <v>2240.7020000000002</v>
      </c>
      <c r="L1706">
        <f>VLOOKUP(C1706,Customer_Dim!$A$2:$H$501,3,0)</f>
        <v>40</v>
      </c>
      <c r="M1706" t="str">
        <f t="shared" si="26"/>
        <v>40–59</v>
      </c>
      <c r="N1706" t="str">
        <f>VLOOKUP(C1706,Customer_Dim!$A$2:$H$501,4,0)</f>
        <v>Male</v>
      </c>
      <c r="O1706" t="str">
        <f>VLOOKUP(C1706,Customer_Dim!$A$2:$H$501,6,0)</f>
        <v>Utah</v>
      </c>
      <c r="P1706">
        <f>VLOOKUP(D1706,Product_Dim!$A$1:$G$101,7,0)</f>
        <v>82</v>
      </c>
    </row>
    <row r="1707" spans="1:16" x14ac:dyDescent="0.3">
      <c r="A1707" t="s">
        <v>2942</v>
      </c>
      <c r="B1707" s="4">
        <v>45722</v>
      </c>
      <c r="C1707" t="s">
        <v>1303</v>
      </c>
      <c r="D1707" t="s">
        <v>1708</v>
      </c>
      <c r="E1707" t="str">
        <f>VLOOKUP(D1707,Product_Dim!$A$1:$G$101,2,0)</f>
        <v>Face Foundation Kit</v>
      </c>
      <c r="F1707" t="s">
        <v>1758</v>
      </c>
      <c r="G1707">
        <v>4</v>
      </c>
      <c r="H1707">
        <v>630.21</v>
      </c>
      <c r="I1707">
        <v>0.14000000000000001</v>
      </c>
      <c r="J1707" t="s">
        <v>1810</v>
      </c>
      <c r="K1707" s="17">
        <v>2167.9223999999999</v>
      </c>
      <c r="L1707">
        <f>VLOOKUP(C1707,Customer_Dim!$A$2:$H$501,3,0)</f>
        <v>40</v>
      </c>
      <c r="M1707" t="str">
        <f t="shared" si="26"/>
        <v>40–59</v>
      </c>
      <c r="N1707" t="str">
        <f>VLOOKUP(C1707,Customer_Dim!$A$2:$H$501,4,0)</f>
        <v>Male</v>
      </c>
      <c r="O1707" t="str">
        <f>VLOOKUP(C1707,Customer_Dim!$A$2:$H$501,6,0)</f>
        <v>Utah</v>
      </c>
      <c r="P1707">
        <f>VLOOKUP(D1707,Product_Dim!$A$1:$G$101,7,0)</f>
        <v>457</v>
      </c>
    </row>
    <row r="1708" spans="1:16" x14ac:dyDescent="0.3">
      <c r="A1708" t="s">
        <v>3755</v>
      </c>
      <c r="B1708" s="4">
        <v>45293</v>
      </c>
      <c r="C1708" t="s">
        <v>1303</v>
      </c>
      <c r="D1708" t="s">
        <v>1718</v>
      </c>
      <c r="E1708" t="str">
        <f>VLOOKUP(D1708,Product_Dim!$A$1:$G$101,2,0)</f>
        <v>Vitamin E Body Lotion</v>
      </c>
      <c r="F1708" t="s">
        <v>1771</v>
      </c>
      <c r="G1708">
        <v>4</v>
      </c>
      <c r="H1708">
        <v>101.25</v>
      </c>
      <c r="I1708">
        <v>0.16</v>
      </c>
      <c r="J1708" t="s">
        <v>1807</v>
      </c>
      <c r="K1708" s="17">
        <v>340.2</v>
      </c>
      <c r="L1708">
        <f>VLOOKUP(C1708,Customer_Dim!$A$2:$H$501,3,0)</f>
        <v>40</v>
      </c>
      <c r="M1708" t="str">
        <f t="shared" si="26"/>
        <v>40–59</v>
      </c>
      <c r="N1708" t="str">
        <f>VLOOKUP(C1708,Customer_Dim!$A$2:$H$501,4,0)</f>
        <v>Male</v>
      </c>
      <c r="O1708" t="str">
        <f>VLOOKUP(C1708,Customer_Dim!$A$2:$H$501,6,0)</f>
        <v>Utah</v>
      </c>
      <c r="P1708">
        <f>VLOOKUP(D1708,Product_Dim!$A$1:$G$101,7,0)</f>
        <v>213</v>
      </c>
    </row>
    <row r="1709" spans="1:16" x14ac:dyDescent="0.3">
      <c r="A1709" t="s">
        <v>2815</v>
      </c>
      <c r="B1709" s="4">
        <v>45259</v>
      </c>
      <c r="C1709" t="s">
        <v>1306</v>
      </c>
      <c r="D1709" t="s">
        <v>1656</v>
      </c>
      <c r="E1709" t="str">
        <f>VLOOKUP(D1709,Product_Dim!$A$1:$G$101,2,0)</f>
        <v>Organic Sunscreen Lotion</v>
      </c>
      <c r="F1709" t="s">
        <v>1771</v>
      </c>
      <c r="G1709">
        <v>1</v>
      </c>
      <c r="H1709">
        <v>395.18</v>
      </c>
      <c r="I1709">
        <v>0.09</v>
      </c>
      <c r="J1709" t="s">
        <v>1807</v>
      </c>
      <c r="K1709" s="17">
        <v>359.61380000000003</v>
      </c>
      <c r="L1709">
        <f>VLOOKUP(C1709,Customer_Dim!$A$2:$H$501,3,0)</f>
        <v>28</v>
      </c>
      <c r="M1709" t="str">
        <f t="shared" si="26"/>
        <v>20–39</v>
      </c>
      <c r="N1709" t="str">
        <f>VLOOKUP(C1709,Customer_Dim!$A$2:$H$501,4,0)</f>
        <v>Male</v>
      </c>
      <c r="O1709" t="str">
        <f>VLOOKUP(C1709,Customer_Dim!$A$2:$H$501,6,0)</f>
        <v>North Carolina</v>
      </c>
      <c r="P1709">
        <f>VLOOKUP(D1709,Product_Dim!$A$1:$G$101,7,0)</f>
        <v>458</v>
      </c>
    </row>
    <row r="1710" spans="1:16" x14ac:dyDescent="0.3">
      <c r="A1710" t="s">
        <v>3459</v>
      </c>
      <c r="B1710" s="4">
        <v>45532</v>
      </c>
      <c r="C1710" t="s">
        <v>1306</v>
      </c>
      <c r="D1710" t="s">
        <v>1716</v>
      </c>
      <c r="E1710" t="str">
        <f>VLOOKUP(D1710,Product_Dim!$A$1:$G$101,2,0)</f>
        <v>USB-C Laptop Charger</v>
      </c>
      <c r="F1710" t="s">
        <v>1783</v>
      </c>
      <c r="G1710">
        <v>3</v>
      </c>
      <c r="H1710">
        <v>199.13</v>
      </c>
      <c r="I1710">
        <v>0.24</v>
      </c>
      <c r="J1710" t="s">
        <v>1805</v>
      </c>
      <c r="K1710" s="17">
        <v>454.01639999999998</v>
      </c>
      <c r="L1710">
        <f>VLOOKUP(C1710,Customer_Dim!$A$2:$H$501,3,0)</f>
        <v>28</v>
      </c>
      <c r="M1710" t="str">
        <f t="shared" si="26"/>
        <v>20–39</v>
      </c>
      <c r="N1710" t="str">
        <f>VLOOKUP(C1710,Customer_Dim!$A$2:$H$501,4,0)</f>
        <v>Male</v>
      </c>
      <c r="O1710" t="str">
        <f>VLOOKUP(C1710,Customer_Dim!$A$2:$H$501,6,0)</f>
        <v>North Carolina</v>
      </c>
      <c r="P1710">
        <f>VLOOKUP(D1710,Product_Dim!$A$1:$G$101,7,0)</f>
        <v>485</v>
      </c>
    </row>
    <row r="1711" spans="1:16" x14ac:dyDescent="0.3">
      <c r="A1711" t="s">
        <v>3070</v>
      </c>
      <c r="B1711" s="4">
        <v>45530</v>
      </c>
      <c r="C1711" t="s">
        <v>1309</v>
      </c>
      <c r="D1711" t="s">
        <v>1594</v>
      </c>
      <c r="E1711" t="str">
        <f>VLOOKUP(D1711,Product_Dim!$A$1:$G$101,2,0)</f>
        <v>Vitamin C Face Serum</v>
      </c>
      <c r="F1711" t="s">
        <v>1751</v>
      </c>
      <c r="G1711">
        <v>3</v>
      </c>
      <c r="H1711">
        <v>918.76</v>
      </c>
      <c r="I1711">
        <v>0.2</v>
      </c>
      <c r="J1711" t="s">
        <v>1807</v>
      </c>
      <c r="K1711" s="17">
        <v>2205.0239999999999</v>
      </c>
      <c r="L1711">
        <f>VLOOKUP(C1711,Customer_Dim!$A$2:$H$501,3,0)</f>
        <v>18</v>
      </c>
      <c r="M1711" t="str">
        <f t="shared" si="26"/>
        <v>Below 20</v>
      </c>
      <c r="N1711" t="str">
        <f>VLOOKUP(C1711,Customer_Dim!$A$2:$H$501,4,0)</f>
        <v>Female</v>
      </c>
      <c r="O1711" t="str">
        <f>VLOOKUP(C1711,Customer_Dim!$A$2:$H$501,6,0)</f>
        <v>Maine</v>
      </c>
      <c r="P1711">
        <f>VLOOKUP(D1711,Product_Dim!$A$1:$G$101,7,0)</f>
        <v>244</v>
      </c>
    </row>
    <row r="1712" spans="1:16" x14ac:dyDescent="0.3">
      <c r="A1712" t="s">
        <v>1942</v>
      </c>
      <c r="B1712" s="4">
        <v>45544</v>
      </c>
      <c r="C1712" t="s">
        <v>1309</v>
      </c>
      <c r="D1712" t="s">
        <v>1636</v>
      </c>
      <c r="E1712" t="str">
        <f>VLOOKUP(D1712,Product_Dim!$A$1:$G$101,2,0)</f>
        <v>Men's Track Pants</v>
      </c>
      <c r="F1712" t="s">
        <v>1755</v>
      </c>
      <c r="G1712">
        <v>3</v>
      </c>
      <c r="H1712">
        <v>576.52</v>
      </c>
      <c r="I1712">
        <v>0.22</v>
      </c>
      <c r="J1712" t="s">
        <v>1810</v>
      </c>
      <c r="K1712" s="17">
        <v>1349.0568000000001</v>
      </c>
      <c r="L1712">
        <f>VLOOKUP(C1712,Customer_Dim!$A$2:$H$501,3,0)</f>
        <v>18</v>
      </c>
      <c r="M1712" t="str">
        <f t="shared" si="26"/>
        <v>Below 20</v>
      </c>
      <c r="N1712" t="str">
        <f>VLOOKUP(C1712,Customer_Dim!$A$2:$H$501,4,0)</f>
        <v>Female</v>
      </c>
      <c r="O1712" t="str">
        <f>VLOOKUP(C1712,Customer_Dim!$A$2:$H$501,6,0)</f>
        <v>Maine</v>
      </c>
      <c r="P1712">
        <f>VLOOKUP(D1712,Product_Dim!$A$1:$G$101,7,0)</f>
        <v>125</v>
      </c>
    </row>
    <row r="1713" spans="1:16" x14ac:dyDescent="0.3">
      <c r="A1713" t="s">
        <v>2002</v>
      </c>
      <c r="B1713" s="4">
        <v>45290</v>
      </c>
      <c r="C1713" t="s">
        <v>1309</v>
      </c>
      <c r="D1713" t="s">
        <v>1650</v>
      </c>
      <c r="E1713" t="str">
        <f>VLOOKUP(D1713,Product_Dim!$A$1:$G$101,2,0)</f>
        <v>Luxury Perfume Spray</v>
      </c>
      <c r="F1713" t="s">
        <v>1789</v>
      </c>
      <c r="G1713">
        <v>1</v>
      </c>
      <c r="H1713">
        <v>889.19</v>
      </c>
      <c r="I1713">
        <v>0.03</v>
      </c>
      <c r="J1713" t="s">
        <v>1805</v>
      </c>
      <c r="K1713" s="17">
        <v>862.51430000000005</v>
      </c>
      <c r="L1713">
        <f>VLOOKUP(C1713,Customer_Dim!$A$2:$H$501,3,0)</f>
        <v>18</v>
      </c>
      <c r="M1713" t="str">
        <f t="shared" si="26"/>
        <v>Below 20</v>
      </c>
      <c r="N1713" t="str">
        <f>VLOOKUP(C1713,Customer_Dim!$A$2:$H$501,4,0)</f>
        <v>Female</v>
      </c>
      <c r="O1713" t="str">
        <f>VLOOKUP(C1713,Customer_Dim!$A$2:$H$501,6,0)</f>
        <v>Maine</v>
      </c>
      <c r="P1713">
        <f>VLOOKUP(D1713,Product_Dim!$A$1:$G$101,7,0)</f>
        <v>444</v>
      </c>
    </row>
    <row r="1714" spans="1:16" x14ac:dyDescent="0.3">
      <c r="A1714" t="s">
        <v>3200</v>
      </c>
      <c r="B1714" s="4">
        <v>45243</v>
      </c>
      <c r="C1714" t="s">
        <v>1312</v>
      </c>
      <c r="D1714" t="s">
        <v>1531</v>
      </c>
      <c r="E1714" t="str">
        <f>VLOOKUP(D1714,Product_Dim!$A$1:$G$101,2,0)</f>
        <v>Women's Casual Hoodie</v>
      </c>
      <c r="F1714" t="s">
        <v>1743</v>
      </c>
      <c r="G1714">
        <v>1</v>
      </c>
      <c r="H1714">
        <v>493.45</v>
      </c>
      <c r="I1714">
        <v>0.09</v>
      </c>
      <c r="J1714" t="s">
        <v>1805</v>
      </c>
      <c r="K1714" s="17">
        <v>449.03949999999998</v>
      </c>
      <c r="L1714">
        <f>VLOOKUP(C1714,Customer_Dim!$A$2:$H$501,3,0)</f>
        <v>27</v>
      </c>
      <c r="M1714" t="str">
        <f t="shared" si="26"/>
        <v>20–39</v>
      </c>
      <c r="N1714" t="str">
        <f>VLOOKUP(C1714,Customer_Dim!$A$2:$H$501,4,0)</f>
        <v>Female</v>
      </c>
      <c r="O1714" t="str">
        <f>VLOOKUP(C1714,Customer_Dim!$A$2:$H$501,6,0)</f>
        <v>Louisiana</v>
      </c>
      <c r="P1714">
        <f>VLOOKUP(D1714,Product_Dim!$A$1:$G$101,7,0)</f>
        <v>352</v>
      </c>
    </row>
    <row r="1715" spans="1:16" x14ac:dyDescent="0.3">
      <c r="A1715" t="s">
        <v>2632</v>
      </c>
      <c r="B1715" s="4">
        <v>45877</v>
      </c>
      <c r="C1715" t="s">
        <v>1312</v>
      </c>
      <c r="D1715" t="s">
        <v>1604</v>
      </c>
      <c r="E1715" t="str">
        <f>VLOOKUP(D1715,Product_Dim!$A$1:$G$101,2,0)</f>
        <v>Men's Casual Sneakers</v>
      </c>
      <c r="F1715" t="s">
        <v>1783</v>
      </c>
      <c r="G1715">
        <v>4</v>
      </c>
      <c r="H1715">
        <v>184.57</v>
      </c>
      <c r="I1715">
        <v>0.28000000000000003</v>
      </c>
      <c r="J1715" t="s">
        <v>1805</v>
      </c>
      <c r="K1715" s="17">
        <v>531.5616</v>
      </c>
      <c r="L1715">
        <f>VLOOKUP(C1715,Customer_Dim!$A$2:$H$501,3,0)</f>
        <v>27</v>
      </c>
      <c r="M1715" t="str">
        <f t="shared" si="26"/>
        <v>20–39</v>
      </c>
      <c r="N1715" t="str">
        <f>VLOOKUP(C1715,Customer_Dim!$A$2:$H$501,4,0)</f>
        <v>Female</v>
      </c>
      <c r="O1715" t="str">
        <f>VLOOKUP(C1715,Customer_Dim!$A$2:$H$501,6,0)</f>
        <v>Louisiana</v>
      </c>
      <c r="P1715">
        <f>VLOOKUP(D1715,Product_Dim!$A$1:$G$101,7,0)</f>
        <v>214</v>
      </c>
    </row>
    <row r="1716" spans="1:16" x14ac:dyDescent="0.3">
      <c r="A1716" t="s">
        <v>1992</v>
      </c>
      <c r="B1716" s="4">
        <v>45354</v>
      </c>
      <c r="C1716" t="s">
        <v>1312</v>
      </c>
      <c r="D1716" t="s">
        <v>1656</v>
      </c>
      <c r="E1716" t="str">
        <f>VLOOKUP(D1716,Product_Dim!$A$1:$G$101,2,0)</f>
        <v>Organic Sunscreen Lotion</v>
      </c>
      <c r="F1716" t="s">
        <v>1748</v>
      </c>
      <c r="G1716">
        <v>3</v>
      </c>
      <c r="H1716">
        <v>476.78</v>
      </c>
      <c r="I1716">
        <v>0.09</v>
      </c>
      <c r="J1716" t="s">
        <v>1810</v>
      </c>
      <c r="K1716" s="17">
        <v>1301.6094000000001</v>
      </c>
      <c r="L1716">
        <f>VLOOKUP(C1716,Customer_Dim!$A$2:$H$501,3,0)</f>
        <v>27</v>
      </c>
      <c r="M1716" t="str">
        <f t="shared" si="26"/>
        <v>20–39</v>
      </c>
      <c r="N1716" t="str">
        <f>VLOOKUP(C1716,Customer_Dim!$A$2:$H$501,4,0)</f>
        <v>Female</v>
      </c>
      <c r="O1716" t="str">
        <f>VLOOKUP(C1716,Customer_Dim!$A$2:$H$501,6,0)</f>
        <v>Louisiana</v>
      </c>
      <c r="P1716">
        <f>VLOOKUP(D1716,Product_Dim!$A$1:$G$101,7,0)</f>
        <v>458</v>
      </c>
    </row>
    <row r="1717" spans="1:16" x14ac:dyDescent="0.3">
      <c r="A1717" t="s">
        <v>3007</v>
      </c>
      <c r="B1717" s="4">
        <v>45313</v>
      </c>
      <c r="C1717" t="s">
        <v>1312</v>
      </c>
      <c r="D1717" t="s">
        <v>1662</v>
      </c>
      <c r="E1717" t="str">
        <f>VLOOKUP(D1717,Product_Dim!$A$1:$G$101,2,0)</f>
        <v>Women's Hair Dryer Brush</v>
      </c>
      <c r="F1717" t="s">
        <v>1743</v>
      </c>
      <c r="G1717">
        <v>1</v>
      </c>
      <c r="H1717">
        <v>743.55</v>
      </c>
      <c r="I1717">
        <v>0.11</v>
      </c>
      <c r="J1717" t="s">
        <v>1810</v>
      </c>
      <c r="K1717" s="17">
        <v>661.7595</v>
      </c>
      <c r="L1717">
        <f>VLOOKUP(C1717,Customer_Dim!$A$2:$H$501,3,0)</f>
        <v>27</v>
      </c>
      <c r="M1717" t="str">
        <f t="shared" si="26"/>
        <v>20–39</v>
      </c>
      <c r="N1717" t="str">
        <f>VLOOKUP(C1717,Customer_Dim!$A$2:$H$501,4,0)</f>
        <v>Female</v>
      </c>
      <c r="O1717" t="str">
        <f>VLOOKUP(C1717,Customer_Dim!$A$2:$H$501,6,0)</f>
        <v>Louisiana</v>
      </c>
      <c r="P1717">
        <f>VLOOKUP(D1717,Product_Dim!$A$1:$G$101,7,0)</f>
        <v>177</v>
      </c>
    </row>
    <row r="1718" spans="1:16" x14ac:dyDescent="0.3">
      <c r="A1718" t="s">
        <v>3647</v>
      </c>
      <c r="B1718" s="4">
        <v>45853</v>
      </c>
      <c r="C1718" t="s">
        <v>1312</v>
      </c>
      <c r="D1718" t="s">
        <v>1696</v>
      </c>
      <c r="E1718" t="str">
        <f>VLOOKUP(D1718,Product_Dim!$A$1:$G$101,2,0)</f>
        <v>Hydrating Face Cleanser</v>
      </c>
      <c r="F1718" t="s">
        <v>1776</v>
      </c>
      <c r="G1718">
        <v>1</v>
      </c>
      <c r="H1718">
        <v>163.19999999999999</v>
      </c>
      <c r="I1718">
        <v>0.22</v>
      </c>
      <c r="J1718" t="s">
        <v>1807</v>
      </c>
      <c r="K1718" s="17">
        <v>127.29600000000001</v>
      </c>
      <c r="L1718">
        <f>VLOOKUP(C1718,Customer_Dim!$A$2:$H$501,3,0)</f>
        <v>27</v>
      </c>
      <c r="M1718" t="str">
        <f t="shared" si="26"/>
        <v>20–39</v>
      </c>
      <c r="N1718" t="str">
        <f>VLOOKUP(C1718,Customer_Dim!$A$2:$H$501,4,0)</f>
        <v>Female</v>
      </c>
      <c r="O1718" t="str">
        <f>VLOOKUP(C1718,Customer_Dim!$A$2:$H$501,6,0)</f>
        <v>Louisiana</v>
      </c>
      <c r="P1718">
        <f>VLOOKUP(D1718,Product_Dim!$A$1:$G$101,7,0)</f>
        <v>159</v>
      </c>
    </row>
    <row r="1719" spans="1:16" x14ac:dyDescent="0.3">
      <c r="A1719" t="s">
        <v>2765</v>
      </c>
      <c r="B1719" s="4">
        <v>45639</v>
      </c>
      <c r="C1719" t="s">
        <v>1318</v>
      </c>
      <c r="D1719" t="s">
        <v>1686</v>
      </c>
      <c r="E1719" t="str">
        <f>VLOOKUP(D1719,Product_Dim!$A$1:$G$101,2,0)</f>
        <v>Essential Oil Diffuser</v>
      </c>
      <c r="F1719" t="s">
        <v>1781</v>
      </c>
      <c r="G1719">
        <v>3</v>
      </c>
      <c r="H1719">
        <v>240.51</v>
      </c>
      <c r="I1719">
        <v>7.0000000000000007E-2</v>
      </c>
      <c r="J1719" t="s">
        <v>1805</v>
      </c>
      <c r="K1719" s="17">
        <v>671.02289999999994</v>
      </c>
      <c r="L1719">
        <f>VLOOKUP(C1719,Customer_Dim!$A$2:$H$501,3,0)</f>
        <v>36</v>
      </c>
      <c r="M1719" t="str">
        <f t="shared" si="26"/>
        <v>20–39</v>
      </c>
      <c r="N1719" t="str">
        <f>VLOOKUP(C1719,Customer_Dim!$A$2:$H$501,4,0)</f>
        <v>Female</v>
      </c>
      <c r="O1719" t="str">
        <f>VLOOKUP(C1719,Customer_Dim!$A$2:$H$501,6,0)</f>
        <v>New Jersey</v>
      </c>
      <c r="P1719">
        <f>VLOOKUP(D1719,Product_Dim!$A$1:$G$101,7,0)</f>
        <v>400</v>
      </c>
    </row>
    <row r="1720" spans="1:16" x14ac:dyDescent="0.3">
      <c r="A1720" t="s">
        <v>2414</v>
      </c>
      <c r="B1720" s="4">
        <v>45583</v>
      </c>
      <c r="C1720" t="s">
        <v>1318</v>
      </c>
      <c r="D1720" t="s">
        <v>1704</v>
      </c>
      <c r="E1720" t="str">
        <f>VLOOKUP(D1720,Product_Dim!$A$1:$G$101,2,0)</f>
        <v>LED Bedside Lamp</v>
      </c>
      <c r="F1720" t="s">
        <v>1779</v>
      </c>
      <c r="G1720">
        <v>3</v>
      </c>
      <c r="H1720">
        <v>926.85</v>
      </c>
      <c r="I1720">
        <v>0.18</v>
      </c>
      <c r="J1720" t="s">
        <v>1810</v>
      </c>
      <c r="K1720" s="17">
        <v>2280.0509999999999</v>
      </c>
      <c r="L1720">
        <f>VLOOKUP(C1720,Customer_Dim!$A$2:$H$501,3,0)</f>
        <v>36</v>
      </c>
      <c r="M1720" t="str">
        <f t="shared" si="26"/>
        <v>20–39</v>
      </c>
      <c r="N1720" t="str">
        <f>VLOOKUP(C1720,Customer_Dim!$A$2:$H$501,4,0)</f>
        <v>Female</v>
      </c>
      <c r="O1720" t="str">
        <f>VLOOKUP(C1720,Customer_Dim!$A$2:$H$501,6,0)</f>
        <v>New Jersey</v>
      </c>
      <c r="P1720">
        <f>VLOOKUP(D1720,Product_Dim!$A$1:$G$101,7,0)</f>
        <v>220</v>
      </c>
    </row>
    <row r="1721" spans="1:16" x14ac:dyDescent="0.3">
      <c r="A1721" t="s">
        <v>3708</v>
      </c>
      <c r="B1721" s="4">
        <v>45250</v>
      </c>
      <c r="C1721" t="s">
        <v>1321</v>
      </c>
      <c r="D1721" t="s">
        <v>1580</v>
      </c>
      <c r="E1721" t="str">
        <f>VLOOKUP(D1721,Product_Dim!$A$1:$G$101,2,0)</f>
        <v>Women's Scarf Set</v>
      </c>
      <c r="F1721" t="s">
        <v>1764</v>
      </c>
      <c r="G1721">
        <v>1</v>
      </c>
      <c r="H1721">
        <v>52.06</v>
      </c>
      <c r="I1721">
        <v>0.27</v>
      </c>
      <c r="J1721" t="s">
        <v>1810</v>
      </c>
      <c r="K1721" s="17">
        <v>38.003799999999998</v>
      </c>
      <c r="L1721">
        <f>VLOOKUP(C1721,Customer_Dim!$A$2:$H$501,3,0)</f>
        <v>27</v>
      </c>
      <c r="M1721" t="str">
        <f t="shared" si="26"/>
        <v>20–39</v>
      </c>
      <c r="N1721" t="str">
        <f>VLOOKUP(C1721,Customer_Dim!$A$2:$H$501,4,0)</f>
        <v>Male</v>
      </c>
      <c r="O1721" t="str">
        <f>VLOOKUP(C1721,Customer_Dim!$A$2:$H$501,6,0)</f>
        <v>California</v>
      </c>
      <c r="P1721">
        <f>VLOOKUP(D1721,Product_Dim!$A$1:$G$101,7,0)</f>
        <v>268</v>
      </c>
    </row>
    <row r="1722" spans="1:16" x14ac:dyDescent="0.3">
      <c r="A1722" t="s">
        <v>1846</v>
      </c>
      <c r="B1722" s="4">
        <v>45264</v>
      </c>
      <c r="C1722" t="s">
        <v>1321</v>
      </c>
      <c r="D1722" t="s">
        <v>1718</v>
      </c>
      <c r="E1722" t="str">
        <f>VLOOKUP(D1722,Product_Dim!$A$1:$G$101,2,0)</f>
        <v>Vitamin E Body Lotion</v>
      </c>
      <c r="F1722" t="s">
        <v>1748</v>
      </c>
      <c r="G1722">
        <v>2</v>
      </c>
      <c r="H1722">
        <v>600.73</v>
      </c>
      <c r="I1722">
        <v>0.08</v>
      </c>
      <c r="J1722" t="s">
        <v>1805</v>
      </c>
      <c r="K1722" s="17">
        <v>1105.3432</v>
      </c>
      <c r="L1722">
        <f>VLOOKUP(C1722,Customer_Dim!$A$2:$H$501,3,0)</f>
        <v>27</v>
      </c>
      <c r="M1722" t="str">
        <f t="shared" si="26"/>
        <v>20–39</v>
      </c>
      <c r="N1722" t="str">
        <f>VLOOKUP(C1722,Customer_Dim!$A$2:$H$501,4,0)</f>
        <v>Male</v>
      </c>
      <c r="O1722" t="str">
        <f>VLOOKUP(C1722,Customer_Dim!$A$2:$H$501,6,0)</f>
        <v>California</v>
      </c>
      <c r="P1722">
        <f>VLOOKUP(D1722,Product_Dim!$A$1:$G$101,7,0)</f>
        <v>213</v>
      </c>
    </row>
    <row r="1723" spans="1:16" x14ac:dyDescent="0.3">
      <c r="A1723" t="s">
        <v>2703</v>
      </c>
      <c r="B1723" s="4">
        <v>45294</v>
      </c>
      <c r="C1723" t="s">
        <v>1321</v>
      </c>
      <c r="D1723" t="s">
        <v>1722</v>
      </c>
      <c r="E1723" t="str">
        <f>VLOOKUP(D1723,Product_Dim!$A$1:$G$101,2,0)</f>
        <v>Women's Formal Blazer</v>
      </c>
      <c r="F1723" t="s">
        <v>1786</v>
      </c>
      <c r="G1723">
        <v>1</v>
      </c>
      <c r="H1723">
        <v>835.17</v>
      </c>
      <c r="I1723">
        <v>0.02</v>
      </c>
      <c r="J1723" t="s">
        <v>1810</v>
      </c>
      <c r="K1723" s="17">
        <v>818.46659999999997</v>
      </c>
      <c r="L1723">
        <f>VLOOKUP(C1723,Customer_Dim!$A$2:$H$501,3,0)</f>
        <v>27</v>
      </c>
      <c r="M1723" t="str">
        <f t="shared" si="26"/>
        <v>20–39</v>
      </c>
      <c r="N1723" t="str">
        <f>VLOOKUP(C1723,Customer_Dim!$A$2:$H$501,4,0)</f>
        <v>Male</v>
      </c>
      <c r="O1723" t="str">
        <f>VLOOKUP(C1723,Customer_Dim!$A$2:$H$501,6,0)</f>
        <v>California</v>
      </c>
      <c r="P1723">
        <f>VLOOKUP(D1723,Product_Dim!$A$1:$G$101,7,0)</f>
        <v>143</v>
      </c>
    </row>
    <row r="1724" spans="1:16" x14ac:dyDescent="0.3">
      <c r="A1724" t="s">
        <v>3527</v>
      </c>
      <c r="B1724" s="4">
        <v>45624</v>
      </c>
      <c r="C1724" t="s">
        <v>1324</v>
      </c>
      <c r="D1724" t="s">
        <v>1525</v>
      </c>
      <c r="E1724" t="str">
        <f>VLOOKUP(D1724,Product_Dim!$A$1:$G$101,2,0)</f>
        <v>Brother Laser Printer</v>
      </c>
      <c r="F1724" t="s">
        <v>1795</v>
      </c>
      <c r="G1724">
        <v>1</v>
      </c>
      <c r="H1724">
        <v>458.97</v>
      </c>
      <c r="I1724">
        <v>0.1</v>
      </c>
      <c r="J1724" t="s">
        <v>1807</v>
      </c>
      <c r="K1724" s="17">
        <v>413.07299999999998</v>
      </c>
      <c r="L1724">
        <f>VLOOKUP(C1724,Customer_Dim!$A$2:$H$501,3,0)</f>
        <v>37</v>
      </c>
      <c r="M1724" t="str">
        <f t="shared" si="26"/>
        <v>20–39</v>
      </c>
      <c r="N1724" t="str">
        <f>VLOOKUP(C1724,Customer_Dim!$A$2:$H$501,4,0)</f>
        <v>Male</v>
      </c>
      <c r="O1724" t="str">
        <f>VLOOKUP(C1724,Customer_Dim!$A$2:$H$501,6,0)</f>
        <v>New Jersey</v>
      </c>
      <c r="P1724">
        <f>VLOOKUP(D1724,Product_Dim!$A$1:$G$101,7,0)</f>
        <v>416</v>
      </c>
    </row>
    <row r="1725" spans="1:16" x14ac:dyDescent="0.3">
      <c r="A1725" t="s">
        <v>2952</v>
      </c>
      <c r="B1725" s="4">
        <v>45821</v>
      </c>
      <c r="C1725" t="s">
        <v>1324</v>
      </c>
      <c r="D1725" t="s">
        <v>1562</v>
      </c>
      <c r="E1725" t="str">
        <f>VLOOKUP(D1725,Product_Dim!$A$1:$G$101,2,0)</f>
        <v>Beard Grooming Kit</v>
      </c>
      <c r="F1725" t="s">
        <v>1779</v>
      </c>
      <c r="G1725">
        <v>4</v>
      </c>
      <c r="H1725">
        <v>254.71</v>
      </c>
      <c r="I1725">
        <v>0.2</v>
      </c>
      <c r="J1725" t="s">
        <v>1810</v>
      </c>
      <c r="K1725" s="17">
        <v>815.07200000000012</v>
      </c>
      <c r="L1725">
        <f>VLOOKUP(C1725,Customer_Dim!$A$2:$H$501,3,0)</f>
        <v>37</v>
      </c>
      <c r="M1725" t="str">
        <f t="shared" si="26"/>
        <v>20–39</v>
      </c>
      <c r="N1725" t="str">
        <f>VLOOKUP(C1725,Customer_Dim!$A$2:$H$501,4,0)</f>
        <v>Male</v>
      </c>
      <c r="O1725" t="str">
        <f>VLOOKUP(C1725,Customer_Dim!$A$2:$H$501,6,0)</f>
        <v>New Jersey</v>
      </c>
      <c r="P1725">
        <f>VLOOKUP(D1725,Product_Dim!$A$1:$G$101,7,0)</f>
        <v>256</v>
      </c>
    </row>
    <row r="1726" spans="1:16" x14ac:dyDescent="0.3">
      <c r="A1726" t="s">
        <v>2957</v>
      </c>
      <c r="B1726" s="4">
        <v>45352</v>
      </c>
      <c r="C1726" t="s">
        <v>1324</v>
      </c>
      <c r="D1726" t="s">
        <v>1606</v>
      </c>
      <c r="E1726" t="str">
        <f>VLOOKUP(D1726,Product_Dim!$A$1:$G$101,2,0)</f>
        <v>Sports Water Hydration Pack</v>
      </c>
      <c r="F1726" t="s">
        <v>1781</v>
      </c>
      <c r="G1726">
        <v>4</v>
      </c>
      <c r="H1726">
        <v>867.19</v>
      </c>
      <c r="I1726">
        <v>7.0000000000000007E-2</v>
      </c>
      <c r="J1726" t="s">
        <v>1810</v>
      </c>
      <c r="K1726" s="17">
        <v>3225.9468000000002</v>
      </c>
      <c r="L1726">
        <f>VLOOKUP(C1726,Customer_Dim!$A$2:$H$501,3,0)</f>
        <v>37</v>
      </c>
      <c r="M1726" t="str">
        <f t="shared" si="26"/>
        <v>20–39</v>
      </c>
      <c r="N1726" t="str">
        <f>VLOOKUP(C1726,Customer_Dim!$A$2:$H$501,4,0)</f>
        <v>Male</v>
      </c>
      <c r="O1726" t="str">
        <f>VLOOKUP(C1726,Customer_Dim!$A$2:$H$501,6,0)</f>
        <v>New Jersey</v>
      </c>
      <c r="P1726">
        <f>VLOOKUP(D1726,Product_Dim!$A$1:$G$101,7,0)</f>
        <v>394</v>
      </c>
    </row>
    <row r="1727" spans="1:16" x14ac:dyDescent="0.3">
      <c r="A1727" t="s">
        <v>3118</v>
      </c>
      <c r="B1727" s="4">
        <v>45376</v>
      </c>
      <c r="C1727" t="s">
        <v>1324</v>
      </c>
      <c r="D1727" t="s">
        <v>1626</v>
      </c>
      <c r="E1727" t="str">
        <f>VLOOKUP(D1727,Product_Dim!$A$1:$G$101,2,0)</f>
        <v>Car Dashboard Phone Holder</v>
      </c>
      <c r="F1727" t="s">
        <v>1755</v>
      </c>
      <c r="G1727">
        <v>1</v>
      </c>
      <c r="H1727">
        <v>340.9</v>
      </c>
      <c r="I1727">
        <v>0.28999999999999998</v>
      </c>
      <c r="J1727" t="s">
        <v>1805</v>
      </c>
      <c r="K1727" s="17">
        <v>242.03899999999999</v>
      </c>
      <c r="L1727">
        <f>VLOOKUP(C1727,Customer_Dim!$A$2:$H$501,3,0)</f>
        <v>37</v>
      </c>
      <c r="M1727" t="str">
        <f t="shared" si="26"/>
        <v>20–39</v>
      </c>
      <c r="N1727" t="str">
        <f>VLOOKUP(C1727,Customer_Dim!$A$2:$H$501,4,0)</f>
        <v>Male</v>
      </c>
      <c r="O1727" t="str">
        <f>VLOOKUP(C1727,Customer_Dim!$A$2:$H$501,6,0)</f>
        <v>New Jersey</v>
      </c>
      <c r="P1727">
        <f>VLOOKUP(D1727,Product_Dim!$A$1:$G$101,7,0)</f>
        <v>103</v>
      </c>
    </row>
    <row r="1728" spans="1:16" x14ac:dyDescent="0.3">
      <c r="A1728" t="s">
        <v>2081</v>
      </c>
      <c r="B1728" s="4">
        <v>45316</v>
      </c>
      <c r="C1728" t="s">
        <v>1327</v>
      </c>
      <c r="D1728" t="s">
        <v>1550</v>
      </c>
      <c r="E1728" t="str">
        <f>VLOOKUP(D1728,Product_Dim!$A$1:$G$101,2,0)</f>
        <v>Ceramic Kitchen Bowl Set</v>
      </c>
      <c r="F1728" t="s">
        <v>1739</v>
      </c>
      <c r="G1728">
        <v>1</v>
      </c>
      <c r="H1728">
        <v>406.79</v>
      </c>
      <c r="I1728">
        <v>0.03</v>
      </c>
      <c r="J1728" t="s">
        <v>1810</v>
      </c>
      <c r="K1728" s="17">
        <v>394.58629999999999</v>
      </c>
      <c r="L1728">
        <f>VLOOKUP(C1728,Customer_Dim!$A$2:$H$501,3,0)</f>
        <v>51</v>
      </c>
      <c r="M1728" t="str">
        <f t="shared" si="26"/>
        <v>40–59</v>
      </c>
      <c r="N1728" t="str">
        <f>VLOOKUP(C1728,Customer_Dim!$A$2:$H$501,4,0)</f>
        <v>Female</v>
      </c>
      <c r="O1728" t="str">
        <f>VLOOKUP(C1728,Customer_Dim!$A$2:$H$501,6,0)</f>
        <v>New York</v>
      </c>
      <c r="P1728">
        <f>VLOOKUP(D1728,Product_Dim!$A$1:$G$101,7,0)</f>
        <v>308</v>
      </c>
    </row>
    <row r="1729" spans="1:16" x14ac:dyDescent="0.3">
      <c r="A1729" t="s">
        <v>3501</v>
      </c>
      <c r="B1729" s="4">
        <v>45490</v>
      </c>
      <c r="C1729" t="s">
        <v>1327</v>
      </c>
      <c r="D1729" t="s">
        <v>1552</v>
      </c>
      <c r="E1729" t="str">
        <f>VLOOKUP(D1729,Product_Dim!$A$1:$G$101,2,0)</f>
        <v>HD Smart TV Stick</v>
      </c>
      <c r="F1729" t="s">
        <v>1761</v>
      </c>
      <c r="G1729">
        <v>3</v>
      </c>
      <c r="H1729">
        <v>110.99</v>
      </c>
      <c r="I1729">
        <v>0.21</v>
      </c>
      <c r="J1729" t="s">
        <v>1805</v>
      </c>
      <c r="K1729" s="17">
        <v>263.04629999999997</v>
      </c>
      <c r="L1729">
        <f>VLOOKUP(C1729,Customer_Dim!$A$2:$H$501,3,0)</f>
        <v>51</v>
      </c>
      <c r="M1729" t="str">
        <f t="shared" si="26"/>
        <v>40–59</v>
      </c>
      <c r="N1729" t="str">
        <f>VLOOKUP(C1729,Customer_Dim!$A$2:$H$501,4,0)</f>
        <v>Female</v>
      </c>
      <c r="O1729" t="str">
        <f>VLOOKUP(C1729,Customer_Dim!$A$2:$H$501,6,0)</f>
        <v>New York</v>
      </c>
      <c r="P1729">
        <f>VLOOKUP(D1729,Product_Dim!$A$1:$G$101,7,0)</f>
        <v>0</v>
      </c>
    </row>
    <row r="1730" spans="1:16" x14ac:dyDescent="0.3">
      <c r="A1730" t="s">
        <v>3522</v>
      </c>
      <c r="B1730" s="4">
        <v>45823</v>
      </c>
      <c r="C1730" t="s">
        <v>1327</v>
      </c>
      <c r="D1730" t="s">
        <v>1554</v>
      </c>
      <c r="E1730" t="str">
        <f>VLOOKUP(D1730,Product_Dim!$A$1:$G$101,2,0)</f>
        <v>Hair Strengthening Shampoo</v>
      </c>
      <c r="F1730" t="s">
        <v>1739</v>
      </c>
      <c r="G1730">
        <v>1</v>
      </c>
      <c r="H1730">
        <v>120.83</v>
      </c>
      <c r="I1730">
        <v>0.08</v>
      </c>
      <c r="J1730" t="s">
        <v>1805</v>
      </c>
      <c r="K1730" s="17">
        <v>111.1636</v>
      </c>
      <c r="L1730">
        <f>VLOOKUP(C1730,Customer_Dim!$A$2:$H$501,3,0)</f>
        <v>51</v>
      </c>
      <c r="M1730" t="str">
        <f t="shared" si="26"/>
        <v>40–59</v>
      </c>
      <c r="N1730" t="str">
        <f>VLOOKUP(C1730,Customer_Dim!$A$2:$H$501,4,0)</f>
        <v>Female</v>
      </c>
      <c r="O1730" t="str">
        <f>VLOOKUP(C1730,Customer_Dim!$A$2:$H$501,6,0)</f>
        <v>New York</v>
      </c>
      <c r="P1730">
        <f>VLOOKUP(D1730,Product_Dim!$A$1:$G$101,7,0)</f>
        <v>460</v>
      </c>
    </row>
    <row r="1731" spans="1:16" x14ac:dyDescent="0.3">
      <c r="A1731" t="s">
        <v>2073</v>
      </c>
      <c r="B1731" s="4">
        <v>45437</v>
      </c>
      <c r="C1731" t="s">
        <v>1327</v>
      </c>
      <c r="D1731" t="s">
        <v>1658</v>
      </c>
      <c r="E1731" t="str">
        <f>VLOOKUP(D1731,Product_Dim!$A$1:$G$101,2,0)</f>
        <v>Matte Lipstick Set</v>
      </c>
      <c r="F1731" t="s">
        <v>1751</v>
      </c>
      <c r="G1731">
        <v>4</v>
      </c>
      <c r="H1731">
        <v>779.25</v>
      </c>
      <c r="I1731">
        <v>0.25</v>
      </c>
      <c r="J1731" t="s">
        <v>1805</v>
      </c>
      <c r="K1731" s="17">
        <v>2337.75</v>
      </c>
      <c r="L1731">
        <f>VLOOKUP(C1731,Customer_Dim!$A$2:$H$501,3,0)</f>
        <v>51</v>
      </c>
      <c r="M1731" t="str">
        <f t="shared" ref="M1731:M1794" si="27">IF(L1731&lt;20,"Below 20",
IF(L1731&lt;40,"20–39",
IF(L1731&lt;60,"40–59","60+")))</f>
        <v>40–59</v>
      </c>
      <c r="N1731" t="str">
        <f>VLOOKUP(C1731,Customer_Dim!$A$2:$H$501,4,0)</f>
        <v>Female</v>
      </c>
      <c r="O1731" t="str">
        <f>VLOOKUP(C1731,Customer_Dim!$A$2:$H$501,6,0)</f>
        <v>New York</v>
      </c>
      <c r="P1731">
        <f>VLOOKUP(D1731,Product_Dim!$A$1:$G$101,7,0)</f>
        <v>118</v>
      </c>
    </row>
    <row r="1732" spans="1:16" x14ac:dyDescent="0.3">
      <c r="A1732" t="s">
        <v>3038</v>
      </c>
      <c r="B1732" s="4">
        <v>45259</v>
      </c>
      <c r="C1732" t="s">
        <v>1327</v>
      </c>
      <c r="D1732" t="s">
        <v>1672</v>
      </c>
      <c r="E1732" t="str">
        <f>VLOOKUP(D1732,Product_Dim!$A$1:$G$101,2,0)</f>
        <v>Hair Repair Oil Treatment</v>
      </c>
      <c r="F1732" t="s">
        <v>1758</v>
      </c>
      <c r="G1732">
        <v>3</v>
      </c>
      <c r="H1732">
        <v>664.75</v>
      </c>
      <c r="I1732">
        <v>0.12</v>
      </c>
      <c r="J1732" t="s">
        <v>1805</v>
      </c>
      <c r="K1732" s="17">
        <v>1754.94</v>
      </c>
      <c r="L1732">
        <f>VLOOKUP(C1732,Customer_Dim!$A$2:$H$501,3,0)</f>
        <v>51</v>
      </c>
      <c r="M1732" t="str">
        <f t="shared" si="27"/>
        <v>40–59</v>
      </c>
      <c r="N1732" t="str">
        <f>VLOOKUP(C1732,Customer_Dim!$A$2:$H$501,4,0)</f>
        <v>Female</v>
      </c>
      <c r="O1732" t="str">
        <f>VLOOKUP(C1732,Customer_Dim!$A$2:$H$501,6,0)</f>
        <v>New York</v>
      </c>
      <c r="P1732">
        <f>VLOOKUP(D1732,Product_Dim!$A$1:$G$101,7,0)</f>
        <v>383</v>
      </c>
    </row>
    <row r="1733" spans="1:16" x14ac:dyDescent="0.3">
      <c r="A1733" t="s">
        <v>3639</v>
      </c>
      <c r="B1733" s="4">
        <v>45327</v>
      </c>
      <c r="C1733" t="s">
        <v>1327</v>
      </c>
      <c r="D1733" t="s">
        <v>1676</v>
      </c>
      <c r="E1733" t="str">
        <f>VLOOKUP(D1733,Product_Dim!$A$1:$G$101,2,0)</f>
        <v>Shin Guards – Adult</v>
      </c>
      <c r="F1733" t="s">
        <v>1771</v>
      </c>
      <c r="G1733">
        <v>4</v>
      </c>
      <c r="H1733">
        <v>166.93</v>
      </c>
      <c r="I1733">
        <v>0.02</v>
      </c>
      <c r="J1733" t="s">
        <v>1807</v>
      </c>
      <c r="K1733" s="17">
        <v>654.36559999999997</v>
      </c>
      <c r="L1733">
        <f>VLOOKUP(C1733,Customer_Dim!$A$2:$H$501,3,0)</f>
        <v>51</v>
      </c>
      <c r="M1733" t="str">
        <f t="shared" si="27"/>
        <v>40–59</v>
      </c>
      <c r="N1733" t="str">
        <f>VLOOKUP(C1733,Customer_Dim!$A$2:$H$501,4,0)</f>
        <v>Female</v>
      </c>
      <c r="O1733" t="str">
        <f>VLOOKUP(C1733,Customer_Dim!$A$2:$H$501,6,0)</f>
        <v>New York</v>
      </c>
      <c r="P1733">
        <f>VLOOKUP(D1733,Product_Dim!$A$1:$G$101,7,0)</f>
        <v>359</v>
      </c>
    </row>
    <row r="1734" spans="1:16" x14ac:dyDescent="0.3">
      <c r="A1734" t="s">
        <v>3380</v>
      </c>
      <c r="B1734" s="4">
        <v>45612</v>
      </c>
      <c r="C1734" t="s">
        <v>1327</v>
      </c>
      <c r="D1734" t="s">
        <v>1712</v>
      </c>
      <c r="E1734" t="str">
        <f>VLOOKUP(D1734,Product_Dim!$A$1:$G$101,2,0)</f>
        <v>Women's High Heels</v>
      </c>
      <c r="F1734" t="s">
        <v>1768</v>
      </c>
      <c r="G1734">
        <v>2</v>
      </c>
      <c r="H1734">
        <v>976.83</v>
      </c>
      <c r="I1734">
        <v>0.1</v>
      </c>
      <c r="J1734" t="s">
        <v>1807</v>
      </c>
      <c r="K1734" s="17">
        <v>1758.2940000000001</v>
      </c>
      <c r="L1734">
        <f>VLOOKUP(C1734,Customer_Dim!$A$2:$H$501,3,0)</f>
        <v>51</v>
      </c>
      <c r="M1734" t="str">
        <f t="shared" si="27"/>
        <v>40–59</v>
      </c>
      <c r="N1734" t="str">
        <f>VLOOKUP(C1734,Customer_Dim!$A$2:$H$501,4,0)</f>
        <v>Female</v>
      </c>
      <c r="O1734" t="str">
        <f>VLOOKUP(C1734,Customer_Dim!$A$2:$H$501,6,0)</f>
        <v>New York</v>
      </c>
      <c r="P1734">
        <f>VLOOKUP(D1734,Product_Dim!$A$1:$G$101,7,0)</f>
        <v>496</v>
      </c>
    </row>
    <row r="1735" spans="1:16" x14ac:dyDescent="0.3">
      <c r="A1735" t="s">
        <v>3703</v>
      </c>
      <c r="B1735" s="4">
        <v>45780</v>
      </c>
      <c r="C1735" t="s">
        <v>1330</v>
      </c>
      <c r="D1735" t="s">
        <v>1556</v>
      </c>
      <c r="E1735" t="str">
        <f>VLOOKUP(D1735,Product_Dim!$A$1:$G$101,2,0)</f>
        <v>USB-C Fast Charger</v>
      </c>
      <c r="F1735" t="s">
        <v>1764</v>
      </c>
      <c r="G1735">
        <v>4</v>
      </c>
      <c r="H1735">
        <v>729.31</v>
      </c>
      <c r="I1735">
        <v>0.03</v>
      </c>
      <c r="J1735" t="s">
        <v>1805</v>
      </c>
      <c r="K1735" s="17">
        <v>2829.7228</v>
      </c>
      <c r="L1735">
        <f>VLOOKUP(C1735,Customer_Dim!$A$2:$H$501,3,0)</f>
        <v>48</v>
      </c>
      <c r="M1735" t="str">
        <f t="shared" si="27"/>
        <v>40–59</v>
      </c>
      <c r="N1735" t="str">
        <f>VLOOKUP(C1735,Customer_Dim!$A$2:$H$501,4,0)</f>
        <v>Female</v>
      </c>
      <c r="O1735" t="str">
        <f>VLOOKUP(C1735,Customer_Dim!$A$2:$H$501,6,0)</f>
        <v>Indiana</v>
      </c>
      <c r="P1735">
        <f>VLOOKUP(D1735,Product_Dim!$A$1:$G$101,7,0)</f>
        <v>453</v>
      </c>
    </row>
    <row r="1736" spans="1:16" x14ac:dyDescent="0.3">
      <c r="A1736" t="s">
        <v>3731</v>
      </c>
      <c r="B1736" s="4">
        <v>45849</v>
      </c>
      <c r="C1736" t="s">
        <v>1330</v>
      </c>
      <c r="D1736" t="s">
        <v>1590</v>
      </c>
      <c r="E1736" t="str">
        <f>VLOOKUP(D1736,Product_Dim!$A$1:$G$101,2,0)</f>
        <v>Stainless Steel Cutlery Set</v>
      </c>
      <c r="F1736" t="s">
        <v>1743</v>
      </c>
      <c r="G1736">
        <v>1</v>
      </c>
      <c r="H1736">
        <v>788.45</v>
      </c>
      <c r="I1736">
        <v>0.28999999999999998</v>
      </c>
      <c r="J1736" t="s">
        <v>1807</v>
      </c>
      <c r="K1736" s="17">
        <v>559.79949999999997</v>
      </c>
      <c r="L1736">
        <f>VLOOKUP(C1736,Customer_Dim!$A$2:$H$501,3,0)</f>
        <v>48</v>
      </c>
      <c r="M1736" t="str">
        <f t="shared" si="27"/>
        <v>40–59</v>
      </c>
      <c r="N1736" t="str">
        <f>VLOOKUP(C1736,Customer_Dim!$A$2:$H$501,4,0)</f>
        <v>Female</v>
      </c>
      <c r="O1736" t="str">
        <f>VLOOKUP(C1736,Customer_Dim!$A$2:$H$501,6,0)</f>
        <v>Indiana</v>
      </c>
      <c r="P1736">
        <f>VLOOKUP(D1736,Product_Dim!$A$1:$G$101,7,0)</f>
        <v>57</v>
      </c>
    </row>
    <row r="1737" spans="1:16" x14ac:dyDescent="0.3">
      <c r="A1737" t="s">
        <v>1822</v>
      </c>
      <c r="B1737" s="4">
        <v>45636</v>
      </c>
      <c r="C1737" t="s">
        <v>1333</v>
      </c>
      <c r="D1737" t="s">
        <v>1602</v>
      </c>
      <c r="E1737" t="str">
        <f>VLOOKUP(D1737,Product_Dim!$A$1:$G$101,2,0)</f>
        <v>Women's Summer Dress</v>
      </c>
      <c r="F1737" t="s">
        <v>1768</v>
      </c>
      <c r="G1737">
        <v>2.9999999999999996</v>
      </c>
      <c r="H1737">
        <v>871.34</v>
      </c>
      <c r="I1737">
        <v>0.04</v>
      </c>
      <c r="J1737" t="s">
        <v>1810</v>
      </c>
      <c r="K1737" s="17">
        <v>2509.4591999999998</v>
      </c>
      <c r="L1737">
        <f>VLOOKUP(C1737,Customer_Dim!$A$2:$H$501,3,0)</f>
        <v>37</v>
      </c>
      <c r="M1737" t="str">
        <f t="shared" si="27"/>
        <v>20–39</v>
      </c>
      <c r="N1737" t="str">
        <f>VLOOKUP(C1737,Customer_Dim!$A$2:$H$501,4,0)</f>
        <v>Female</v>
      </c>
      <c r="O1737" t="str">
        <f>VLOOKUP(C1737,Customer_Dim!$A$2:$H$501,6,0)</f>
        <v>Idaho</v>
      </c>
      <c r="P1737">
        <f>VLOOKUP(D1737,Product_Dim!$A$1:$G$101,7,0)</f>
        <v>154</v>
      </c>
    </row>
    <row r="1738" spans="1:16" x14ac:dyDescent="0.3">
      <c r="A1738" t="s">
        <v>1951</v>
      </c>
      <c r="B1738" s="4">
        <v>45448</v>
      </c>
      <c r="C1738" t="s">
        <v>1333</v>
      </c>
      <c r="D1738" t="s">
        <v>1602</v>
      </c>
      <c r="E1738" t="str">
        <f>VLOOKUP(D1738,Product_Dim!$A$1:$G$101,2,0)</f>
        <v>Women's Summer Dress</v>
      </c>
      <c r="F1738" t="s">
        <v>1764</v>
      </c>
      <c r="G1738">
        <v>3</v>
      </c>
      <c r="H1738">
        <v>237.24</v>
      </c>
      <c r="I1738">
        <v>0.24</v>
      </c>
      <c r="J1738" t="s">
        <v>1807</v>
      </c>
      <c r="K1738" s="17">
        <v>540.90719999999999</v>
      </c>
      <c r="L1738">
        <f>VLOOKUP(C1738,Customer_Dim!$A$2:$H$501,3,0)</f>
        <v>37</v>
      </c>
      <c r="M1738" t="str">
        <f t="shared" si="27"/>
        <v>20–39</v>
      </c>
      <c r="N1738" t="str">
        <f>VLOOKUP(C1738,Customer_Dim!$A$2:$H$501,4,0)</f>
        <v>Female</v>
      </c>
      <c r="O1738" t="str">
        <f>VLOOKUP(C1738,Customer_Dim!$A$2:$H$501,6,0)</f>
        <v>Idaho</v>
      </c>
      <c r="P1738">
        <f>VLOOKUP(D1738,Product_Dim!$A$1:$G$101,7,0)</f>
        <v>154</v>
      </c>
    </row>
    <row r="1739" spans="1:16" x14ac:dyDescent="0.3">
      <c r="A1739" t="s">
        <v>2054</v>
      </c>
      <c r="B1739" s="4">
        <v>45729</v>
      </c>
      <c r="C1739" t="s">
        <v>1333</v>
      </c>
      <c r="D1739" t="s">
        <v>1718</v>
      </c>
      <c r="E1739" t="str">
        <f>VLOOKUP(D1739,Product_Dim!$A$1:$G$101,2,0)</f>
        <v>Vitamin E Body Lotion</v>
      </c>
      <c r="F1739" t="s">
        <v>1776</v>
      </c>
      <c r="G1739">
        <v>1</v>
      </c>
      <c r="H1739">
        <v>809.45</v>
      </c>
      <c r="I1739">
        <v>0.09</v>
      </c>
      <c r="J1739" t="s">
        <v>1810</v>
      </c>
      <c r="K1739" s="17">
        <v>736.59950000000003</v>
      </c>
      <c r="L1739">
        <f>VLOOKUP(C1739,Customer_Dim!$A$2:$H$501,3,0)</f>
        <v>37</v>
      </c>
      <c r="M1739" t="str">
        <f t="shared" si="27"/>
        <v>20–39</v>
      </c>
      <c r="N1739" t="str">
        <f>VLOOKUP(C1739,Customer_Dim!$A$2:$H$501,4,0)</f>
        <v>Female</v>
      </c>
      <c r="O1739" t="str">
        <f>VLOOKUP(C1739,Customer_Dim!$A$2:$H$501,6,0)</f>
        <v>Idaho</v>
      </c>
      <c r="P1739">
        <f>VLOOKUP(D1739,Product_Dim!$A$1:$G$101,7,0)</f>
        <v>213</v>
      </c>
    </row>
    <row r="1740" spans="1:16" x14ac:dyDescent="0.3">
      <c r="A1740" t="s">
        <v>3573</v>
      </c>
      <c r="B1740" s="4">
        <v>45571</v>
      </c>
      <c r="C1740" t="s">
        <v>1336</v>
      </c>
      <c r="D1740" t="s">
        <v>1568</v>
      </c>
      <c r="E1740" t="str">
        <f>VLOOKUP(D1740,Product_Dim!$A$1:$G$101,2,0)</f>
        <v>Knee Support Brace</v>
      </c>
      <c r="F1740" t="s">
        <v>1764</v>
      </c>
      <c r="G1740">
        <v>4</v>
      </c>
      <c r="H1740">
        <v>466.24</v>
      </c>
      <c r="I1740">
        <v>0.16</v>
      </c>
      <c r="J1740" t="s">
        <v>1805</v>
      </c>
      <c r="K1740" s="17">
        <v>1566.5663999999999</v>
      </c>
      <c r="L1740">
        <f>VLOOKUP(C1740,Customer_Dim!$A$2:$H$501,3,0)</f>
        <v>61</v>
      </c>
      <c r="M1740" t="str">
        <f t="shared" si="27"/>
        <v>60+</v>
      </c>
      <c r="N1740" t="str">
        <f>VLOOKUP(C1740,Customer_Dim!$A$2:$H$501,4,0)</f>
        <v>Male</v>
      </c>
      <c r="O1740" t="str">
        <f>VLOOKUP(C1740,Customer_Dim!$A$2:$H$501,6,0)</f>
        <v>South Dakota</v>
      </c>
      <c r="P1740">
        <f>VLOOKUP(D1740,Product_Dim!$A$1:$G$101,7,0)</f>
        <v>65</v>
      </c>
    </row>
    <row r="1741" spans="1:16" x14ac:dyDescent="0.3">
      <c r="A1741" t="s">
        <v>3357</v>
      </c>
      <c r="B1741" s="4">
        <v>45258</v>
      </c>
      <c r="C1741" t="s">
        <v>1336</v>
      </c>
      <c r="D1741" t="s">
        <v>1610</v>
      </c>
      <c r="E1741" t="str">
        <f>VLOOKUP(D1741,Product_Dim!$A$1:$G$101,2,0)</f>
        <v>Noise-Canceling Headphones</v>
      </c>
      <c r="F1741" t="s">
        <v>1743</v>
      </c>
      <c r="G1741">
        <v>4</v>
      </c>
      <c r="H1741">
        <v>54.4</v>
      </c>
      <c r="I1741">
        <v>0.22</v>
      </c>
      <c r="J1741" t="s">
        <v>1805</v>
      </c>
      <c r="K1741" s="17">
        <v>169.72800000000001</v>
      </c>
      <c r="L1741">
        <f>VLOOKUP(C1741,Customer_Dim!$A$2:$H$501,3,0)</f>
        <v>61</v>
      </c>
      <c r="M1741" t="str">
        <f t="shared" si="27"/>
        <v>60+</v>
      </c>
      <c r="N1741" t="str">
        <f>VLOOKUP(C1741,Customer_Dim!$A$2:$H$501,4,0)</f>
        <v>Male</v>
      </c>
      <c r="O1741" t="str">
        <f>VLOOKUP(C1741,Customer_Dim!$A$2:$H$501,6,0)</f>
        <v>South Dakota</v>
      </c>
      <c r="P1741">
        <f>VLOOKUP(D1741,Product_Dim!$A$1:$G$101,7,0)</f>
        <v>378</v>
      </c>
    </row>
    <row r="1742" spans="1:16" x14ac:dyDescent="0.3">
      <c r="A1742" t="s">
        <v>3742</v>
      </c>
      <c r="B1742" s="4">
        <v>45258</v>
      </c>
      <c r="C1742" t="s">
        <v>1336</v>
      </c>
      <c r="D1742" t="s">
        <v>1632</v>
      </c>
      <c r="E1742" t="str">
        <f>VLOOKUP(D1742,Product_Dim!$A$1:$G$101,2,0)</f>
        <v>HDMI Cable – 2m</v>
      </c>
      <c r="F1742" t="s">
        <v>1761</v>
      </c>
      <c r="G1742">
        <v>4</v>
      </c>
      <c r="H1742">
        <v>581.34</v>
      </c>
      <c r="I1742">
        <v>0.08</v>
      </c>
      <c r="J1742" t="s">
        <v>1805</v>
      </c>
      <c r="K1742" s="17">
        <v>2139.3312000000001</v>
      </c>
      <c r="L1742">
        <f>VLOOKUP(C1742,Customer_Dim!$A$2:$H$501,3,0)</f>
        <v>61</v>
      </c>
      <c r="M1742" t="str">
        <f t="shared" si="27"/>
        <v>60+</v>
      </c>
      <c r="N1742" t="str">
        <f>VLOOKUP(C1742,Customer_Dim!$A$2:$H$501,4,0)</f>
        <v>Male</v>
      </c>
      <c r="O1742" t="str">
        <f>VLOOKUP(C1742,Customer_Dim!$A$2:$H$501,6,0)</f>
        <v>South Dakota</v>
      </c>
      <c r="P1742">
        <f>VLOOKUP(D1742,Product_Dim!$A$1:$G$101,7,0)</f>
        <v>246</v>
      </c>
    </row>
    <row r="1743" spans="1:16" x14ac:dyDescent="0.3">
      <c r="A1743" t="s">
        <v>2834</v>
      </c>
      <c r="B1743" s="4">
        <v>45422</v>
      </c>
      <c r="C1743" t="s">
        <v>1336</v>
      </c>
      <c r="D1743" t="s">
        <v>1634</v>
      </c>
      <c r="E1743" t="str">
        <f>VLOOKUP(D1743,Product_Dim!$A$1:$G$101,2,0)</f>
        <v>Rugby Ball</v>
      </c>
      <c r="F1743" t="s">
        <v>1792</v>
      </c>
      <c r="G1743">
        <v>1</v>
      </c>
      <c r="H1743">
        <v>73.88</v>
      </c>
      <c r="I1743">
        <v>0.04</v>
      </c>
      <c r="J1743" t="s">
        <v>1805</v>
      </c>
      <c r="K1743" s="17">
        <v>70.924799999999991</v>
      </c>
      <c r="L1743">
        <f>VLOOKUP(C1743,Customer_Dim!$A$2:$H$501,3,0)</f>
        <v>61</v>
      </c>
      <c r="M1743" t="str">
        <f t="shared" si="27"/>
        <v>60+</v>
      </c>
      <c r="N1743" t="str">
        <f>VLOOKUP(C1743,Customer_Dim!$A$2:$H$501,4,0)</f>
        <v>Male</v>
      </c>
      <c r="O1743" t="str">
        <f>VLOOKUP(C1743,Customer_Dim!$A$2:$H$501,6,0)</f>
        <v>South Dakota</v>
      </c>
      <c r="P1743">
        <f>VLOOKUP(D1743,Product_Dim!$A$1:$G$101,7,0)</f>
        <v>82</v>
      </c>
    </row>
    <row r="1744" spans="1:16" x14ac:dyDescent="0.3">
      <c r="A1744" t="s">
        <v>2574</v>
      </c>
      <c r="B1744" s="4">
        <v>45434</v>
      </c>
      <c r="C1744" t="s">
        <v>1339</v>
      </c>
      <c r="D1744" t="s">
        <v>1596</v>
      </c>
      <c r="E1744" t="str">
        <f>VLOOKUP(D1744,Product_Dim!$A$1:$G$101,2,0)</f>
        <v>Modern Wall Clock</v>
      </c>
      <c r="F1744" t="s">
        <v>1774</v>
      </c>
      <c r="G1744">
        <v>1</v>
      </c>
      <c r="H1744">
        <v>827.91</v>
      </c>
      <c r="I1744">
        <v>0.21</v>
      </c>
      <c r="J1744" t="s">
        <v>1807</v>
      </c>
      <c r="K1744" s="17">
        <v>654.0489</v>
      </c>
      <c r="L1744">
        <f>VLOOKUP(C1744,Customer_Dim!$A$2:$H$501,3,0)</f>
        <v>47</v>
      </c>
      <c r="M1744" t="str">
        <f t="shared" si="27"/>
        <v>40–59</v>
      </c>
      <c r="N1744" t="str">
        <f>VLOOKUP(C1744,Customer_Dim!$A$2:$H$501,4,0)</f>
        <v>Female</v>
      </c>
      <c r="O1744" t="str">
        <f>VLOOKUP(C1744,Customer_Dim!$A$2:$H$501,6,0)</f>
        <v>New Hampshire</v>
      </c>
      <c r="P1744">
        <f>VLOOKUP(D1744,Product_Dim!$A$1:$G$101,7,0)</f>
        <v>305</v>
      </c>
    </row>
    <row r="1745" spans="1:16" x14ac:dyDescent="0.3">
      <c r="A1745" t="s">
        <v>2861</v>
      </c>
      <c r="B1745" s="4">
        <v>45850</v>
      </c>
      <c r="C1745" t="s">
        <v>1339</v>
      </c>
      <c r="D1745" t="s">
        <v>1600</v>
      </c>
      <c r="E1745" t="str">
        <f>VLOOKUP(D1745,Product_Dim!$A$1:$G$101,2,0)</f>
        <v>Bedroom Table Lamp</v>
      </c>
      <c r="F1745" t="s">
        <v>1776</v>
      </c>
      <c r="G1745">
        <v>3</v>
      </c>
      <c r="H1745">
        <v>471.31</v>
      </c>
      <c r="I1745">
        <v>0</v>
      </c>
      <c r="J1745" t="s">
        <v>1807</v>
      </c>
      <c r="K1745" s="17">
        <v>1413.93</v>
      </c>
      <c r="L1745">
        <f>VLOOKUP(C1745,Customer_Dim!$A$2:$H$501,3,0)</f>
        <v>47</v>
      </c>
      <c r="M1745" t="str">
        <f t="shared" si="27"/>
        <v>40–59</v>
      </c>
      <c r="N1745" t="str">
        <f>VLOOKUP(C1745,Customer_Dim!$A$2:$H$501,4,0)</f>
        <v>Female</v>
      </c>
      <c r="O1745" t="str">
        <f>VLOOKUP(C1745,Customer_Dim!$A$2:$H$501,6,0)</f>
        <v>New Hampshire</v>
      </c>
      <c r="P1745">
        <f>VLOOKUP(D1745,Product_Dim!$A$1:$G$101,7,0)</f>
        <v>329</v>
      </c>
    </row>
    <row r="1746" spans="1:16" x14ac:dyDescent="0.3">
      <c r="A1746" t="s">
        <v>3514</v>
      </c>
      <c r="B1746" s="4">
        <v>45778</v>
      </c>
      <c r="C1746" t="s">
        <v>1339</v>
      </c>
      <c r="D1746" t="s">
        <v>1664</v>
      </c>
      <c r="E1746" t="str">
        <f>VLOOKUP(D1746,Product_Dim!$A$1:$G$101,2,0)</f>
        <v>Smart LED Light Strip</v>
      </c>
      <c r="F1746" t="s">
        <v>1771</v>
      </c>
      <c r="G1746">
        <v>4</v>
      </c>
      <c r="H1746">
        <v>359.71</v>
      </c>
      <c r="I1746">
        <v>0.05</v>
      </c>
      <c r="J1746" t="s">
        <v>1807</v>
      </c>
      <c r="K1746" s="17">
        <v>1366.8979999999999</v>
      </c>
      <c r="L1746">
        <f>VLOOKUP(C1746,Customer_Dim!$A$2:$H$501,3,0)</f>
        <v>47</v>
      </c>
      <c r="M1746" t="str">
        <f t="shared" si="27"/>
        <v>40–59</v>
      </c>
      <c r="N1746" t="str">
        <f>VLOOKUP(C1746,Customer_Dim!$A$2:$H$501,4,0)</f>
        <v>Female</v>
      </c>
      <c r="O1746" t="str">
        <f>VLOOKUP(C1746,Customer_Dim!$A$2:$H$501,6,0)</f>
        <v>New Hampshire</v>
      </c>
      <c r="P1746">
        <f>VLOOKUP(D1746,Product_Dim!$A$1:$G$101,7,0)</f>
        <v>476</v>
      </c>
    </row>
    <row r="1747" spans="1:16" x14ac:dyDescent="0.3">
      <c r="A1747" t="s">
        <v>3049</v>
      </c>
      <c r="B1747" s="4">
        <v>45692</v>
      </c>
      <c r="C1747" t="s">
        <v>1339</v>
      </c>
      <c r="D1747" t="s">
        <v>1696</v>
      </c>
      <c r="E1747" t="str">
        <f>VLOOKUP(D1747,Product_Dim!$A$1:$G$101,2,0)</f>
        <v>Hydrating Face Cleanser</v>
      </c>
      <c r="F1747" t="s">
        <v>1783</v>
      </c>
      <c r="G1747">
        <v>1</v>
      </c>
      <c r="H1747">
        <v>860.84</v>
      </c>
      <c r="I1747">
        <v>7.0000000000000007E-2</v>
      </c>
      <c r="J1747" t="s">
        <v>1807</v>
      </c>
      <c r="K1747" s="17">
        <v>800.58119999999997</v>
      </c>
      <c r="L1747">
        <f>VLOOKUP(C1747,Customer_Dim!$A$2:$H$501,3,0)</f>
        <v>47</v>
      </c>
      <c r="M1747" t="str">
        <f t="shared" si="27"/>
        <v>40–59</v>
      </c>
      <c r="N1747" t="str">
        <f>VLOOKUP(C1747,Customer_Dim!$A$2:$H$501,4,0)</f>
        <v>Female</v>
      </c>
      <c r="O1747" t="str">
        <f>VLOOKUP(C1747,Customer_Dim!$A$2:$H$501,6,0)</f>
        <v>New Hampshire</v>
      </c>
      <c r="P1747">
        <f>VLOOKUP(D1747,Product_Dim!$A$1:$G$101,7,0)</f>
        <v>159</v>
      </c>
    </row>
    <row r="1748" spans="1:16" x14ac:dyDescent="0.3">
      <c r="A1748" t="s">
        <v>2012</v>
      </c>
      <c r="B1748" s="4">
        <v>45883</v>
      </c>
      <c r="C1748" t="s">
        <v>1339</v>
      </c>
      <c r="D1748" t="s">
        <v>1706</v>
      </c>
      <c r="E1748" t="str">
        <f>VLOOKUP(D1748,Product_Dim!$A$1:$G$101,2,0)</f>
        <v>Sports Wrist Sweatbands</v>
      </c>
      <c r="F1748" t="s">
        <v>1755</v>
      </c>
      <c r="G1748">
        <v>1</v>
      </c>
      <c r="H1748">
        <v>479.93</v>
      </c>
      <c r="I1748">
        <v>0.22</v>
      </c>
      <c r="J1748" t="s">
        <v>1805</v>
      </c>
      <c r="K1748" s="17">
        <v>374.34539999999998</v>
      </c>
      <c r="L1748">
        <f>VLOOKUP(C1748,Customer_Dim!$A$2:$H$501,3,0)</f>
        <v>47</v>
      </c>
      <c r="M1748" t="str">
        <f t="shared" si="27"/>
        <v>40–59</v>
      </c>
      <c r="N1748" t="str">
        <f>VLOOKUP(C1748,Customer_Dim!$A$2:$H$501,4,0)</f>
        <v>Female</v>
      </c>
      <c r="O1748" t="str">
        <f>VLOOKUP(C1748,Customer_Dim!$A$2:$H$501,6,0)</f>
        <v>New Hampshire</v>
      </c>
      <c r="P1748">
        <f>VLOOKUP(D1748,Product_Dim!$A$1:$G$101,7,0)</f>
        <v>232</v>
      </c>
    </row>
    <row r="1749" spans="1:16" x14ac:dyDescent="0.3">
      <c r="A1749" t="s">
        <v>2924</v>
      </c>
      <c r="B1749" s="4">
        <v>45510</v>
      </c>
      <c r="C1749" t="s">
        <v>1339</v>
      </c>
      <c r="D1749" t="s">
        <v>1722</v>
      </c>
      <c r="E1749" t="str">
        <f>VLOOKUP(D1749,Product_Dim!$A$1:$G$101,2,0)</f>
        <v>Women's Formal Blazer</v>
      </c>
      <c r="F1749" t="s">
        <v>1748</v>
      </c>
      <c r="G1749">
        <v>4</v>
      </c>
      <c r="H1749">
        <v>723.66</v>
      </c>
      <c r="I1749">
        <v>0.03</v>
      </c>
      <c r="J1749" t="s">
        <v>1807</v>
      </c>
      <c r="K1749" s="17">
        <v>2807.8008</v>
      </c>
      <c r="L1749">
        <f>VLOOKUP(C1749,Customer_Dim!$A$2:$H$501,3,0)</f>
        <v>47</v>
      </c>
      <c r="M1749" t="str">
        <f t="shared" si="27"/>
        <v>40–59</v>
      </c>
      <c r="N1749" t="str">
        <f>VLOOKUP(C1749,Customer_Dim!$A$2:$H$501,4,0)</f>
        <v>Female</v>
      </c>
      <c r="O1749" t="str">
        <f>VLOOKUP(C1749,Customer_Dim!$A$2:$H$501,6,0)</f>
        <v>New Hampshire</v>
      </c>
      <c r="P1749">
        <f>VLOOKUP(D1749,Product_Dim!$A$1:$G$101,7,0)</f>
        <v>143</v>
      </c>
    </row>
    <row r="1750" spans="1:16" x14ac:dyDescent="0.3">
      <c r="A1750" t="s">
        <v>2130</v>
      </c>
      <c r="B1750" s="4">
        <v>45497</v>
      </c>
      <c r="C1750" t="s">
        <v>1341</v>
      </c>
      <c r="D1750" t="s">
        <v>1656</v>
      </c>
      <c r="E1750" t="str">
        <f>VLOOKUP(D1750,Product_Dim!$A$1:$G$101,2,0)</f>
        <v>Organic Sunscreen Lotion</v>
      </c>
      <c r="F1750" t="s">
        <v>1776</v>
      </c>
      <c r="G1750">
        <v>1</v>
      </c>
      <c r="H1750">
        <v>934.75</v>
      </c>
      <c r="I1750">
        <v>0.11</v>
      </c>
      <c r="J1750" t="s">
        <v>1807</v>
      </c>
      <c r="K1750" s="17">
        <v>831.92750000000001</v>
      </c>
      <c r="L1750">
        <f>VLOOKUP(C1750,Customer_Dim!$A$2:$H$501,3,0)</f>
        <v>59</v>
      </c>
      <c r="M1750" t="str">
        <f t="shared" si="27"/>
        <v>40–59</v>
      </c>
      <c r="N1750" t="str">
        <f>VLOOKUP(C1750,Customer_Dim!$A$2:$H$501,4,0)</f>
        <v>Female</v>
      </c>
      <c r="O1750" t="str">
        <f>VLOOKUP(C1750,Customer_Dim!$A$2:$H$501,6,0)</f>
        <v>Tennessee</v>
      </c>
      <c r="P1750">
        <f>VLOOKUP(D1750,Product_Dim!$A$1:$G$101,7,0)</f>
        <v>458</v>
      </c>
    </row>
    <row r="1751" spans="1:16" x14ac:dyDescent="0.3">
      <c r="A1751" t="s">
        <v>3131</v>
      </c>
      <c r="B1751" s="4">
        <v>45543</v>
      </c>
      <c r="C1751" t="s">
        <v>1341</v>
      </c>
      <c r="D1751" t="s">
        <v>1678</v>
      </c>
      <c r="E1751" t="str">
        <f>VLOOKUP(D1751,Product_Dim!$A$1:$G$101,2,0)</f>
        <v>Bluetooth Car Audio System</v>
      </c>
      <c r="F1751" t="s">
        <v>1789</v>
      </c>
      <c r="G1751">
        <v>4</v>
      </c>
      <c r="H1751">
        <v>529.04</v>
      </c>
      <c r="I1751">
        <v>0.1</v>
      </c>
      <c r="J1751" t="s">
        <v>1807</v>
      </c>
      <c r="K1751" s="17">
        <v>1904.5440000000001</v>
      </c>
      <c r="L1751">
        <f>VLOOKUP(C1751,Customer_Dim!$A$2:$H$501,3,0)</f>
        <v>59</v>
      </c>
      <c r="M1751" t="str">
        <f t="shared" si="27"/>
        <v>40–59</v>
      </c>
      <c r="N1751" t="str">
        <f>VLOOKUP(C1751,Customer_Dim!$A$2:$H$501,4,0)</f>
        <v>Female</v>
      </c>
      <c r="O1751" t="str">
        <f>VLOOKUP(C1751,Customer_Dim!$A$2:$H$501,6,0)</f>
        <v>Tennessee</v>
      </c>
      <c r="P1751">
        <f>VLOOKUP(D1751,Product_Dim!$A$1:$G$101,7,0)</f>
        <v>159</v>
      </c>
    </row>
    <row r="1752" spans="1:16" x14ac:dyDescent="0.3">
      <c r="A1752" t="s">
        <v>2135</v>
      </c>
      <c r="B1752" s="4">
        <v>45349</v>
      </c>
      <c r="C1752" t="s">
        <v>1341</v>
      </c>
      <c r="D1752" t="s">
        <v>1684</v>
      </c>
      <c r="E1752" t="str">
        <f>VLOOKUP(D1752,Product_Dim!$A$1:$G$101,2,0)</f>
        <v>WiFi Mesh Router</v>
      </c>
      <c r="F1752" t="s">
        <v>1758</v>
      </c>
      <c r="G1752">
        <v>3</v>
      </c>
      <c r="H1752">
        <v>573.1</v>
      </c>
      <c r="I1752">
        <v>0.16</v>
      </c>
      <c r="J1752" t="s">
        <v>1810</v>
      </c>
      <c r="K1752" s="17">
        <v>1444.212</v>
      </c>
      <c r="L1752">
        <f>VLOOKUP(C1752,Customer_Dim!$A$2:$H$501,3,0)</f>
        <v>59</v>
      </c>
      <c r="M1752" t="str">
        <f t="shared" si="27"/>
        <v>40–59</v>
      </c>
      <c r="N1752" t="str">
        <f>VLOOKUP(C1752,Customer_Dim!$A$2:$H$501,4,0)</f>
        <v>Female</v>
      </c>
      <c r="O1752" t="str">
        <f>VLOOKUP(C1752,Customer_Dim!$A$2:$H$501,6,0)</f>
        <v>Tennessee</v>
      </c>
      <c r="P1752">
        <f>VLOOKUP(D1752,Product_Dim!$A$1:$G$101,7,0)</f>
        <v>104</v>
      </c>
    </row>
    <row r="1753" spans="1:16" x14ac:dyDescent="0.3">
      <c r="A1753" t="s">
        <v>3147</v>
      </c>
      <c r="B1753" s="4">
        <v>45855</v>
      </c>
      <c r="C1753" t="s">
        <v>1344</v>
      </c>
      <c r="D1753" t="s">
        <v>1570</v>
      </c>
      <c r="E1753" t="str">
        <f>VLOOKUP(D1753,Product_Dim!$A$1:$G$101,2,0)</f>
        <v>Outdoor Sports Water Bottle</v>
      </c>
      <c r="F1753" t="s">
        <v>1739</v>
      </c>
      <c r="G1753">
        <v>3</v>
      </c>
      <c r="H1753">
        <v>684.22</v>
      </c>
      <c r="I1753">
        <v>0.09</v>
      </c>
      <c r="J1753" t="s">
        <v>1805</v>
      </c>
      <c r="K1753" s="17">
        <v>1867.9205999999999</v>
      </c>
      <c r="L1753">
        <f>VLOOKUP(C1753,Customer_Dim!$A$2:$H$501,3,0)</f>
        <v>53</v>
      </c>
      <c r="M1753" t="str">
        <f t="shared" si="27"/>
        <v>40–59</v>
      </c>
      <c r="N1753" t="str">
        <f>VLOOKUP(C1753,Customer_Dim!$A$2:$H$501,4,0)</f>
        <v>Male</v>
      </c>
      <c r="O1753" t="str">
        <f>VLOOKUP(C1753,Customer_Dim!$A$2:$H$501,6,0)</f>
        <v>Michigan</v>
      </c>
      <c r="P1753">
        <f>VLOOKUP(D1753,Product_Dim!$A$1:$G$101,7,0)</f>
        <v>0</v>
      </c>
    </row>
    <row r="1754" spans="1:16" x14ac:dyDescent="0.3">
      <c r="A1754" t="s">
        <v>2460</v>
      </c>
      <c r="B1754" s="4">
        <v>45332</v>
      </c>
      <c r="C1754" t="s">
        <v>1346</v>
      </c>
      <c r="D1754" t="s">
        <v>1658</v>
      </c>
      <c r="E1754" t="str">
        <f>VLOOKUP(D1754,Product_Dim!$A$1:$G$101,2,0)</f>
        <v>Matte Lipstick Set</v>
      </c>
      <c r="F1754" t="s">
        <v>1748</v>
      </c>
      <c r="G1754">
        <v>2</v>
      </c>
      <c r="H1754">
        <v>492.62</v>
      </c>
      <c r="I1754">
        <v>0.26</v>
      </c>
      <c r="J1754" t="s">
        <v>1810</v>
      </c>
      <c r="K1754" s="17">
        <v>729.07759999999996</v>
      </c>
      <c r="L1754">
        <f>VLOOKUP(C1754,Customer_Dim!$A$2:$H$501,3,0)</f>
        <v>60</v>
      </c>
      <c r="M1754" t="str">
        <f t="shared" si="27"/>
        <v>60+</v>
      </c>
      <c r="N1754" t="str">
        <f>VLOOKUP(C1754,Customer_Dim!$A$2:$H$501,4,0)</f>
        <v>Male</v>
      </c>
      <c r="O1754" t="str">
        <f>VLOOKUP(C1754,Customer_Dim!$A$2:$H$501,6,0)</f>
        <v>North Dakota</v>
      </c>
      <c r="P1754">
        <f>VLOOKUP(D1754,Product_Dim!$A$1:$G$101,7,0)</f>
        <v>118</v>
      </c>
    </row>
    <row r="1755" spans="1:16" x14ac:dyDescent="0.3">
      <c r="A1755" t="s">
        <v>3390</v>
      </c>
      <c r="B1755" s="4">
        <v>45667</v>
      </c>
      <c r="C1755" t="s">
        <v>1346</v>
      </c>
      <c r="D1755" t="s">
        <v>1682</v>
      </c>
      <c r="E1755" t="str">
        <f>VLOOKUP(D1755,Product_Dim!$A$1:$G$101,2,0)</f>
        <v>Wireless Mouse</v>
      </c>
      <c r="F1755" t="s">
        <v>1789</v>
      </c>
      <c r="G1755">
        <v>2</v>
      </c>
      <c r="H1755">
        <v>877.21</v>
      </c>
      <c r="I1755">
        <v>0.1</v>
      </c>
      <c r="J1755" t="s">
        <v>1805</v>
      </c>
      <c r="K1755" s="17">
        <v>1578.9780000000001</v>
      </c>
      <c r="L1755">
        <f>VLOOKUP(C1755,Customer_Dim!$A$2:$H$501,3,0)</f>
        <v>60</v>
      </c>
      <c r="M1755" t="str">
        <f t="shared" si="27"/>
        <v>60+</v>
      </c>
      <c r="N1755" t="str">
        <f>VLOOKUP(C1755,Customer_Dim!$A$2:$H$501,4,0)</f>
        <v>Male</v>
      </c>
      <c r="O1755" t="str">
        <f>VLOOKUP(C1755,Customer_Dim!$A$2:$H$501,6,0)</f>
        <v>North Dakota</v>
      </c>
      <c r="P1755">
        <f>VLOOKUP(D1755,Product_Dim!$A$1:$G$101,7,0)</f>
        <v>320</v>
      </c>
    </row>
    <row r="1756" spans="1:16" x14ac:dyDescent="0.3">
      <c r="A1756" t="s">
        <v>2630</v>
      </c>
      <c r="B1756" s="4">
        <v>45933</v>
      </c>
      <c r="C1756" t="s">
        <v>1349</v>
      </c>
      <c r="D1756" t="s">
        <v>1618</v>
      </c>
      <c r="E1756" t="str">
        <f>VLOOKUP(D1756,Product_Dim!$A$1:$G$101,2,0)</f>
        <v>Adjustable Jump Rope</v>
      </c>
      <c r="F1756" t="s">
        <v>1739</v>
      </c>
      <c r="G1756">
        <v>4</v>
      </c>
      <c r="H1756">
        <v>415.02</v>
      </c>
      <c r="I1756">
        <v>0.01</v>
      </c>
      <c r="J1756" t="s">
        <v>1807</v>
      </c>
      <c r="K1756" s="17">
        <v>1643.4792</v>
      </c>
      <c r="L1756">
        <f>VLOOKUP(C1756,Customer_Dim!$A$2:$H$501,3,0)</f>
        <v>31</v>
      </c>
      <c r="M1756" t="str">
        <f t="shared" si="27"/>
        <v>20–39</v>
      </c>
      <c r="N1756" t="str">
        <f>VLOOKUP(C1756,Customer_Dim!$A$2:$H$501,4,0)</f>
        <v>Male</v>
      </c>
      <c r="O1756" t="str">
        <f>VLOOKUP(C1756,Customer_Dim!$A$2:$H$501,6,0)</f>
        <v>Wisconsin</v>
      </c>
      <c r="P1756">
        <f>VLOOKUP(D1756,Product_Dim!$A$1:$G$101,7,0)</f>
        <v>316</v>
      </c>
    </row>
    <row r="1757" spans="1:16" x14ac:dyDescent="0.3">
      <c r="A1757" t="s">
        <v>2824</v>
      </c>
      <c r="B1757" s="4">
        <v>45837</v>
      </c>
      <c r="C1757" t="s">
        <v>1352</v>
      </c>
      <c r="D1757" t="s">
        <v>1598</v>
      </c>
      <c r="E1757" t="str">
        <f>VLOOKUP(D1757,Product_Dim!$A$1:$G$101,2,0)</f>
        <v>Gaming Mechanical Keyboard</v>
      </c>
      <c r="F1757" t="s">
        <v>1786</v>
      </c>
      <c r="G1757">
        <v>4</v>
      </c>
      <c r="H1757">
        <v>115.42</v>
      </c>
      <c r="I1757">
        <v>0.03</v>
      </c>
      <c r="J1757" t="s">
        <v>1810</v>
      </c>
      <c r="K1757" s="17">
        <v>447.82960000000003</v>
      </c>
      <c r="L1757">
        <f>VLOOKUP(C1757,Customer_Dim!$A$2:$H$501,3,0)</f>
        <v>42</v>
      </c>
      <c r="M1757" t="str">
        <f t="shared" si="27"/>
        <v>40–59</v>
      </c>
      <c r="N1757" t="str">
        <f>VLOOKUP(C1757,Customer_Dim!$A$2:$H$501,4,0)</f>
        <v>Female</v>
      </c>
      <c r="O1757" t="str">
        <f>VLOOKUP(C1757,Customer_Dim!$A$2:$H$501,6,0)</f>
        <v>Oregon</v>
      </c>
      <c r="P1757">
        <f>VLOOKUP(D1757,Product_Dim!$A$1:$G$101,7,0)</f>
        <v>86</v>
      </c>
    </row>
    <row r="1758" spans="1:16" x14ac:dyDescent="0.3">
      <c r="A1758" t="s">
        <v>2865</v>
      </c>
      <c r="B1758" s="4">
        <v>45629</v>
      </c>
      <c r="C1758" t="s">
        <v>1352</v>
      </c>
      <c r="D1758" t="s">
        <v>1622</v>
      </c>
      <c r="E1758" t="str">
        <f>VLOOKUP(D1758,Product_Dim!$A$1:$G$101,2,0)</f>
        <v>Men's Winter Jacket</v>
      </c>
      <c r="F1758" t="s">
        <v>1764</v>
      </c>
      <c r="G1758">
        <v>1</v>
      </c>
      <c r="H1758">
        <v>681.72</v>
      </c>
      <c r="I1758">
        <v>0.11</v>
      </c>
      <c r="J1758" t="s">
        <v>1807</v>
      </c>
      <c r="K1758" s="17">
        <v>606.73080000000004</v>
      </c>
      <c r="L1758">
        <f>VLOOKUP(C1758,Customer_Dim!$A$2:$H$501,3,0)</f>
        <v>42</v>
      </c>
      <c r="M1758" t="str">
        <f t="shared" si="27"/>
        <v>40–59</v>
      </c>
      <c r="N1758" t="str">
        <f>VLOOKUP(C1758,Customer_Dim!$A$2:$H$501,4,0)</f>
        <v>Female</v>
      </c>
      <c r="O1758" t="str">
        <f>VLOOKUP(C1758,Customer_Dim!$A$2:$H$501,6,0)</f>
        <v>Oregon</v>
      </c>
      <c r="P1758">
        <f>VLOOKUP(D1758,Product_Dim!$A$1:$G$101,7,0)</f>
        <v>296</v>
      </c>
    </row>
    <row r="1759" spans="1:16" x14ac:dyDescent="0.3">
      <c r="A1759" t="s">
        <v>2019</v>
      </c>
      <c r="B1759" s="4">
        <v>45942</v>
      </c>
      <c r="C1759" t="s">
        <v>1352</v>
      </c>
      <c r="D1759" t="s">
        <v>1642</v>
      </c>
      <c r="E1759" t="str">
        <f>VLOOKUP(D1759,Product_Dim!$A$1:$G$101,2,0)</f>
        <v>Premium Blanket Throw</v>
      </c>
      <c r="F1759" t="s">
        <v>1795</v>
      </c>
      <c r="G1759">
        <v>4</v>
      </c>
      <c r="H1759">
        <v>119.83</v>
      </c>
      <c r="I1759">
        <v>0.13</v>
      </c>
      <c r="J1759" t="s">
        <v>1805</v>
      </c>
      <c r="K1759" s="17">
        <v>417.00839999999999</v>
      </c>
      <c r="L1759">
        <f>VLOOKUP(C1759,Customer_Dim!$A$2:$H$501,3,0)</f>
        <v>42</v>
      </c>
      <c r="M1759" t="str">
        <f t="shared" si="27"/>
        <v>40–59</v>
      </c>
      <c r="N1759" t="str">
        <f>VLOOKUP(C1759,Customer_Dim!$A$2:$H$501,4,0)</f>
        <v>Female</v>
      </c>
      <c r="O1759" t="str">
        <f>VLOOKUP(C1759,Customer_Dim!$A$2:$H$501,6,0)</f>
        <v>Oregon</v>
      </c>
      <c r="P1759">
        <f>VLOOKUP(D1759,Product_Dim!$A$1:$G$101,7,0)</f>
        <v>190</v>
      </c>
    </row>
    <row r="1760" spans="1:16" x14ac:dyDescent="0.3">
      <c r="A1760" t="s">
        <v>3770</v>
      </c>
      <c r="B1760" s="4">
        <v>45770</v>
      </c>
      <c r="C1760" t="s">
        <v>1352</v>
      </c>
      <c r="D1760" t="s">
        <v>1648</v>
      </c>
      <c r="E1760" t="str">
        <f>VLOOKUP(D1760,Product_Dim!$A$1:$G$101,2,0)</f>
        <v>Men's Hair Styling Gel</v>
      </c>
      <c r="F1760" t="s">
        <v>1795</v>
      </c>
      <c r="G1760">
        <v>4</v>
      </c>
      <c r="H1760">
        <v>835.61</v>
      </c>
      <c r="I1760">
        <v>0.03</v>
      </c>
      <c r="J1760" t="s">
        <v>1805</v>
      </c>
      <c r="K1760" s="17">
        <v>3242.1668</v>
      </c>
      <c r="L1760">
        <f>VLOOKUP(C1760,Customer_Dim!$A$2:$H$501,3,0)</f>
        <v>42</v>
      </c>
      <c r="M1760" t="str">
        <f t="shared" si="27"/>
        <v>40–59</v>
      </c>
      <c r="N1760" t="str">
        <f>VLOOKUP(C1760,Customer_Dim!$A$2:$H$501,4,0)</f>
        <v>Female</v>
      </c>
      <c r="O1760" t="str">
        <f>VLOOKUP(C1760,Customer_Dim!$A$2:$H$501,6,0)</f>
        <v>Oregon</v>
      </c>
      <c r="P1760">
        <f>VLOOKUP(D1760,Product_Dim!$A$1:$G$101,7,0)</f>
        <v>399</v>
      </c>
    </row>
    <row r="1761" spans="1:16" x14ac:dyDescent="0.3">
      <c r="A1761" t="s">
        <v>2997</v>
      </c>
      <c r="B1761" s="4">
        <v>45468</v>
      </c>
      <c r="C1761" t="s">
        <v>1355</v>
      </c>
      <c r="D1761" t="s">
        <v>1525</v>
      </c>
      <c r="E1761" t="str">
        <f>VLOOKUP(D1761,Product_Dim!$A$1:$G$101,2,0)</f>
        <v>Brother Laser Printer</v>
      </c>
      <c r="F1761" t="s">
        <v>1768</v>
      </c>
      <c r="G1761">
        <v>2</v>
      </c>
      <c r="H1761">
        <v>540.48</v>
      </c>
      <c r="I1761">
        <v>0.28999999999999998</v>
      </c>
      <c r="J1761" t="s">
        <v>1805</v>
      </c>
      <c r="K1761" s="17">
        <v>767.48159999999996</v>
      </c>
      <c r="L1761">
        <f>VLOOKUP(C1761,Customer_Dim!$A$2:$H$501,3,0)</f>
        <v>51</v>
      </c>
      <c r="M1761" t="str">
        <f t="shared" si="27"/>
        <v>40–59</v>
      </c>
      <c r="N1761" t="str">
        <f>VLOOKUP(C1761,Customer_Dim!$A$2:$H$501,4,0)</f>
        <v>Male</v>
      </c>
      <c r="O1761" t="str">
        <f>VLOOKUP(C1761,Customer_Dim!$A$2:$H$501,6,0)</f>
        <v>Texas</v>
      </c>
      <c r="P1761">
        <f>VLOOKUP(D1761,Product_Dim!$A$1:$G$101,7,0)</f>
        <v>416</v>
      </c>
    </row>
    <row r="1762" spans="1:16" x14ac:dyDescent="0.3">
      <c r="A1762" t="s">
        <v>2022</v>
      </c>
      <c r="B1762" s="4">
        <v>45356</v>
      </c>
      <c r="C1762" t="s">
        <v>1355</v>
      </c>
      <c r="D1762" t="s">
        <v>1558</v>
      </c>
      <c r="E1762" t="str">
        <f>VLOOKUP(D1762,Product_Dim!$A$1:$G$101,2,0)</f>
        <v>Decorative Wall Mirror</v>
      </c>
      <c r="F1762" t="s">
        <v>1768</v>
      </c>
      <c r="G1762">
        <v>3</v>
      </c>
      <c r="H1762">
        <v>318.43</v>
      </c>
      <c r="I1762">
        <v>0.05</v>
      </c>
      <c r="J1762" t="s">
        <v>1805</v>
      </c>
      <c r="K1762" s="17">
        <v>907.52549999999997</v>
      </c>
      <c r="L1762">
        <f>VLOOKUP(C1762,Customer_Dim!$A$2:$H$501,3,0)</f>
        <v>51</v>
      </c>
      <c r="M1762" t="str">
        <f t="shared" si="27"/>
        <v>40–59</v>
      </c>
      <c r="N1762" t="str">
        <f>VLOOKUP(C1762,Customer_Dim!$A$2:$H$501,4,0)</f>
        <v>Male</v>
      </c>
      <c r="O1762" t="str">
        <f>VLOOKUP(C1762,Customer_Dim!$A$2:$H$501,6,0)</f>
        <v>Texas</v>
      </c>
      <c r="P1762">
        <f>VLOOKUP(D1762,Product_Dim!$A$1:$G$101,7,0)</f>
        <v>439</v>
      </c>
    </row>
    <row r="1763" spans="1:16" x14ac:dyDescent="0.3">
      <c r="A1763" t="s">
        <v>3242</v>
      </c>
      <c r="B1763" s="4">
        <v>45779</v>
      </c>
      <c r="C1763" t="s">
        <v>1355</v>
      </c>
      <c r="D1763" t="s">
        <v>1584</v>
      </c>
      <c r="E1763" t="str">
        <f>VLOOKUP(D1763,Product_Dim!$A$1:$G$101,2,0)</f>
        <v>Decorative Floor Vase</v>
      </c>
      <c r="F1763" t="s">
        <v>1734</v>
      </c>
      <c r="G1763">
        <v>1</v>
      </c>
      <c r="H1763">
        <v>640.92999999999995</v>
      </c>
      <c r="I1763">
        <v>0.19</v>
      </c>
      <c r="J1763" t="s">
        <v>1807</v>
      </c>
      <c r="K1763" s="17">
        <v>519.15329999999994</v>
      </c>
      <c r="L1763">
        <f>VLOOKUP(C1763,Customer_Dim!$A$2:$H$501,3,0)</f>
        <v>51</v>
      </c>
      <c r="M1763" t="str">
        <f t="shared" si="27"/>
        <v>40–59</v>
      </c>
      <c r="N1763" t="str">
        <f>VLOOKUP(C1763,Customer_Dim!$A$2:$H$501,4,0)</f>
        <v>Male</v>
      </c>
      <c r="O1763" t="str">
        <f>VLOOKUP(C1763,Customer_Dim!$A$2:$H$501,6,0)</f>
        <v>Texas</v>
      </c>
      <c r="P1763">
        <f>VLOOKUP(D1763,Product_Dim!$A$1:$G$101,7,0)</f>
        <v>378</v>
      </c>
    </row>
    <row r="1764" spans="1:16" x14ac:dyDescent="0.3">
      <c r="A1764" t="s">
        <v>1820</v>
      </c>
      <c r="B1764" s="4">
        <v>45875</v>
      </c>
      <c r="C1764" t="s">
        <v>1355</v>
      </c>
      <c r="D1764" t="s">
        <v>1598</v>
      </c>
      <c r="E1764" t="str">
        <f>VLOOKUP(D1764,Product_Dim!$A$1:$G$101,2,0)</f>
        <v>Gaming Mechanical Keyboard</v>
      </c>
      <c r="F1764" t="s">
        <v>1786</v>
      </c>
      <c r="G1764">
        <v>2</v>
      </c>
      <c r="H1764">
        <v>316.89999999999998</v>
      </c>
      <c r="I1764">
        <v>0.3</v>
      </c>
      <c r="J1764" t="s">
        <v>1807</v>
      </c>
      <c r="K1764" s="17">
        <v>443.66</v>
      </c>
      <c r="L1764">
        <f>VLOOKUP(C1764,Customer_Dim!$A$2:$H$501,3,0)</f>
        <v>51</v>
      </c>
      <c r="M1764" t="str">
        <f t="shared" si="27"/>
        <v>40–59</v>
      </c>
      <c r="N1764" t="str">
        <f>VLOOKUP(C1764,Customer_Dim!$A$2:$H$501,4,0)</f>
        <v>Male</v>
      </c>
      <c r="O1764" t="str">
        <f>VLOOKUP(C1764,Customer_Dim!$A$2:$H$501,6,0)</f>
        <v>Texas</v>
      </c>
      <c r="P1764">
        <f>VLOOKUP(D1764,Product_Dim!$A$1:$G$101,7,0)</f>
        <v>86</v>
      </c>
    </row>
    <row r="1765" spans="1:16" x14ac:dyDescent="0.3">
      <c r="A1765" t="s">
        <v>1953</v>
      </c>
      <c r="B1765" s="4">
        <v>45626</v>
      </c>
      <c r="C1765" t="s">
        <v>1355</v>
      </c>
      <c r="D1765" t="s">
        <v>1602</v>
      </c>
      <c r="E1765" t="str">
        <f>VLOOKUP(D1765,Product_Dim!$A$1:$G$101,2,0)</f>
        <v>Women's Summer Dress</v>
      </c>
      <c r="F1765" t="s">
        <v>1795</v>
      </c>
      <c r="G1765">
        <v>3</v>
      </c>
      <c r="H1765">
        <v>584.41</v>
      </c>
      <c r="I1765">
        <v>0</v>
      </c>
      <c r="J1765" t="s">
        <v>1810</v>
      </c>
      <c r="K1765" s="17">
        <v>1753.23</v>
      </c>
      <c r="L1765">
        <f>VLOOKUP(C1765,Customer_Dim!$A$2:$H$501,3,0)</f>
        <v>51</v>
      </c>
      <c r="M1765" t="str">
        <f t="shared" si="27"/>
        <v>40–59</v>
      </c>
      <c r="N1765" t="str">
        <f>VLOOKUP(C1765,Customer_Dim!$A$2:$H$501,4,0)</f>
        <v>Male</v>
      </c>
      <c r="O1765" t="str">
        <f>VLOOKUP(C1765,Customer_Dim!$A$2:$H$501,6,0)</f>
        <v>Texas</v>
      </c>
      <c r="P1765">
        <f>VLOOKUP(D1765,Product_Dim!$A$1:$G$101,7,0)</f>
        <v>154</v>
      </c>
    </row>
    <row r="1766" spans="1:16" x14ac:dyDescent="0.3">
      <c r="A1766" t="s">
        <v>2796</v>
      </c>
      <c r="B1766" s="4">
        <v>45694</v>
      </c>
      <c r="C1766" t="s">
        <v>1355</v>
      </c>
      <c r="D1766" t="s">
        <v>1706</v>
      </c>
      <c r="E1766" t="str">
        <f>VLOOKUP(D1766,Product_Dim!$A$1:$G$101,2,0)</f>
        <v>Sports Wrist Sweatbands</v>
      </c>
      <c r="F1766" t="s">
        <v>1771</v>
      </c>
      <c r="G1766">
        <v>1</v>
      </c>
      <c r="H1766">
        <v>66.14</v>
      </c>
      <c r="I1766">
        <v>0.14000000000000001</v>
      </c>
      <c r="J1766" t="s">
        <v>1810</v>
      </c>
      <c r="K1766" s="17">
        <v>56.880400000000002</v>
      </c>
      <c r="L1766">
        <f>VLOOKUP(C1766,Customer_Dim!$A$2:$H$501,3,0)</f>
        <v>51</v>
      </c>
      <c r="M1766" t="str">
        <f t="shared" si="27"/>
        <v>40–59</v>
      </c>
      <c r="N1766" t="str">
        <f>VLOOKUP(C1766,Customer_Dim!$A$2:$H$501,4,0)</f>
        <v>Male</v>
      </c>
      <c r="O1766" t="str">
        <f>VLOOKUP(C1766,Customer_Dim!$A$2:$H$501,6,0)</f>
        <v>Texas</v>
      </c>
      <c r="P1766">
        <f>VLOOKUP(D1766,Product_Dim!$A$1:$G$101,7,0)</f>
        <v>232</v>
      </c>
    </row>
    <row r="1767" spans="1:16" x14ac:dyDescent="0.3">
      <c r="A1767" t="s">
        <v>3148</v>
      </c>
      <c r="B1767" s="4">
        <v>45837</v>
      </c>
      <c r="C1767" t="s">
        <v>1355</v>
      </c>
      <c r="D1767" t="s">
        <v>1716</v>
      </c>
      <c r="E1767" t="str">
        <f>VLOOKUP(D1767,Product_Dim!$A$1:$G$101,2,0)</f>
        <v>USB-C Laptop Charger</v>
      </c>
      <c r="F1767" t="s">
        <v>1761</v>
      </c>
      <c r="G1767">
        <v>4</v>
      </c>
      <c r="H1767">
        <v>763.34</v>
      </c>
      <c r="I1767">
        <v>7.0000000000000007E-2</v>
      </c>
      <c r="J1767" t="s">
        <v>1807</v>
      </c>
      <c r="K1767" s="17">
        <v>2839.6248000000001</v>
      </c>
      <c r="L1767">
        <f>VLOOKUP(C1767,Customer_Dim!$A$2:$H$501,3,0)</f>
        <v>51</v>
      </c>
      <c r="M1767" t="str">
        <f t="shared" si="27"/>
        <v>40–59</v>
      </c>
      <c r="N1767" t="str">
        <f>VLOOKUP(C1767,Customer_Dim!$A$2:$H$501,4,0)</f>
        <v>Male</v>
      </c>
      <c r="O1767" t="str">
        <f>VLOOKUP(C1767,Customer_Dim!$A$2:$H$501,6,0)</f>
        <v>Texas</v>
      </c>
      <c r="P1767">
        <f>VLOOKUP(D1767,Product_Dim!$A$1:$G$101,7,0)</f>
        <v>485</v>
      </c>
    </row>
    <row r="1768" spans="1:16" x14ac:dyDescent="0.3">
      <c r="A1768" t="s">
        <v>2781</v>
      </c>
      <c r="B1768" s="4">
        <v>45667</v>
      </c>
      <c r="C1768" t="s">
        <v>1358</v>
      </c>
      <c r="D1768" t="s">
        <v>1550</v>
      </c>
      <c r="E1768" t="str">
        <f>VLOOKUP(D1768,Product_Dim!$A$1:$G$101,2,0)</f>
        <v>Ceramic Kitchen Bowl Set</v>
      </c>
      <c r="F1768" t="s">
        <v>1758</v>
      </c>
      <c r="G1768">
        <v>4</v>
      </c>
      <c r="H1768">
        <v>599.85</v>
      </c>
      <c r="I1768">
        <v>0.25</v>
      </c>
      <c r="J1768" t="s">
        <v>1805</v>
      </c>
      <c r="K1768" s="17">
        <v>1799.55</v>
      </c>
      <c r="L1768">
        <f>VLOOKUP(C1768,Customer_Dim!$A$2:$H$501,3,0)</f>
        <v>19</v>
      </c>
      <c r="M1768" t="str">
        <f t="shared" si="27"/>
        <v>Below 20</v>
      </c>
      <c r="N1768" t="str">
        <f>VLOOKUP(C1768,Customer_Dim!$A$2:$H$501,4,0)</f>
        <v>Male</v>
      </c>
      <c r="O1768" t="str">
        <f>VLOOKUP(C1768,Customer_Dim!$A$2:$H$501,6,0)</f>
        <v>Wyoming</v>
      </c>
      <c r="P1768">
        <f>VLOOKUP(D1768,Product_Dim!$A$1:$G$101,7,0)</f>
        <v>308</v>
      </c>
    </row>
    <row r="1769" spans="1:16" x14ac:dyDescent="0.3">
      <c r="A1769" t="s">
        <v>3140</v>
      </c>
      <c r="B1769" s="4">
        <v>45565</v>
      </c>
      <c r="C1769" t="s">
        <v>1358</v>
      </c>
      <c r="D1769" t="s">
        <v>1564</v>
      </c>
      <c r="E1769" t="str">
        <f>VLOOKUP(D1769,Product_Dim!$A$1:$G$101,2,0)</f>
        <v>Soccer Training Cone Set</v>
      </c>
      <c r="F1769" t="s">
        <v>1758</v>
      </c>
      <c r="G1769">
        <v>1</v>
      </c>
      <c r="H1769">
        <v>55.04</v>
      </c>
      <c r="I1769">
        <v>0.01</v>
      </c>
      <c r="J1769" t="s">
        <v>1810</v>
      </c>
      <c r="K1769" s="17">
        <v>54.489600000000003</v>
      </c>
      <c r="L1769">
        <f>VLOOKUP(C1769,Customer_Dim!$A$2:$H$501,3,0)</f>
        <v>19</v>
      </c>
      <c r="M1769" t="str">
        <f t="shared" si="27"/>
        <v>Below 20</v>
      </c>
      <c r="N1769" t="str">
        <f>VLOOKUP(C1769,Customer_Dim!$A$2:$H$501,4,0)</f>
        <v>Male</v>
      </c>
      <c r="O1769" t="str">
        <f>VLOOKUP(C1769,Customer_Dim!$A$2:$H$501,6,0)</f>
        <v>Wyoming</v>
      </c>
      <c r="P1769">
        <f>VLOOKUP(D1769,Product_Dim!$A$1:$G$101,7,0)</f>
        <v>367</v>
      </c>
    </row>
    <row r="1770" spans="1:16" x14ac:dyDescent="0.3">
      <c r="A1770" t="s">
        <v>3127</v>
      </c>
      <c r="B1770" s="4">
        <v>45788</v>
      </c>
      <c r="C1770" t="s">
        <v>1358</v>
      </c>
      <c r="D1770" t="s">
        <v>1638</v>
      </c>
      <c r="E1770" t="str">
        <f>VLOOKUP(D1770,Product_Dim!$A$1:$G$101,2,0)</f>
        <v>Sports Stopwatch Pro</v>
      </c>
      <c r="F1770" t="s">
        <v>1748</v>
      </c>
      <c r="G1770">
        <v>3</v>
      </c>
      <c r="H1770">
        <v>477.05</v>
      </c>
      <c r="I1770">
        <v>0.05</v>
      </c>
      <c r="J1770" t="s">
        <v>1807</v>
      </c>
      <c r="K1770" s="17">
        <v>1359.5925</v>
      </c>
      <c r="L1770">
        <f>VLOOKUP(C1770,Customer_Dim!$A$2:$H$501,3,0)</f>
        <v>19</v>
      </c>
      <c r="M1770" t="str">
        <f t="shared" si="27"/>
        <v>Below 20</v>
      </c>
      <c r="N1770" t="str">
        <f>VLOOKUP(C1770,Customer_Dim!$A$2:$H$501,4,0)</f>
        <v>Male</v>
      </c>
      <c r="O1770" t="str">
        <f>VLOOKUP(C1770,Customer_Dim!$A$2:$H$501,6,0)</f>
        <v>Wyoming</v>
      </c>
      <c r="P1770">
        <f>VLOOKUP(D1770,Product_Dim!$A$1:$G$101,7,0)</f>
        <v>185</v>
      </c>
    </row>
    <row r="1771" spans="1:16" x14ac:dyDescent="0.3">
      <c r="A1771" t="s">
        <v>3054</v>
      </c>
      <c r="B1771" s="4">
        <v>45560</v>
      </c>
      <c r="C1771" t="s">
        <v>1361</v>
      </c>
      <c r="D1771" t="s">
        <v>1566</v>
      </c>
      <c r="E1771" t="str">
        <f>VLOOKUP(D1771,Product_Dim!$A$1:$G$101,2,0)</f>
        <v>Women's Denim Jeans</v>
      </c>
      <c r="F1771" t="s">
        <v>1764</v>
      </c>
      <c r="G1771">
        <v>3</v>
      </c>
      <c r="H1771">
        <v>550.26</v>
      </c>
      <c r="I1771">
        <v>0.22</v>
      </c>
      <c r="J1771" t="s">
        <v>1805</v>
      </c>
      <c r="K1771" s="17">
        <v>1287.6084000000001</v>
      </c>
      <c r="L1771">
        <f>VLOOKUP(C1771,Customer_Dim!$A$2:$H$501,3,0)</f>
        <v>41</v>
      </c>
      <c r="M1771" t="str">
        <f t="shared" si="27"/>
        <v>40–59</v>
      </c>
      <c r="N1771" t="str">
        <f>VLOOKUP(C1771,Customer_Dim!$A$2:$H$501,4,0)</f>
        <v>Female</v>
      </c>
      <c r="O1771" t="str">
        <f>VLOOKUP(C1771,Customer_Dim!$A$2:$H$501,6,0)</f>
        <v>Virginia</v>
      </c>
      <c r="P1771">
        <f>VLOOKUP(D1771,Product_Dim!$A$1:$G$101,7,0)</f>
        <v>343</v>
      </c>
    </row>
    <row r="1772" spans="1:16" x14ac:dyDescent="0.3">
      <c r="A1772" t="s">
        <v>2307</v>
      </c>
      <c r="B1772" s="4">
        <v>45627</v>
      </c>
      <c r="C1772" t="s">
        <v>1361</v>
      </c>
      <c r="D1772" t="s">
        <v>1531</v>
      </c>
      <c r="E1772" t="str">
        <f>VLOOKUP(D1772,Product_Dim!$A$1:$G$101,2,0)</f>
        <v>Women's Casual Hoodie</v>
      </c>
      <c r="F1772" t="s">
        <v>1751</v>
      </c>
      <c r="G1772">
        <v>4</v>
      </c>
      <c r="H1772">
        <v>106.66</v>
      </c>
      <c r="I1772">
        <v>0.2</v>
      </c>
      <c r="J1772" t="s">
        <v>1810</v>
      </c>
      <c r="K1772" s="17">
        <v>341.31200000000001</v>
      </c>
      <c r="L1772">
        <f>VLOOKUP(C1772,Customer_Dim!$A$2:$H$501,3,0)</f>
        <v>41</v>
      </c>
      <c r="M1772" t="str">
        <f t="shared" si="27"/>
        <v>40–59</v>
      </c>
      <c r="N1772" t="str">
        <f>VLOOKUP(C1772,Customer_Dim!$A$2:$H$501,4,0)</f>
        <v>Female</v>
      </c>
      <c r="O1772" t="str">
        <f>VLOOKUP(C1772,Customer_Dim!$A$2:$H$501,6,0)</f>
        <v>Virginia</v>
      </c>
      <c r="P1772">
        <f>VLOOKUP(D1772,Product_Dim!$A$1:$G$101,7,0)</f>
        <v>352</v>
      </c>
    </row>
    <row r="1773" spans="1:16" x14ac:dyDescent="0.3">
      <c r="A1773" t="s">
        <v>2747</v>
      </c>
      <c r="B1773" s="4">
        <v>45880</v>
      </c>
      <c r="C1773" t="s">
        <v>1361</v>
      </c>
      <c r="D1773" t="s">
        <v>1592</v>
      </c>
      <c r="E1773" t="str">
        <f>VLOOKUP(D1773,Product_Dim!$A$1:$G$101,2,0)</f>
        <v>Basketball</v>
      </c>
      <c r="F1773" t="s">
        <v>1786</v>
      </c>
      <c r="G1773">
        <v>3</v>
      </c>
      <c r="H1773">
        <v>938.68</v>
      </c>
      <c r="I1773">
        <v>0.14000000000000001</v>
      </c>
      <c r="J1773" t="s">
        <v>1805</v>
      </c>
      <c r="K1773" s="17">
        <v>2421.7944000000002</v>
      </c>
      <c r="L1773">
        <f>VLOOKUP(C1773,Customer_Dim!$A$2:$H$501,3,0)</f>
        <v>41</v>
      </c>
      <c r="M1773" t="str">
        <f t="shared" si="27"/>
        <v>40–59</v>
      </c>
      <c r="N1773" t="str">
        <f>VLOOKUP(C1773,Customer_Dim!$A$2:$H$501,4,0)</f>
        <v>Female</v>
      </c>
      <c r="O1773" t="str">
        <f>VLOOKUP(C1773,Customer_Dim!$A$2:$H$501,6,0)</f>
        <v>Virginia</v>
      </c>
      <c r="P1773">
        <f>VLOOKUP(D1773,Product_Dim!$A$1:$G$101,7,0)</f>
        <v>281</v>
      </c>
    </row>
    <row r="1774" spans="1:16" x14ac:dyDescent="0.3">
      <c r="A1774" t="s">
        <v>3716</v>
      </c>
      <c r="B1774" s="4">
        <v>45495</v>
      </c>
      <c r="C1774" t="s">
        <v>1361</v>
      </c>
      <c r="D1774" t="s">
        <v>1638</v>
      </c>
      <c r="E1774" t="str">
        <f>VLOOKUP(D1774,Product_Dim!$A$1:$G$101,2,0)</f>
        <v>Sports Stopwatch Pro</v>
      </c>
      <c r="F1774" t="s">
        <v>1792</v>
      </c>
      <c r="G1774">
        <v>2</v>
      </c>
      <c r="H1774">
        <v>810.81</v>
      </c>
      <c r="I1774">
        <v>0.11</v>
      </c>
      <c r="J1774" t="s">
        <v>1810</v>
      </c>
      <c r="K1774" s="17">
        <v>1443.2418</v>
      </c>
      <c r="L1774">
        <f>VLOOKUP(C1774,Customer_Dim!$A$2:$H$501,3,0)</f>
        <v>41</v>
      </c>
      <c r="M1774" t="str">
        <f t="shared" si="27"/>
        <v>40–59</v>
      </c>
      <c r="N1774" t="str">
        <f>VLOOKUP(C1774,Customer_Dim!$A$2:$H$501,4,0)</f>
        <v>Female</v>
      </c>
      <c r="O1774" t="str">
        <f>VLOOKUP(C1774,Customer_Dim!$A$2:$H$501,6,0)</f>
        <v>Virginia</v>
      </c>
      <c r="P1774">
        <f>VLOOKUP(D1774,Product_Dim!$A$1:$G$101,7,0)</f>
        <v>185</v>
      </c>
    </row>
    <row r="1775" spans="1:16" x14ac:dyDescent="0.3">
      <c r="A1775" t="s">
        <v>2788</v>
      </c>
      <c r="B1775" s="4">
        <v>45481</v>
      </c>
      <c r="C1775" t="s">
        <v>1361</v>
      </c>
      <c r="D1775" t="s">
        <v>1700</v>
      </c>
      <c r="E1775" t="str">
        <f>VLOOKUP(D1775,Product_Dim!$A$1:$G$101,2,0)</f>
        <v>Women's Beanie Hat</v>
      </c>
      <c r="F1775" t="s">
        <v>1764</v>
      </c>
      <c r="G1775">
        <v>2</v>
      </c>
      <c r="H1775">
        <v>943.93</v>
      </c>
      <c r="I1775">
        <v>0.22</v>
      </c>
      <c r="J1775" t="s">
        <v>1807</v>
      </c>
      <c r="K1775" s="17">
        <v>1472.5308</v>
      </c>
      <c r="L1775">
        <f>VLOOKUP(C1775,Customer_Dim!$A$2:$H$501,3,0)</f>
        <v>41</v>
      </c>
      <c r="M1775" t="str">
        <f t="shared" si="27"/>
        <v>40–59</v>
      </c>
      <c r="N1775" t="str">
        <f>VLOOKUP(C1775,Customer_Dim!$A$2:$H$501,4,0)</f>
        <v>Female</v>
      </c>
      <c r="O1775" t="str">
        <f>VLOOKUP(C1775,Customer_Dim!$A$2:$H$501,6,0)</f>
        <v>Virginia</v>
      </c>
      <c r="P1775">
        <f>VLOOKUP(D1775,Product_Dim!$A$1:$G$101,7,0)</f>
        <v>210</v>
      </c>
    </row>
    <row r="1776" spans="1:16" x14ac:dyDescent="0.3">
      <c r="A1776" t="s">
        <v>2515</v>
      </c>
      <c r="B1776" s="4">
        <v>45572</v>
      </c>
      <c r="C1776" t="s">
        <v>1364</v>
      </c>
      <c r="D1776" t="s">
        <v>1592</v>
      </c>
      <c r="E1776" t="str">
        <f>VLOOKUP(D1776,Product_Dim!$A$1:$G$101,2,0)</f>
        <v>Basketball</v>
      </c>
      <c r="F1776" t="s">
        <v>1751</v>
      </c>
      <c r="G1776">
        <v>4</v>
      </c>
      <c r="H1776">
        <v>681.08</v>
      </c>
      <c r="I1776">
        <v>0</v>
      </c>
      <c r="J1776" t="s">
        <v>1807</v>
      </c>
      <c r="K1776" s="17">
        <v>2724.32</v>
      </c>
      <c r="L1776">
        <f>VLOOKUP(C1776,Customer_Dim!$A$2:$H$501,3,0)</f>
        <v>35</v>
      </c>
      <c r="M1776" t="str">
        <f t="shared" si="27"/>
        <v>20–39</v>
      </c>
      <c r="N1776" t="str">
        <f>VLOOKUP(C1776,Customer_Dim!$A$2:$H$501,4,0)</f>
        <v>Male</v>
      </c>
      <c r="O1776" t="str">
        <f>VLOOKUP(C1776,Customer_Dim!$A$2:$H$501,6,0)</f>
        <v>Oklahoma</v>
      </c>
      <c r="P1776">
        <f>VLOOKUP(D1776,Product_Dim!$A$1:$G$101,7,0)</f>
        <v>281</v>
      </c>
    </row>
    <row r="1777" spans="1:16" x14ac:dyDescent="0.3">
      <c r="A1777" t="s">
        <v>3312</v>
      </c>
      <c r="B1777" s="4">
        <v>45235</v>
      </c>
      <c r="C1777" t="s">
        <v>1364</v>
      </c>
      <c r="D1777" t="s">
        <v>1648</v>
      </c>
      <c r="E1777" t="str">
        <f>VLOOKUP(D1777,Product_Dim!$A$1:$G$101,2,0)</f>
        <v>Men's Hair Styling Gel</v>
      </c>
      <c r="F1777" t="s">
        <v>1783</v>
      </c>
      <c r="G1777">
        <v>1</v>
      </c>
      <c r="H1777">
        <v>935.66</v>
      </c>
      <c r="I1777">
        <v>0.26</v>
      </c>
      <c r="J1777" t="s">
        <v>1807</v>
      </c>
      <c r="K1777" s="17">
        <v>692.38839999999993</v>
      </c>
      <c r="L1777">
        <f>VLOOKUP(C1777,Customer_Dim!$A$2:$H$501,3,0)</f>
        <v>35</v>
      </c>
      <c r="M1777" t="str">
        <f t="shared" si="27"/>
        <v>20–39</v>
      </c>
      <c r="N1777" t="str">
        <f>VLOOKUP(C1777,Customer_Dim!$A$2:$H$501,4,0)</f>
        <v>Male</v>
      </c>
      <c r="O1777" t="str">
        <f>VLOOKUP(C1777,Customer_Dim!$A$2:$H$501,6,0)</f>
        <v>Oklahoma</v>
      </c>
      <c r="P1777">
        <f>VLOOKUP(D1777,Product_Dim!$A$1:$G$101,7,0)</f>
        <v>399</v>
      </c>
    </row>
    <row r="1778" spans="1:16" x14ac:dyDescent="0.3">
      <c r="A1778" t="s">
        <v>3238</v>
      </c>
      <c r="B1778" s="4">
        <v>45906</v>
      </c>
      <c r="C1778" t="s">
        <v>1367</v>
      </c>
      <c r="D1778" t="s">
        <v>1614</v>
      </c>
      <c r="E1778" t="str">
        <f>VLOOKUP(D1778,Product_Dim!$A$1:$G$101,2,0)</f>
        <v>Smart Home WiFi Camera</v>
      </c>
      <c r="F1778" t="s">
        <v>1789</v>
      </c>
      <c r="G1778">
        <v>1</v>
      </c>
      <c r="H1778">
        <v>361.09</v>
      </c>
      <c r="I1778">
        <v>0.06</v>
      </c>
      <c r="J1778" t="s">
        <v>1807</v>
      </c>
      <c r="K1778" s="17">
        <v>339.42459999999988</v>
      </c>
      <c r="L1778">
        <f>VLOOKUP(C1778,Customer_Dim!$A$2:$H$501,3,0)</f>
        <v>45</v>
      </c>
      <c r="M1778" t="str">
        <f t="shared" si="27"/>
        <v>40–59</v>
      </c>
      <c r="N1778" t="str">
        <f>VLOOKUP(C1778,Customer_Dim!$A$2:$H$501,4,0)</f>
        <v>Male</v>
      </c>
      <c r="O1778" t="str">
        <f>VLOOKUP(C1778,Customer_Dim!$A$2:$H$501,6,0)</f>
        <v>North Carolina</v>
      </c>
      <c r="P1778">
        <f>VLOOKUP(D1778,Product_Dim!$A$1:$G$101,7,0)</f>
        <v>389</v>
      </c>
    </row>
    <row r="1779" spans="1:16" x14ac:dyDescent="0.3">
      <c r="A1779" t="s">
        <v>2176</v>
      </c>
      <c r="B1779" s="4">
        <v>45217</v>
      </c>
      <c r="C1779" t="s">
        <v>1370</v>
      </c>
      <c r="D1779" t="s">
        <v>1660</v>
      </c>
      <c r="E1779" t="str">
        <f>VLOOKUP(D1779,Product_Dim!$A$1:$G$101,2,0)</f>
        <v>Adjustable Dumbbells 20kg</v>
      </c>
      <c r="F1779" t="s">
        <v>1748</v>
      </c>
      <c r="G1779">
        <v>4</v>
      </c>
      <c r="H1779">
        <v>269.49</v>
      </c>
      <c r="I1779">
        <v>7.0000000000000007E-2</v>
      </c>
      <c r="J1779" t="s">
        <v>1807</v>
      </c>
      <c r="K1779" s="17">
        <v>1002.5028</v>
      </c>
      <c r="L1779">
        <f>VLOOKUP(C1779,Customer_Dim!$A$2:$H$501,3,0)</f>
        <v>64</v>
      </c>
      <c r="M1779" t="str">
        <f t="shared" si="27"/>
        <v>60+</v>
      </c>
      <c r="N1779" t="str">
        <f>VLOOKUP(C1779,Customer_Dim!$A$2:$H$501,4,0)</f>
        <v>Female</v>
      </c>
      <c r="O1779" t="str">
        <f>VLOOKUP(C1779,Customer_Dim!$A$2:$H$501,6,0)</f>
        <v>Wyoming</v>
      </c>
      <c r="P1779">
        <f>VLOOKUP(D1779,Product_Dim!$A$1:$G$101,7,0)</f>
        <v>423</v>
      </c>
    </row>
    <row r="1780" spans="1:16" x14ac:dyDescent="0.3">
      <c r="A1780" t="s">
        <v>2005</v>
      </c>
      <c r="B1780" s="4">
        <v>45600</v>
      </c>
      <c r="C1780" t="s">
        <v>1370</v>
      </c>
      <c r="D1780" t="s">
        <v>1692</v>
      </c>
      <c r="E1780" t="str">
        <f>VLOOKUP(D1780,Product_Dim!$A$1:$G$101,2,0)</f>
        <v>Badminton Racket Set</v>
      </c>
      <c r="F1780" t="s">
        <v>1758</v>
      </c>
      <c r="G1780">
        <v>1</v>
      </c>
      <c r="H1780">
        <v>454.71</v>
      </c>
      <c r="I1780">
        <v>0.16</v>
      </c>
      <c r="J1780" t="s">
        <v>1807</v>
      </c>
      <c r="K1780" s="17">
        <v>381.95639999999997</v>
      </c>
      <c r="L1780">
        <f>VLOOKUP(C1780,Customer_Dim!$A$2:$H$501,3,0)</f>
        <v>64</v>
      </c>
      <c r="M1780" t="str">
        <f t="shared" si="27"/>
        <v>60+</v>
      </c>
      <c r="N1780" t="str">
        <f>VLOOKUP(C1780,Customer_Dim!$A$2:$H$501,4,0)</f>
        <v>Female</v>
      </c>
      <c r="O1780" t="str">
        <f>VLOOKUP(C1780,Customer_Dim!$A$2:$H$501,6,0)</f>
        <v>Wyoming</v>
      </c>
      <c r="P1780">
        <f>VLOOKUP(D1780,Product_Dim!$A$1:$G$101,7,0)</f>
        <v>358</v>
      </c>
    </row>
    <row r="1781" spans="1:16" x14ac:dyDescent="0.3">
      <c r="A1781" t="s">
        <v>2286</v>
      </c>
      <c r="B1781" s="4">
        <v>45574</v>
      </c>
      <c r="C1781" t="s">
        <v>1373</v>
      </c>
      <c r="D1781" t="s">
        <v>1560</v>
      </c>
      <c r="E1781" t="str">
        <f>VLOOKUP(D1781,Product_Dim!$A$1:$G$101,2,0)</f>
        <v>4K Home Projector</v>
      </c>
      <c r="F1781" t="s">
        <v>1768</v>
      </c>
      <c r="G1781">
        <v>3</v>
      </c>
      <c r="H1781">
        <v>635.13</v>
      </c>
      <c r="I1781">
        <v>0.09</v>
      </c>
      <c r="J1781" t="s">
        <v>1807</v>
      </c>
      <c r="K1781" s="17">
        <v>1733.9049</v>
      </c>
      <c r="L1781">
        <f>VLOOKUP(C1781,Customer_Dim!$A$2:$H$501,3,0)</f>
        <v>29</v>
      </c>
      <c r="M1781" t="str">
        <f t="shared" si="27"/>
        <v>20–39</v>
      </c>
      <c r="N1781" t="str">
        <f>VLOOKUP(C1781,Customer_Dim!$A$2:$H$501,4,0)</f>
        <v>Male</v>
      </c>
      <c r="O1781" t="str">
        <f>VLOOKUP(C1781,Customer_Dim!$A$2:$H$501,6,0)</f>
        <v>Ohio</v>
      </c>
      <c r="P1781">
        <f>VLOOKUP(D1781,Product_Dim!$A$1:$G$101,7,0)</f>
        <v>301</v>
      </c>
    </row>
    <row r="1782" spans="1:16" x14ac:dyDescent="0.3">
      <c r="A1782" t="s">
        <v>3794</v>
      </c>
      <c r="B1782" s="4">
        <v>45886</v>
      </c>
      <c r="C1782" t="s">
        <v>1373</v>
      </c>
      <c r="D1782" t="s">
        <v>1644</v>
      </c>
      <c r="E1782" t="str">
        <f>VLOOKUP(D1782,Product_Dim!$A$1:$G$101,2,0)</f>
        <v>Foam Roller</v>
      </c>
      <c r="F1782" t="s">
        <v>1795</v>
      </c>
      <c r="G1782">
        <v>1</v>
      </c>
      <c r="H1782">
        <v>120.02</v>
      </c>
      <c r="I1782">
        <v>0.26</v>
      </c>
      <c r="J1782" t="s">
        <v>1805</v>
      </c>
      <c r="K1782" s="17">
        <v>88.814799999999991</v>
      </c>
      <c r="L1782">
        <f>VLOOKUP(C1782,Customer_Dim!$A$2:$H$501,3,0)</f>
        <v>29</v>
      </c>
      <c r="M1782" t="str">
        <f t="shared" si="27"/>
        <v>20–39</v>
      </c>
      <c r="N1782" t="str">
        <f>VLOOKUP(C1782,Customer_Dim!$A$2:$H$501,4,0)</f>
        <v>Male</v>
      </c>
      <c r="O1782" t="str">
        <f>VLOOKUP(C1782,Customer_Dim!$A$2:$H$501,6,0)</f>
        <v>Ohio</v>
      </c>
      <c r="P1782">
        <f>VLOOKUP(D1782,Product_Dim!$A$1:$G$101,7,0)</f>
        <v>138</v>
      </c>
    </row>
    <row r="1783" spans="1:16" x14ac:dyDescent="0.3">
      <c r="A1783" t="s">
        <v>3137</v>
      </c>
      <c r="B1783" s="4">
        <v>45261</v>
      </c>
      <c r="C1783" t="s">
        <v>1373</v>
      </c>
      <c r="D1783" t="s">
        <v>1654</v>
      </c>
      <c r="E1783" t="str">
        <f>VLOOKUP(D1783,Product_Dim!$A$1:$G$101,2,0)</f>
        <v>Laptop Cooling Pad</v>
      </c>
      <c r="F1783" t="s">
        <v>1743</v>
      </c>
      <c r="G1783">
        <v>1</v>
      </c>
      <c r="H1783">
        <v>195.24</v>
      </c>
      <c r="I1783">
        <v>0.27</v>
      </c>
      <c r="J1783" t="s">
        <v>1807</v>
      </c>
      <c r="K1783" s="17">
        <v>142.52520000000001</v>
      </c>
      <c r="L1783">
        <f>VLOOKUP(C1783,Customer_Dim!$A$2:$H$501,3,0)</f>
        <v>29</v>
      </c>
      <c r="M1783" t="str">
        <f t="shared" si="27"/>
        <v>20–39</v>
      </c>
      <c r="N1783" t="str">
        <f>VLOOKUP(C1783,Customer_Dim!$A$2:$H$501,4,0)</f>
        <v>Male</v>
      </c>
      <c r="O1783" t="str">
        <f>VLOOKUP(C1783,Customer_Dim!$A$2:$H$501,6,0)</f>
        <v>Ohio</v>
      </c>
      <c r="P1783">
        <f>VLOOKUP(D1783,Product_Dim!$A$1:$G$101,7,0)</f>
        <v>222</v>
      </c>
    </row>
    <row r="1784" spans="1:16" x14ac:dyDescent="0.3">
      <c r="A1784" t="s">
        <v>2440</v>
      </c>
      <c r="B1784" s="4">
        <v>45338</v>
      </c>
      <c r="C1784" t="s">
        <v>1373</v>
      </c>
      <c r="D1784" t="s">
        <v>1696</v>
      </c>
      <c r="E1784" t="str">
        <f>VLOOKUP(D1784,Product_Dim!$A$1:$G$101,2,0)</f>
        <v>Hydrating Face Cleanser</v>
      </c>
      <c r="F1784" t="s">
        <v>1771</v>
      </c>
      <c r="G1784">
        <v>1</v>
      </c>
      <c r="H1784">
        <v>343.05</v>
      </c>
      <c r="I1784">
        <v>0.28000000000000003</v>
      </c>
      <c r="J1784" t="s">
        <v>1807</v>
      </c>
      <c r="K1784" s="17">
        <v>246.99600000000001</v>
      </c>
      <c r="L1784">
        <f>VLOOKUP(C1784,Customer_Dim!$A$2:$H$501,3,0)</f>
        <v>29</v>
      </c>
      <c r="M1784" t="str">
        <f t="shared" si="27"/>
        <v>20–39</v>
      </c>
      <c r="N1784" t="str">
        <f>VLOOKUP(C1784,Customer_Dim!$A$2:$H$501,4,0)</f>
        <v>Male</v>
      </c>
      <c r="O1784" t="str">
        <f>VLOOKUP(C1784,Customer_Dim!$A$2:$H$501,6,0)</f>
        <v>Ohio</v>
      </c>
      <c r="P1784">
        <f>VLOOKUP(D1784,Product_Dim!$A$1:$G$101,7,0)</f>
        <v>159</v>
      </c>
    </row>
    <row r="1785" spans="1:16" x14ac:dyDescent="0.3">
      <c r="A1785" t="s">
        <v>2059</v>
      </c>
      <c r="B1785" s="4">
        <v>45925</v>
      </c>
      <c r="C1785" t="s">
        <v>1373</v>
      </c>
      <c r="D1785" t="s">
        <v>1726</v>
      </c>
      <c r="E1785" t="str">
        <f>VLOOKUP(D1785,Product_Dim!$A$1:$G$101,2,0)</f>
        <v>Portable Bluetooth Speaker</v>
      </c>
      <c r="F1785" t="s">
        <v>1795</v>
      </c>
      <c r="G1785">
        <v>1</v>
      </c>
      <c r="H1785">
        <v>549.52</v>
      </c>
      <c r="I1785">
        <v>0.1</v>
      </c>
      <c r="J1785" t="s">
        <v>1807</v>
      </c>
      <c r="K1785" s="17">
        <v>494.56799999999998</v>
      </c>
      <c r="L1785">
        <f>VLOOKUP(C1785,Customer_Dim!$A$2:$H$501,3,0)</f>
        <v>29</v>
      </c>
      <c r="M1785" t="str">
        <f t="shared" si="27"/>
        <v>20–39</v>
      </c>
      <c r="N1785" t="str">
        <f>VLOOKUP(C1785,Customer_Dim!$A$2:$H$501,4,0)</f>
        <v>Male</v>
      </c>
      <c r="O1785" t="str">
        <f>VLOOKUP(C1785,Customer_Dim!$A$2:$H$501,6,0)</f>
        <v>Ohio</v>
      </c>
      <c r="P1785">
        <f>VLOOKUP(D1785,Product_Dim!$A$1:$G$101,7,0)</f>
        <v>73</v>
      </c>
    </row>
    <row r="1786" spans="1:16" x14ac:dyDescent="0.3">
      <c r="A1786" t="s">
        <v>3063</v>
      </c>
      <c r="B1786" s="4">
        <v>45671</v>
      </c>
      <c r="C1786" t="s">
        <v>1376</v>
      </c>
      <c r="D1786" t="s">
        <v>1656</v>
      </c>
      <c r="E1786" t="str">
        <f>VLOOKUP(D1786,Product_Dim!$A$1:$G$101,2,0)</f>
        <v>Organic Sunscreen Lotion</v>
      </c>
      <c r="F1786" t="s">
        <v>1774</v>
      </c>
      <c r="G1786">
        <v>4</v>
      </c>
      <c r="H1786">
        <v>592.67999999999995</v>
      </c>
      <c r="I1786">
        <v>0.03</v>
      </c>
      <c r="J1786" t="s">
        <v>1805</v>
      </c>
      <c r="K1786" s="17">
        <v>2299.5983999999999</v>
      </c>
      <c r="L1786">
        <f>VLOOKUP(C1786,Customer_Dim!$A$2:$H$501,3,0)</f>
        <v>59</v>
      </c>
      <c r="M1786" t="str">
        <f t="shared" si="27"/>
        <v>40–59</v>
      </c>
      <c r="N1786" t="str">
        <f>VLOOKUP(C1786,Customer_Dim!$A$2:$H$501,4,0)</f>
        <v>Male</v>
      </c>
      <c r="O1786" t="str">
        <f>VLOOKUP(C1786,Customer_Dim!$A$2:$H$501,6,0)</f>
        <v>Nebraska</v>
      </c>
      <c r="P1786">
        <f>VLOOKUP(D1786,Product_Dim!$A$1:$G$101,7,0)</f>
        <v>458</v>
      </c>
    </row>
    <row r="1787" spans="1:16" x14ac:dyDescent="0.3">
      <c r="A1787" t="s">
        <v>3741</v>
      </c>
      <c r="B1787" s="4">
        <v>45250</v>
      </c>
      <c r="C1787" t="s">
        <v>1376</v>
      </c>
      <c r="D1787" t="s">
        <v>1676</v>
      </c>
      <c r="E1787" t="str">
        <f>VLOOKUP(D1787,Product_Dim!$A$1:$G$101,2,0)</f>
        <v>Shin Guards – Adult</v>
      </c>
      <c r="F1787" t="s">
        <v>1795</v>
      </c>
      <c r="G1787">
        <v>1</v>
      </c>
      <c r="H1787">
        <v>727.7</v>
      </c>
      <c r="I1787">
        <v>0.21</v>
      </c>
      <c r="J1787" t="s">
        <v>1810</v>
      </c>
      <c r="K1787" s="17">
        <v>574.88300000000004</v>
      </c>
      <c r="L1787">
        <f>VLOOKUP(C1787,Customer_Dim!$A$2:$H$501,3,0)</f>
        <v>59</v>
      </c>
      <c r="M1787" t="str">
        <f t="shared" si="27"/>
        <v>40–59</v>
      </c>
      <c r="N1787" t="str">
        <f>VLOOKUP(C1787,Customer_Dim!$A$2:$H$501,4,0)</f>
        <v>Male</v>
      </c>
      <c r="O1787" t="str">
        <f>VLOOKUP(C1787,Customer_Dim!$A$2:$H$501,6,0)</f>
        <v>Nebraska</v>
      </c>
      <c r="P1787">
        <f>VLOOKUP(D1787,Product_Dim!$A$1:$G$101,7,0)</f>
        <v>359</v>
      </c>
    </row>
    <row r="1788" spans="1:16" x14ac:dyDescent="0.3">
      <c r="A1788" t="s">
        <v>2227</v>
      </c>
      <c r="B1788" s="4">
        <v>45921</v>
      </c>
      <c r="C1788" t="s">
        <v>1379</v>
      </c>
      <c r="D1788" t="s">
        <v>1610</v>
      </c>
      <c r="E1788" t="str">
        <f>VLOOKUP(D1788,Product_Dim!$A$1:$G$101,2,0)</f>
        <v>Noise-Canceling Headphones</v>
      </c>
      <c r="F1788" t="s">
        <v>1774</v>
      </c>
      <c r="G1788">
        <v>2</v>
      </c>
      <c r="H1788">
        <v>74.63</v>
      </c>
      <c r="I1788">
        <v>0.01</v>
      </c>
      <c r="J1788" t="s">
        <v>1807</v>
      </c>
      <c r="K1788" s="17">
        <v>147.76740000000001</v>
      </c>
      <c r="L1788">
        <f>VLOOKUP(C1788,Customer_Dim!$A$2:$H$501,3,0)</f>
        <v>46</v>
      </c>
      <c r="M1788" t="str">
        <f t="shared" si="27"/>
        <v>40–59</v>
      </c>
      <c r="N1788" t="str">
        <f>VLOOKUP(C1788,Customer_Dim!$A$2:$H$501,4,0)</f>
        <v>Male</v>
      </c>
      <c r="O1788" t="str">
        <f>VLOOKUP(C1788,Customer_Dim!$A$2:$H$501,6,0)</f>
        <v>New Mexico</v>
      </c>
      <c r="P1788">
        <f>VLOOKUP(D1788,Product_Dim!$A$1:$G$101,7,0)</f>
        <v>378</v>
      </c>
    </row>
    <row r="1789" spans="1:16" x14ac:dyDescent="0.3">
      <c r="A1789" t="s">
        <v>2300</v>
      </c>
      <c r="B1789" s="4">
        <v>45863</v>
      </c>
      <c r="C1789" t="s">
        <v>1379</v>
      </c>
      <c r="D1789" t="s">
        <v>1674</v>
      </c>
      <c r="E1789" t="str">
        <f>VLOOKUP(D1789,Product_Dim!$A$1:$G$101,2,0)</f>
        <v>Professional Jump Rope</v>
      </c>
      <c r="F1789" t="s">
        <v>1734</v>
      </c>
      <c r="G1789">
        <v>2</v>
      </c>
      <c r="H1789">
        <v>488.02</v>
      </c>
      <c r="I1789">
        <v>0.27</v>
      </c>
      <c r="J1789" t="s">
        <v>1807</v>
      </c>
      <c r="K1789" s="17">
        <v>712.50919999999996</v>
      </c>
      <c r="L1789">
        <f>VLOOKUP(C1789,Customer_Dim!$A$2:$H$501,3,0)</f>
        <v>46</v>
      </c>
      <c r="M1789" t="str">
        <f t="shared" si="27"/>
        <v>40–59</v>
      </c>
      <c r="N1789" t="str">
        <f>VLOOKUP(C1789,Customer_Dim!$A$2:$H$501,4,0)</f>
        <v>Male</v>
      </c>
      <c r="O1789" t="str">
        <f>VLOOKUP(C1789,Customer_Dim!$A$2:$H$501,6,0)</f>
        <v>New Mexico</v>
      </c>
      <c r="P1789">
        <f>VLOOKUP(D1789,Product_Dim!$A$1:$G$101,7,0)</f>
        <v>300</v>
      </c>
    </row>
    <row r="1790" spans="1:16" x14ac:dyDescent="0.3">
      <c r="A1790" t="s">
        <v>3620</v>
      </c>
      <c r="B1790" s="4">
        <v>45289</v>
      </c>
      <c r="C1790" t="s">
        <v>1379</v>
      </c>
      <c r="D1790" t="s">
        <v>1680</v>
      </c>
      <c r="E1790" t="str">
        <f>VLOOKUP(D1790,Product_Dim!$A$1:$G$101,2,0)</f>
        <v>Women's Ankle Boots</v>
      </c>
      <c r="F1790" t="s">
        <v>1792</v>
      </c>
      <c r="G1790">
        <v>3</v>
      </c>
      <c r="H1790">
        <v>717.22</v>
      </c>
      <c r="I1790">
        <v>0.24</v>
      </c>
      <c r="J1790" t="s">
        <v>1807</v>
      </c>
      <c r="K1790" s="17">
        <v>1635.2616</v>
      </c>
      <c r="L1790">
        <f>VLOOKUP(C1790,Customer_Dim!$A$2:$H$501,3,0)</f>
        <v>46</v>
      </c>
      <c r="M1790" t="str">
        <f t="shared" si="27"/>
        <v>40–59</v>
      </c>
      <c r="N1790" t="str">
        <f>VLOOKUP(C1790,Customer_Dim!$A$2:$H$501,4,0)</f>
        <v>Male</v>
      </c>
      <c r="O1790" t="str">
        <f>VLOOKUP(C1790,Customer_Dim!$A$2:$H$501,6,0)</f>
        <v>New Mexico</v>
      </c>
      <c r="P1790">
        <f>VLOOKUP(D1790,Product_Dim!$A$1:$G$101,7,0)</f>
        <v>82</v>
      </c>
    </row>
    <row r="1791" spans="1:16" x14ac:dyDescent="0.3">
      <c r="A1791" t="s">
        <v>2114</v>
      </c>
      <c r="B1791" s="4">
        <v>45842</v>
      </c>
      <c r="C1791" t="s">
        <v>1379</v>
      </c>
      <c r="D1791" t="s">
        <v>1710</v>
      </c>
      <c r="E1791" t="str">
        <f>VLOOKUP(D1791,Product_Dim!$A$1:$G$101,2,0)</f>
        <v>Gaming Mouse Pad XL</v>
      </c>
      <c r="F1791" t="s">
        <v>1739</v>
      </c>
      <c r="G1791">
        <v>3</v>
      </c>
      <c r="H1791">
        <v>135.94</v>
      </c>
      <c r="I1791">
        <v>0.2</v>
      </c>
      <c r="J1791" t="s">
        <v>1805</v>
      </c>
      <c r="K1791" s="17">
        <v>326.25599999999997</v>
      </c>
      <c r="L1791">
        <f>VLOOKUP(C1791,Customer_Dim!$A$2:$H$501,3,0)</f>
        <v>46</v>
      </c>
      <c r="M1791" t="str">
        <f t="shared" si="27"/>
        <v>40–59</v>
      </c>
      <c r="N1791" t="str">
        <f>VLOOKUP(C1791,Customer_Dim!$A$2:$H$501,4,0)</f>
        <v>Male</v>
      </c>
      <c r="O1791" t="str">
        <f>VLOOKUP(C1791,Customer_Dim!$A$2:$H$501,6,0)</f>
        <v>New Mexico</v>
      </c>
      <c r="P1791">
        <f>VLOOKUP(D1791,Product_Dim!$A$1:$G$101,7,0)</f>
        <v>361</v>
      </c>
    </row>
    <row r="1792" spans="1:16" x14ac:dyDescent="0.3">
      <c r="A1792" t="s">
        <v>2371</v>
      </c>
      <c r="B1792" s="4">
        <v>45507</v>
      </c>
      <c r="C1792" t="s">
        <v>1381</v>
      </c>
      <c r="D1792" t="s">
        <v>1648</v>
      </c>
      <c r="E1792" t="str">
        <f>VLOOKUP(D1792,Product_Dim!$A$1:$G$101,2,0)</f>
        <v>Men's Hair Styling Gel</v>
      </c>
      <c r="F1792" t="s">
        <v>1761</v>
      </c>
      <c r="G1792">
        <v>3</v>
      </c>
      <c r="H1792">
        <v>836.4</v>
      </c>
      <c r="I1792">
        <v>0</v>
      </c>
      <c r="J1792" t="s">
        <v>1805</v>
      </c>
      <c r="K1792" s="17">
        <v>2509.1999999999998</v>
      </c>
      <c r="L1792">
        <f>VLOOKUP(C1792,Customer_Dim!$A$2:$H$501,3,0)</f>
        <v>60</v>
      </c>
      <c r="M1792" t="str">
        <f t="shared" si="27"/>
        <v>60+</v>
      </c>
      <c r="N1792" t="str">
        <f>VLOOKUP(C1792,Customer_Dim!$A$2:$H$501,4,0)</f>
        <v>Female</v>
      </c>
      <c r="O1792" t="str">
        <f>VLOOKUP(C1792,Customer_Dim!$A$2:$H$501,6,0)</f>
        <v>Mississippi</v>
      </c>
      <c r="P1792">
        <f>VLOOKUP(D1792,Product_Dim!$A$1:$G$101,7,0)</f>
        <v>399</v>
      </c>
    </row>
    <row r="1793" spans="1:16" x14ac:dyDescent="0.3">
      <c r="A1793" t="s">
        <v>2374</v>
      </c>
      <c r="B1793" s="4">
        <v>45602</v>
      </c>
      <c r="C1793" t="s">
        <v>1381</v>
      </c>
      <c r="D1793" t="s">
        <v>1656</v>
      </c>
      <c r="E1793" t="str">
        <f>VLOOKUP(D1793,Product_Dim!$A$1:$G$101,2,0)</f>
        <v>Organic Sunscreen Lotion</v>
      </c>
      <c r="F1793" t="s">
        <v>1743</v>
      </c>
      <c r="G1793">
        <v>4</v>
      </c>
      <c r="H1793">
        <v>282.48</v>
      </c>
      <c r="I1793">
        <v>0.11</v>
      </c>
      <c r="J1793" t="s">
        <v>1807</v>
      </c>
      <c r="K1793" s="17">
        <v>1005.6288</v>
      </c>
      <c r="L1793">
        <f>VLOOKUP(C1793,Customer_Dim!$A$2:$H$501,3,0)</f>
        <v>60</v>
      </c>
      <c r="M1793" t="str">
        <f t="shared" si="27"/>
        <v>60+</v>
      </c>
      <c r="N1793" t="str">
        <f>VLOOKUP(C1793,Customer_Dim!$A$2:$H$501,4,0)</f>
        <v>Female</v>
      </c>
      <c r="O1793" t="str">
        <f>VLOOKUP(C1793,Customer_Dim!$A$2:$H$501,6,0)</f>
        <v>Mississippi</v>
      </c>
      <c r="P1793">
        <f>VLOOKUP(D1793,Product_Dim!$A$1:$G$101,7,0)</f>
        <v>458</v>
      </c>
    </row>
    <row r="1794" spans="1:16" x14ac:dyDescent="0.3">
      <c r="A1794" t="s">
        <v>3257</v>
      </c>
      <c r="B1794" s="4">
        <v>45305</v>
      </c>
      <c r="C1794" t="s">
        <v>1381</v>
      </c>
      <c r="D1794" t="s">
        <v>1547</v>
      </c>
      <c r="E1794" t="str">
        <f>VLOOKUP(D1794,Product_Dim!$A$1:$G$101,2,0)</f>
        <v>Adjustable Dumbbell Set</v>
      </c>
      <c r="F1794" t="s">
        <v>1761</v>
      </c>
      <c r="G1794">
        <v>1</v>
      </c>
      <c r="H1794">
        <v>484.23</v>
      </c>
      <c r="I1794">
        <v>0.12</v>
      </c>
      <c r="J1794" t="s">
        <v>1810</v>
      </c>
      <c r="K1794" s="17">
        <v>426.12240000000003</v>
      </c>
      <c r="L1794">
        <f>VLOOKUP(C1794,Customer_Dim!$A$2:$H$501,3,0)</f>
        <v>60</v>
      </c>
      <c r="M1794" t="str">
        <f t="shared" si="27"/>
        <v>60+</v>
      </c>
      <c r="N1794" t="str">
        <f>VLOOKUP(C1794,Customer_Dim!$A$2:$H$501,4,0)</f>
        <v>Female</v>
      </c>
      <c r="O1794" t="str">
        <f>VLOOKUP(C1794,Customer_Dim!$A$2:$H$501,6,0)</f>
        <v>Mississippi</v>
      </c>
      <c r="P1794">
        <f>VLOOKUP(D1794,Product_Dim!$A$1:$G$101,7,0)</f>
        <v>323</v>
      </c>
    </row>
    <row r="1795" spans="1:16" x14ac:dyDescent="0.3">
      <c r="A1795" t="s">
        <v>1840</v>
      </c>
      <c r="B1795" s="4">
        <v>45620</v>
      </c>
      <c r="C1795" t="s">
        <v>1384</v>
      </c>
      <c r="D1795" t="s">
        <v>1554</v>
      </c>
      <c r="E1795" t="str">
        <f>VLOOKUP(D1795,Product_Dim!$A$1:$G$101,2,0)</f>
        <v>Hair Strengthening Shampoo</v>
      </c>
      <c r="F1795" t="s">
        <v>1758</v>
      </c>
      <c r="G1795">
        <v>2</v>
      </c>
      <c r="H1795">
        <v>717.31</v>
      </c>
      <c r="I1795">
        <v>0.15</v>
      </c>
      <c r="J1795" t="s">
        <v>1805</v>
      </c>
      <c r="K1795" s="17">
        <v>1219.4269999999999</v>
      </c>
      <c r="L1795">
        <f>VLOOKUP(C1795,Customer_Dim!$A$2:$H$501,3,0)</f>
        <v>62</v>
      </c>
      <c r="M1795" t="str">
        <f t="shared" ref="M1795:M1858" si="28">IF(L1795&lt;20,"Below 20",
IF(L1795&lt;40,"20–39",
IF(L1795&lt;60,"40–59","60+")))</f>
        <v>60+</v>
      </c>
      <c r="N1795" t="str">
        <f>VLOOKUP(C1795,Customer_Dim!$A$2:$H$501,4,0)</f>
        <v>Female</v>
      </c>
      <c r="O1795" t="str">
        <f>VLOOKUP(C1795,Customer_Dim!$A$2:$H$501,6,0)</f>
        <v>Hawaii</v>
      </c>
      <c r="P1795">
        <f>VLOOKUP(D1795,Product_Dim!$A$1:$G$101,7,0)</f>
        <v>460</v>
      </c>
    </row>
    <row r="1796" spans="1:16" x14ac:dyDescent="0.3">
      <c r="A1796" t="s">
        <v>3193</v>
      </c>
      <c r="B1796" s="4">
        <v>45733</v>
      </c>
      <c r="C1796" t="s">
        <v>1384</v>
      </c>
      <c r="D1796" t="s">
        <v>1570</v>
      </c>
      <c r="E1796" t="str">
        <f>VLOOKUP(D1796,Product_Dim!$A$1:$G$101,2,0)</f>
        <v>Outdoor Sports Water Bottle</v>
      </c>
      <c r="F1796" t="s">
        <v>1781</v>
      </c>
      <c r="G1796">
        <v>2</v>
      </c>
      <c r="H1796">
        <v>740.57</v>
      </c>
      <c r="I1796">
        <v>0.06</v>
      </c>
      <c r="J1796" t="s">
        <v>1805</v>
      </c>
      <c r="K1796" s="17">
        <v>1392.2716</v>
      </c>
      <c r="L1796">
        <f>VLOOKUP(C1796,Customer_Dim!$A$2:$H$501,3,0)</f>
        <v>62</v>
      </c>
      <c r="M1796" t="str">
        <f t="shared" si="28"/>
        <v>60+</v>
      </c>
      <c r="N1796" t="str">
        <f>VLOOKUP(C1796,Customer_Dim!$A$2:$H$501,4,0)</f>
        <v>Female</v>
      </c>
      <c r="O1796" t="str">
        <f>VLOOKUP(C1796,Customer_Dim!$A$2:$H$501,6,0)</f>
        <v>Hawaii</v>
      </c>
      <c r="P1796">
        <f>VLOOKUP(D1796,Product_Dim!$A$1:$G$101,7,0)</f>
        <v>0</v>
      </c>
    </row>
    <row r="1797" spans="1:16" x14ac:dyDescent="0.3">
      <c r="A1797" t="s">
        <v>2989</v>
      </c>
      <c r="B1797" s="4">
        <v>45321</v>
      </c>
      <c r="C1797" t="s">
        <v>1384</v>
      </c>
      <c r="D1797" t="s">
        <v>1602</v>
      </c>
      <c r="E1797" t="str">
        <f>VLOOKUP(D1797,Product_Dim!$A$1:$G$101,2,0)</f>
        <v>Women's Summer Dress</v>
      </c>
      <c r="F1797" t="s">
        <v>1761</v>
      </c>
      <c r="G1797">
        <v>1</v>
      </c>
      <c r="H1797">
        <v>514.65</v>
      </c>
      <c r="I1797">
        <v>0.18</v>
      </c>
      <c r="J1797" t="s">
        <v>1805</v>
      </c>
      <c r="K1797" s="17">
        <v>422.01299999999998</v>
      </c>
      <c r="L1797">
        <f>VLOOKUP(C1797,Customer_Dim!$A$2:$H$501,3,0)</f>
        <v>62</v>
      </c>
      <c r="M1797" t="str">
        <f t="shared" si="28"/>
        <v>60+</v>
      </c>
      <c r="N1797" t="str">
        <f>VLOOKUP(C1797,Customer_Dim!$A$2:$H$501,4,0)</f>
        <v>Female</v>
      </c>
      <c r="O1797" t="str">
        <f>VLOOKUP(C1797,Customer_Dim!$A$2:$H$501,6,0)</f>
        <v>Hawaii</v>
      </c>
      <c r="P1797">
        <f>VLOOKUP(D1797,Product_Dim!$A$1:$G$101,7,0)</f>
        <v>154</v>
      </c>
    </row>
    <row r="1798" spans="1:16" x14ac:dyDescent="0.3">
      <c r="A1798" t="s">
        <v>2334</v>
      </c>
      <c r="B1798" s="4">
        <v>45362</v>
      </c>
      <c r="C1798" t="s">
        <v>1384</v>
      </c>
      <c r="D1798" t="s">
        <v>1686</v>
      </c>
      <c r="E1798" t="str">
        <f>VLOOKUP(D1798,Product_Dim!$A$1:$G$101,2,0)</f>
        <v>Essential Oil Diffuser</v>
      </c>
      <c r="F1798" t="s">
        <v>1758</v>
      </c>
      <c r="G1798">
        <v>4</v>
      </c>
      <c r="H1798">
        <v>467.24</v>
      </c>
      <c r="I1798">
        <v>0.08</v>
      </c>
      <c r="J1798" t="s">
        <v>1807</v>
      </c>
      <c r="K1798" s="17">
        <v>1719.4431999999999</v>
      </c>
      <c r="L1798">
        <f>VLOOKUP(C1798,Customer_Dim!$A$2:$H$501,3,0)</f>
        <v>62</v>
      </c>
      <c r="M1798" t="str">
        <f t="shared" si="28"/>
        <v>60+</v>
      </c>
      <c r="N1798" t="str">
        <f>VLOOKUP(C1798,Customer_Dim!$A$2:$H$501,4,0)</f>
        <v>Female</v>
      </c>
      <c r="O1798" t="str">
        <f>VLOOKUP(C1798,Customer_Dim!$A$2:$H$501,6,0)</f>
        <v>Hawaii</v>
      </c>
      <c r="P1798">
        <f>VLOOKUP(D1798,Product_Dim!$A$1:$G$101,7,0)</f>
        <v>400</v>
      </c>
    </row>
    <row r="1799" spans="1:16" x14ac:dyDescent="0.3">
      <c r="A1799" t="s">
        <v>1993</v>
      </c>
      <c r="B1799" s="4">
        <v>45600</v>
      </c>
      <c r="C1799" t="s">
        <v>1384</v>
      </c>
      <c r="D1799" t="s">
        <v>1688</v>
      </c>
      <c r="E1799" t="str">
        <f>VLOOKUP(D1799,Product_Dim!$A$1:$G$101,2,0)</f>
        <v>Decorative Lamp Shade</v>
      </c>
      <c r="F1799" t="s">
        <v>1792</v>
      </c>
      <c r="G1799">
        <v>2</v>
      </c>
      <c r="H1799">
        <v>504.26</v>
      </c>
      <c r="I1799">
        <v>0.04</v>
      </c>
      <c r="J1799" t="s">
        <v>1807</v>
      </c>
      <c r="K1799" s="17">
        <v>968.17919999999992</v>
      </c>
      <c r="L1799">
        <f>VLOOKUP(C1799,Customer_Dim!$A$2:$H$501,3,0)</f>
        <v>62</v>
      </c>
      <c r="M1799" t="str">
        <f t="shared" si="28"/>
        <v>60+</v>
      </c>
      <c r="N1799" t="str">
        <f>VLOOKUP(C1799,Customer_Dim!$A$2:$H$501,4,0)</f>
        <v>Female</v>
      </c>
      <c r="O1799" t="str">
        <f>VLOOKUP(C1799,Customer_Dim!$A$2:$H$501,6,0)</f>
        <v>Hawaii</v>
      </c>
      <c r="P1799">
        <f>VLOOKUP(D1799,Product_Dim!$A$1:$G$101,7,0)</f>
        <v>469</v>
      </c>
    </row>
    <row r="1800" spans="1:16" x14ac:dyDescent="0.3">
      <c r="A1800" t="s">
        <v>2750</v>
      </c>
      <c r="B1800" s="4">
        <v>45380</v>
      </c>
      <c r="C1800" t="s">
        <v>1384</v>
      </c>
      <c r="D1800" t="s">
        <v>1692</v>
      </c>
      <c r="E1800" t="str">
        <f>VLOOKUP(D1800,Product_Dim!$A$1:$G$101,2,0)</f>
        <v>Badminton Racket Set</v>
      </c>
      <c r="F1800" t="s">
        <v>1792</v>
      </c>
      <c r="G1800">
        <v>2</v>
      </c>
      <c r="H1800">
        <v>830.94</v>
      </c>
      <c r="I1800">
        <v>0.28000000000000003</v>
      </c>
      <c r="J1800" t="s">
        <v>1807</v>
      </c>
      <c r="K1800" s="17">
        <v>1196.5536</v>
      </c>
      <c r="L1800">
        <f>VLOOKUP(C1800,Customer_Dim!$A$2:$H$501,3,0)</f>
        <v>62</v>
      </c>
      <c r="M1800" t="str">
        <f t="shared" si="28"/>
        <v>60+</v>
      </c>
      <c r="N1800" t="str">
        <f>VLOOKUP(C1800,Customer_Dim!$A$2:$H$501,4,0)</f>
        <v>Female</v>
      </c>
      <c r="O1800" t="str">
        <f>VLOOKUP(C1800,Customer_Dim!$A$2:$H$501,6,0)</f>
        <v>Hawaii</v>
      </c>
      <c r="P1800">
        <f>VLOOKUP(D1800,Product_Dim!$A$1:$G$101,7,0)</f>
        <v>358</v>
      </c>
    </row>
    <row r="1801" spans="1:16" x14ac:dyDescent="0.3">
      <c r="A1801" t="s">
        <v>3052</v>
      </c>
      <c r="B1801" s="4">
        <v>45299</v>
      </c>
      <c r="C1801" t="s">
        <v>1384</v>
      </c>
      <c r="D1801" t="s">
        <v>1700</v>
      </c>
      <c r="E1801" t="str">
        <f>VLOOKUP(D1801,Product_Dim!$A$1:$G$101,2,0)</f>
        <v>Women's Beanie Hat</v>
      </c>
      <c r="F1801" t="s">
        <v>1786</v>
      </c>
      <c r="G1801">
        <v>3</v>
      </c>
      <c r="H1801">
        <v>416.44</v>
      </c>
      <c r="I1801">
        <v>0.27</v>
      </c>
      <c r="J1801" t="s">
        <v>1805</v>
      </c>
      <c r="K1801" s="17">
        <v>912.00359999999989</v>
      </c>
      <c r="L1801">
        <f>VLOOKUP(C1801,Customer_Dim!$A$2:$H$501,3,0)</f>
        <v>62</v>
      </c>
      <c r="M1801" t="str">
        <f t="shared" si="28"/>
        <v>60+</v>
      </c>
      <c r="N1801" t="str">
        <f>VLOOKUP(C1801,Customer_Dim!$A$2:$H$501,4,0)</f>
        <v>Female</v>
      </c>
      <c r="O1801" t="str">
        <f>VLOOKUP(C1801,Customer_Dim!$A$2:$H$501,6,0)</f>
        <v>Hawaii</v>
      </c>
      <c r="P1801">
        <f>VLOOKUP(D1801,Product_Dim!$A$1:$G$101,7,0)</f>
        <v>210</v>
      </c>
    </row>
    <row r="1802" spans="1:16" x14ac:dyDescent="0.3">
      <c r="A1802" t="s">
        <v>3683</v>
      </c>
      <c r="B1802" s="4">
        <v>45731</v>
      </c>
      <c r="C1802" t="s">
        <v>1384</v>
      </c>
      <c r="D1802" t="s">
        <v>1726</v>
      </c>
      <c r="E1802" t="str">
        <f>VLOOKUP(D1802,Product_Dim!$A$1:$G$101,2,0)</f>
        <v>Portable Bluetooth Speaker</v>
      </c>
      <c r="F1802" t="s">
        <v>1743</v>
      </c>
      <c r="G1802">
        <v>1</v>
      </c>
      <c r="H1802">
        <v>176.84</v>
      </c>
      <c r="I1802">
        <v>0.19</v>
      </c>
      <c r="J1802" t="s">
        <v>1805</v>
      </c>
      <c r="K1802" s="17">
        <v>143.24039999999999</v>
      </c>
      <c r="L1802">
        <f>VLOOKUP(C1802,Customer_Dim!$A$2:$H$501,3,0)</f>
        <v>62</v>
      </c>
      <c r="M1802" t="str">
        <f t="shared" si="28"/>
        <v>60+</v>
      </c>
      <c r="N1802" t="str">
        <f>VLOOKUP(C1802,Customer_Dim!$A$2:$H$501,4,0)</f>
        <v>Female</v>
      </c>
      <c r="O1802" t="str">
        <f>VLOOKUP(C1802,Customer_Dim!$A$2:$H$501,6,0)</f>
        <v>Hawaii</v>
      </c>
      <c r="P1802">
        <f>VLOOKUP(D1802,Product_Dim!$A$1:$G$101,7,0)</f>
        <v>73</v>
      </c>
    </row>
    <row r="1803" spans="1:16" x14ac:dyDescent="0.3">
      <c r="A1803" t="s">
        <v>3792</v>
      </c>
      <c r="B1803" s="4">
        <v>45229</v>
      </c>
      <c r="C1803" t="s">
        <v>1387</v>
      </c>
      <c r="D1803" t="s">
        <v>1650</v>
      </c>
      <c r="E1803" t="str">
        <f>VLOOKUP(D1803,Product_Dim!$A$1:$G$101,2,0)</f>
        <v>Luxury Perfume Spray</v>
      </c>
      <c r="F1803" t="s">
        <v>1792</v>
      </c>
      <c r="G1803">
        <v>3</v>
      </c>
      <c r="H1803">
        <v>345.43</v>
      </c>
      <c r="I1803">
        <v>0.08</v>
      </c>
      <c r="J1803" t="s">
        <v>1810</v>
      </c>
      <c r="K1803" s="17">
        <v>953.38679999999999</v>
      </c>
      <c r="L1803">
        <f>VLOOKUP(C1803,Customer_Dim!$A$2:$H$501,3,0)</f>
        <v>60</v>
      </c>
      <c r="M1803" t="str">
        <f t="shared" si="28"/>
        <v>60+</v>
      </c>
      <c r="N1803" t="str">
        <f>VLOOKUP(C1803,Customer_Dim!$A$2:$H$501,4,0)</f>
        <v>Male</v>
      </c>
      <c r="O1803" t="str">
        <f>VLOOKUP(C1803,Customer_Dim!$A$2:$H$501,6,0)</f>
        <v>Oklahoma</v>
      </c>
      <c r="P1803">
        <f>VLOOKUP(D1803,Product_Dim!$A$1:$G$101,7,0)</f>
        <v>444</v>
      </c>
    </row>
    <row r="1804" spans="1:16" x14ac:dyDescent="0.3">
      <c r="A1804" t="s">
        <v>2926</v>
      </c>
      <c r="B1804" s="4">
        <v>45271</v>
      </c>
      <c r="C1804" t="s">
        <v>1389</v>
      </c>
      <c r="D1804" t="s">
        <v>1572</v>
      </c>
      <c r="E1804" t="str">
        <f>VLOOKUP(D1804,Product_Dim!$A$1:$G$101,2,0)</f>
        <v>Multi-Purpose Storage Box</v>
      </c>
      <c r="F1804" t="s">
        <v>1751</v>
      </c>
      <c r="G1804">
        <v>2</v>
      </c>
      <c r="H1804">
        <v>961.84</v>
      </c>
      <c r="I1804">
        <v>0.25</v>
      </c>
      <c r="J1804" t="s">
        <v>1807</v>
      </c>
      <c r="K1804" s="17">
        <v>1442.76</v>
      </c>
      <c r="L1804">
        <f>VLOOKUP(C1804,Customer_Dim!$A$2:$H$501,3,0)</f>
        <v>54</v>
      </c>
      <c r="M1804" t="str">
        <f t="shared" si="28"/>
        <v>40–59</v>
      </c>
      <c r="N1804" t="str">
        <f>VLOOKUP(C1804,Customer_Dim!$A$2:$H$501,4,0)</f>
        <v>Male</v>
      </c>
      <c r="O1804" t="str">
        <f>VLOOKUP(C1804,Customer_Dim!$A$2:$H$501,6,0)</f>
        <v>Illinois</v>
      </c>
      <c r="P1804">
        <f>VLOOKUP(D1804,Product_Dim!$A$1:$G$101,7,0)</f>
        <v>76</v>
      </c>
    </row>
    <row r="1805" spans="1:16" x14ac:dyDescent="0.3">
      <c r="A1805" t="s">
        <v>3709</v>
      </c>
      <c r="B1805" s="4">
        <v>45691</v>
      </c>
      <c r="C1805" t="s">
        <v>1389</v>
      </c>
      <c r="D1805" t="s">
        <v>1533</v>
      </c>
      <c r="E1805" t="str">
        <f>VLOOKUP(D1805,Product_Dim!$A$1:$G$101,2,0)</f>
        <v>Men's Running Jacket</v>
      </c>
      <c r="F1805" t="s">
        <v>1739</v>
      </c>
      <c r="G1805">
        <v>2</v>
      </c>
      <c r="H1805">
        <v>594.63</v>
      </c>
      <c r="I1805">
        <v>0.12</v>
      </c>
      <c r="J1805" t="s">
        <v>1805</v>
      </c>
      <c r="K1805" s="17">
        <v>1046.5488</v>
      </c>
      <c r="L1805">
        <f>VLOOKUP(C1805,Customer_Dim!$A$2:$H$501,3,0)</f>
        <v>54</v>
      </c>
      <c r="M1805" t="str">
        <f t="shared" si="28"/>
        <v>40–59</v>
      </c>
      <c r="N1805" t="str">
        <f>VLOOKUP(C1805,Customer_Dim!$A$2:$H$501,4,0)</f>
        <v>Male</v>
      </c>
      <c r="O1805" t="str">
        <f>VLOOKUP(C1805,Customer_Dim!$A$2:$H$501,6,0)</f>
        <v>Illinois</v>
      </c>
      <c r="P1805">
        <f>VLOOKUP(D1805,Product_Dim!$A$1:$G$101,7,0)</f>
        <v>452</v>
      </c>
    </row>
    <row r="1806" spans="1:16" x14ac:dyDescent="0.3">
      <c r="A1806" t="s">
        <v>3439</v>
      </c>
      <c r="B1806" s="4">
        <v>45533</v>
      </c>
      <c r="C1806" t="s">
        <v>1389</v>
      </c>
      <c r="D1806" t="s">
        <v>1608</v>
      </c>
      <c r="E1806" t="str">
        <f>VLOOKUP(D1806,Product_Dim!$A$1:$G$101,2,0)</f>
        <v>Portable Power Bank</v>
      </c>
      <c r="F1806" t="s">
        <v>1774</v>
      </c>
      <c r="G1806">
        <v>3</v>
      </c>
      <c r="H1806">
        <v>590.30999999999995</v>
      </c>
      <c r="I1806">
        <v>0.17</v>
      </c>
      <c r="J1806" t="s">
        <v>1807</v>
      </c>
      <c r="K1806" s="17">
        <v>1469.8719000000001</v>
      </c>
      <c r="L1806">
        <f>VLOOKUP(C1806,Customer_Dim!$A$2:$H$501,3,0)</f>
        <v>54</v>
      </c>
      <c r="M1806" t="str">
        <f t="shared" si="28"/>
        <v>40–59</v>
      </c>
      <c r="N1806" t="str">
        <f>VLOOKUP(C1806,Customer_Dim!$A$2:$H$501,4,0)</f>
        <v>Male</v>
      </c>
      <c r="O1806" t="str">
        <f>VLOOKUP(C1806,Customer_Dim!$A$2:$H$501,6,0)</f>
        <v>Illinois</v>
      </c>
      <c r="P1806">
        <f>VLOOKUP(D1806,Product_Dim!$A$1:$G$101,7,0)</f>
        <v>301</v>
      </c>
    </row>
    <row r="1807" spans="1:16" x14ac:dyDescent="0.3">
      <c r="A1807" t="s">
        <v>2184</v>
      </c>
      <c r="B1807" s="4">
        <v>45744</v>
      </c>
      <c r="C1807" t="s">
        <v>1389</v>
      </c>
      <c r="D1807" t="s">
        <v>1696</v>
      </c>
      <c r="E1807" t="str">
        <f>VLOOKUP(D1807,Product_Dim!$A$1:$G$101,2,0)</f>
        <v>Hydrating Face Cleanser</v>
      </c>
      <c r="F1807" t="s">
        <v>1771</v>
      </c>
      <c r="G1807">
        <v>1</v>
      </c>
      <c r="H1807">
        <v>995.52</v>
      </c>
      <c r="I1807">
        <v>0.22</v>
      </c>
      <c r="J1807" t="s">
        <v>1807</v>
      </c>
      <c r="K1807" s="17">
        <v>776.50559999999996</v>
      </c>
      <c r="L1807">
        <f>VLOOKUP(C1807,Customer_Dim!$A$2:$H$501,3,0)</f>
        <v>54</v>
      </c>
      <c r="M1807" t="str">
        <f t="shared" si="28"/>
        <v>40–59</v>
      </c>
      <c r="N1807" t="str">
        <f>VLOOKUP(C1807,Customer_Dim!$A$2:$H$501,4,0)</f>
        <v>Male</v>
      </c>
      <c r="O1807" t="str">
        <f>VLOOKUP(C1807,Customer_Dim!$A$2:$H$501,6,0)</f>
        <v>Illinois</v>
      </c>
      <c r="P1807">
        <f>VLOOKUP(D1807,Product_Dim!$A$1:$G$101,7,0)</f>
        <v>159</v>
      </c>
    </row>
    <row r="1808" spans="1:16" x14ac:dyDescent="0.3">
      <c r="A1808" t="s">
        <v>2680</v>
      </c>
      <c r="B1808" s="4">
        <v>45250</v>
      </c>
      <c r="C1808" t="s">
        <v>1389</v>
      </c>
      <c r="D1808" t="s">
        <v>1704</v>
      </c>
      <c r="E1808" t="str">
        <f>VLOOKUP(D1808,Product_Dim!$A$1:$G$101,2,0)</f>
        <v>LED Bedside Lamp</v>
      </c>
      <c r="F1808" t="s">
        <v>1761</v>
      </c>
      <c r="G1808">
        <v>2</v>
      </c>
      <c r="H1808">
        <v>386.46</v>
      </c>
      <c r="I1808">
        <v>0.23</v>
      </c>
      <c r="J1808" t="s">
        <v>1810</v>
      </c>
      <c r="K1808" s="17">
        <v>595.14840000000004</v>
      </c>
      <c r="L1808">
        <f>VLOOKUP(C1808,Customer_Dim!$A$2:$H$501,3,0)</f>
        <v>54</v>
      </c>
      <c r="M1808" t="str">
        <f t="shared" si="28"/>
        <v>40–59</v>
      </c>
      <c r="N1808" t="str">
        <f>VLOOKUP(C1808,Customer_Dim!$A$2:$H$501,4,0)</f>
        <v>Male</v>
      </c>
      <c r="O1808" t="str">
        <f>VLOOKUP(C1808,Customer_Dim!$A$2:$H$501,6,0)</f>
        <v>Illinois</v>
      </c>
      <c r="P1808">
        <f>VLOOKUP(D1808,Product_Dim!$A$1:$G$101,7,0)</f>
        <v>220</v>
      </c>
    </row>
    <row r="1809" spans="1:16" x14ac:dyDescent="0.3">
      <c r="A1809" t="s">
        <v>3764</v>
      </c>
      <c r="B1809" s="4">
        <v>45806</v>
      </c>
      <c r="C1809" t="s">
        <v>1392</v>
      </c>
      <c r="D1809" t="s">
        <v>1604</v>
      </c>
      <c r="E1809" t="str">
        <f>VLOOKUP(D1809,Product_Dim!$A$1:$G$101,2,0)</f>
        <v>Men's Casual Sneakers</v>
      </c>
      <c r="F1809" t="s">
        <v>1768</v>
      </c>
      <c r="G1809">
        <v>3</v>
      </c>
      <c r="H1809">
        <v>765.12</v>
      </c>
      <c r="I1809">
        <v>0.18</v>
      </c>
      <c r="J1809" t="s">
        <v>1805</v>
      </c>
      <c r="K1809" s="17">
        <v>1882.1952000000001</v>
      </c>
      <c r="L1809">
        <f>VLOOKUP(C1809,Customer_Dim!$A$2:$H$501,3,0)</f>
        <v>59</v>
      </c>
      <c r="M1809" t="str">
        <f t="shared" si="28"/>
        <v>40–59</v>
      </c>
      <c r="N1809" t="str">
        <f>VLOOKUP(C1809,Customer_Dim!$A$2:$H$501,4,0)</f>
        <v>Female</v>
      </c>
      <c r="O1809" t="str">
        <f>VLOOKUP(C1809,Customer_Dim!$A$2:$H$501,6,0)</f>
        <v>Arkansas</v>
      </c>
      <c r="P1809">
        <f>VLOOKUP(D1809,Product_Dim!$A$1:$G$101,7,0)</f>
        <v>214</v>
      </c>
    </row>
    <row r="1810" spans="1:16" x14ac:dyDescent="0.3">
      <c r="A1810" t="s">
        <v>2492</v>
      </c>
      <c r="B1810" s="4">
        <v>45270</v>
      </c>
      <c r="C1810" t="s">
        <v>1392</v>
      </c>
      <c r="D1810" t="s">
        <v>1706</v>
      </c>
      <c r="E1810" t="str">
        <f>VLOOKUP(D1810,Product_Dim!$A$1:$G$101,2,0)</f>
        <v>Sports Wrist Sweatbands</v>
      </c>
      <c r="F1810" t="s">
        <v>1779</v>
      </c>
      <c r="G1810">
        <v>4</v>
      </c>
      <c r="H1810">
        <v>451.41</v>
      </c>
      <c r="I1810">
        <v>0.06</v>
      </c>
      <c r="J1810" t="s">
        <v>1807</v>
      </c>
      <c r="K1810" s="17">
        <v>1697.3016</v>
      </c>
      <c r="L1810">
        <f>VLOOKUP(C1810,Customer_Dim!$A$2:$H$501,3,0)</f>
        <v>59</v>
      </c>
      <c r="M1810" t="str">
        <f t="shared" si="28"/>
        <v>40–59</v>
      </c>
      <c r="N1810" t="str">
        <f>VLOOKUP(C1810,Customer_Dim!$A$2:$H$501,4,0)</f>
        <v>Female</v>
      </c>
      <c r="O1810" t="str">
        <f>VLOOKUP(C1810,Customer_Dim!$A$2:$H$501,6,0)</f>
        <v>Arkansas</v>
      </c>
      <c r="P1810">
        <f>VLOOKUP(D1810,Product_Dim!$A$1:$G$101,7,0)</f>
        <v>232</v>
      </c>
    </row>
    <row r="1811" spans="1:16" x14ac:dyDescent="0.3">
      <c r="A1811" t="s">
        <v>2739</v>
      </c>
      <c r="B1811" s="4">
        <v>45441</v>
      </c>
      <c r="C1811" t="s">
        <v>1395</v>
      </c>
      <c r="D1811" t="s">
        <v>1580</v>
      </c>
      <c r="E1811" t="str">
        <f>VLOOKUP(D1811,Product_Dim!$A$1:$G$101,2,0)</f>
        <v>Women's Scarf Set</v>
      </c>
      <c r="F1811" t="s">
        <v>1783</v>
      </c>
      <c r="G1811">
        <v>3</v>
      </c>
      <c r="H1811">
        <v>504.97</v>
      </c>
      <c r="I1811">
        <v>0.3</v>
      </c>
      <c r="J1811" t="s">
        <v>1805</v>
      </c>
      <c r="K1811" s="17">
        <v>1060.4369999999999</v>
      </c>
      <c r="L1811">
        <f>VLOOKUP(C1811,Customer_Dim!$A$2:$H$501,3,0)</f>
        <v>59</v>
      </c>
      <c r="M1811" t="str">
        <f t="shared" si="28"/>
        <v>40–59</v>
      </c>
      <c r="N1811" t="str">
        <f>VLOOKUP(C1811,Customer_Dim!$A$2:$H$501,4,0)</f>
        <v>Male</v>
      </c>
      <c r="O1811" t="str">
        <f>VLOOKUP(C1811,Customer_Dim!$A$2:$H$501,6,0)</f>
        <v>Kentucky</v>
      </c>
      <c r="P1811">
        <f>VLOOKUP(D1811,Product_Dim!$A$1:$G$101,7,0)</f>
        <v>268</v>
      </c>
    </row>
    <row r="1812" spans="1:16" x14ac:dyDescent="0.3">
      <c r="A1812" t="s">
        <v>3588</v>
      </c>
      <c r="B1812" s="4">
        <v>45285</v>
      </c>
      <c r="C1812" t="s">
        <v>1395</v>
      </c>
      <c r="D1812" t="s">
        <v>1608</v>
      </c>
      <c r="E1812" t="str">
        <f>VLOOKUP(D1812,Product_Dim!$A$1:$G$101,2,0)</f>
        <v>Portable Power Bank</v>
      </c>
      <c r="F1812" t="s">
        <v>1734</v>
      </c>
      <c r="G1812">
        <v>1</v>
      </c>
      <c r="H1812">
        <v>609.29</v>
      </c>
      <c r="I1812">
        <v>0.15</v>
      </c>
      <c r="J1812" t="s">
        <v>1805</v>
      </c>
      <c r="K1812" s="17">
        <v>517.89649999999995</v>
      </c>
      <c r="L1812">
        <f>VLOOKUP(C1812,Customer_Dim!$A$2:$H$501,3,0)</f>
        <v>59</v>
      </c>
      <c r="M1812" t="str">
        <f t="shared" si="28"/>
        <v>40–59</v>
      </c>
      <c r="N1812" t="str">
        <f>VLOOKUP(C1812,Customer_Dim!$A$2:$H$501,4,0)</f>
        <v>Male</v>
      </c>
      <c r="O1812" t="str">
        <f>VLOOKUP(C1812,Customer_Dim!$A$2:$H$501,6,0)</f>
        <v>Kentucky</v>
      </c>
      <c r="P1812">
        <f>VLOOKUP(D1812,Product_Dim!$A$1:$G$101,7,0)</f>
        <v>301</v>
      </c>
    </row>
    <row r="1813" spans="1:16" x14ac:dyDescent="0.3">
      <c r="A1813" t="s">
        <v>2651</v>
      </c>
      <c r="B1813" s="4">
        <v>45527</v>
      </c>
      <c r="C1813" t="s">
        <v>1395</v>
      </c>
      <c r="D1813" t="s">
        <v>1616</v>
      </c>
      <c r="E1813" t="str">
        <f>VLOOKUP(D1813,Product_Dim!$A$1:$G$101,2,0)</f>
        <v>USB External Hard Drive</v>
      </c>
      <c r="F1813" t="s">
        <v>1783</v>
      </c>
      <c r="G1813">
        <v>3</v>
      </c>
      <c r="H1813">
        <v>791.75</v>
      </c>
      <c r="I1813">
        <v>0.28999999999999998</v>
      </c>
      <c r="J1813" t="s">
        <v>1805</v>
      </c>
      <c r="K1813" s="17">
        <v>1686.4275</v>
      </c>
      <c r="L1813">
        <f>VLOOKUP(C1813,Customer_Dim!$A$2:$H$501,3,0)</f>
        <v>59</v>
      </c>
      <c r="M1813" t="str">
        <f t="shared" si="28"/>
        <v>40–59</v>
      </c>
      <c r="N1813" t="str">
        <f>VLOOKUP(C1813,Customer_Dim!$A$2:$H$501,4,0)</f>
        <v>Male</v>
      </c>
      <c r="O1813" t="str">
        <f>VLOOKUP(C1813,Customer_Dim!$A$2:$H$501,6,0)</f>
        <v>Kentucky</v>
      </c>
      <c r="P1813">
        <f>VLOOKUP(D1813,Product_Dim!$A$1:$G$101,7,0)</f>
        <v>266</v>
      </c>
    </row>
    <row r="1814" spans="1:16" x14ac:dyDescent="0.3">
      <c r="A1814" t="s">
        <v>3698</v>
      </c>
      <c r="B1814" s="4">
        <v>45916</v>
      </c>
      <c r="C1814" t="s">
        <v>1395</v>
      </c>
      <c r="D1814" t="s">
        <v>1692</v>
      </c>
      <c r="E1814" t="str">
        <f>VLOOKUP(D1814,Product_Dim!$A$1:$G$101,2,0)</f>
        <v>Badminton Racket Set</v>
      </c>
      <c r="F1814" t="s">
        <v>1795</v>
      </c>
      <c r="G1814">
        <v>3</v>
      </c>
      <c r="H1814">
        <v>825.33</v>
      </c>
      <c r="I1814">
        <v>0.21</v>
      </c>
      <c r="J1814" t="s">
        <v>1805</v>
      </c>
      <c r="K1814" s="17">
        <v>1956.0320999999999</v>
      </c>
      <c r="L1814">
        <f>VLOOKUP(C1814,Customer_Dim!$A$2:$H$501,3,0)</f>
        <v>59</v>
      </c>
      <c r="M1814" t="str">
        <f t="shared" si="28"/>
        <v>40–59</v>
      </c>
      <c r="N1814" t="str">
        <f>VLOOKUP(C1814,Customer_Dim!$A$2:$H$501,4,0)</f>
        <v>Male</v>
      </c>
      <c r="O1814" t="str">
        <f>VLOOKUP(C1814,Customer_Dim!$A$2:$H$501,6,0)</f>
        <v>Kentucky</v>
      </c>
      <c r="P1814">
        <f>VLOOKUP(D1814,Product_Dim!$A$1:$G$101,7,0)</f>
        <v>358</v>
      </c>
    </row>
    <row r="1815" spans="1:16" x14ac:dyDescent="0.3">
      <c r="A1815" t="s">
        <v>2829</v>
      </c>
      <c r="B1815" s="4">
        <v>45644</v>
      </c>
      <c r="C1815" t="s">
        <v>1395</v>
      </c>
      <c r="D1815" t="s">
        <v>1694</v>
      </c>
      <c r="E1815" t="str">
        <f>VLOOKUP(D1815,Product_Dim!$A$1:$G$101,2,0)</f>
        <v>Fitness Resistance Bands</v>
      </c>
      <c r="F1815" t="s">
        <v>1786</v>
      </c>
      <c r="G1815">
        <v>1</v>
      </c>
      <c r="H1815">
        <v>756.63</v>
      </c>
      <c r="I1815">
        <v>0.04</v>
      </c>
      <c r="J1815" t="s">
        <v>1807</v>
      </c>
      <c r="K1815" s="17">
        <v>726.36479999999995</v>
      </c>
      <c r="L1815">
        <f>VLOOKUP(C1815,Customer_Dim!$A$2:$H$501,3,0)</f>
        <v>59</v>
      </c>
      <c r="M1815" t="str">
        <f t="shared" si="28"/>
        <v>40–59</v>
      </c>
      <c r="N1815" t="str">
        <f>VLOOKUP(C1815,Customer_Dim!$A$2:$H$501,4,0)</f>
        <v>Male</v>
      </c>
      <c r="O1815" t="str">
        <f>VLOOKUP(C1815,Customer_Dim!$A$2:$H$501,6,0)</f>
        <v>Kentucky</v>
      </c>
      <c r="P1815">
        <f>VLOOKUP(D1815,Product_Dim!$A$1:$G$101,7,0)</f>
        <v>281</v>
      </c>
    </row>
    <row r="1816" spans="1:16" x14ac:dyDescent="0.3">
      <c r="A1816" t="s">
        <v>2914</v>
      </c>
      <c r="B1816" s="4">
        <v>45701</v>
      </c>
      <c r="C1816" t="s">
        <v>1398</v>
      </c>
      <c r="D1816" t="s">
        <v>1564</v>
      </c>
      <c r="E1816" t="str">
        <f>VLOOKUP(D1816,Product_Dim!$A$1:$G$101,2,0)</f>
        <v>Soccer Training Cone Set</v>
      </c>
      <c r="F1816" t="s">
        <v>1795</v>
      </c>
      <c r="G1816">
        <v>1</v>
      </c>
      <c r="H1816">
        <v>244.25</v>
      </c>
      <c r="I1816">
        <v>0.09</v>
      </c>
      <c r="J1816" t="s">
        <v>1807</v>
      </c>
      <c r="K1816" s="17">
        <v>222.26750000000001</v>
      </c>
      <c r="L1816">
        <f>VLOOKUP(C1816,Customer_Dim!$A$2:$H$501,3,0)</f>
        <v>62</v>
      </c>
      <c r="M1816" t="str">
        <f t="shared" si="28"/>
        <v>60+</v>
      </c>
      <c r="N1816" t="str">
        <f>VLOOKUP(C1816,Customer_Dim!$A$2:$H$501,4,0)</f>
        <v>Female</v>
      </c>
      <c r="O1816" t="str">
        <f>VLOOKUP(C1816,Customer_Dim!$A$2:$H$501,6,0)</f>
        <v>Pennsylvania</v>
      </c>
      <c r="P1816">
        <f>VLOOKUP(D1816,Product_Dim!$A$1:$G$101,7,0)</f>
        <v>367</v>
      </c>
    </row>
    <row r="1817" spans="1:16" x14ac:dyDescent="0.3">
      <c r="A1817" t="s">
        <v>2142</v>
      </c>
      <c r="B1817" s="4">
        <v>45309</v>
      </c>
      <c r="C1817" t="s">
        <v>1398</v>
      </c>
      <c r="D1817" t="s">
        <v>1531</v>
      </c>
      <c r="E1817" t="str">
        <f>VLOOKUP(D1817,Product_Dim!$A$1:$G$101,2,0)</f>
        <v>Women's Casual Hoodie</v>
      </c>
      <c r="F1817" t="s">
        <v>1781</v>
      </c>
      <c r="G1817">
        <v>4</v>
      </c>
      <c r="H1817">
        <v>971.9</v>
      </c>
      <c r="I1817">
        <v>0.28000000000000003</v>
      </c>
      <c r="J1817" t="s">
        <v>1807</v>
      </c>
      <c r="K1817" s="17">
        <v>2799.0720000000001</v>
      </c>
      <c r="L1817">
        <f>VLOOKUP(C1817,Customer_Dim!$A$2:$H$501,3,0)</f>
        <v>62</v>
      </c>
      <c r="M1817" t="str">
        <f t="shared" si="28"/>
        <v>60+</v>
      </c>
      <c r="N1817" t="str">
        <f>VLOOKUP(C1817,Customer_Dim!$A$2:$H$501,4,0)</f>
        <v>Female</v>
      </c>
      <c r="O1817" t="str">
        <f>VLOOKUP(C1817,Customer_Dim!$A$2:$H$501,6,0)</f>
        <v>Pennsylvania</v>
      </c>
      <c r="P1817">
        <f>VLOOKUP(D1817,Product_Dim!$A$1:$G$101,7,0)</f>
        <v>352</v>
      </c>
    </row>
    <row r="1818" spans="1:16" x14ac:dyDescent="0.3">
      <c r="A1818" t="s">
        <v>3701</v>
      </c>
      <c r="B1818" s="4">
        <v>45558</v>
      </c>
      <c r="C1818" t="s">
        <v>1398</v>
      </c>
      <c r="D1818" t="s">
        <v>1694</v>
      </c>
      <c r="E1818" t="str">
        <f>VLOOKUP(D1818,Product_Dim!$A$1:$G$101,2,0)</f>
        <v>Fitness Resistance Bands</v>
      </c>
      <c r="F1818" t="s">
        <v>1792</v>
      </c>
      <c r="G1818">
        <v>3</v>
      </c>
      <c r="H1818">
        <v>543.83000000000004</v>
      </c>
      <c r="I1818">
        <v>0.05</v>
      </c>
      <c r="J1818" t="s">
        <v>1805</v>
      </c>
      <c r="K1818" s="17">
        <v>1549.9155000000001</v>
      </c>
      <c r="L1818">
        <f>VLOOKUP(C1818,Customer_Dim!$A$2:$H$501,3,0)</f>
        <v>62</v>
      </c>
      <c r="M1818" t="str">
        <f t="shared" si="28"/>
        <v>60+</v>
      </c>
      <c r="N1818" t="str">
        <f>VLOOKUP(C1818,Customer_Dim!$A$2:$H$501,4,0)</f>
        <v>Female</v>
      </c>
      <c r="O1818" t="str">
        <f>VLOOKUP(C1818,Customer_Dim!$A$2:$H$501,6,0)</f>
        <v>Pennsylvania</v>
      </c>
      <c r="P1818">
        <f>VLOOKUP(D1818,Product_Dim!$A$1:$G$101,7,0)</f>
        <v>281</v>
      </c>
    </row>
    <row r="1819" spans="1:16" x14ac:dyDescent="0.3">
      <c r="A1819" t="s">
        <v>3233</v>
      </c>
      <c r="B1819" s="4">
        <v>45548</v>
      </c>
      <c r="C1819" t="s">
        <v>1401</v>
      </c>
      <c r="D1819" t="s">
        <v>1580</v>
      </c>
      <c r="E1819" t="str">
        <f>VLOOKUP(D1819,Product_Dim!$A$1:$G$101,2,0)</f>
        <v>Women's Scarf Set</v>
      </c>
      <c r="F1819" t="s">
        <v>1748</v>
      </c>
      <c r="G1819">
        <v>3</v>
      </c>
      <c r="H1819">
        <v>247.66</v>
      </c>
      <c r="I1819">
        <v>0.02</v>
      </c>
      <c r="J1819" t="s">
        <v>1810</v>
      </c>
      <c r="K1819" s="17">
        <v>728.12040000000002</v>
      </c>
      <c r="L1819">
        <f>VLOOKUP(C1819,Customer_Dim!$A$2:$H$501,3,0)</f>
        <v>29</v>
      </c>
      <c r="M1819" t="str">
        <f t="shared" si="28"/>
        <v>20–39</v>
      </c>
      <c r="N1819" t="str">
        <f>VLOOKUP(C1819,Customer_Dim!$A$2:$H$501,4,0)</f>
        <v>Female</v>
      </c>
      <c r="O1819" t="str">
        <f>VLOOKUP(C1819,Customer_Dim!$A$2:$H$501,6,0)</f>
        <v>South Carolina</v>
      </c>
      <c r="P1819">
        <f>VLOOKUP(D1819,Product_Dim!$A$1:$G$101,7,0)</f>
        <v>268</v>
      </c>
    </row>
    <row r="1820" spans="1:16" x14ac:dyDescent="0.3">
      <c r="A1820" t="s">
        <v>2996</v>
      </c>
      <c r="B1820" s="4">
        <v>45729</v>
      </c>
      <c r="C1820" t="s">
        <v>1401</v>
      </c>
      <c r="D1820" t="s">
        <v>1582</v>
      </c>
      <c r="E1820" t="str">
        <f>VLOOKUP(D1820,Product_Dim!$A$1:$G$101,2,0)</f>
        <v>Wireless Bluetooth Speaker</v>
      </c>
      <c r="F1820" t="s">
        <v>1755</v>
      </c>
      <c r="G1820">
        <v>1</v>
      </c>
      <c r="H1820">
        <v>429.25</v>
      </c>
      <c r="I1820">
        <v>0.28999999999999998</v>
      </c>
      <c r="J1820" t="s">
        <v>1805</v>
      </c>
      <c r="K1820" s="17">
        <v>304.76749999999998</v>
      </c>
      <c r="L1820">
        <f>VLOOKUP(C1820,Customer_Dim!$A$2:$H$501,3,0)</f>
        <v>29</v>
      </c>
      <c r="M1820" t="str">
        <f t="shared" si="28"/>
        <v>20–39</v>
      </c>
      <c r="N1820" t="str">
        <f>VLOOKUP(C1820,Customer_Dim!$A$2:$H$501,4,0)</f>
        <v>Female</v>
      </c>
      <c r="O1820" t="str">
        <f>VLOOKUP(C1820,Customer_Dim!$A$2:$H$501,6,0)</f>
        <v>South Carolina</v>
      </c>
      <c r="P1820">
        <f>VLOOKUP(D1820,Product_Dim!$A$1:$G$101,7,0)</f>
        <v>213</v>
      </c>
    </row>
    <row r="1821" spans="1:16" x14ac:dyDescent="0.3">
      <c r="A1821" t="s">
        <v>1952</v>
      </c>
      <c r="B1821" s="4">
        <v>45522</v>
      </c>
      <c r="C1821" t="s">
        <v>1401</v>
      </c>
      <c r="D1821" t="s">
        <v>1638</v>
      </c>
      <c r="E1821" t="str">
        <f>VLOOKUP(D1821,Product_Dim!$A$1:$G$101,2,0)</f>
        <v>Sports Stopwatch Pro</v>
      </c>
      <c r="F1821" t="s">
        <v>1783</v>
      </c>
      <c r="G1821">
        <v>2</v>
      </c>
      <c r="H1821">
        <v>536.84</v>
      </c>
      <c r="I1821">
        <v>0.09</v>
      </c>
      <c r="J1821" t="s">
        <v>1810</v>
      </c>
      <c r="K1821" s="17">
        <v>977.04880000000014</v>
      </c>
      <c r="L1821">
        <f>VLOOKUP(C1821,Customer_Dim!$A$2:$H$501,3,0)</f>
        <v>29</v>
      </c>
      <c r="M1821" t="str">
        <f t="shared" si="28"/>
        <v>20–39</v>
      </c>
      <c r="N1821" t="str">
        <f>VLOOKUP(C1821,Customer_Dim!$A$2:$H$501,4,0)</f>
        <v>Female</v>
      </c>
      <c r="O1821" t="str">
        <f>VLOOKUP(C1821,Customer_Dim!$A$2:$H$501,6,0)</f>
        <v>South Carolina</v>
      </c>
      <c r="P1821">
        <f>VLOOKUP(D1821,Product_Dim!$A$1:$G$101,7,0)</f>
        <v>185</v>
      </c>
    </row>
    <row r="1822" spans="1:16" x14ac:dyDescent="0.3">
      <c r="A1822" t="s">
        <v>2990</v>
      </c>
      <c r="B1822" s="4">
        <v>45650</v>
      </c>
      <c r="C1822" t="s">
        <v>1401</v>
      </c>
      <c r="D1822" t="s">
        <v>1654</v>
      </c>
      <c r="E1822" t="str">
        <f>VLOOKUP(D1822,Product_Dim!$A$1:$G$101,2,0)</f>
        <v>Laptop Cooling Pad</v>
      </c>
      <c r="F1822" t="s">
        <v>1786</v>
      </c>
      <c r="G1822">
        <v>3</v>
      </c>
      <c r="H1822">
        <v>198.76</v>
      </c>
      <c r="I1822">
        <v>0.28000000000000003</v>
      </c>
      <c r="J1822" t="s">
        <v>1810</v>
      </c>
      <c r="K1822" s="17">
        <v>429.32159999999999</v>
      </c>
      <c r="L1822">
        <f>VLOOKUP(C1822,Customer_Dim!$A$2:$H$501,3,0)</f>
        <v>29</v>
      </c>
      <c r="M1822" t="str">
        <f t="shared" si="28"/>
        <v>20–39</v>
      </c>
      <c r="N1822" t="str">
        <f>VLOOKUP(C1822,Customer_Dim!$A$2:$H$501,4,0)</f>
        <v>Female</v>
      </c>
      <c r="O1822" t="str">
        <f>VLOOKUP(C1822,Customer_Dim!$A$2:$H$501,6,0)</f>
        <v>South Carolina</v>
      </c>
      <c r="P1822">
        <f>VLOOKUP(D1822,Product_Dim!$A$1:$G$101,7,0)</f>
        <v>222</v>
      </c>
    </row>
    <row r="1823" spans="1:16" x14ac:dyDescent="0.3">
      <c r="A1823" t="s">
        <v>3463</v>
      </c>
      <c r="B1823" s="4">
        <v>45735</v>
      </c>
      <c r="C1823" t="s">
        <v>1403</v>
      </c>
      <c r="D1823" t="s">
        <v>1560</v>
      </c>
      <c r="E1823" t="str">
        <f>VLOOKUP(D1823,Product_Dim!$A$1:$G$101,2,0)</f>
        <v>4K Home Projector</v>
      </c>
      <c r="F1823" t="s">
        <v>1751</v>
      </c>
      <c r="G1823">
        <v>3</v>
      </c>
      <c r="H1823">
        <v>471.19</v>
      </c>
      <c r="I1823">
        <v>0.28000000000000003</v>
      </c>
      <c r="J1823" t="s">
        <v>1810</v>
      </c>
      <c r="K1823" s="17">
        <v>1017.7704</v>
      </c>
      <c r="L1823">
        <f>VLOOKUP(C1823,Customer_Dim!$A$2:$H$501,3,0)</f>
        <v>35</v>
      </c>
      <c r="M1823" t="str">
        <f t="shared" si="28"/>
        <v>20–39</v>
      </c>
      <c r="N1823" t="str">
        <f>VLOOKUP(C1823,Customer_Dim!$A$2:$H$501,4,0)</f>
        <v>Male</v>
      </c>
      <c r="O1823" t="str">
        <f>VLOOKUP(C1823,Customer_Dim!$A$2:$H$501,6,0)</f>
        <v>Iowa</v>
      </c>
      <c r="P1823">
        <f>VLOOKUP(D1823,Product_Dim!$A$1:$G$101,7,0)</f>
        <v>301</v>
      </c>
    </row>
    <row r="1824" spans="1:16" x14ac:dyDescent="0.3">
      <c r="A1824" t="s">
        <v>3142</v>
      </c>
      <c r="B1824" s="4">
        <v>45539</v>
      </c>
      <c r="C1824" t="s">
        <v>1406</v>
      </c>
      <c r="D1824" t="s">
        <v>1656</v>
      </c>
      <c r="E1824" t="str">
        <f>VLOOKUP(D1824,Product_Dim!$A$1:$G$101,2,0)</f>
        <v>Organic Sunscreen Lotion</v>
      </c>
      <c r="F1824" t="s">
        <v>1779</v>
      </c>
      <c r="G1824">
        <v>3</v>
      </c>
      <c r="H1824">
        <v>217.13</v>
      </c>
      <c r="I1824">
        <v>0.28000000000000003</v>
      </c>
      <c r="J1824" t="s">
        <v>1805</v>
      </c>
      <c r="K1824" s="17">
        <v>469.00080000000003</v>
      </c>
      <c r="L1824">
        <f>VLOOKUP(C1824,Customer_Dim!$A$2:$H$501,3,0)</f>
        <v>60</v>
      </c>
      <c r="M1824" t="str">
        <f t="shared" si="28"/>
        <v>60+</v>
      </c>
      <c r="N1824" t="str">
        <f>VLOOKUP(C1824,Customer_Dim!$A$2:$H$501,4,0)</f>
        <v>Female</v>
      </c>
      <c r="O1824" t="str">
        <f>VLOOKUP(C1824,Customer_Dim!$A$2:$H$501,6,0)</f>
        <v>Kansas</v>
      </c>
      <c r="P1824">
        <f>VLOOKUP(D1824,Product_Dim!$A$1:$G$101,7,0)</f>
        <v>458</v>
      </c>
    </row>
    <row r="1825" spans="1:16" x14ac:dyDescent="0.3">
      <c r="A1825" t="s">
        <v>2377</v>
      </c>
      <c r="B1825" s="4">
        <v>45348</v>
      </c>
      <c r="C1825" t="s">
        <v>1406</v>
      </c>
      <c r="D1825" t="s">
        <v>1660</v>
      </c>
      <c r="E1825" t="str">
        <f>VLOOKUP(D1825,Product_Dim!$A$1:$G$101,2,0)</f>
        <v>Adjustable Dumbbells 20kg</v>
      </c>
      <c r="F1825" t="s">
        <v>1748</v>
      </c>
      <c r="G1825">
        <v>3</v>
      </c>
      <c r="H1825">
        <v>345.58</v>
      </c>
      <c r="I1825">
        <v>0.22</v>
      </c>
      <c r="J1825" t="s">
        <v>1805</v>
      </c>
      <c r="K1825" s="17">
        <v>808.65719999999999</v>
      </c>
      <c r="L1825">
        <f>VLOOKUP(C1825,Customer_Dim!$A$2:$H$501,3,0)</f>
        <v>60</v>
      </c>
      <c r="M1825" t="str">
        <f t="shared" si="28"/>
        <v>60+</v>
      </c>
      <c r="N1825" t="str">
        <f>VLOOKUP(C1825,Customer_Dim!$A$2:$H$501,4,0)</f>
        <v>Female</v>
      </c>
      <c r="O1825" t="str">
        <f>VLOOKUP(C1825,Customer_Dim!$A$2:$H$501,6,0)</f>
        <v>Kansas</v>
      </c>
      <c r="P1825">
        <f>VLOOKUP(D1825,Product_Dim!$A$1:$G$101,7,0)</f>
        <v>423</v>
      </c>
    </row>
    <row r="1826" spans="1:16" x14ac:dyDescent="0.3">
      <c r="A1826" t="s">
        <v>3244</v>
      </c>
      <c r="B1826" s="4">
        <v>45756</v>
      </c>
      <c r="C1826" t="s">
        <v>1406</v>
      </c>
      <c r="D1826" t="s">
        <v>1662</v>
      </c>
      <c r="E1826" t="str">
        <f>VLOOKUP(D1826,Product_Dim!$A$1:$G$101,2,0)</f>
        <v>Women's Hair Dryer Brush</v>
      </c>
      <c r="F1826" t="s">
        <v>1739</v>
      </c>
      <c r="G1826">
        <v>1</v>
      </c>
      <c r="H1826">
        <v>209.93</v>
      </c>
      <c r="I1826">
        <v>0.21</v>
      </c>
      <c r="J1826" t="s">
        <v>1805</v>
      </c>
      <c r="K1826" s="17">
        <v>165.84469999999999</v>
      </c>
      <c r="L1826">
        <f>VLOOKUP(C1826,Customer_Dim!$A$2:$H$501,3,0)</f>
        <v>60</v>
      </c>
      <c r="M1826" t="str">
        <f t="shared" si="28"/>
        <v>60+</v>
      </c>
      <c r="N1826" t="str">
        <f>VLOOKUP(C1826,Customer_Dim!$A$2:$H$501,4,0)</f>
        <v>Female</v>
      </c>
      <c r="O1826" t="str">
        <f>VLOOKUP(C1826,Customer_Dim!$A$2:$H$501,6,0)</f>
        <v>Kansas</v>
      </c>
      <c r="P1826">
        <f>VLOOKUP(D1826,Product_Dim!$A$1:$G$101,7,0)</f>
        <v>177</v>
      </c>
    </row>
    <row r="1827" spans="1:16" x14ac:dyDescent="0.3">
      <c r="A1827" t="s">
        <v>3705</v>
      </c>
      <c r="B1827" s="4">
        <v>45344</v>
      </c>
      <c r="C1827" t="s">
        <v>1406</v>
      </c>
      <c r="D1827" t="s">
        <v>1678</v>
      </c>
      <c r="E1827" t="str">
        <f>VLOOKUP(D1827,Product_Dim!$A$1:$G$101,2,0)</f>
        <v>Bluetooth Car Audio System</v>
      </c>
      <c r="F1827" t="s">
        <v>1783</v>
      </c>
      <c r="G1827">
        <v>4</v>
      </c>
      <c r="H1827">
        <v>592.14</v>
      </c>
      <c r="I1827">
        <v>0.12</v>
      </c>
      <c r="J1827" t="s">
        <v>1810</v>
      </c>
      <c r="K1827" s="17">
        <v>2084.3328000000001</v>
      </c>
      <c r="L1827">
        <f>VLOOKUP(C1827,Customer_Dim!$A$2:$H$501,3,0)</f>
        <v>60</v>
      </c>
      <c r="M1827" t="str">
        <f t="shared" si="28"/>
        <v>60+</v>
      </c>
      <c r="N1827" t="str">
        <f>VLOOKUP(C1827,Customer_Dim!$A$2:$H$501,4,0)</f>
        <v>Female</v>
      </c>
      <c r="O1827" t="str">
        <f>VLOOKUP(C1827,Customer_Dim!$A$2:$H$501,6,0)</f>
        <v>Kansas</v>
      </c>
      <c r="P1827">
        <f>VLOOKUP(D1827,Product_Dim!$A$1:$G$101,7,0)</f>
        <v>159</v>
      </c>
    </row>
    <row r="1828" spans="1:16" x14ac:dyDescent="0.3">
      <c r="A1828" t="s">
        <v>2453</v>
      </c>
      <c r="B1828" s="4">
        <v>45778</v>
      </c>
      <c r="C1828" t="s">
        <v>1406</v>
      </c>
      <c r="D1828" t="s">
        <v>1684</v>
      </c>
      <c r="E1828" t="str">
        <f>VLOOKUP(D1828,Product_Dim!$A$1:$G$101,2,0)</f>
        <v>WiFi Mesh Router</v>
      </c>
      <c r="F1828" t="s">
        <v>1779</v>
      </c>
      <c r="G1828">
        <v>3</v>
      </c>
      <c r="H1828">
        <v>865.96</v>
      </c>
      <c r="I1828">
        <v>0.12</v>
      </c>
      <c r="J1828" t="s">
        <v>1807</v>
      </c>
      <c r="K1828" s="17">
        <v>2286.1343999999999</v>
      </c>
      <c r="L1828">
        <f>VLOOKUP(C1828,Customer_Dim!$A$2:$H$501,3,0)</f>
        <v>60</v>
      </c>
      <c r="M1828" t="str">
        <f t="shared" si="28"/>
        <v>60+</v>
      </c>
      <c r="N1828" t="str">
        <f>VLOOKUP(C1828,Customer_Dim!$A$2:$H$501,4,0)</f>
        <v>Female</v>
      </c>
      <c r="O1828" t="str">
        <f>VLOOKUP(C1828,Customer_Dim!$A$2:$H$501,6,0)</f>
        <v>Kansas</v>
      </c>
      <c r="P1828">
        <f>VLOOKUP(D1828,Product_Dim!$A$1:$G$101,7,0)</f>
        <v>104</v>
      </c>
    </row>
    <row r="1829" spans="1:16" x14ac:dyDescent="0.3">
      <c r="A1829" t="s">
        <v>3293</v>
      </c>
      <c r="B1829" s="4">
        <v>45664</v>
      </c>
      <c r="C1829" t="s">
        <v>1409</v>
      </c>
      <c r="D1829" t="s">
        <v>1574</v>
      </c>
      <c r="E1829" t="str">
        <f>VLOOKUP(D1829,Product_Dim!$A$1:$G$101,2,0)</f>
        <v>Carbon Fiber Tennis Racket</v>
      </c>
      <c r="F1829" t="s">
        <v>1781</v>
      </c>
      <c r="G1829">
        <v>1</v>
      </c>
      <c r="H1829">
        <v>588.29999999999995</v>
      </c>
      <c r="I1829">
        <v>0.26</v>
      </c>
      <c r="J1829" t="s">
        <v>1810</v>
      </c>
      <c r="K1829" s="17">
        <v>435.34199999999998</v>
      </c>
      <c r="L1829">
        <f>VLOOKUP(C1829,Customer_Dim!$A$2:$H$501,3,0)</f>
        <v>34</v>
      </c>
      <c r="M1829" t="str">
        <f t="shared" si="28"/>
        <v>20–39</v>
      </c>
      <c r="N1829" t="str">
        <f>VLOOKUP(C1829,Customer_Dim!$A$2:$H$501,4,0)</f>
        <v>Female</v>
      </c>
      <c r="O1829" t="str">
        <f>VLOOKUP(C1829,Customer_Dim!$A$2:$H$501,6,0)</f>
        <v>West Virginia</v>
      </c>
      <c r="P1829">
        <f>VLOOKUP(D1829,Product_Dim!$A$1:$G$101,7,0)</f>
        <v>432</v>
      </c>
    </row>
    <row r="1830" spans="1:16" x14ac:dyDescent="0.3">
      <c r="A1830" t="s">
        <v>1988</v>
      </c>
      <c r="B1830" s="4">
        <v>45710</v>
      </c>
      <c r="C1830" t="s">
        <v>1409</v>
      </c>
      <c r="D1830" t="s">
        <v>1596</v>
      </c>
      <c r="E1830" t="str">
        <f>VLOOKUP(D1830,Product_Dim!$A$1:$G$101,2,0)</f>
        <v>Modern Wall Clock</v>
      </c>
      <c r="F1830" t="s">
        <v>1779</v>
      </c>
      <c r="G1830">
        <v>3</v>
      </c>
      <c r="H1830">
        <v>53.92</v>
      </c>
      <c r="I1830">
        <v>0.15</v>
      </c>
      <c r="J1830" t="s">
        <v>1807</v>
      </c>
      <c r="K1830" s="17">
        <v>137.49600000000001</v>
      </c>
      <c r="L1830">
        <f>VLOOKUP(C1830,Customer_Dim!$A$2:$H$501,3,0)</f>
        <v>34</v>
      </c>
      <c r="M1830" t="str">
        <f t="shared" si="28"/>
        <v>20–39</v>
      </c>
      <c r="N1830" t="str">
        <f>VLOOKUP(C1830,Customer_Dim!$A$2:$H$501,4,0)</f>
        <v>Female</v>
      </c>
      <c r="O1830" t="str">
        <f>VLOOKUP(C1830,Customer_Dim!$A$2:$H$501,6,0)</f>
        <v>West Virginia</v>
      </c>
      <c r="P1830">
        <f>VLOOKUP(D1830,Product_Dim!$A$1:$G$101,7,0)</f>
        <v>305</v>
      </c>
    </row>
    <row r="1831" spans="1:16" x14ac:dyDescent="0.3">
      <c r="A1831" t="s">
        <v>3179</v>
      </c>
      <c r="B1831" s="4">
        <v>45499</v>
      </c>
      <c r="C1831" t="s">
        <v>1409</v>
      </c>
      <c r="D1831" t="s">
        <v>1535</v>
      </c>
      <c r="E1831" t="str">
        <f>VLOOKUP(D1831,Product_Dim!$A$1:$G$101,2,0)</f>
        <v>Women's Yoga Pants</v>
      </c>
      <c r="F1831" t="s">
        <v>1768</v>
      </c>
      <c r="G1831">
        <v>2</v>
      </c>
      <c r="H1831">
        <v>409.26</v>
      </c>
      <c r="I1831">
        <v>0.1</v>
      </c>
      <c r="J1831" t="s">
        <v>1807</v>
      </c>
      <c r="K1831" s="17">
        <v>736.66800000000001</v>
      </c>
      <c r="L1831">
        <f>VLOOKUP(C1831,Customer_Dim!$A$2:$H$501,3,0)</f>
        <v>34</v>
      </c>
      <c r="M1831" t="str">
        <f t="shared" si="28"/>
        <v>20–39</v>
      </c>
      <c r="N1831" t="str">
        <f>VLOOKUP(C1831,Customer_Dim!$A$2:$H$501,4,0)</f>
        <v>Female</v>
      </c>
      <c r="O1831" t="str">
        <f>VLOOKUP(C1831,Customer_Dim!$A$2:$H$501,6,0)</f>
        <v>West Virginia</v>
      </c>
      <c r="P1831">
        <f>VLOOKUP(D1831,Product_Dim!$A$1:$G$101,7,0)</f>
        <v>487</v>
      </c>
    </row>
    <row r="1832" spans="1:16" x14ac:dyDescent="0.3">
      <c r="A1832" t="s">
        <v>3294</v>
      </c>
      <c r="B1832" s="4">
        <v>45645</v>
      </c>
      <c r="C1832" t="s">
        <v>1409</v>
      </c>
      <c r="D1832" t="s">
        <v>1640</v>
      </c>
      <c r="E1832" t="str">
        <f>VLOOKUP(D1832,Product_Dim!$A$1:$G$101,2,0)</f>
        <v>Ceramic Plant Pot</v>
      </c>
      <c r="F1832" t="s">
        <v>1761</v>
      </c>
      <c r="G1832">
        <v>1</v>
      </c>
      <c r="H1832">
        <v>917.26</v>
      </c>
      <c r="I1832">
        <v>0.05</v>
      </c>
      <c r="J1832" t="s">
        <v>1807</v>
      </c>
      <c r="K1832" s="17">
        <v>871.39699999999993</v>
      </c>
      <c r="L1832">
        <f>VLOOKUP(C1832,Customer_Dim!$A$2:$H$501,3,0)</f>
        <v>34</v>
      </c>
      <c r="M1832" t="str">
        <f t="shared" si="28"/>
        <v>20–39</v>
      </c>
      <c r="N1832" t="str">
        <f>VLOOKUP(C1832,Customer_Dim!$A$2:$H$501,4,0)</f>
        <v>Female</v>
      </c>
      <c r="O1832" t="str">
        <f>VLOOKUP(C1832,Customer_Dim!$A$2:$H$501,6,0)</f>
        <v>West Virginia</v>
      </c>
      <c r="P1832">
        <f>VLOOKUP(D1832,Product_Dim!$A$1:$G$101,7,0)</f>
        <v>0</v>
      </c>
    </row>
    <row r="1833" spans="1:16" x14ac:dyDescent="0.3">
      <c r="A1833" t="s">
        <v>2435</v>
      </c>
      <c r="B1833" s="4">
        <v>45433</v>
      </c>
      <c r="C1833" t="s">
        <v>1409</v>
      </c>
      <c r="D1833" t="s">
        <v>1678</v>
      </c>
      <c r="E1833" t="str">
        <f>VLOOKUP(D1833,Product_Dim!$A$1:$G$101,2,0)</f>
        <v>Bluetooth Car Audio System</v>
      </c>
      <c r="F1833" t="s">
        <v>1776</v>
      </c>
      <c r="G1833">
        <v>3</v>
      </c>
      <c r="H1833">
        <v>322.94</v>
      </c>
      <c r="I1833">
        <v>0.01</v>
      </c>
      <c r="J1833" t="s">
        <v>1805</v>
      </c>
      <c r="K1833" s="17">
        <v>959.13179999999988</v>
      </c>
      <c r="L1833">
        <f>VLOOKUP(C1833,Customer_Dim!$A$2:$H$501,3,0)</f>
        <v>34</v>
      </c>
      <c r="M1833" t="str">
        <f t="shared" si="28"/>
        <v>20–39</v>
      </c>
      <c r="N1833" t="str">
        <f>VLOOKUP(C1833,Customer_Dim!$A$2:$H$501,4,0)</f>
        <v>Female</v>
      </c>
      <c r="O1833" t="str">
        <f>VLOOKUP(C1833,Customer_Dim!$A$2:$H$501,6,0)</f>
        <v>West Virginia</v>
      </c>
      <c r="P1833">
        <f>VLOOKUP(D1833,Product_Dim!$A$1:$G$101,7,0)</f>
        <v>159</v>
      </c>
    </row>
    <row r="1834" spans="1:16" x14ac:dyDescent="0.3">
      <c r="A1834" t="s">
        <v>3207</v>
      </c>
      <c r="B1834" s="4">
        <v>45649</v>
      </c>
      <c r="C1834" t="s">
        <v>1409</v>
      </c>
      <c r="D1834" t="s">
        <v>1690</v>
      </c>
      <c r="E1834" t="str">
        <f>VLOOKUP(D1834,Product_Dim!$A$1:$G$101,2,0)</f>
        <v>Wall-Mounted Spice Rack</v>
      </c>
      <c r="F1834" t="s">
        <v>1783</v>
      </c>
      <c r="G1834">
        <v>4</v>
      </c>
      <c r="H1834">
        <v>643.96</v>
      </c>
      <c r="I1834">
        <v>0.16</v>
      </c>
      <c r="J1834" t="s">
        <v>1807</v>
      </c>
      <c r="K1834" s="17">
        <v>2163.7055999999998</v>
      </c>
      <c r="L1834">
        <f>VLOOKUP(C1834,Customer_Dim!$A$2:$H$501,3,0)</f>
        <v>34</v>
      </c>
      <c r="M1834" t="str">
        <f t="shared" si="28"/>
        <v>20–39</v>
      </c>
      <c r="N1834" t="str">
        <f>VLOOKUP(C1834,Customer_Dim!$A$2:$H$501,4,0)</f>
        <v>Female</v>
      </c>
      <c r="O1834" t="str">
        <f>VLOOKUP(C1834,Customer_Dim!$A$2:$H$501,6,0)</f>
        <v>West Virginia</v>
      </c>
      <c r="P1834">
        <f>VLOOKUP(D1834,Product_Dim!$A$1:$G$101,7,0)</f>
        <v>58</v>
      </c>
    </row>
    <row r="1835" spans="1:16" x14ac:dyDescent="0.3">
      <c r="A1835" t="s">
        <v>2597</v>
      </c>
      <c r="B1835" s="4">
        <v>45875</v>
      </c>
      <c r="C1835" t="s">
        <v>1409</v>
      </c>
      <c r="D1835" t="s">
        <v>1694</v>
      </c>
      <c r="E1835" t="str">
        <f>VLOOKUP(D1835,Product_Dim!$A$1:$G$101,2,0)</f>
        <v>Fitness Resistance Bands</v>
      </c>
      <c r="F1835" t="s">
        <v>1771</v>
      </c>
      <c r="G1835">
        <v>2</v>
      </c>
      <c r="H1835">
        <v>807.1</v>
      </c>
      <c r="I1835">
        <v>0.28999999999999998</v>
      </c>
      <c r="J1835" t="s">
        <v>1805</v>
      </c>
      <c r="K1835" s="17">
        <v>1146.0820000000001</v>
      </c>
      <c r="L1835">
        <f>VLOOKUP(C1835,Customer_Dim!$A$2:$H$501,3,0)</f>
        <v>34</v>
      </c>
      <c r="M1835" t="str">
        <f t="shared" si="28"/>
        <v>20–39</v>
      </c>
      <c r="N1835" t="str">
        <f>VLOOKUP(C1835,Customer_Dim!$A$2:$H$501,4,0)</f>
        <v>Female</v>
      </c>
      <c r="O1835" t="str">
        <f>VLOOKUP(C1835,Customer_Dim!$A$2:$H$501,6,0)</f>
        <v>West Virginia</v>
      </c>
      <c r="P1835">
        <f>VLOOKUP(D1835,Product_Dim!$A$1:$G$101,7,0)</f>
        <v>281</v>
      </c>
    </row>
    <row r="1836" spans="1:16" x14ac:dyDescent="0.3">
      <c r="A1836" t="s">
        <v>3508</v>
      </c>
      <c r="B1836" s="4">
        <v>45819</v>
      </c>
      <c r="C1836" t="s">
        <v>1409</v>
      </c>
      <c r="D1836" t="s">
        <v>1712</v>
      </c>
      <c r="E1836" t="str">
        <f>VLOOKUP(D1836,Product_Dim!$A$1:$G$101,2,0)</f>
        <v>Women's High Heels</v>
      </c>
      <c r="F1836" t="s">
        <v>1795</v>
      </c>
      <c r="G1836">
        <v>3</v>
      </c>
      <c r="H1836">
        <v>811.16</v>
      </c>
      <c r="I1836">
        <v>0.1</v>
      </c>
      <c r="J1836" t="s">
        <v>1810</v>
      </c>
      <c r="K1836" s="17">
        <v>2190.1320000000001</v>
      </c>
      <c r="L1836">
        <f>VLOOKUP(C1836,Customer_Dim!$A$2:$H$501,3,0)</f>
        <v>34</v>
      </c>
      <c r="M1836" t="str">
        <f t="shared" si="28"/>
        <v>20–39</v>
      </c>
      <c r="N1836" t="str">
        <f>VLOOKUP(C1836,Customer_Dim!$A$2:$H$501,4,0)</f>
        <v>Female</v>
      </c>
      <c r="O1836" t="str">
        <f>VLOOKUP(C1836,Customer_Dim!$A$2:$H$501,6,0)</f>
        <v>West Virginia</v>
      </c>
      <c r="P1836">
        <f>VLOOKUP(D1836,Product_Dim!$A$1:$G$101,7,0)</f>
        <v>496</v>
      </c>
    </row>
    <row r="1837" spans="1:16" x14ac:dyDescent="0.3">
      <c r="A1837" t="s">
        <v>2411</v>
      </c>
      <c r="B1837" s="4">
        <v>45635</v>
      </c>
      <c r="C1837" t="s">
        <v>1412</v>
      </c>
      <c r="D1837" t="s">
        <v>1558</v>
      </c>
      <c r="E1837" t="str">
        <f>VLOOKUP(D1837,Product_Dim!$A$1:$G$101,2,0)</f>
        <v>Decorative Wall Mirror</v>
      </c>
      <c r="F1837" t="s">
        <v>1781</v>
      </c>
      <c r="G1837">
        <v>3</v>
      </c>
      <c r="H1837">
        <v>970.89</v>
      </c>
      <c r="I1837">
        <v>0.11</v>
      </c>
      <c r="J1837" t="s">
        <v>1810</v>
      </c>
      <c r="K1837" s="17">
        <v>2592.2763</v>
      </c>
      <c r="L1837">
        <f>VLOOKUP(C1837,Customer_Dim!$A$2:$H$501,3,0)</f>
        <v>36</v>
      </c>
      <c r="M1837" t="str">
        <f t="shared" si="28"/>
        <v>20–39</v>
      </c>
      <c r="N1837" t="str">
        <f>VLOOKUP(C1837,Customer_Dim!$A$2:$H$501,4,0)</f>
        <v>Female</v>
      </c>
      <c r="O1837" t="str">
        <f>VLOOKUP(C1837,Customer_Dim!$A$2:$H$501,6,0)</f>
        <v>Connecticut</v>
      </c>
      <c r="P1837">
        <f>VLOOKUP(D1837,Product_Dim!$A$1:$G$101,7,0)</f>
        <v>439</v>
      </c>
    </row>
    <row r="1838" spans="1:16" x14ac:dyDescent="0.3">
      <c r="A1838" t="s">
        <v>3555</v>
      </c>
      <c r="B1838" s="4">
        <v>45744</v>
      </c>
      <c r="C1838" t="s">
        <v>1412</v>
      </c>
      <c r="D1838" t="s">
        <v>1592</v>
      </c>
      <c r="E1838" t="str">
        <f>VLOOKUP(D1838,Product_Dim!$A$1:$G$101,2,0)</f>
        <v>Basketball</v>
      </c>
      <c r="F1838" t="s">
        <v>1783</v>
      </c>
      <c r="G1838">
        <v>2</v>
      </c>
      <c r="H1838">
        <v>31.28</v>
      </c>
      <c r="I1838">
        <v>0.2</v>
      </c>
      <c r="J1838" t="s">
        <v>1810</v>
      </c>
      <c r="K1838" s="17">
        <v>50.048000000000002</v>
      </c>
      <c r="L1838">
        <f>VLOOKUP(C1838,Customer_Dim!$A$2:$H$501,3,0)</f>
        <v>36</v>
      </c>
      <c r="M1838" t="str">
        <f t="shared" si="28"/>
        <v>20–39</v>
      </c>
      <c r="N1838" t="str">
        <f>VLOOKUP(C1838,Customer_Dim!$A$2:$H$501,4,0)</f>
        <v>Female</v>
      </c>
      <c r="O1838" t="str">
        <f>VLOOKUP(C1838,Customer_Dim!$A$2:$H$501,6,0)</f>
        <v>Connecticut</v>
      </c>
      <c r="P1838">
        <f>VLOOKUP(D1838,Product_Dim!$A$1:$G$101,7,0)</f>
        <v>281</v>
      </c>
    </row>
    <row r="1839" spans="1:16" x14ac:dyDescent="0.3">
      <c r="A1839" t="s">
        <v>2052</v>
      </c>
      <c r="B1839" s="4">
        <v>45349</v>
      </c>
      <c r="C1839" t="s">
        <v>1412</v>
      </c>
      <c r="D1839" t="s">
        <v>1544</v>
      </c>
      <c r="E1839" t="str">
        <f>VLOOKUP(D1839,Product_Dim!$A$1:$G$101,2,0)</f>
        <v>Wireless Bluetooth Earbuds</v>
      </c>
      <c r="F1839" t="s">
        <v>1761</v>
      </c>
      <c r="G1839">
        <v>2</v>
      </c>
      <c r="H1839">
        <v>377.3</v>
      </c>
      <c r="I1839">
        <v>0.15</v>
      </c>
      <c r="J1839" t="s">
        <v>1807</v>
      </c>
      <c r="K1839" s="17">
        <v>641.41</v>
      </c>
      <c r="L1839">
        <f>VLOOKUP(C1839,Customer_Dim!$A$2:$H$501,3,0)</f>
        <v>36</v>
      </c>
      <c r="M1839" t="str">
        <f t="shared" si="28"/>
        <v>20–39</v>
      </c>
      <c r="N1839" t="str">
        <f>VLOOKUP(C1839,Customer_Dim!$A$2:$H$501,4,0)</f>
        <v>Female</v>
      </c>
      <c r="O1839" t="str">
        <f>VLOOKUP(C1839,Customer_Dim!$A$2:$H$501,6,0)</f>
        <v>Connecticut</v>
      </c>
      <c r="P1839">
        <f>VLOOKUP(D1839,Product_Dim!$A$1:$G$101,7,0)</f>
        <v>142</v>
      </c>
    </row>
    <row r="1840" spans="1:16" x14ac:dyDescent="0.3">
      <c r="A1840" t="s">
        <v>2827</v>
      </c>
      <c r="B1840" s="4">
        <v>45322</v>
      </c>
      <c r="C1840" t="s">
        <v>1415</v>
      </c>
      <c r="D1840" t="s">
        <v>1580</v>
      </c>
      <c r="E1840" t="str">
        <f>VLOOKUP(D1840,Product_Dim!$A$1:$G$101,2,0)</f>
        <v>Women's Scarf Set</v>
      </c>
      <c r="F1840" t="s">
        <v>1779</v>
      </c>
      <c r="G1840">
        <v>1</v>
      </c>
      <c r="H1840">
        <v>963.76</v>
      </c>
      <c r="I1840">
        <v>0.14000000000000001</v>
      </c>
      <c r="J1840" t="s">
        <v>1807</v>
      </c>
      <c r="K1840" s="17">
        <v>828.83359999999993</v>
      </c>
      <c r="L1840">
        <f>VLOOKUP(C1840,Customer_Dim!$A$2:$H$501,3,0)</f>
        <v>45</v>
      </c>
      <c r="M1840" t="str">
        <f t="shared" si="28"/>
        <v>40–59</v>
      </c>
      <c r="N1840" t="str">
        <f>VLOOKUP(C1840,Customer_Dim!$A$2:$H$501,4,0)</f>
        <v>Female</v>
      </c>
      <c r="O1840" t="str">
        <f>VLOOKUP(C1840,Customer_Dim!$A$2:$H$501,6,0)</f>
        <v>Washington</v>
      </c>
      <c r="P1840">
        <f>VLOOKUP(D1840,Product_Dim!$A$1:$G$101,7,0)</f>
        <v>268</v>
      </c>
    </row>
    <row r="1841" spans="1:16" x14ac:dyDescent="0.3">
      <c r="A1841" t="s">
        <v>1816</v>
      </c>
      <c r="B1841" s="4">
        <v>45869</v>
      </c>
      <c r="C1841" t="s">
        <v>1415</v>
      </c>
      <c r="D1841" t="s">
        <v>1596</v>
      </c>
      <c r="E1841" t="str">
        <f>VLOOKUP(D1841,Product_Dim!$A$1:$G$101,2,0)</f>
        <v>Modern Wall Clock</v>
      </c>
      <c r="F1841" t="s">
        <v>1734</v>
      </c>
      <c r="G1841">
        <v>2</v>
      </c>
      <c r="H1841">
        <v>873.17</v>
      </c>
      <c r="I1841">
        <v>0.23</v>
      </c>
      <c r="J1841" t="s">
        <v>1807</v>
      </c>
      <c r="K1841" s="17">
        <v>1344.6818000000001</v>
      </c>
      <c r="L1841">
        <f>VLOOKUP(C1841,Customer_Dim!$A$2:$H$501,3,0)</f>
        <v>45</v>
      </c>
      <c r="M1841" t="str">
        <f t="shared" si="28"/>
        <v>40–59</v>
      </c>
      <c r="N1841" t="str">
        <f>VLOOKUP(C1841,Customer_Dim!$A$2:$H$501,4,0)</f>
        <v>Female</v>
      </c>
      <c r="O1841" t="str">
        <f>VLOOKUP(C1841,Customer_Dim!$A$2:$H$501,6,0)</f>
        <v>Washington</v>
      </c>
      <c r="P1841">
        <f>VLOOKUP(D1841,Product_Dim!$A$1:$G$101,7,0)</f>
        <v>305</v>
      </c>
    </row>
    <row r="1842" spans="1:16" x14ac:dyDescent="0.3">
      <c r="A1842" t="s">
        <v>2716</v>
      </c>
      <c r="B1842" s="4">
        <v>45477</v>
      </c>
      <c r="C1842" t="s">
        <v>1415</v>
      </c>
      <c r="D1842" t="s">
        <v>1535</v>
      </c>
      <c r="E1842" t="str">
        <f>VLOOKUP(D1842,Product_Dim!$A$1:$G$101,2,0)</f>
        <v>Women's Yoga Pants</v>
      </c>
      <c r="F1842" t="s">
        <v>1776</v>
      </c>
      <c r="G1842">
        <v>1</v>
      </c>
      <c r="H1842">
        <v>221.7</v>
      </c>
      <c r="I1842">
        <v>0.04</v>
      </c>
      <c r="J1842" t="s">
        <v>1805</v>
      </c>
      <c r="K1842" s="17">
        <v>212.83199999999999</v>
      </c>
      <c r="L1842">
        <f>VLOOKUP(C1842,Customer_Dim!$A$2:$H$501,3,0)</f>
        <v>45</v>
      </c>
      <c r="M1842" t="str">
        <f t="shared" si="28"/>
        <v>40–59</v>
      </c>
      <c r="N1842" t="str">
        <f>VLOOKUP(C1842,Customer_Dim!$A$2:$H$501,4,0)</f>
        <v>Female</v>
      </c>
      <c r="O1842" t="str">
        <f>VLOOKUP(C1842,Customer_Dim!$A$2:$H$501,6,0)</f>
        <v>Washington</v>
      </c>
      <c r="P1842">
        <f>VLOOKUP(D1842,Product_Dim!$A$1:$G$101,7,0)</f>
        <v>487</v>
      </c>
    </row>
    <row r="1843" spans="1:16" x14ac:dyDescent="0.3">
      <c r="A1843" t="s">
        <v>3306</v>
      </c>
      <c r="B1843" s="4">
        <v>45590</v>
      </c>
      <c r="C1843" t="s">
        <v>1415</v>
      </c>
      <c r="D1843" t="s">
        <v>1612</v>
      </c>
      <c r="E1843" t="str">
        <f>VLOOKUP(D1843,Product_Dim!$A$1:$G$101,2,0)</f>
        <v>Yoga Exercise Mat</v>
      </c>
      <c r="F1843" t="s">
        <v>1776</v>
      </c>
      <c r="G1843">
        <v>2</v>
      </c>
      <c r="H1843">
        <v>581.19000000000005</v>
      </c>
      <c r="I1843">
        <v>7.0000000000000007E-2</v>
      </c>
      <c r="J1843" t="s">
        <v>1810</v>
      </c>
      <c r="K1843" s="17">
        <v>1081.0134</v>
      </c>
      <c r="L1843">
        <f>VLOOKUP(C1843,Customer_Dim!$A$2:$H$501,3,0)</f>
        <v>45</v>
      </c>
      <c r="M1843" t="str">
        <f t="shared" si="28"/>
        <v>40–59</v>
      </c>
      <c r="N1843" t="str">
        <f>VLOOKUP(C1843,Customer_Dim!$A$2:$H$501,4,0)</f>
        <v>Female</v>
      </c>
      <c r="O1843" t="str">
        <f>VLOOKUP(C1843,Customer_Dim!$A$2:$H$501,6,0)</f>
        <v>Washington</v>
      </c>
      <c r="P1843">
        <f>VLOOKUP(D1843,Product_Dim!$A$1:$G$101,7,0)</f>
        <v>369</v>
      </c>
    </row>
    <row r="1844" spans="1:16" x14ac:dyDescent="0.3">
      <c r="A1844" t="s">
        <v>2495</v>
      </c>
      <c r="B1844" s="4">
        <v>45300</v>
      </c>
      <c r="C1844" t="s">
        <v>1415</v>
      </c>
      <c r="D1844" t="s">
        <v>1642</v>
      </c>
      <c r="E1844" t="str">
        <f>VLOOKUP(D1844,Product_Dim!$A$1:$G$101,2,0)</f>
        <v>Premium Blanket Throw</v>
      </c>
      <c r="F1844" t="s">
        <v>1761</v>
      </c>
      <c r="G1844">
        <v>4</v>
      </c>
      <c r="H1844">
        <v>263.58999999999997</v>
      </c>
      <c r="I1844">
        <v>0.04</v>
      </c>
      <c r="J1844" t="s">
        <v>1805</v>
      </c>
      <c r="K1844" s="17">
        <v>1012.1856</v>
      </c>
      <c r="L1844">
        <f>VLOOKUP(C1844,Customer_Dim!$A$2:$H$501,3,0)</f>
        <v>45</v>
      </c>
      <c r="M1844" t="str">
        <f t="shared" si="28"/>
        <v>40–59</v>
      </c>
      <c r="N1844" t="str">
        <f>VLOOKUP(C1844,Customer_Dim!$A$2:$H$501,4,0)</f>
        <v>Female</v>
      </c>
      <c r="O1844" t="str">
        <f>VLOOKUP(C1844,Customer_Dim!$A$2:$H$501,6,0)</f>
        <v>Washington</v>
      </c>
      <c r="P1844">
        <f>VLOOKUP(D1844,Product_Dim!$A$1:$G$101,7,0)</f>
        <v>190</v>
      </c>
    </row>
    <row r="1845" spans="1:16" x14ac:dyDescent="0.3">
      <c r="A1845" t="s">
        <v>2003</v>
      </c>
      <c r="B1845" s="4">
        <v>45904</v>
      </c>
      <c r="C1845" t="s">
        <v>1415</v>
      </c>
      <c r="D1845" t="s">
        <v>1644</v>
      </c>
      <c r="E1845" t="str">
        <f>VLOOKUP(D1845,Product_Dim!$A$1:$G$101,2,0)</f>
        <v>Foam Roller</v>
      </c>
      <c r="F1845" t="s">
        <v>1786</v>
      </c>
      <c r="G1845">
        <v>4</v>
      </c>
      <c r="H1845">
        <v>689.67</v>
      </c>
      <c r="I1845">
        <v>0.05</v>
      </c>
      <c r="J1845" t="s">
        <v>1810</v>
      </c>
      <c r="K1845" s="17">
        <v>2620.7460000000001</v>
      </c>
      <c r="L1845">
        <f>VLOOKUP(C1845,Customer_Dim!$A$2:$H$501,3,0)</f>
        <v>45</v>
      </c>
      <c r="M1845" t="str">
        <f t="shared" si="28"/>
        <v>40–59</v>
      </c>
      <c r="N1845" t="str">
        <f>VLOOKUP(C1845,Customer_Dim!$A$2:$H$501,4,0)</f>
        <v>Female</v>
      </c>
      <c r="O1845" t="str">
        <f>VLOOKUP(C1845,Customer_Dim!$A$2:$H$501,6,0)</f>
        <v>Washington</v>
      </c>
      <c r="P1845">
        <f>VLOOKUP(D1845,Product_Dim!$A$1:$G$101,7,0)</f>
        <v>138</v>
      </c>
    </row>
    <row r="1846" spans="1:16" x14ac:dyDescent="0.3">
      <c r="A1846" t="s">
        <v>2862</v>
      </c>
      <c r="B1846" s="4">
        <v>45441</v>
      </c>
      <c r="C1846" t="s">
        <v>1415</v>
      </c>
      <c r="D1846" t="s">
        <v>1682</v>
      </c>
      <c r="E1846" t="str">
        <f>VLOOKUP(D1846,Product_Dim!$A$1:$G$101,2,0)</f>
        <v>Wireless Mouse</v>
      </c>
      <c r="F1846" t="s">
        <v>1781</v>
      </c>
      <c r="G1846">
        <v>2</v>
      </c>
      <c r="H1846">
        <v>720.32</v>
      </c>
      <c r="I1846">
        <v>0.26</v>
      </c>
      <c r="J1846" t="s">
        <v>1805</v>
      </c>
      <c r="K1846" s="17">
        <v>1066.0735999999999</v>
      </c>
      <c r="L1846">
        <f>VLOOKUP(C1846,Customer_Dim!$A$2:$H$501,3,0)</f>
        <v>45</v>
      </c>
      <c r="M1846" t="str">
        <f t="shared" si="28"/>
        <v>40–59</v>
      </c>
      <c r="N1846" t="str">
        <f>VLOOKUP(C1846,Customer_Dim!$A$2:$H$501,4,0)</f>
        <v>Female</v>
      </c>
      <c r="O1846" t="str">
        <f>VLOOKUP(C1846,Customer_Dim!$A$2:$H$501,6,0)</f>
        <v>Washington</v>
      </c>
      <c r="P1846">
        <f>VLOOKUP(D1846,Product_Dim!$A$1:$G$101,7,0)</f>
        <v>320</v>
      </c>
    </row>
    <row r="1847" spans="1:16" x14ac:dyDescent="0.3">
      <c r="A1847" t="s">
        <v>3086</v>
      </c>
      <c r="B1847" s="4">
        <v>45267</v>
      </c>
      <c r="C1847" t="s">
        <v>1415</v>
      </c>
      <c r="D1847" t="s">
        <v>1684</v>
      </c>
      <c r="E1847" t="str">
        <f>VLOOKUP(D1847,Product_Dim!$A$1:$G$101,2,0)</f>
        <v>WiFi Mesh Router</v>
      </c>
      <c r="F1847" t="s">
        <v>1789</v>
      </c>
      <c r="G1847">
        <v>1</v>
      </c>
      <c r="H1847">
        <v>748.75</v>
      </c>
      <c r="I1847">
        <v>0.1</v>
      </c>
      <c r="J1847" t="s">
        <v>1810</v>
      </c>
      <c r="K1847" s="17">
        <v>673.875</v>
      </c>
      <c r="L1847">
        <f>VLOOKUP(C1847,Customer_Dim!$A$2:$H$501,3,0)</f>
        <v>45</v>
      </c>
      <c r="M1847" t="str">
        <f t="shared" si="28"/>
        <v>40–59</v>
      </c>
      <c r="N1847" t="str">
        <f>VLOOKUP(C1847,Customer_Dim!$A$2:$H$501,4,0)</f>
        <v>Female</v>
      </c>
      <c r="O1847" t="str">
        <f>VLOOKUP(C1847,Customer_Dim!$A$2:$H$501,6,0)</f>
        <v>Washington</v>
      </c>
      <c r="P1847">
        <f>VLOOKUP(D1847,Product_Dim!$A$1:$G$101,7,0)</f>
        <v>104</v>
      </c>
    </row>
    <row r="1848" spans="1:16" x14ac:dyDescent="0.3">
      <c r="A1848" t="s">
        <v>1869</v>
      </c>
      <c r="B1848" s="4">
        <v>45515</v>
      </c>
      <c r="C1848" t="s">
        <v>1415</v>
      </c>
      <c r="D1848" t="s">
        <v>1716</v>
      </c>
      <c r="E1848" t="str">
        <f>VLOOKUP(D1848,Product_Dim!$A$1:$G$101,2,0)</f>
        <v>USB-C Laptop Charger</v>
      </c>
      <c r="F1848" t="s">
        <v>1786</v>
      </c>
      <c r="G1848">
        <v>1</v>
      </c>
      <c r="H1848">
        <v>468.94</v>
      </c>
      <c r="I1848">
        <v>0.12</v>
      </c>
      <c r="J1848" t="s">
        <v>1805</v>
      </c>
      <c r="K1848" s="17">
        <v>412.66719999999998</v>
      </c>
      <c r="L1848">
        <f>VLOOKUP(C1848,Customer_Dim!$A$2:$H$501,3,0)</f>
        <v>45</v>
      </c>
      <c r="M1848" t="str">
        <f t="shared" si="28"/>
        <v>40–59</v>
      </c>
      <c r="N1848" t="str">
        <f>VLOOKUP(C1848,Customer_Dim!$A$2:$H$501,4,0)</f>
        <v>Female</v>
      </c>
      <c r="O1848" t="str">
        <f>VLOOKUP(C1848,Customer_Dim!$A$2:$H$501,6,0)</f>
        <v>Washington</v>
      </c>
      <c r="P1848">
        <f>VLOOKUP(D1848,Product_Dim!$A$1:$G$101,7,0)</f>
        <v>485</v>
      </c>
    </row>
    <row r="1849" spans="1:16" x14ac:dyDescent="0.3">
      <c r="A1849" t="s">
        <v>2695</v>
      </c>
      <c r="B1849" s="4">
        <v>45801</v>
      </c>
      <c r="C1849" t="s">
        <v>1418</v>
      </c>
      <c r="D1849" t="s">
        <v>1664</v>
      </c>
      <c r="E1849" t="str">
        <f>VLOOKUP(D1849,Product_Dim!$A$1:$G$101,2,0)</f>
        <v>Smart LED Light Strip</v>
      </c>
      <c r="F1849" t="s">
        <v>1764</v>
      </c>
      <c r="G1849">
        <v>2</v>
      </c>
      <c r="H1849">
        <v>995.11</v>
      </c>
      <c r="I1849">
        <v>0.13</v>
      </c>
      <c r="J1849" t="s">
        <v>1807</v>
      </c>
      <c r="K1849" s="17">
        <v>1731.4914000000001</v>
      </c>
      <c r="L1849">
        <f>VLOOKUP(C1849,Customer_Dim!$A$2:$H$501,3,0)</f>
        <v>28</v>
      </c>
      <c r="M1849" t="str">
        <f t="shared" si="28"/>
        <v>20–39</v>
      </c>
      <c r="N1849" t="str">
        <f>VLOOKUP(C1849,Customer_Dim!$A$2:$H$501,4,0)</f>
        <v>Female</v>
      </c>
      <c r="O1849" t="str">
        <f>VLOOKUP(C1849,Customer_Dim!$A$2:$H$501,6,0)</f>
        <v>North Carolina</v>
      </c>
      <c r="P1849">
        <f>VLOOKUP(D1849,Product_Dim!$A$1:$G$101,7,0)</f>
        <v>476</v>
      </c>
    </row>
    <row r="1850" spans="1:16" x14ac:dyDescent="0.3">
      <c r="A1850" t="s">
        <v>3724</v>
      </c>
      <c r="B1850" s="4">
        <v>45661</v>
      </c>
      <c r="C1850" t="s">
        <v>1421</v>
      </c>
      <c r="D1850" t="s">
        <v>1554</v>
      </c>
      <c r="E1850" t="str">
        <f>VLOOKUP(D1850,Product_Dim!$A$1:$G$101,2,0)</f>
        <v>Hair Strengthening Shampoo</v>
      </c>
      <c r="F1850" t="s">
        <v>1734</v>
      </c>
      <c r="G1850">
        <v>2</v>
      </c>
      <c r="H1850">
        <v>687.35</v>
      </c>
      <c r="I1850">
        <v>0.2</v>
      </c>
      <c r="J1850" t="s">
        <v>1810</v>
      </c>
      <c r="K1850" s="17">
        <v>1099.76</v>
      </c>
      <c r="L1850">
        <f>VLOOKUP(C1850,Customer_Dim!$A$2:$H$501,3,0)</f>
        <v>18</v>
      </c>
      <c r="M1850" t="str">
        <f t="shared" si="28"/>
        <v>Below 20</v>
      </c>
      <c r="N1850" t="str">
        <f>VLOOKUP(C1850,Customer_Dim!$A$2:$H$501,4,0)</f>
        <v>Male</v>
      </c>
      <c r="O1850" t="str">
        <f>VLOOKUP(C1850,Customer_Dim!$A$2:$H$501,6,0)</f>
        <v>Minnesota</v>
      </c>
      <c r="P1850">
        <f>VLOOKUP(D1850,Product_Dim!$A$1:$G$101,7,0)</f>
        <v>460</v>
      </c>
    </row>
    <row r="1851" spans="1:16" x14ac:dyDescent="0.3">
      <c r="A1851" t="s">
        <v>2732</v>
      </c>
      <c r="B1851" s="4">
        <v>45770</v>
      </c>
      <c r="C1851" t="s">
        <v>1421</v>
      </c>
      <c r="D1851" t="s">
        <v>1598</v>
      </c>
      <c r="E1851" t="str">
        <f>VLOOKUP(D1851,Product_Dim!$A$1:$G$101,2,0)</f>
        <v>Gaming Mechanical Keyboard</v>
      </c>
      <c r="F1851" t="s">
        <v>1792</v>
      </c>
      <c r="G1851">
        <v>4</v>
      </c>
      <c r="H1851">
        <v>953.98</v>
      </c>
      <c r="I1851">
        <v>0.16</v>
      </c>
      <c r="J1851" t="s">
        <v>1805</v>
      </c>
      <c r="K1851" s="17">
        <v>3205.3728000000001</v>
      </c>
      <c r="L1851">
        <f>VLOOKUP(C1851,Customer_Dim!$A$2:$H$501,3,0)</f>
        <v>18</v>
      </c>
      <c r="M1851" t="str">
        <f t="shared" si="28"/>
        <v>Below 20</v>
      </c>
      <c r="N1851" t="str">
        <f>VLOOKUP(C1851,Customer_Dim!$A$2:$H$501,4,0)</f>
        <v>Male</v>
      </c>
      <c r="O1851" t="str">
        <f>VLOOKUP(C1851,Customer_Dim!$A$2:$H$501,6,0)</f>
        <v>Minnesota</v>
      </c>
      <c r="P1851">
        <f>VLOOKUP(D1851,Product_Dim!$A$1:$G$101,7,0)</f>
        <v>86</v>
      </c>
    </row>
    <row r="1852" spans="1:16" x14ac:dyDescent="0.3">
      <c r="A1852" t="s">
        <v>2093</v>
      </c>
      <c r="B1852" s="4">
        <v>45308</v>
      </c>
      <c r="C1852" t="s">
        <v>1421</v>
      </c>
      <c r="D1852" t="s">
        <v>1626</v>
      </c>
      <c r="E1852" t="str">
        <f>VLOOKUP(D1852,Product_Dim!$A$1:$G$101,2,0)</f>
        <v>Car Dashboard Phone Holder</v>
      </c>
      <c r="F1852" t="s">
        <v>1795</v>
      </c>
      <c r="G1852">
        <v>3</v>
      </c>
      <c r="H1852">
        <v>807.95</v>
      </c>
      <c r="I1852">
        <v>0.1</v>
      </c>
      <c r="J1852" t="s">
        <v>1807</v>
      </c>
      <c r="K1852" s="17">
        <v>2181.4650000000011</v>
      </c>
      <c r="L1852">
        <f>VLOOKUP(C1852,Customer_Dim!$A$2:$H$501,3,0)</f>
        <v>18</v>
      </c>
      <c r="M1852" t="str">
        <f t="shared" si="28"/>
        <v>Below 20</v>
      </c>
      <c r="N1852" t="str">
        <f>VLOOKUP(C1852,Customer_Dim!$A$2:$H$501,4,0)</f>
        <v>Male</v>
      </c>
      <c r="O1852" t="str">
        <f>VLOOKUP(C1852,Customer_Dim!$A$2:$H$501,6,0)</f>
        <v>Minnesota</v>
      </c>
      <c r="P1852">
        <f>VLOOKUP(D1852,Product_Dim!$A$1:$G$101,7,0)</f>
        <v>103</v>
      </c>
    </row>
    <row r="1853" spans="1:16" x14ac:dyDescent="0.3">
      <c r="A1853" t="s">
        <v>3159</v>
      </c>
      <c r="B1853" s="4">
        <v>45267</v>
      </c>
      <c r="C1853" t="s">
        <v>1421</v>
      </c>
      <c r="D1853" t="s">
        <v>1668</v>
      </c>
      <c r="E1853" t="str">
        <f>VLOOKUP(D1853,Product_Dim!$A$1:$G$101,2,0)</f>
        <v>Men's Sports Shorts</v>
      </c>
      <c r="F1853" t="s">
        <v>1774</v>
      </c>
      <c r="G1853">
        <v>4</v>
      </c>
      <c r="H1853">
        <v>136.4</v>
      </c>
      <c r="I1853">
        <v>0.04</v>
      </c>
      <c r="J1853" t="s">
        <v>1810</v>
      </c>
      <c r="K1853" s="17">
        <v>523.77599999999995</v>
      </c>
      <c r="L1853">
        <f>VLOOKUP(C1853,Customer_Dim!$A$2:$H$501,3,0)</f>
        <v>18</v>
      </c>
      <c r="M1853" t="str">
        <f t="shared" si="28"/>
        <v>Below 20</v>
      </c>
      <c r="N1853" t="str">
        <f>VLOOKUP(C1853,Customer_Dim!$A$2:$H$501,4,0)</f>
        <v>Male</v>
      </c>
      <c r="O1853" t="str">
        <f>VLOOKUP(C1853,Customer_Dim!$A$2:$H$501,6,0)</f>
        <v>Minnesota</v>
      </c>
      <c r="P1853">
        <f>VLOOKUP(D1853,Product_Dim!$A$1:$G$101,7,0)</f>
        <v>224</v>
      </c>
    </row>
    <row r="1854" spans="1:16" x14ac:dyDescent="0.3">
      <c r="A1854" t="s">
        <v>2981</v>
      </c>
      <c r="B1854" s="4">
        <v>45742</v>
      </c>
      <c r="C1854" t="s">
        <v>1421</v>
      </c>
      <c r="D1854" t="s">
        <v>1682</v>
      </c>
      <c r="E1854" t="str">
        <f>VLOOKUP(D1854,Product_Dim!$A$1:$G$101,2,0)</f>
        <v>Wireless Mouse</v>
      </c>
      <c r="F1854" t="s">
        <v>1743</v>
      </c>
      <c r="G1854">
        <v>4</v>
      </c>
      <c r="H1854">
        <v>934.79</v>
      </c>
      <c r="I1854">
        <v>0.08</v>
      </c>
      <c r="J1854" t="s">
        <v>1807</v>
      </c>
      <c r="K1854" s="17">
        <v>3440.0272</v>
      </c>
      <c r="L1854">
        <f>VLOOKUP(C1854,Customer_Dim!$A$2:$H$501,3,0)</f>
        <v>18</v>
      </c>
      <c r="M1854" t="str">
        <f t="shared" si="28"/>
        <v>Below 20</v>
      </c>
      <c r="N1854" t="str">
        <f>VLOOKUP(C1854,Customer_Dim!$A$2:$H$501,4,0)</f>
        <v>Male</v>
      </c>
      <c r="O1854" t="str">
        <f>VLOOKUP(C1854,Customer_Dim!$A$2:$H$501,6,0)</f>
        <v>Minnesota</v>
      </c>
      <c r="P1854">
        <f>VLOOKUP(D1854,Product_Dim!$A$1:$G$101,7,0)</f>
        <v>320</v>
      </c>
    </row>
    <row r="1855" spans="1:16" x14ac:dyDescent="0.3">
      <c r="A1855" t="s">
        <v>2921</v>
      </c>
      <c r="B1855" s="4">
        <v>45791</v>
      </c>
      <c r="C1855" t="s">
        <v>1421</v>
      </c>
      <c r="D1855" t="s">
        <v>1704</v>
      </c>
      <c r="E1855" t="str">
        <f>VLOOKUP(D1855,Product_Dim!$A$1:$G$101,2,0)</f>
        <v>LED Bedside Lamp</v>
      </c>
      <c r="F1855" t="s">
        <v>1743</v>
      </c>
      <c r="G1855">
        <v>2</v>
      </c>
      <c r="H1855">
        <v>121.52</v>
      </c>
      <c r="I1855">
        <v>0.18</v>
      </c>
      <c r="J1855" t="s">
        <v>1810</v>
      </c>
      <c r="K1855" s="17">
        <v>199.2928</v>
      </c>
      <c r="L1855">
        <f>VLOOKUP(C1855,Customer_Dim!$A$2:$H$501,3,0)</f>
        <v>18</v>
      </c>
      <c r="M1855" t="str">
        <f t="shared" si="28"/>
        <v>Below 20</v>
      </c>
      <c r="N1855" t="str">
        <f>VLOOKUP(C1855,Customer_Dim!$A$2:$H$501,4,0)</f>
        <v>Male</v>
      </c>
      <c r="O1855" t="str">
        <f>VLOOKUP(C1855,Customer_Dim!$A$2:$H$501,6,0)</f>
        <v>Minnesota</v>
      </c>
      <c r="P1855">
        <f>VLOOKUP(D1855,Product_Dim!$A$1:$G$101,7,0)</f>
        <v>220</v>
      </c>
    </row>
    <row r="1856" spans="1:16" x14ac:dyDescent="0.3">
      <c r="A1856" t="s">
        <v>2705</v>
      </c>
      <c r="B1856" s="4">
        <v>45930</v>
      </c>
      <c r="C1856" t="s">
        <v>1421</v>
      </c>
      <c r="D1856" t="s">
        <v>1718</v>
      </c>
      <c r="E1856" t="str">
        <f>VLOOKUP(D1856,Product_Dim!$A$1:$G$101,2,0)</f>
        <v>Vitamin E Body Lotion</v>
      </c>
      <c r="F1856" t="s">
        <v>1776</v>
      </c>
      <c r="G1856">
        <v>2</v>
      </c>
      <c r="H1856">
        <v>451.33</v>
      </c>
      <c r="I1856">
        <v>0.23</v>
      </c>
      <c r="J1856" t="s">
        <v>1810</v>
      </c>
      <c r="K1856" s="17">
        <v>695.04819999999995</v>
      </c>
      <c r="L1856">
        <f>VLOOKUP(C1856,Customer_Dim!$A$2:$H$501,3,0)</f>
        <v>18</v>
      </c>
      <c r="M1856" t="str">
        <f t="shared" si="28"/>
        <v>Below 20</v>
      </c>
      <c r="N1856" t="str">
        <f>VLOOKUP(C1856,Customer_Dim!$A$2:$H$501,4,0)</f>
        <v>Male</v>
      </c>
      <c r="O1856" t="str">
        <f>VLOOKUP(C1856,Customer_Dim!$A$2:$H$501,6,0)</f>
        <v>Minnesota</v>
      </c>
      <c r="P1856">
        <f>VLOOKUP(D1856,Product_Dim!$A$1:$G$101,7,0)</f>
        <v>213</v>
      </c>
    </row>
    <row r="1857" spans="1:16" x14ac:dyDescent="0.3">
      <c r="A1857" t="s">
        <v>1920</v>
      </c>
      <c r="B1857" s="4">
        <v>45413</v>
      </c>
      <c r="C1857" t="s">
        <v>1424</v>
      </c>
      <c r="D1857" t="s">
        <v>1584</v>
      </c>
      <c r="E1857" t="str">
        <f>VLOOKUP(D1857,Product_Dim!$A$1:$G$101,2,0)</f>
        <v>Decorative Floor Vase</v>
      </c>
      <c r="F1857" t="s">
        <v>1771</v>
      </c>
      <c r="G1857">
        <v>1</v>
      </c>
      <c r="H1857">
        <v>281.97000000000003</v>
      </c>
      <c r="I1857">
        <v>0.2</v>
      </c>
      <c r="J1857" t="s">
        <v>1807</v>
      </c>
      <c r="K1857" s="17">
        <v>225.57599999999999</v>
      </c>
      <c r="L1857">
        <f>VLOOKUP(C1857,Customer_Dim!$A$2:$H$501,3,0)</f>
        <v>63</v>
      </c>
      <c r="M1857" t="str">
        <f t="shared" si="28"/>
        <v>60+</v>
      </c>
      <c r="N1857" t="str">
        <f>VLOOKUP(C1857,Customer_Dim!$A$2:$H$501,4,0)</f>
        <v>Female</v>
      </c>
      <c r="O1857" t="str">
        <f>VLOOKUP(C1857,Customer_Dim!$A$2:$H$501,6,0)</f>
        <v>Vermont</v>
      </c>
      <c r="P1857">
        <f>VLOOKUP(D1857,Product_Dim!$A$1:$G$101,7,0)</f>
        <v>378</v>
      </c>
    </row>
    <row r="1858" spans="1:16" x14ac:dyDescent="0.3">
      <c r="A1858" t="s">
        <v>1864</v>
      </c>
      <c r="B1858" s="4">
        <v>45462</v>
      </c>
      <c r="C1858" t="s">
        <v>1424</v>
      </c>
      <c r="D1858" t="s">
        <v>1624</v>
      </c>
      <c r="E1858" t="str">
        <f>VLOOKUP(D1858,Product_Dim!$A$1:$G$101,2,0)</f>
        <v>Makeup Brush Set</v>
      </c>
      <c r="F1858" t="s">
        <v>1781</v>
      </c>
      <c r="G1858">
        <v>2</v>
      </c>
      <c r="H1858">
        <v>680.16</v>
      </c>
      <c r="I1858">
        <v>0.28000000000000003</v>
      </c>
      <c r="J1858" t="s">
        <v>1805</v>
      </c>
      <c r="K1858" s="17">
        <v>979.43039999999996</v>
      </c>
      <c r="L1858">
        <f>VLOOKUP(C1858,Customer_Dim!$A$2:$H$501,3,0)</f>
        <v>63</v>
      </c>
      <c r="M1858" t="str">
        <f t="shared" si="28"/>
        <v>60+</v>
      </c>
      <c r="N1858" t="str">
        <f>VLOOKUP(C1858,Customer_Dim!$A$2:$H$501,4,0)</f>
        <v>Female</v>
      </c>
      <c r="O1858" t="str">
        <f>VLOOKUP(C1858,Customer_Dim!$A$2:$H$501,6,0)</f>
        <v>Vermont</v>
      </c>
      <c r="P1858">
        <f>VLOOKUP(D1858,Product_Dim!$A$1:$G$101,7,0)</f>
        <v>431</v>
      </c>
    </row>
    <row r="1859" spans="1:16" x14ac:dyDescent="0.3">
      <c r="A1859" t="s">
        <v>2452</v>
      </c>
      <c r="B1859" s="4">
        <v>45333</v>
      </c>
      <c r="C1859" t="s">
        <v>1424</v>
      </c>
      <c r="D1859" t="s">
        <v>1638</v>
      </c>
      <c r="E1859" t="str">
        <f>VLOOKUP(D1859,Product_Dim!$A$1:$G$101,2,0)</f>
        <v>Sports Stopwatch Pro</v>
      </c>
      <c r="F1859" t="s">
        <v>1739</v>
      </c>
      <c r="G1859">
        <v>1</v>
      </c>
      <c r="H1859">
        <v>389.2</v>
      </c>
      <c r="I1859">
        <v>0.05</v>
      </c>
      <c r="J1859" t="s">
        <v>1805</v>
      </c>
      <c r="K1859" s="17">
        <v>369.74</v>
      </c>
      <c r="L1859">
        <f>VLOOKUP(C1859,Customer_Dim!$A$2:$H$501,3,0)</f>
        <v>63</v>
      </c>
      <c r="M1859" t="str">
        <f t="shared" ref="M1859:M1922" si="29">IF(L1859&lt;20,"Below 20",
IF(L1859&lt;40,"20–39",
IF(L1859&lt;60,"40–59","60+")))</f>
        <v>60+</v>
      </c>
      <c r="N1859" t="str">
        <f>VLOOKUP(C1859,Customer_Dim!$A$2:$H$501,4,0)</f>
        <v>Female</v>
      </c>
      <c r="O1859" t="str">
        <f>VLOOKUP(C1859,Customer_Dim!$A$2:$H$501,6,0)</f>
        <v>Vermont</v>
      </c>
      <c r="P1859">
        <f>VLOOKUP(D1859,Product_Dim!$A$1:$G$101,7,0)</f>
        <v>185</v>
      </c>
    </row>
    <row r="1860" spans="1:16" x14ac:dyDescent="0.3">
      <c r="A1860" t="s">
        <v>2266</v>
      </c>
      <c r="B1860" s="4">
        <v>45315</v>
      </c>
      <c r="C1860" t="s">
        <v>1424</v>
      </c>
      <c r="D1860" t="s">
        <v>1674</v>
      </c>
      <c r="E1860" t="str">
        <f>VLOOKUP(D1860,Product_Dim!$A$1:$G$101,2,0)</f>
        <v>Professional Jump Rope</v>
      </c>
      <c r="F1860" t="s">
        <v>1789</v>
      </c>
      <c r="G1860">
        <v>2</v>
      </c>
      <c r="H1860">
        <v>736.75</v>
      </c>
      <c r="I1860">
        <v>0.18</v>
      </c>
      <c r="J1860" t="s">
        <v>1805</v>
      </c>
      <c r="K1860" s="17">
        <v>1208.27</v>
      </c>
      <c r="L1860">
        <f>VLOOKUP(C1860,Customer_Dim!$A$2:$H$501,3,0)</f>
        <v>63</v>
      </c>
      <c r="M1860" t="str">
        <f t="shared" si="29"/>
        <v>60+</v>
      </c>
      <c r="N1860" t="str">
        <f>VLOOKUP(C1860,Customer_Dim!$A$2:$H$501,4,0)</f>
        <v>Female</v>
      </c>
      <c r="O1860" t="str">
        <f>VLOOKUP(C1860,Customer_Dim!$A$2:$H$501,6,0)</f>
        <v>Vermont</v>
      </c>
      <c r="P1860">
        <f>VLOOKUP(D1860,Product_Dim!$A$1:$G$101,7,0)</f>
        <v>300</v>
      </c>
    </row>
    <row r="1861" spans="1:16" x14ac:dyDescent="0.3">
      <c r="A1861" t="s">
        <v>1806</v>
      </c>
      <c r="B1861" s="4">
        <v>45285</v>
      </c>
      <c r="C1861" t="s">
        <v>1424</v>
      </c>
      <c r="D1861" t="s">
        <v>1678</v>
      </c>
      <c r="E1861" t="str">
        <f>VLOOKUP(D1861,Product_Dim!$A$1:$G$101,2,0)</f>
        <v>Bluetooth Car Audio System</v>
      </c>
      <c r="F1861" t="s">
        <v>1789</v>
      </c>
      <c r="G1861">
        <v>3</v>
      </c>
      <c r="H1861">
        <v>104.47</v>
      </c>
      <c r="I1861">
        <v>0.27</v>
      </c>
      <c r="J1861" t="s">
        <v>1807</v>
      </c>
      <c r="K1861" s="17">
        <v>228.7893</v>
      </c>
      <c r="L1861">
        <f>VLOOKUP(C1861,Customer_Dim!$A$2:$H$501,3,0)</f>
        <v>63</v>
      </c>
      <c r="M1861" t="str">
        <f t="shared" si="29"/>
        <v>60+</v>
      </c>
      <c r="N1861" t="str">
        <f>VLOOKUP(C1861,Customer_Dim!$A$2:$H$501,4,0)</f>
        <v>Female</v>
      </c>
      <c r="O1861" t="str">
        <f>VLOOKUP(C1861,Customer_Dim!$A$2:$H$501,6,0)</f>
        <v>Vermont</v>
      </c>
      <c r="P1861">
        <f>VLOOKUP(D1861,Product_Dim!$A$1:$G$101,7,0)</f>
        <v>159</v>
      </c>
    </row>
    <row r="1862" spans="1:16" x14ac:dyDescent="0.3">
      <c r="A1862" t="s">
        <v>3042</v>
      </c>
      <c r="B1862" s="4">
        <v>45489</v>
      </c>
      <c r="C1862" t="s">
        <v>1427</v>
      </c>
      <c r="D1862" t="s">
        <v>1528</v>
      </c>
      <c r="E1862" t="str">
        <f>VLOOKUP(D1862,Product_Dim!$A$1:$G$101,2,0)</f>
        <v>Men's Graphic T-Shirt</v>
      </c>
      <c r="F1862" t="s">
        <v>1783</v>
      </c>
      <c r="G1862">
        <v>3</v>
      </c>
      <c r="H1862">
        <v>402.3</v>
      </c>
      <c r="I1862">
        <v>0.21</v>
      </c>
      <c r="J1862" t="s">
        <v>1807</v>
      </c>
      <c r="K1862" s="17">
        <v>953.45100000000014</v>
      </c>
      <c r="L1862">
        <f>VLOOKUP(C1862,Customer_Dim!$A$2:$H$501,3,0)</f>
        <v>45</v>
      </c>
      <c r="M1862" t="str">
        <f t="shared" si="29"/>
        <v>40–59</v>
      </c>
      <c r="N1862" t="str">
        <f>VLOOKUP(C1862,Customer_Dim!$A$2:$H$501,4,0)</f>
        <v>Male</v>
      </c>
      <c r="O1862" t="str">
        <f>VLOOKUP(C1862,Customer_Dim!$A$2:$H$501,6,0)</f>
        <v>Vermont</v>
      </c>
      <c r="P1862">
        <f>VLOOKUP(D1862,Product_Dim!$A$1:$G$101,7,0)</f>
        <v>181</v>
      </c>
    </row>
    <row r="1863" spans="1:16" x14ac:dyDescent="0.3">
      <c r="A1863" t="s">
        <v>2599</v>
      </c>
      <c r="B1863" s="4">
        <v>45870</v>
      </c>
      <c r="C1863" t="s">
        <v>1427</v>
      </c>
      <c r="D1863" t="s">
        <v>1568</v>
      </c>
      <c r="E1863" t="str">
        <f>VLOOKUP(D1863,Product_Dim!$A$1:$G$101,2,0)</f>
        <v>Knee Support Brace</v>
      </c>
      <c r="F1863" t="s">
        <v>1783</v>
      </c>
      <c r="G1863">
        <v>1</v>
      </c>
      <c r="H1863">
        <v>512.16</v>
      </c>
      <c r="I1863">
        <v>0.02</v>
      </c>
      <c r="J1863" t="s">
        <v>1810</v>
      </c>
      <c r="K1863" s="17">
        <v>501.91680000000002</v>
      </c>
      <c r="L1863">
        <f>VLOOKUP(C1863,Customer_Dim!$A$2:$H$501,3,0)</f>
        <v>45</v>
      </c>
      <c r="M1863" t="str">
        <f t="shared" si="29"/>
        <v>40–59</v>
      </c>
      <c r="N1863" t="str">
        <f>VLOOKUP(C1863,Customer_Dim!$A$2:$H$501,4,0)</f>
        <v>Male</v>
      </c>
      <c r="O1863" t="str">
        <f>VLOOKUP(C1863,Customer_Dim!$A$2:$H$501,6,0)</f>
        <v>Vermont</v>
      </c>
      <c r="P1863">
        <f>VLOOKUP(D1863,Product_Dim!$A$1:$G$101,7,0)</f>
        <v>65</v>
      </c>
    </row>
    <row r="1864" spans="1:16" x14ac:dyDescent="0.3">
      <c r="A1864" t="s">
        <v>3429</v>
      </c>
      <c r="B1864" s="4">
        <v>45531</v>
      </c>
      <c r="C1864" t="s">
        <v>1427</v>
      </c>
      <c r="D1864" t="s">
        <v>1640</v>
      </c>
      <c r="E1864" t="str">
        <f>VLOOKUP(D1864,Product_Dim!$A$1:$G$101,2,0)</f>
        <v>Ceramic Plant Pot</v>
      </c>
      <c r="F1864" t="s">
        <v>1786</v>
      </c>
      <c r="G1864">
        <v>4</v>
      </c>
      <c r="H1864">
        <v>570.38</v>
      </c>
      <c r="I1864">
        <v>0.26</v>
      </c>
      <c r="J1864" t="s">
        <v>1807</v>
      </c>
      <c r="K1864" s="17">
        <v>1688.3248000000001</v>
      </c>
      <c r="L1864">
        <f>VLOOKUP(C1864,Customer_Dim!$A$2:$H$501,3,0)</f>
        <v>45</v>
      </c>
      <c r="M1864" t="str">
        <f t="shared" si="29"/>
        <v>40–59</v>
      </c>
      <c r="N1864" t="str">
        <f>VLOOKUP(C1864,Customer_Dim!$A$2:$H$501,4,0)</f>
        <v>Male</v>
      </c>
      <c r="O1864" t="str">
        <f>VLOOKUP(C1864,Customer_Dim!$A$2:$H$501,6,0)</f>
        <v>Vermont</v>
      </c>
      <c r="P1864">
        <f>VLOOKUP(D1864,Product_Dim!$A$1:$G$101,7,0)</f>
        <v>0</v>
      </c>
    </row>
    <row r="1865" spans="1:16" x14ac:dyDescent="0.3">
      <c r="A1865" t="s">
        <v>3520</v>
      </c>
      <c r="B1865" s="4">
        <v>45572</v>
      </c>
      <c r="C1865" t="s">
        <v>1427</v>
      </c>
      <c r="D1865" t="s">
        <v>1678</v>
      </c>
      <c r="E1865" t="str">
        <f>VLOOKUP(D1865,Product_Dim!$A$1:$G$101,2,0)</f>
        <v>Bluetooth Car Audio System</v>
      </c>
      <c r="F1865" t="s">
        <v>1748</v>
      </c>
      <c r="G1865">
        <v>1</v>
      </c>
      <c r="H1865">
        <v>492</v>
      </c>
      <c r="I1865">
        <v>0.26</v>
      </c>
      <c r="J1865" t="s">
        <v>1807</v>
      </c>
      <c r="K1865" s="17">
        <v>364.08</v>
      </c>
      <c r="L1865">
        <f>VLOOKUP(C1865,Customer_Dim!$A$2:$H$501,3,0)</f>
        <v>45</v>
      </c>
      <c r="M1865" t="str">
        <f t="shared" si="29"/>
        <v>40–59</v>
      </c>
      <c r="N1865" t="str">
        <f>VLOOKUP(C1865,Customer_Dim!$A$2:$H$501,4,0)</f>
        <v>Male</v>
      </c>
      <c r="O1865" t="str">
        <f>VLOOKUP(C1865,Customer_Dim!$A$2:$H$501,6,0)</f>
        <v>Vermont</v>
      </c>
      <c r="P1865">
        <f>VLOOKUP(D1865,Product_Dim!$A$1:$G$101,7,0)</f>
        <v>159</v>
      </c>
    </row>
    <row r="1866" spans="1:16" x14ac:dyDescent="0.3">
      <c r="A1866" t="s">
        <v>2109</v>
      </c>
      <c r="B1866" s="4">
        <v>45624</v>
      </c>
      <c r="C1866" t="s">
        <v>1427</v>
      </c>
      <c r="D1866" t="s">
        <v>1680</v>
      </c>
      <c r="E1866" t="str">
        <f>VLOOKUP(D1866,Product_Dim!$A$1:$G$101,2,0)</f>
        <v>Women's Ankle Boots</v>
      </c>
      <c r="F1866" t="s">
        <v>1755</v>
      </c>
      <c r="G1866">
        <v>2</v>
      </c>
      <c r="H1866">
        <v>865.14</v>
      </c>
      <c r="I1866">
        <v>0.2</v>
      </c>
      <c r="J1866" t="s">
        <v>1807</v>
      </c>
      <c r="K1866" s="17">
        <v>1384.2239999999999</v>
      </c>
      <c r="L1866">
        <f>VLOOKUP(C1866,Customer_Dim!$A$2:$H$501,3,0)</f>
        <v>45</v>
      </c>
      <c r="M1866" t="str">
        <f t="shared" si="29"/>
        <v>40–59</v>
      </c>
      <c r="N1866" t="str">
        <f>VLOOKUP(C1866,Customer_Dim!$A$2:$H$501,4,0)</f>
        <v>Male</v>
      </c>
      <c r="O1866" t="str">
        <f>VLOOKUP(C1866,Customer_Dim!$A$2:$H$501,6,0)</f>
        <v>Vermont</v>
      </c>
      <c r="P1866">
        <f>VLOOKUP(D1866,Product_Dim!$A$1:$G$101,7,0)</f>
        <v>82</v>
      </c>
    </row>
    <row r="1867" spans="1:16" x14ac:dyDescent="0.3">
      <c r="A1867" t="s">
        <v>2906</v>
      </c>
      <c r="B1867" s="4">
        <v>45631</v>
      </c>
      <c r="C1867" t="s">
        <v>1427</v>
      </c>
      <c r="D1867" t="s">
        <v>1700</v>
      </c>
      <c r="E1867" t="str">
        <f>VLOOKUP(D1867,Product_Dim!$A$1:$G$101,2,0)</f>
        <v>Women's Beanie Hat</v>
      </c>
      <c r="F1867" t="s">
        <v>1739</v>
      </c>
      <c r="G1867">
        <v>1</v>
      </c>
      <c r="H1867">
        <v>784.46</v>
      </c>
      <c r="I1867">
        <v>0.14000000000000001</v>
      </c>
      <c r="J1867" t="s">
        <v>1810</v>
      </c>
      <c r="K1867" s="17">
        <v>674.63560000000007</v>
      </c>
      <c r="L1867">
        <f>VLOOKUP(C1867,Customer_Dim!$A$2:$H$501,3,0)</f>
        <v>45</v>
      </c>
      <c r="M1867" t="str">
        <f t="shared" si="29"/>
        <v>40–59</v>
      </c>
      <c r="N1867" t="str">
        <f>VLOOKUP(C1867,Customer_Dim!$A$2:$H$501,4,0)</f>
        <v>Male</v>
      </c>
      <c r="O1867" t="str">
        <f>VLOOKUP(C1867,Customer_Dim!$A$2:$H$501,6,0)</f>
        <v>Vermont</v>
      </c>
      <c r="P1867">
        <f>VLOOKUP(D1867,Product_Dim!$A$1:$G$101,7,0)</f>
        <v>210</v>
      </c>
    </row>
    <row r="1868" spans="1:16" x14ac:dyDescent="0.3">
      <c r="A1868" t="s">
        <v>3351</v>
      </c>
      <c r="B1868" s="4">
        <v>45361</v>
      </c>
      <c r="C1868" t="s">
        <v>1427</v>
      </c>
      <c r="D1868" t="s">
        <v>1728</v>
      </c>
      <c r="E1868" t="str">
        <f>VLOOKUP(D1868,Product_Dim!$A$1:$G$101,2,0)</f>
        <v>Stainless Steel Cookware Set</v>
      </c>
      <c r="F1868" t="s">
        <v>1776</v>
      </c>
      <c r="G1868">
        <v>3</v>
      </c>
      <c r="H1868">
        <v>831.15</v>
      </c>
      <c r="I1868">
        <v>0.19</v>
      </c>
      <c r="J1868" t="s">
        <v>1805</v>
      </c>
      <c r="K1868" s="17">
        <v>2019.6945000000001</v>
      </c>
      <c r="L1868">
        <f>VLOOKUP(C1868,Customer_Dim!$A$2:$H$501,3,0)</f>
        <v>45</v>
      </c>
      <c r="M1868" t="str">
        <f t="shared" si="29"/>
        <v>40–59</v>
      </c>
      <c r="N1868" t="str">
        <f>VLOOKUP(C1868,Customer_Dim!$A$2:$H$501,4,0)</f>
        <v>Male</v>
      </c>
      <c r="O1868" t="str">
        <f>VLOOKUP(C1868,Customer_Dim!$A$2:$H$501,6,0)</f>
        <v>Vermont</v>
      </c>
      <c r="P1868">
        <f>VLOOKUP(D1868,Product_Dim!$A$1:$G$101,7,0)</f>
        <v>146</v>
      </c>
    </row>
    <row r="1869" spans="1:16" x14ac:dyDescent="0.3">
      <c r="A1869" t="s">
        <v>3313</v>
      </c>
      <c r="B1869" s="4">
        <v>45864</v>
      </c>
      <c r="C1869" t="s">
        <v>1430</v>
      </c>
      <c r="D1869" t="s">
        <v>1600</v>
      </c>
      <c r="E1869" t="str">
        <f>VLOOKUP(D1869,Product_Dim!$A$1:$G$101,2,0)</f>
        <v>Bedroom Table Lamp</v>
      </c>
      <c r="F1869" t="s">
        <v>1764</v>
      </c>
      <c r="G1869">
        <v>4</v>
      </c>
      <c r="H1869">
        <v>480.75</v>
      </c>
      <c r="I1869">
        <v>0.02</v>
      </c>
      <c r="J1869" t="s">
        <v>1805</v>
      </c>
      <c r="K1869" s="17">
        <v>1884.54</v>
      </c>
      <c r="L1869">
        <f>VLOOKUP(C1869,Customer_Dim!$A$2:$H$501,3,0)</f>
        <v>19</v>
      </c>
      <c r="M1869" t="str">
        <f t="shared" si="29"/>
        <v>Below 20</v>
      </c>
      <c r="N1869" t="str">
        <f>VLOOKUP(C1869,Customer_Dim!$A$2:$H$501,4,0)</f>
        <v>Male</v>
      </c>
      <c r="O1869" t="str">
        <f>VLOOKUP(C1869,Customer_Dim!$A$2:$H$501,6,0)</f>
        <v>Utah</v>
      </c>
      <c r="P1869">
        <f>VLOOKUP(D1869,Product_Dim!$A$1:$G$101,7,0)</f>
        <v>329</v>
      </c>
    </row>
    <row r="1870" spans="1:16" x14ac:dyDescent="0.3">
      <c r="A1870" t="s">
        <v>2181</v>
      </c>
      <c r="B1870" s="4">
        <v>45276</v>
      </c>
      <c r="C1870" t="s">
        <v>1430</v>
      </c>
      <c r="D1870" t="s">
        <v>1620</v>
      </c>
      <c r="E1870" t="str">
        <f>VLOOKUP(D1870,Product_Dim!$A$1:$G$101,2,0)</f>
        <v>High-Grip Football</v>
      </c>
      <c r="F1870" t="s">
        <v>1783</v>
      </c>
      <c r="G1870">
        <v>1</v>
      </c>
      <c r="H1870">
        <v>496.19</v>
      </c>
      <c r="I1870">
        <v>0.08</v>
      </c>
      <c r="J1870" t="s">
        <v>1810</v>
      </c>
      <c r="K1870" s="17">
        <v>456.4948</v>
      </c>
      <c r="L1870">
        <f>VLOOKUP(C1870,Customer_Dim!$A$2:$H$501,3,0)</f>
        <v>19</v>
      </c>
      <c r="M1870" t="str">
        <f t="shared" si="29"/>
        <v>Below 20</v>
      </c>
      <c r="N1870" t="str">
        <f>VLOOKUP(C1870,Customer_Dim!$A$2:$H$501,4,0)</f>
        <v>Male</v>
      </c>
      <c r="O1870" t="str">
        <f>VLOOKUP(C1870,Customer_Dim!$A$2:$H$501,6,0)</f>
        <v>Utah</v>
      </c>
      <c r="P1870">
        <f>VLOOKUP(D1870,Product_Dim!$A$1:$G$101,7,0)</f>
        <v>114</v>
      </c>
    </row>
    <row r="1871" spans="1:16" x14ac:dyDescent="0.3">
      <c r="A1871" t="s">
        <v>2673</v>
      </c>
      <c r="B1871" s="4">
        <v>45571</v>
      </c>
      <c r="C1871" t="s">
        <v>1430</v>
      </c>
      <c r="D1871" t="s">
        <v>1620</v>
      </c>
      <c r="E1871" t="str">
        <f>VLOOKUP(D1871,Product_Dim!$A$1:$G$101,2,0)</f>
        <v>High-Grip Football</v>
      </c>
      <c r="F1871" t="s">
        <v>1789</v>
      </c>
      <c r="G1871">
        <v>3</v>
      </c>
      <c r="H1871">
        <v>144.66999999999999</v>
      </c>
      <c r="I1871">
        <v>0.28999999999999998</v>
      </c>
      <c r="J1871" t="s">
        <v>1810</v>
      </c>
      <c r="K1871" s="17">
        <v>308.14710000000002</v>
      </c>
      <c r="L1871">
        <f>VLOOKUP(C1871,Customer_Dim!$A$2:$H$501,3,0)</f>
        <v>19</v>
      </c>
      <c r="M1871" t="str">
        <f t="shared" si="29"/>
        <v>Below 20</v>
      </c>
      <c r="N1871" t="str">
        <f>VLOOKUP(C1871,Customer_Dim!$A$2:$H$501,4,0)</f>
        <v>Male</v>
      </c>
      <c r="O1871" t="str">
        <f>VLOOKUP(C1871,Customer_Dim!$A$2:$H$501,6,0)</f>
        <v>Utah</v>
      </c>
      <c r="P1871">
        <f>VLOOKUP(D1871,Product_Dim!$A$1:$G$101,7,0)</f>
        <v>114</v>
      </c>
    </row>
    <row r="1872" spans="1:16" x14ac:dyDescent="0.3">
      <c r="A1872" t="s">
        <v>2284</v>
      </c>
      <c r="B1872" s="4">
        <v>45700</v>
      </c>
      <c r="C1872" t="s">
        <v>1430</v>
      </c>
      <c r="D1872" t="s">
        <v>1622</v>
      </c>
      <c r="E1872" t="str">
        <f>VLOOKUP(D1872,Product_Dim!$A$1:$G$101,2,0)</f>
        <v>Men's Winter Jacket</v>
      </c>
      <c r="F1872" t="s">
        <v>1789</v>
      </c>
      <c r="G1872">
        <v>1</v>
      </c>
      <c r="H1872">
        <v>708.88</v>
      </c>
      <c r="I1872">
        <v>0.09</v>
      </c>
      <c r="J1872" t="s">
        <v>1805</v>
      </c>
      <c r="K1872" s="17">
        <v>645.08080000000007</v>
      </c>
      <c r="L1872">
        <f>VLOOKUP(C1872,Customer_Dim!$A$2:$H$501,3,0)</f>
        <v>19</v>
      </c>
      <c r="M1872" t="str">
        <f t="shared" si="29"/>
        <v>Below 20</v>
      </c>
      <c r="N1872" t="str">
        <f>VLOOKUP(C1872,Customer_Dim!$A$2:$H$501,4,0)</f>
        <v>Male</v>
      </c>
      <c r="O1872" t="str">
        <f>VLOOKUP(C1872,Customer_Dim!$A$2:$H$501,6,0)</f>
        <v>Utah</v>
      </c>
      <c r="P1872">
        <f>VLOOKUP(D1872,Product_Dim!$A$1:$G$101,7,0)</f>
        <v>296</v>
      </c>
    </row>
    <row r="1873" spans="1:16" x14ac:dyDescent="0.3">
      <c r="A1873" t="s">
        <v>3414</v>
      </c>
      <c r="B1873" s="4">
        <v>45470</v>
      </c>
      <c r="C1873" t="s">
        <v>1430</v>
      </c>
      <c r="D1873" t="s">
        <v>1652</v>
      </c>
      <c r="E1873" t="str">
        <f>VLOOKUP(D1873,Product_Dim!$A$1:$G$101,2,0)</f>
        <v>Tennis Ball 3-Pack</v>
      </c>
      <c r="F1873" t="s">
        <v>1786</v>
      </c>
      <c r="G1873">
        <v>2</v>
      </c>
      <c r="H1873">
        <v>780.57</v>
      </c>
      <c r="I1873">
        <v>0.26</v>
      </c>
      <c r="J1873" t="s">
        <v>1805</v>
      </c>
      <c r="K1873" s="17">
        <v>1155.2436</v>
      </c>
      <c r="L1873">
        <f>VLOOKUP(C1873,Customer_Dim!$A$2:$H$501,3,0)</f>
        <v>19</v>
      </c>
      <c r="M1873" t="str">
        <f t="shared" si="29"/>
        <v>Below 20</v>
      </c>
      <c r="N1873" t="str">
        <f>VLOOKUP(C1873,Customer_Dim!$A$2:$H$501,4,0)</f>
        <v>Male</v>
      </c>
      <c r="O1873" t="str">
        <f>VLOOKUP(C1873,Customer_Dim!$A$2:$H$501,6,0)</f>
        <v>Utah</v>
      </c>
      <c r="P1873">
        <f>VLOOKUP(D1873,Product_Dim!$A$1:$G$101,7,0)</f>
        <v>465</v>
      </c>
    </row>
    <row r="1874" spans="1:16" x14ac:dyDescent="0.3">
      <c r="A1874" t="s">
        <v>2618</v>
      </c>
      <c r="B1874" s="4">
        <v>45513</v>
      </c>
      <c r="C1874" t="s">
        <v>1430</v>
      </c>
      <c r="D1874" t="s">
        <v>1690</v>
      </c>
      <c r="E1874" t="str">
        <f>VLOOKUP(D1874,Product_Dim!$A$1:$G$101,2,0)</f>
        <v>Wall-Mounted Spice Rack</v>
      </c>
      <c r="F1874" t="s">
        <v>1792</v>
      </c>
      <c r="G1874">
        <v>1</v>
      </c>
      <c r="H1874">
        <v>450.11</v>
      </c>
      <c r="I1874">
        <v>0.17</v>
      </c>
      <c r="J1874" t="s">
        <v>1805</v>
      </c>
      <c r="K1874" s="17">
        <v>373.59129999999999</v>
      </c>
      <c r="L1874">
        <f>VLOOKUP(C1874,Customer_Dim!$A$2:$H$501,3,0)</f>
        <v>19</v>
      </c>
      <c r="M1874" t="str">
        <f t="shared" si="29"/>
        <v>Below 20</v>
      </c>
      <c r="N1874" t="str">
        <f>VLOOKUP(C1874,Customer_Dim!$A$2:$H$501,4,0)</f>
        <v>Male</v>
      </c>
      <c r="O1874" t="str">
        <f>VLOOKUP(C1874,Customer_Dim!$A$2:$H$501,6,0)</f>
        <v>Utah</v>
      </c>
      <c r="P1874">
        <f>VLOOKUP(D1874,Product_Dim!$A$1:$G$101,7,0)</f>
        <v>58</v>
      </c>
    </row>
    <row r="1875" spans="1:16" x14ac:dyDescent="0.3">
      <c r="A1875" t="s">
        <v>2760</v>
      </c>
      <c r="B1875" s="4">
        <v>45377</v>
      </c>
      <c r="C1875" t="s">
        <v>1430</v>
      </c>
      <c r="D1875" t="s">
        <v>1704</v>
      </c>
      <c r="E1875" t="str">
        <f>VLOOKUP(D1875,Product_Dim!$A$1:$G$101,2,0)</f>
        <v>LED Bedside Lamp</v>
      </c>
      <c r="F1875" t="s">
        <v>1764</v>
      </c>
      <c r="G1875">
        <v>3</v>
      </c>
      <c r="H1875">
        <v>662.82</v>
      </c>
      <c r="I1875">
        <v>0.01</v>
      </c>
      <c r="J1875" t="s">
        <v>1810</v>
      </c>
      <c r="K1875" s="17">
        <v>1968.5753999999999</v>
      </c>
      <c r="L1875">
        <f>VLOOKUP(C1875,Customer_Dim!$A$2:$H$501,3,0)</f>
        <v>19</v>
      </c>
      <c r="M1875" t="str">
        <f t="shared" si="29"/>
        <v>Below 20</v>
      </c>
      <c r="N1875" t="str">
        <f>VLOOKUP(C1875,Customer_Dim!$A$2:$H$501,4,0)</f>
        <v>Male</v>
      </c>
      <c r="O1875" t="str">
        <f>VLOOKUP(C1875,Customer_Dim!$A$2:$H$501,6,0)</f>
        <v>Utah</v>
      </c>
      <c r="P1875">
        <f>VLOOKUP(D1875,Product_Dim!$A$1:$G$101,7,0)</f>
        <v>220</v>
      </c>
    </row>
    <row r="1876" spans="1:16" x14ac:dyDescent="0.3">
      <c r="A1876" t="s">
        <v>2416</v>
      </c>
      <c r="B1876" s="4">
        <v>45921</v>
      </c>
      <c r="C1876" t="s">
        <v>1433</v>
      </c>
      <c r="D1876" t="s">
        <v>1560</v>
      </c>
      <c r="E1876" t="str">
        <f>VLOOKUP(D1876,Product_Dim!$A$1:$G$101,2,0)</f>
        <v>4K Home Projector</v>
      </c>
      <c r="F1876" t="s">
        <v>1739</v>
      </c>
      <c r="G1876">
        <v>4</v>
      </c>
      <c r="H1876">
        <v>479.11</v>
      </c>
      <c r="I1876">
        <v>0.24</v>
      </c>
      <c r="J1876" t="s">
        <v>1807</v>
      </c>
      <c r="K1876" s="17">
        <v>1456.4944</v>
      </c>
      <c r="L1876">
        <f>VLOOKUP(C1876,Customer_Dim!$A$2:$H$501,3,0)</f>
        <v>21</v>
      </c>
      <c r="M1876" t="str">
        <f t="shared" si="29"/>
        <v>20–39</v>
      </c>
      <c r="N1876" t="str">
        <f>VLOOKUP(C1876,Customer_Dim!$A$2:$H$501,4,0)</f>
        <v>Female</v>
      </c>
      <c r="O1876" t="str">
        <f>VLOOKUP(C1876,Customer_Dim!$A$2:$H$501,6,0)</f>
        <v>New Hampshire</v>
      </c>
      <c r="P1876">
        <f>VLOOKUP(D1876,Product_Dim!$A$1:$G$101,7,0)</f>
        <v>301</v>
      </c>
    </row>
    <row r="1877" spans="1:16" x14ac:dyDescent="0.3">
      <c r="A1877" t="s">
        <v>2373</v>
      </c>
      <c r="B1877" s="4">
        <v>45804</v>
      </c>
      <c r="C1877" t="s">
        <v>1433</v>
      </c>
      <c r="D1877" t="s">
        <v>1622</v>
      </c>
      <c r="E1877" t="str">
        <f>VLOOKUP(D1877,Product_Dim!$A$1:$G$101,2,0)</f>
        <v>Men's Winter Jacket</v>
      </c>
      <c r="F1877" t="s">
        <v>1779</v>
      </c>
      <c r="G1877">
        <v>4</v>
      </c>
      <c r="H1877">
        <v>354.12</v>
      </c>
      <c r="I1877">
        <v>0.06</v>
      </c>
      <c r="J1877" t="s">
        <v>1807</v>
      </c>
      <c r="K1877" s="17">
        <v>1331.4911999999999</v>
      </c>
      <c r="L1877">
        <f>VLOOKUP(C1877,Customer_Dim!$A$2:$H$501,3,0)</f>
        <v>21</v>
      </c>
      <c r="M1877" t="str">
        <f t="shared" si="29"/>
        <v>20–39</v>
      </c>
      <c r="N1877" t="str">
        <f>VLOOKUP(C1877,Customer_Dim!$A$2:$H$501,4,0)</f>
        <v>Female</v>
      </c>
      <c r="O1877" t="str">
        <f>VLOOKUP(C1877,Customer_Dim!$A$2:$H$501,6,0)</f>
        <v>New Hampshire</v>
      </c>
      <c r="P1877">
        <f>VLOOKUP(D1877,Product_Dim!$A$1:$G$101,7,0)</f>
        <v>296</v>
      </c>
    </row>
    <row r="1878" spans="1:16" x14ac:dyDescent="0.3">
      <c r="A1878" t="s">
        <v>2856</v>
      </c>
      <c r="B1878" s="4">
        <v>45385</v>
      </c>
      <c r="C1878" t="s">
        <v>1433</v>
      </c>
      <c r="D1878" t="s">
        <v>1622</v>
      </c>
      <c r="E1878" t="str">
        <f>VLOOKUP(D1878,Product_Dim!$A$1:$G$101,2,0)</f>
        <v>Men's Winter Jacket</v>
      </c>
      <c r="F1878" t="s">
        <v>1739</v>
      </c>
      <c r="G1878">
        <v>4</v>
      </c>
      <c r="H1878">
        <v>837.34</v>
      </c>
      <c r="I1878">
        <v>0.05</v>
      </c>
      <c r="J1878" t="s">
        <v>1807</v>
      </c>
      <c r="K1878" s="17">
        <v>3181.8919999999998</v>
      </c>
      <c r="L1878">
        <f>VLOOKUP(C1878,Customer_Dim!$A$2:$H$501,3,0)</f>
        <v>21</v>
      </c>
      <c r="M1878" t="str">
        <f t="shared" si="29"/>
        <v>20–39</v>
      </c>
      <c r="N1878" t="str">
        <f>VLOOKUP(C1878,Customer_Dim!$A$2:$H$501,4,0)</f>
        <v>Female</v>
      </c>
      <c r="O1878" t="str">
        <f>VLOOKUP(C1878,Customer_Dim!$A$2:$H$501,6,0)</f>
        <v>New Hampshire</v>
      </c>
      <c r="P1878">
        <f>VLOOKUP(D1878,Product_Dim!$A$1:$G$101,7,0)</f>
        <v>296</v>
      </c>
    </row>
    <row r="1879" spans="1:16" x14ac:dyDescent="0.3">
      <c r="A1879" t="s">
        <v>3260</v>
      </c>
      <c r="B1879" s="4">
        <v>45855</v>
      </c>
      <c r="C1879" t="s">
        <v>1433</v>
      </c>
      <c r="D1879" t="s">
        <v>1642</v>
      </c>
      <c r="E1879" t="str">
        <f>VLOOKUP(D1879,Product_Dim!$A$1:$G$101,2,0)</f>
        <v>Premium Blanket Throw</v>
      </c>
      <c r="F1879" t="s">
        <v>1776</v>
      </c>
      <c r="G1879">
        <v>3</v>
      </c>
      <c r="H1879">
        <v>560.52</v>
      </c>
      <c r="I1879">
        <v>0.17</v>
      </c>
      <c r="J1879" t="s">
        <v>1805</v>
      </c>
      <c r="K1879" s="17">
        <v>1395.6948</v>
      </c>
      <c r="L1879">
        <f>VLOOKUP(C1879,Customer_Dim!$A$2:$H$501,3,0)</f>
        <v>21</v>
      </c>
      <c r="M1879" t="str">
        <f t="shared" si="29"/>
        <v>20–39</v>
      </c>
      <c r="N1879" t="str">
        <f>VLOOKUP(C1879,Customer_Dim!$A$2:$H$501,4,0)</f>
        <v>Female</v>
      </c>
      <c r="O1879" t="str">
        <f>VLOOKUP(C1879,Customer_Dim!$A$2:$H$501,6,0)</f>
        <v>New Hampshire</v>
      </c>
      <c r="P1879">
        <f>VLOOKUP(D1879,Product_Dim!$A$1:$G$101,7,0)</f>
        <v>190</v>
      </c>
    </row>
    <row r="1880" spans="1:16" x14ac:dyDescent="0.3">
      <c r="A1880" t="s">
        <v>1852</v>
      </c>
      <c r="B1880" s="4">
        <v>45606</v>
      </c>
      <c r="C1880" t="s">
        <v>1433</v>
      </c>
      <c r="D1880" t="s">
        <v>1648</v>
      </c>
      <c r="E1880" t="str">
        <f>VLOOKUP(D1880,Product_Dim!$A$1:$G$101,2,0)</f>
        <v>Men's Hair Styling Gel</v>
      </c>
      <c r="F1880" t="s">
        <v>1764</v>
      </c>
      <c r="G1880">
        <v>4</v>
      </c>
      <c r="H1880">
        <v>288.60000000000002</v>
      </c>
      <c r="I1880">
        <v>0.09</v>
      </c>
      <c r="J1880" t="s">
        <v>1807</v>
      </c>
      <c r="K1880" s="17">
        <v>1050.5039999999999</v>
      </c>
      <c r="L1880">
        <f>VLOOKUP(C1880,Customer_Dim!$A$2:$H$501,3,0)</f>
        <v>21</v>
      </c>
      <c r="M1880" t="str">
        <f t="shared" si="29"/>
        <v>20–39</v>
      </c>
      <c r="N1880" t="str">
        <f>VLOOKUP(C1880,Customer_Dim!$A$2:$H$501,4,0)</f>
        <v>Female</v>
      </c>
      <c r="O1880" t="str">
        <f>VLOOKUP(C1880,Customer_Dim!$A$2:$H$501,6,0)</f>
        <v>New Hampshire</v>
      </c>
      <c r="P1880">
        <f>VLOOKUP(D1880,Product_Dim!$A$1:$G$101,7,0)</f>
        <v>399</v>
      </c>
    </row>
    <row r="1881" spans="1:16" x14ac:dyDescent="0.3">
      <c r="A1881" t="s">
        <v>2551</v>
      </c>
      <c r="B1881" s="4">
        <v>45687</v>
      </c>
      <c r="C1881" t="s">
        <v>1433</v>
      </c>
      <c r="D1881" t="s">
        <v>1688</v>
      </c>
      <c r="E1881" t="str">
        <f>VLOOKUP(D1881,Product_Dim!$A$1:$G$101,2,0)</f>
        <v>Decorative Lamp Shade</v>
      </c>
      <c r="F1881" t="s">
        <v>1768</v>
      </c>
      <c r="G1881">
        <v>4</v>
      </c>
      <c r="H1881">
        <v>848.47</v>
      </c>
      <c r="I1881">
        <v>0.21</v>
      </c>
      <c r="J1881" t="s">
        <v>1810</v>
      </c>
      <c r="K1881" s="17">
        <v>2681.1651999999999</v>
      </c>
      <c r="L1881">
        <f>VLOOKUP(C1881,Customer_Dim!$A$2:$H$501,3,0)</f>
        <v>21</v>
      </c>
      <c r="M1881" t="str">
        <f t="shared" si="29"/>
        <v>20–39</v>
      </c>
      <c r="N1881" t="str">
        <f>VLOOKUP(C1881,Customer_Dim!$A$2:$H$501,4,0)</f>
        <v>Female</v>
      </c>
      <c r="O1881" t="str">
        <f>VLOOKUP(C1881,Customer_Dim!$A$2:$H$501,6,0)</f>
        <v>New Hampshire</v>
      </c>
      <c r="P1881">
        <f>VLOOKUP(D1881,Product_Dim!$A$1:$G$101,7,0)</f>
        <v>469</v>
      </c>
    </row>
    <row r="1882" spans="1:16" x14ac:dyDescent="0.3">
      <c r="A1882" t="s">
        <v>3006</v>
      </c>
      <c r="B1882" s="4">
        <v>45453</v>
      </c>
      <c r="C1882" t="s">
        <v>1433</v>
      </c>
      <c r="D1882" t="s">
        <v>1708</v>
      </c>
      <c r="E1882" t="str">
        <f>VLOOKUP(D1882,Product_Dim!$A$1:$G$101,2,0)</f>
        <v>Face Foundation Kit</v>
      </c>
      <c r="F1882" t="s">
        <v>1786</v>
      </c>
      <c r="G1882">
        <v>2</v>
      </c>
      <c r="H1882">
        <v>635.22</v>
      </c>
      <c r="I1882">
        <v>0.3</v>
      </c>
      <c r="J1882" t="s">
        <v>1810</v>
      </c>
      <c r="K1882" s="17">
        <v>889.30799999999999</v>
      </c>
      <c r="L1882">
        <f>VLOOKUP(C1882,Customer_Dim!$A$2:$H$501,3,0)</f>
        <v>21</v>
      </c>
      <c r="M1882" t="str">
        <f t="shared" si="29"/>
        <v>20–39</v>
      </c>
      <c r="N1882" t="str">
        <f>VLOOKUP(C1882,Customer_Dim!$A$2:$H$501,4,0)</f>
        <v>Female</v>
      </c>
      <c r="O1882" t="str">
        <f>VLOOKUP(C1882,Customer_Dim!$A$2:$H$501,6,0)</f>
        <v>New Hampshire</v>
      </c>
      <c r="P1882">
        <f>VLOOKUP(D1882,Product_Dim!$A$1:$G$101,7,0)</f>
        <v>457</v>
      </c>
    </row>
    <row r="1883" spans="1:16" x14ac:dyDescent="0.3">
      <c r="A1883" t="s">
        <v>2063</v>
      </c>
      <c r="B1883" s="4">
        <v>45706</v>
      </c>
      <c r="C1883" t="s">
        <v>1436</v>
      </c>
      <c r="D1883" t="s">
        <v>1564</v>
      </c>
      <c r="E1883" t="str">
        <f>VLOOKUP(D1883,Product_Dim!$A$1:$G$101,2,0)</f>
        <v>Soccer Training Cone Set</v>
      </c>
      <c r="F1883" t="s">
        <v>1771</v>
      </c>
      <c r="G1883">
        <v>2</v>
      </c>
      <c r="H1883">
        <v>71.77</v>
      </c>
      <c r="I1883">
        <v>0.22</v>
      </c>
      <c r="J1883" t="s">
        <v>1805</v>
      </c>
      <c r="K1883" s="17">
        <v>111.96120000000001</v>
      </c>
      <c r="L1883">
        <f>VLOOKUP(C1883,Customer_Dim!$A$2:$H$501,3,0)</f>
        <v>42</v>
      </c>
      <c r="M1883" t="str">
        <f t="shared" si="29"/>
        <v>40–59</v>
      </c>
      <c r="N1883" t="str">
        <f>VLOOKUP(C1883,Customer_Dim!$A$2:$H$501,4,0)</f>
        <v>Male</v>
      </c>
      <c r="O1883" t="str">
        <f>VLOOKUP(C1883,Customer_Dim!$A$2:$H$501,6,0)</f>
        <v>Montana</v>
      </c>
      <c r="P1883">
        <f>VLOOKUP(D1883,Product_Dim!$A$1:$G$101,7,0)</f>
        <v>367</v>
      </c>
    </row>
    <row r="1884" spans="1:16" x14ac:dyDescent="0.3">
      <c r="A1884" t="s">
        <v>2971</v>
      </c>
      <c r="B1884" s="4">
        <v>45506</v>
      </c>
      <c r="C1884" t="s">
        <v>1436</v>
      </c>
      <c r="D1884" t="s">
        <v>1533</v>
      </c>
      <c r="E1884" t="str">
        <f>VLOOKUP(D1884,Product_Dim!$A$1:$G$101,2,0)</f>
        <v>Men's Running Jacket</v>
      </c>
      <c r="F1884" t="s">
        <v>1783</v>
      </c>
      <c r="G1884">
        <v>1</v>
      </c>
      <c r="H1884">
        <v>74.290000000000006</v>
      </c>
      <c r="I1884">
        <v>0.3</v>
      </c>
      <c r="J1884" t="s">
        <v>1810</v>
      </c>
      <c r="K1884" s="17">
        <v>52.003</v>
      </c>
      <c r="L1884">
        <f>VLOOKUP(C1884,Customer_Dim!$A$2:$H$501,3,0)</f>
        <v>42</v>
      </c>
      <c r="M1884" t="str">
        <f t="shared" si="29"/>
        <v>40–59</v>
      </c>
      <c r="N1884" t="str">
        <f>VLOOKUP(C1884,Customer_Dim!$A$2:$H$501,4,0)</f>
        <v>Male</v>
      </c>
      <c r="O1884" t="str">
        <f>VLOOKUP(C1884,Customer_Dim!$A$2:$H$501,6,0)</f>
        <v>Montana</v>
      </c>
      <c r="P1884">
        <f>VLOOKUP(D1884,Product_Dim!$A$1:$G$101,7,0)</f>
        <v>452</v>
      </c>
    </row>
    <row r="1885" spans="1:16" x14ac:dyDescent="0.3">
      <c r="A1885" t="s">
        <v>3402</v>
      </c>
      <c r="B1885" s="4">
        <v>45849</v>
      </c>
      <c r="C1885" t="s">
        <v>1436</v>
      </c>
      <c r="D1885" t="s">
        <v>1616</v>
      </c>
      <c r="E1885" t="str">
        <f>VLOOKUP(D1885,Product_Dim!$A$1:$G$101,2,0)</f>
        <v>USB External Hard Drive</v>
      </c>
      <c r="F1885" t="s">
        <v>1739</v>
      </c>
      <c r="G1885">
        <v>1</v>
      </c>
      <c r="H1885">
        <v>135.87</v>
      </c>
      <c r="I1885">
        <v>0.23</v>
      </c>
      <c r="J1885" t="s">
        <v>1807</v>
      </c>
      <c r="K1885" s="17">
        <v>104.6199</v>
      </c>
      <c r="L1885">
        <f>VLOOKUP(C1885,Customer_Dim!$A$2:$H$501,3,0)</f>
        <v>42</v>
      </c>
      <c r="M1885" t="str">
        <f t="shared" si="29"/>
        <v>40–59</v>
      </c>
      <c r="N1885" t="str">
        <f>VLOOKUP(C1885,Customer_Dim!$A$2:$H$501,4,0)</f>
        <v>Male</v>
      </c>
      <c r="O1885" t="str">
        <f>VLOOKUP(C1885,Customer_Dim!$A$2:$H$501,6,0)</f>
        <v>Montana</v>
      </c>
      <c r="P1885">
        <f>VLOOKUP(D1885,Product_Dim!$A$1:$G$101,7,0)</f>
        <v>266</v>
      </c>
    </row>
    <row r="1886" spans="1:16" x14ac:dyDescent="0.3">
      <c r="A1886" t="s">
        <v>2653</v>
      </c>
      <c r="B1886" s="4">
        <v>45936</v>
      </c>
      <c r="C1886" t="s">
        <v>1436</v>
      </c>
      <c r="D1886" t="s">
        <v>1638</v>
      </c>
      <c r="E1886" t="str">
        <f>VLOOKUP(D1886,Product_Dim!$A$1:$G$101,2,0)</f>
        <v>Sports Stopwatch Pro</v>
      </c>
      <c r="F1886" t="s">
        <v>1748</v>
      </c>
      <c r="G1886">
        <v>3</v>
      </c>
      <c r="H1886">
        <v>582.57000000000005</v>
      </c>
      <c r="I1886">
        <v>0.11</v>
      </c>
      <c r="J1886" t="s">
        <v>1807</v>
      </c>
      <c r="K1886" s="17">
        <v>1555.4619</v>
      </c>
      <c r="L1886">
        <f>VLOOKUP(C1886,Customer_Dim!$A$2:$H$501,3,0)</f>
        <v>42</v>
      </c>
      <c r="M1886" t="str">
        <f t="shared" si="29"/>
        <v>40–59</v>
      </c>
      <c r="N1886" t="str">
        <f>VLOOKUP(C1886,Customer_Dim!$A$2:$H$501,4,0)</f>
        <v>Male</v>
      </c>
      <c r="O1886" t="str">
        <f>VLOOKUP(C1886,Customer_Dim!$A$2:$H$501,6,0)</f>
        <v>Montana</v>
      </c>
      <c r="P1886">
        <f>VLOOKUP(D1886,Product_Dim!$A$1:$G$101,7,0)</f>
        <v>185</v>
      </c>
    </row>
    <row r="1887" spans="1:16" x14ac:dyDescent="0.3">
      <c r="A1887" t="s">
        <v>2175</v>
      </c>
      <c r="B1887" s="4">
        <v>45823</v>
      </c>
      <c r="C1887" t="s">
        <v>1436</v>
      </c>
      <c r="D1887" t="s">
        <v>1716</v>
      </c>
      <c r="E1887" t="str">
        <f>VLOOKUP(D1887,Product_Dim!$A$1:$G$101,2,0)</f>
        <v>USB-C Laptop Charger</v>
      </c>
      <c r="F1887" t="s">
        <v>1776</v>
      </c>
      <c r="G1887">
        <v>2</v>
      </c>
      <c r="H1887">
        <v>121.7</v>
      </c>
      <c r="I1887">
        <v>0.06</v>
      </c>
      <c r="J1887" t="s">
        <v>1810</v>
      </c>
      <c r="K1887" s="17">
        <v>228.79599999999999</v>
      </c>
      <c r="L1887">
        <f>VLOOKUP(C1887,Customer_Dim!$A$2:$H$501,3,0)</f>
        <v>42</v>
      </c>
      <c r="M1887" t="str">
        <f t="shared" si="29"/>
        <v>40–59</v>
      </c>
      <c r="N1887" t="str">
        <f>VLOOKUP(C1887,Customer_Dim!$A$2:$H$501,4,0)</f>
        <v>Male</v>
      </c>
      <c r="O1887" t="str">
        <f>VLOOKUP(C1887,Customer_Dim!$A$2:$H$501,6,0)</f>
        <v>Montana</v>
      </c>
      <c r="P1887">
        <f>VLOOKUP(D1887,Product_Dim!$A$1:$G$101,7,0)</f>
        <v>485</v>
      </c>
    </row>
    <row r="1888" spans="1:16" x14ac:dyDescent="0.3">
      <c r="A1888" t="s">
        <v>2426</v>
      </c>
      <c r="B1888" s="4">
        <v>45765</v>
      </c>
      <c r="C1888" t="s">
        <v>1436</v>
      </c>
      <c r="D1888" t="s">
        <v>1724</v>
      </c>
      <c r="E1888" t="str">
        <f>VLOOKUP(D1888,Product_Dim!$A$1:$G$101,2,0)</f>
        <v>Cricket Bat</v>
      </c>
      <c r="F1888" t="s">
        <v>1779</v>
      </c>
      <c r="G1888">
        <v>2</v>
      </c>
      <c r="H1888">
        <v>394.5</v>
      </c>
      <c r="I1888">
        <v>0.28999999999999998</v>
      </c>
      <c r="J1888" t="s">
        <v>1810</v>
      </c>
      <c r="K1888" s="17">
        <v>560.18999999999994</v>
      </c>
      <c r="L1888">
        <f>VLOOKUP(C1888,Customer_Dim!$A$2:$H$501,3,0)</f>
        <v>42</v>
      </c>
      <c r="M1888" t="str">
        <f t="shared" si="29"/>
        <v>40–59</v>
      </c>
      <c r="N1888" t="str">
        <f>VLOOKUP(C1888,Customer_Dim!$A$2:$H$501,4,0)</f>
        <v>Male</v>
      </c>
      <c r="O1888" t="str">
        <f>VLOOKUP(C1888,Customer_Dim!$A$2:$H$501,6,0)</f>
        <v>Montana</v>
      </c>
      <c r="P1888">
        <f>VLOOKUP(D1888,Product_Dim!$A$1:$G$101,7,0)</f>
        <v>471</v>
      </c>
    </row>
    <row r="1889" spans="1:16" x14ac:dyDescent="0.3">
      <c r="A1889" t="s">
        <v>3800</v>
      </c>
      <c r="B1889" s="4">
        <v>45274</v>
      </c>
      <c r="C1889" t="s">
        <v>1439</v>
      </c>
      <c r="D1889" t="s">
        <v>1572</v>
      </c>
      <c r="E1889" t="str">
        <f>VLOOKUP(D1889,Product_Dim!$A$1:$G$101,2,0)</f>
        <v>Multi-Purpose Storage Box</v>
      </c>
      <c r="F1889" t="s">
        <v>1776</v>
      </c>
      <c r="G1889">
        <v>3</v>
      </c>
      <c r="H1889">
        <v>984.12</v>
      </c>
      <c r="I1889">
        <v>0.27</v>
      </c>
      <c r="J1889" t="s">
        <v>1805</v>
      </c>
      <c r="K1889" s="17">
        <v>2155.2228</v>
      </c>
      <c r="L1889">
        <f>VLOOKUP(C1889,Customer_Dim!$A$2:$H$501,3,0)</f>
        <v>42</v>
      </c>
      <c r="M1889" t="str">
        <f t="shared" si="29"/>
        <v>40–59</v>
      </c>
      <c r="N1889" t="str">
        <f>VLOOKUP(C1889,Customer_Dim!$A$2:$H$501,4,0)</f>
        <v>Male</v>
      </c>
      <c r="O1889" t="str">
        <f>VLOOKUP(C1889,Customer_Dim!$A$2:$H$501,6,0)</f>
        <v>Massachusetts</v>
      </c>
      <c r="P1889">
        <f>VLOOKUP(D1889,Product_Dim!$A$1:$G$101,7,0)</f>
        <v>76</v>
      </c>
    </row>
    <row r="1890" spans="1:16" x14ac:dyDescent="0.3">
      <c r="A1890" t="s">
        <v>2010</v>
      </c>
      <c r="B1890" s="4">
        <v>45327</v>
      </c>
      <c r="C1890" t="s">
        <v>1439</v>
      </c>
      <c r="D1890" t="s">
        <v>1598</v>
      </c>
      <c r="E1890" t="str">
        <f>VLOOKUP(D1890,Product_Dim!$A$1:$G$101,2,0)</f>
        <v>Gaming Mechanical Keyboard</v>
      </c>
      <c r="F1890" t="s">
        <v>1768</v>
      </c>
      <c r="G1890">
        <v>2</v>
      </c>
      <c r="H1890">
        <v>597.07000000000005</v>
      </c>
      <c r="I1890">
        <v>0.28000000000000003</v>
      </c>
      <c r="J1890" t="s">
        <v>1807</v>
      </c>
      <c r="K1890" s="17">
        <v>859.7808</v>
      </c>
      <c r="L1890">
        <f>VLOOKUP(C1890,Customer_Dim!$A$2:$H$501,3,0)</f>
        <v>42</v>
      </c>
      <c r="M1890" t="str">
        <f t="shared" si="29"/>
        <v>40–59</v>
      </c>
      <c r="N1890" t="str">
        <f>VLOOKUP(C1890,Customer_Dim!$A$2:$H$501,4,0)</f>
        <v>Male</v>
      </c>
      <c r="O1890" t="str">
        <f>VLOOKUP(C1890,Customer_Dim!$A$2:$H$501,6,0)</f>
        <v>Massachusetts</v>
      </c>
      <c r="P1890">
        <f>VLOOKUP(D1890,Product_Dim!$A$1:$G$101,7,0)</f>
        <v>86</v>
      </c>
    </row>
    <row r="1891" spans="1:16" x14ac:dyDescent="0.3">
      <c r="A1891" t="s">
        <v>2200</v>
      </c>
      <c r="B1891" s="4">
        <v>45561</v>
      </c>
      <c r="C1891" t="s">
        <v>1439</v>
      </c>
      <c r="D1891" t="s">
        <v>1616</v>
      </c>
      <c r="E1891" t="str">
        <f>VLOOKUP(D1891,Product_Dim!$A$1:$G$101,2,0)</f>
        <v>USB External Hard Drive</v>
      </c>
      <c r="F1891" t="s">
        <v>1764</v>
      </c>
      <c r="G1891">
        <v>3</v>
      </c>
      <c r="H1891">
        <v>112.26</v>
      </c>
      <c r="I1891">
        <v>0.11</v>
      </c>
      <c r="J1891" t="s">
        <v>1805</v>
      </c>
      <c r="K1891" s="17">
        <v>299.73419999999999</v>
      </c>
      <c r="L1891">
        <f>VLOOKUP(C1891,Customer_Dim!$A$2:$H$501,3,0)</f>
        <v>42</v>
      </c>
      <c r="M1891" t="str">
        <f t="shared" si="29"/>
        <v>40–59</v>
      </c>
      <c r="N1891" t="str">
        <f>VLOOKUP(C1891,Customer_Dim!$A$2:$H$501,4,0)</f>
        <v>Male</v>
      </c>
      <c r="O1891" t="str">
        <f>VLOOKUP(C1891,Customer_Dim!$A$2:$H$501,6,0)</f>
        <v>Massachusetts</v>
      </c>
      <c r="P1891">
        <f>VLOOKUP(D1891,Product_Dim!$A$1:$G$101,7,0)</f>
        <v>266</v>
      </c>
    </row>
    <row r="1892" spans="1:16" x14ac:dyDescent="0.3">
      <c r="A1892" t="s">
        <v>2729</v>
      </c>
      <c r="B1892" s="4">
        <v>45628</v>
      </c>
      <c r="C1892" t="s">
        <v>1439</v>
      </c>
      <c r="D1892" t="s">
        <v>1646</v>
      </c>
      <c r="E1892" t="str">
        <f>VLOOKUP(D1892,Product_Dim!$A$1:$G$101,2,0)</f>
        <v>Womens Cotton Scarf</v>
      </c>
      <c r="F1892" t="s">
        <v>1758</v>
      </c>
      <c r="G1892">
        <v>1</v>
      </c>
      <c r="H1892">
        <v>127.47</v>
      </c>
      <c r="I1892">
        <v>0.16</v>
      </c>
      <c r="J1892" t="s">
        <v>1810</v>
      </c>
      <c r="K1892" s="17">
        <v>107.0748</v>
      </c>
      <c r="L1892">
        <f>VLOOKUP(C1892,Customer_Dim!$A$2:$H$501,3,0)</f>
        <v>42</v>
      </c>
      <c r="M1892" t="str">
        <f t="shared" si="29"/>
        <v>40–59</v>
      </c>
      <c r="N1892" t="str">
        <f>VLOOKUP(C1892,Customer_Dim!$A$2:$H$501,4,0)</f>
        <v>Male</v>
      </c>
      <c r="O1892" t="str">
        <f>VLOOKUP(C1892,Customer_Dim!$A$2:$H$501,6,0)</f>
        <v>Massachusetts</v>
      </c>
      <c r="P1892">
        <f>VLOOKUP(D1892,Product_Dim!$A$1:$G$101,7,0)</f>
        <v>485</v>
      </c>
    </row>
    <row r="1893" spans="1:16" x14ac:dyDescent="0.3">
      <c r="A1893" t="s">
        <v>1944</v>
      </c>
      <c r="B1893" s="4">
        <v>45392</v>
      </c>
      <c r="C1893" t="s">
        <v>1442</v>
      </c>
      <c r="D1893" t="s">
        <v>1630</v>
      </c>
      <c r="E1893" t="str">
        <f>VLOOKUP(D1893,Product_Dim!$A$1:$G$101,2,0)</f>
        <v>Boxing Hand Wraps</v>
      </c>
      <c r="F1893" t="s">
        <v>1758</v>
      </c>
      <c r="G1893">
        <v>1</v>
      </c>
      <c r="H1893">
        <v>245.85</v>
      </c>
      <c r="I1893">
        <v>0.18</v>
      </c>
      <c r="J1893" t="s">
        <v>1810</v>
      </c>
      <c r="K1893" s="17">
        <v>201.59700000000001</v>
      </c>
      <c r="L1893">
        <f>VLOOKUP(C1893,Customer_Dim!$A$2:$H$501,3,0)</f>
        <v>53</v>
      </c>
      <c r="M1893" t="str">
        <f t="shared" si="29"/>
        <v>40–59</v>
      </c>
      <c r="N1893" t="str">
        <f>VLOOKUP(C1893,Customer_Dim!$A$2:$H$501,4,0)</f>
        <v>Male</v>
      </c>
      <c r="O1893" t="str">
        <f>VLOOKUP(C1893,Customer_Dim!$A$2:$H$501,6,0)</f>
        <v>Wisconsin</v>
      </c>
      <c r="P1893">
        <f>VLOOKUP(D1893,Product_Dim!$A$1:$G$101,7,0)</f>
        <v>260</v>
      </c>
    </row>
    <row r="1894" spans="1:16" x14ac:dyDescent="0.3">
      <c r="A1894" t="s">
        <v>2481</v>
      </c>
      <c r="B1894" s="4">
        <v>45665</v>
      </c>
      <c r="C1894" t="s">
        <v>1442</v>
      </c>
      <c r="D1894" t="s">
        <v>1644</v>
      </c>
      <c r="E1894" t="str">
        <f>VLOOKUP(D1894,Product_Dim!$A$1:$G$101,2,0)</f>
        <v>Foam Roller</v>
      </c>
      <c r="F1894" t="s">
        <v>1789</v>
      </c>
      <c r="G1894">
        <v>2</v>
      </c>
      <c r="H1894">
        <v>218.11</v>
      </c>
      <c r="I1894">
        <v>0.02</v>
      </c>
      <c r="J1894" t="s">
        <v>1810</v>
      </c>
      <c r="K1894" s="17">
        <v>427.49560000000002</v>
      </c>
      <c r="L1894">
        <f>VLOOKUP(C1894,Customer_Dim!$A$2:$H$501,3,0)</f>
        <v>53</v>
      </c>
      <c r="M1894" t="str">
        <f t="shared" si="29"/>
        <v>40–59</v>
      </c>
      <c r="N1894" t="str">
        <f>VLOOKUP(C1894,Customer_Dim!$A$2:$H$501,4,0)</f>
        <v>Male</v>
      </c>
      <c r="O1894" t="str">
        <f>VLOOKUP(C1894,Customer_Dim!$A$2:$H$501,6,0)</f>
        <v>Wisconsin</v>
      </c>
      <c r="P1894">
        <f>VLOOKUP(D1894,Product_Dim!$A$1:$G$101,7,0)</f>
        <v>138</v>
      </c>
    </row>
    <row r="1895" spans="1:16" x14ac:dyDescent="0.3">
      <c r="A1895" t="s">
        <v>2749</v>
      </c>
      <c r="B1895" s="4">
        <v>45841</v>
      </c>
      <c r="C1895" t="s">
        <v>1442</v>
      </c>
      <c r="D1895" t="s">
        <v>1672</v>
      </c>
      <c r="E1895" t="str">
        <f>VLOOKUP(D1895,Product_Dim!$A$1:$G$101,2,0)</f>
        <v>Hair Repair Oil Treatment</v>
      </c>
      <c r="F1895" t="s">
        <v>1792</v>
      </c>
      <c r="G1895">
        <v>3</v>
      </c>
      <c r="H1895">
        <v>385.74</v>
      </c>
      <c r="I1895">
        <v>0.27</v>
      </c>
      <c r="J1895" t="s">
        <v>1805</v>
      </c>
      <c r="K1895" s="17">
        <v>844.77059999999994</v>
      </c>
      <c r="L1895">
        <f>VLOOKUP(C1895,Customer_Dim!$A$2:$H$501,3,0)</f>
        <v>53</v>
      </c>
      <c r="M1895" t="str">
        <f t="shared" si="29"/>
        <v>40–59</v>
      </c>
      <c r="N1895" t="str">
        <f>VLOOKUP(C1895,Customer_Dim!$A$2:$H$501,4,0)</f>
        <v>Male</v>
      </c>
      <c r="O1895" t="str">
        <f>VLOOKUP(C1895,Customer_Dim!$A$2:$H$501,6,0)</f>
        <v>Wisconsin</v>
      </c>
      <c r="P1895">
        <f>VLOOKUP(D1895,Product_Dim!$A$1:$G$101,7,0)</f>
        <v>383</v>
      </c>
    </row>
    <row r="1896" spans="1:16" x14ac:dyDescent="0.3">
      <c r="A1896" t="s">
        <v>3801</v>
      </c>
      <c r="B1896" s="4">
        <v>45844</v>
      </c>
      <c r="C1896" t="s">
        <v>1442</v>
      </c>
      <c r="D1896" t="s">
        <v>1698</v>
      </c>
      <c r="E1896" t="str">
        <f>VLOOKUP(D1896,Product_Dim!$A$1:$G$101,2,0)</f>
        <v>Wooden Bookshelf</v>
      </c>
      <c r="F1896" t="s">
        <v>1764</v>
      </c>
      <c r="G1896">
        <v>1</v>
      </c>
      <c r="H1896">
        <v>905.23</v>
      </c>
      <c r="I1896">
        <v>0</v>
      </c>
      <c r="J1896" t="s">
        <v>1805</v>
      </c>
      <c r="K1896" s="17">
        <v>905.23</v>
      </c>
      <c r="L1896">
        <f>VLOOKUP(C1896,Customer_Dim!$A$2:$H$501,3,0)</f>
        <v>53</v>
      </c>
      <c r="M1896" t="str">
        <f t="shared" si="29"/>
        <v>40–59</v>
      </c>
      <c r="N1896" t="str">
        <f>VLOOKUP(C1896,Customer_Dim!$A$2:$H$501,4,0)</f>
        <v>Male</v>
      </c>
      <c r="O1896" t="str">
        <f>VLOOKUP(C1896,Customer_Dim!$A$2:$H$501,6,0)</f>
        <v>Wisconsin</v>
      </c>
      <c r="P1896">
        <f>VLOOKUP(D1896,Product_Dim!$A$1:$G$101,7,0)</f>
        <v>208</v>
      </c>
    </row>
    <row r="1897" spans="1:16" x14ac:dyDescent="0.3">
      <c r="A1897" t="s">
        <v>3281</v>
      </c>
      <c r="B1897" s="4">
        <v>45516</v>
      </c>
      <c r="C1897" t="s">
        <v>1445</v>
      </c>
      <c r="D1897" t="s">
        <v>1608</v>
      </c>
      <c r="E1897" t="str">
        <f>VLOOKUP(D1897,Product_Dim!$A$1:$G$101,2,0)</f>
        <v>Portable Power Bank</v>
      </c>
      <c r="F1897" t="s">
        <v>1774</v>
      </c>
      <c r="G1897">
        <v>4</v>
      </c>
      <c r="H1897">
        <v>278.70999999999998</v>
      </c>
      <c r="I1897">
        <v>0.2</v>
      </c>
      <c r="J1897" t="s">
        <v>1807</v>
      </c>
      <c r="K1897" s="17">
        <v>891.87199999999996</v>
      </c>
      <c r="L1897">
        <f>VLOOKUP(C1897,Customer_Dim!$A$2:$H$501,3,0)</f>
        <v>32</v>
      </c>
      <c r="M1897" t="str">
        <f t="shared" si="29"/>
        <v>20–39</v>
      </c>
      <c r="N1897" t="str">
        <f>VLOOKUP(C1897,Customer_Dim!$A$2:$H$501,4,0)</f>
        <v>Female</v>
      </c>
      <c r="O1897" t="str">
        <f>VLOOKUP(C1897,Customer_Dim!$A$2:$H$501,6,0)</f>
        <v>South Dakota</v>
      </c>
      <c r="P1897">
        <f>VLOOKUP(D1897,Product_Dim!$A$1:$G$101,7,0)</f>
        <v>301</v>
      </c>
    </row>
    <row r="1898" spans="1:16" x14ac:dyDescent="0.3">
      <c r="A1898" t="s">
        <v>2590</v>
      </c>
      <c r="B1898" s="4">
        <v>45794</v>
      </c>
      <c r="C1898" t="s">
        <v>1445</v>
      </c>
      <c r="D1898" t="s">
        <v>1728</v>
      </c>
      <c r="E1898" t="str">
        <f>VLOOKUP(D1898,Product_Dim!$A$1:$G$101,2,0)</f>
        <v>Stainless Steel Cookware Set</v>
      </c>
      <c r="F1898" t="s">
        <v>1792</v>
      </c>
      <c r="G1898">
        <v>1</v>
      </c>
      <c r="H1898">
        <v>873.18</v>
      </c>
      <c r="I1898">
        <v>0.03</v>
      </c>
      <c r="J1898" t="s">
        <v>1810</v>
      </c>
      <c r="K1898" s="17">
        <v>846.98459999999989</v>
      </c>
      <c r="L1898">
        <f>VLOOKUP(C1898,Customer_Dim!$A$2:$H$501,3,0)</f>
        <v>32</v>
      </c>
      <c r="M1898" t="str">
        <f t="shared" si="29"/>
        <v>20–39</v>
      </c>
      <c r="N1898" t="str">
        <f>VLOOKUP(C1898,Customer_Dim!$A$2:$H$501,4,0)</f>
        <v>Female</v>
      </c>
      <c r="O1898" t="str">
        <f>VLOOKUP(C1898,Customer_Dim!$A$2:$H$501,6,0)</f>
        <v>South Dakota</v>
      </c>
      <c r="P1898">
        <f>VLOOKUP(D1898,Product_Dim!$A$1:$G$101,7,0)</f>
        <v>146</v>
      </c>
    </row>
    <row r="1899" spans="1:16" x14ac:dyDescent="0.3">
      <c r="A1899" t="s">
        <v>2595</v>
      </c>
      <c r="B1899" s="4">
        <v>45778</v>
      </c>
      <c r="C1899" t="s">
        <v>1448</v>
      </c>
      <c r="D1899" t="s">
        <v>1676</v>
      </c>
      <c r="E1899" t="str">
        <f>VLOOKUP(D1899,Product_Dim!$A$1:$G$101,2,0)</f>
        <v>Shin Guards – Adult</v>
      </c>
      <c r="F1899" t="s">
        <v>1751</v>
      </c>
      <c r="G1899">
        <v>4</v>
      </c>
      <c r="H1899">
        <v>753</v>
      </c>
      <c r="I1899">
        <v>0.28000000000000003</v>
      </c>
      <c r="J1899" t="s">
        <v>1810</v>
      </c>
      <c r="K1899" s="17">
        <v>2168.64</v>
      </c>
      <c r="L1899">
        <f>VLOOKUP(C1899,Customer_Dim!$A$2:$H$501,3,0)</f>
        <v>18</v>
      </c>
      <c r="M1899" t="str">
        <f t="shared" si="29"/>
        <v>Below 20</v>
      </c>
      <c r="N1899" t="str">
        <f>VLOOKUP(C1899,Customer_Dim!$A$2:$H$501,4,0)</f>
        <v>Female</v>
      </c>
      <c r="O1899" t="str">
        <f>VLOOKUP(C1899,Customer_Dim!$A$2:$H$501,6,0)</f>
        <v>Vermont</v>
      </c>
      <c r="P1899">
        <f>VLOOKUP(D1899,Product_Dim!$A$1:$G$101,7,0)</f>
        <v>359</v>
      </c>
    </row>
    <row r="1900" spans="1:16" x14ac:dyDescent="0.3">
      <c r="A1900" t="s">
        <v>3203</v>
      </c>
      <c r="B1900" s="4">
        <v>45744</v>
      </c>
      <c r="C1900" t="s">
        <v>1448</v>
      </c>
      <c r="D1900" t="s">
        <v>1708</v>
      </c>
      <c r="E1900" t="str">
        <f>VLOOKUP(D1900,Product_Dim!$A$1:$G$101,2,0)</f>
        <v>Face Foundation Kit</v>
      </c>
      <c r="F1900" t="s">
        <v>1768</v>
      </c>
      <c r="G1900">
        <v>1</v>
      </c>
      <c r="H1900">
        <v>317.14999999999998</v>
      </c>
      <c r="I1900">
        <v>0.24</v>
      </c>
      <c r="J1900" t="s">
        <v>1810</v>
      </c>
      <c r="K1900" s="17">
        <v>241.03399999999999</v>
      </c>
      <c r="L1900">
        <f>VLOOKUP(C1900,Customer_Dim!$A$2:$H$501,3,0)</f>
        <v>18</v>
      </c>
      <c r="M1900" t="str">
        <f t="shared" si="29"/>
        <v>Below 20</v>
      </c>
      <c r="N1900" t="str">
        <f>VLOOKUP(C1900,Customer_Dim!$A$2:$H$501,4,0)</f>
        <v>Female</v>
      </c>
      <c r="O1900" t="str">
        <f>VLOOKUP(C1900,Customer_Dim!$A$2:$H$501,6,0)</f>
        <v>Vermont</v>
      </c>
      <c r="P1900">
        <f>VLOOKUP(D1900,Product_Dim!$A$1:$G$101,7,0)</f>
        <v>457</v>
      </c>
    </row>
    <row r="1901" spans="1:16" x14ac:dyDescent="0.3">
      <c r="A1901" t="s">
        <v>2048</v>
      </c>
      <c r="B1901" s="4">
        <v>45754</v>
      </c>
      <c r="C1901" t="s">
        <v>1450</v>
      </c>
      <c r="D1901" t="s">
        <v>1562</v>
      </c>
      <c r="E1901" t="str">
        <f>VLOOKUP(D1901,Product_Dim!$A$1:$G$101,2,0)</f>
        <v>Beard Grooming Kit</v>
      </c>
      <c r="F1901" t="s">
        <v>1795</v>
      </c>
      <c r="G1901">
        <v>1</v>
      </c>
      <c r="H1901">
        <v>922.78</v>
      </c>
      <c r="I1901">
        <v>0.28999999999999998</v>
      </c>
      <c r="J1901" t="s">
        <v>1810</v>
      </c>
      <c r="K1901" s="17">
        <v>655.17379999999991</v>
      </c>
      <c r="L1901">
        <f>VLOOKUP(C1901,Customer_Dim!$A$2:$H$501,3,0)</f>
        <v>33</v>
      </c>
      <c r="M1901" t="str">
        <f t="shared" si="29"/>
        <v>20–39</v>
      </c>
      <c r="N1901" t="str">
        <f>VLOOKUP(C1901,Customer_Dim!$A$2:$H$501,4,0)</f>
        <v>Female</v>
      </c>
      <c r="O1901" t="str">
        <f>VLOOKUP(C1901,Customer_Dim!$A$2:$H$501,6,0)</f>
        <v>Oklahoma</v>
      </c>
      <c r="P1901">
        <f>VLOOKUP(D1901,Product_Dim!$A$1:$G$101,7,0)</f>
        <v>256</v>
      </c>
    </row>
    <row r="1902" spans="1:16" x14ac:dyDescent="0.3">
      <c r="A1902" t="s">
        <v>2572</v>
      </c>
      <c r="B1902" s="4">
        <v>45718</v>
      </c>
      <c r="C1902" t="s">
        <v>1450</v>
      </c>
      <c r="D1902" t="s">
        <v>1566</v>
      </c>
      <c r="E1902" t="str">
        <f>VLOOKUP(D1902,Product_Dim!$A$1:$G$101,2,0)</f>
        <v>Women's Denim Jeans</v>
      </c>
      <c r="F1902" t="s">
        <v>1758</v>
      </c>
      <c r="G1902">
        <v>4</v>
      </c>
      <c r="H1902">
        <v>186.24</v>
      </c>
      <c r="I1902">
        <v>0.23</v>
      </c>
      <c r="J1902" t="s">
        <v>1805</v>
      </c>
      <c r="K1902" s="17">
        <v>573.61920000000009</v>
      </c>
      <c r="L1902">
        <f>VLOOKUP(C1902,Customer_Dim!$A$2:$H$501,3,0)</f>
        <v>33</v>
      </c>
      <c r="M1902" t="str">
        <f t="shared" si="29"/>
        <v>20–39</v>
      </c>
      <c r="N1902" t="str">
        <f>VLOOKUP(C1902,Customer_Dim!$A$2:$H$501,4,0)</f>
        <v>Female</v>
      </c>
      <c r="O1902" t="str">
        <f>VLOOKUP(C1902,Customer_Dim!$A$2:$H$501,6,0)</f>
        <v>Oklahoma</v>
      </c>
      <c r="P1902">
        <f>VLOOKUP(D1902,Product_Dim!$A$1:$G$101,7,0)</f>
        <v>343</v>
      </c>
    </row>
    <row r="1903" spans="1:16" x14ac:dyDescent="0.3">
      <c r="A1903" t="s">
        <v>3730</v>
      </c>
      <c r="B1903" s="4">
        <v>45344</v>
      </c>
      <c r="C1903" t="s">
        <v>1450</v>
      </c>
      <c r="D1903" t="s">
        <v>1584</v>
      </c>
      <c r="E1903" t="str">
        <f>VLOOKUP(D1903,Product_Dim!$A$1:$G$101,2,0)</f>
        <v>Decorative Floor Vase</v>
      </c>
      <c r="F1903" t="s">
        <v>1751</v>
      </c>
      <c r="G1903">
        <v>2</v>
      </c>
      <c r="H1903">
        <v>846.35</v>
      </c>
      <c r="I1903">
        <v>0.3</v>
      </c>
      <c r="J1903" t="s">
        <v>1810</v>
      </c>
      <c r="K1903" s="17">
        <v>1184.8900000000001</v>
      </c>
      <c r="L1903">
        <f>VLOOKUP(C1903,Customer_Dim!$A$2:$H$501,3,0)</f>
        <v>33</v>
      </c>
      <c r="M1903" t="str">
        <f t="shared" si="29"/>
        <v>20–39</v>
      </c>
      <c r="N1903" t="str">
        <f>VLOOKUP(C1903,Customer_Dim!$A$2:$H$501,4,0)</f>
        <v>Female</v>
      </c>
      <c r="O1903" t="str">
        <f>VLOOKUP(C1903,Customer_Dim!$A$2:$H$501,6,0)</f>
        <v>Oklahoma</v>
      </c>
      <c r="P1903">
        <f>VLOOKUP(D1903,Product_Dim!$A$1:$G$101,7,0)</f>
        <v>378</v>
      </c>
    </row>
    <row r="1904" spans="1:16" x14ac:dyDescent="0.3">
      <c r="A1904" t="s">
        <v>1930</v>
      </c>
      <c r="B1904" s="4">
        <v>45674</v>
      </c>
      <c r="C1904" t="s">
        <v>1450</v>
      </c>
      <c r="D1904" t="s">
        <v>1610</v>
      </c>
      <c r="E1904" t="str">
        <f>VLOOKUP(D1904,Product_Dim!$A$1:$G$101,2,0)</f>
        <v>Noise-Canceling Headphones</v>
      </c>
      <c r="F1904" t="s">
        <v>1743</v>
      </c>
      <c r="G1904">
        <v>3</v>
      </c>
      <c r="H1904">
        <v>334.6</v>
      </c>
      <c r="I1904">
        <v>0.11</v>
      </c>
      <c r="J1904" t="s">
        <v>1807</v>
      </c>
      <c r="K1904" s="17">
        <v>893.38200000000006</v>
      </c>
      <c r="L1904">
        <f>VLOOKUP(C1904,Customer_Dim!$A$2:$H$501,3,0)</f>
        <v>33</v>
      </c>
      <c r="M1904" t="str">
        <f t="shared" si="29"/>
        <v>20–39</v>
      </c>
      <c r="N1904" t="str">
        <f>VLOOKUP(C1904,Customer_Dim!$A$2:$H$501,4,0)</f>
        <v>Female</v>
      </c>
      <c r="O1904" t="str">
        <f>VLOOKUP(C1904,Customer_Dim!$A$2:$H$501,6,0)</f>
        <v>Oklahoma</v>
      </c>
      <c r="P1904">
        <f>VLOOKUP(D1904,Product_Dim!$A$1:$G$101,7,0)</f>
        <v>378</v>
      </c>
    </row>
    <row r="1905" spans="1:16" x14ac:dyDescent="0.3">
      <c r="A1905" t="s">
        <v>1829</v>
      </c>
      <c r="B1905" s="4">
        <v>45394</v>
      </c>
      <c r="C1905" t="s">
        <v>1450</v>
      </c>
      <c r="D1905" t="s">
        <v>1668</v>
      </c>
      <c r="E1905" t="str">
        <f>VLOOKUP(D1905,Product_Dim!$A$1:$G$101,2,0)</f>
        <v>Men's Sports Shorts</v>
      </c>
      <c r="F1905" t="s">
        <v>1771</v>
      </c>
      <c r="G1905">
        <v>3</v>
      </c>
      <c r="H1905">
        <v>979.42</v>
      </c>
      <c r="I1905">
        <v>0.03</v>
      </c>
      <c r="J1905" t="s">
        <v>1807</v>
      </c>
      <c r="K1905" s="17">
        <v>2850.1122</v>
      </c>
      <c r="L1905">
        <f>VLOOKUP(C1905,Customer_Dim!$A$2:$H$501,3,0)</f>
        <v>33</v>
      </c>
      <c r="M1905" t="str">
        <f t="shared" si="29"/>
        <v>20–39</v>
      </c>
      <c r="N1905" t="str">
        <f>VLOOKUP(C1905,Customer_Dim!$A$2:$H$501,4,0)</f>
        <v>Female</v>
      </c>
      <c r="O1905" t="str">
        <f>VLOOKUP(C1905,Customer_Dim!$A$2:$H$501,6,0)</f>
        <v>Oklahoma</v>
      </c>
      <c r="P1905">
        <f>VLOOKUP(D1905,Product_Dim!$A$1:$G$101,7,0)</f>
        <v>224</v>
      </c>
    </row>
    <row r="1906" spans="1:16" x14ac:dyDescent="0.3">
      <c r="A1906" t="s">
        <v>2212</v>
      </c>
      <c r="B1906" s="4">
        <v>45628</v>
      </c>
      <c r="C1906" t="s">
        <v>1450</v>
      </c>
      <c r="D1906" t="s">
        <v>1680</v>
      </c>
      <c r="E1906" t="str">
        <f>VLOOKUP(D1906,Product_Dim!$A$1:$G$101,2,0)</f>
        <v>Women's Ankle Boots</v>
      </c>
      <c r="F1906" t="s">
        <v>1786</v>
      </c>
      <c r="G1906">
        <v>1</v>
      </c>
      <c r="H1906">
        <v>745.15</v>
      </c>
      <c r="I1906">
        <v>0.25</v>
      </c>
      <c r="J1906" t="s">
        <v>1810</v>
      </c>
      <c r="K1906" s="17">
        <v>558.86249999999995</v>
      </c>
      <c r="L1906">
        <f>VLOOKUP(C1906,Customer_Dim!$A$2:$H$501,3,0)</f>
        <v>33</v>
      </c>
      <c r="M1906" t="str">
        <f t="shared" si="29"/>
        <v>20–39</v>
      </c>
      <c r="N1906" t="str">
        <f>VLOOKUP(C1906,Customer_Dim!$A$2:$H$501,4,0)</f>
        <v>Female</v>
      </c>
      <c r="O1906" t="str">
        <f>VLOOKUP(C1906,Customer_Dim!$A$2:$H$501,6,0)</f>
        <v>Oklahoma</v>
      </c>
      <c r="P1906">
        <f>VLOOKUP(D1906,Product_Dim!$A$1:$G$101,7,0)</f>
        <v>82</v>
      </c>
    </row>
    <row r="1907" spans="1:16" x14ac:dyDescent="0.3">
      <c r="A1907" t="s">
        <v>2526</v>
      </c>
      <c r="B1907" s="4">
        <v>45824</v>
      </c>
      <c r="C1907" t="s">
        <v>1450</v>
      </c>
      <c r="D1907" t="s">
        <v>1720</v>
      </c>
      <c r="E1907" t="str">
        <f>VLOOKUP(D1907,Product_Dim!$A$1:$G$101,2,0)</f>
        <v>Sports Stopwatch Basic</v>
      </c>
      <c r="F1907" t="s">
        <v>1789</v>
      </c>
      <c r="G1907">
        <v>4</v>
      </c>
      <c r="H1907">
        <v>52.35</v>
      </c>
      <c r="I1907">
        <v>0.23</v>
      </c>
      <c r="J1907" t="s">
        <v>1810</v>
      </c>
      <c r="K1907" s="17">
        <v>161.238</v>
      </c>
      <c r="L1907">
        <f>VLOOKUP(C1907,Customer_Dim!$A$2:$H$501,3,0)</f>
        <v>33</v>
      </c>
      <c r="M1907" t="str">
        <f t="shared" si="29"/>
        <v>20–39</v>
      </c>
      <c r="N1907" t="str">
        <f>VLOOKUP(C1907,Customer_Dim!$A$2:$H$501,4,0)</f>
        <v>Female</v>
      </c>
      <c r="O1907" t="str">
        <f>VLOOKUP(C1907,Customer_Dim!$A$2:$H$501,6,0)</f>
        <v>Oklahoma</v>
      </c>
      <c r="P1907">
        <f>VLOOKUP(D1907,Product_Dim!$A$1:$G$101,7,0)</f>
        <v>75</v>
      </c>
    </row>
    <row r="1908" spans="1:16" x14ac:dyDescent="0.3">
      <c r="A1908" t="s">
        <v>3265</v>
      </c>
      <c r="B1908" s="4">
        <v>45448</v>
      </c>
      <c r="C1908" t="s">
        <v>1453</v>
      </c>
      <c r="D1908" t="s">
        <v>1556</v>
      </c>
      <c r="E1908" t="str">
        <f>VLOOKUP(D1908,Product_Dim!$A$1:$G$101,2,0)</f>
        <v>USB-C Fast Charger</v>
      </c>
      <c r="F1908" t="s">
        <v>1768</v>
      </c>
      <c r="G1908">
        <v>3</v>
      </c>
      <c r="H1908">
        <v>769.06</v>
      </c>
      <c r="I1908">
        <v>0.23</v>
      </c>
      <c r="J1908" t="s">
        <v>1810</v>
      </c>
      <c r="K1908" s="17">
        <v>1776.5286000000001</v>
      </c>
      <c r="L1908">
        <f>VLOOKUP(C1908,Customer_Dim!$A$2:$H$501,3,0)</f>
        <v>41</v>
      </c>
      <c r="M1908" t="str">
        <f t="shared" si="29"/>
        <v>40–59</v>
      </c>
      <c r="N1908" t="str">
        <f>VLOOKUP(C1908,Customer_Dim!$A$2:$H$501,4,0)</f>
        <v>Female</v>
      </c>
      <c r="O1908" t="str">
        <f>VLOOKUP(C1908,Customer_Dim!$A$2:$H$501,6,0)</f>
        <v>Kansas</v>
      </c>
      <c r="P1908">
        <f>VLOOKUP(D1908,Product_Dim!$A$1:$G$101,7,0)</f>
        <v>453</v>
      </c>
    </row>
    <row r="1909" spans="1:16" x14ac:dyDescent="0.3">
      <c r="A1909" t="s">
        <v>3734</v>
      </c>
      <c r="B1909" s="4">
        <v>45545</v>
      </c>
      <c r="C1909" t="s">
        <v>1453</v>
      </c>
      <c r="D1909" t="s">
        <v>1568</v>
      </c>
      <c r="E1909" t="str">
        <f>VLOOKUP(D1909,Product_Dim!$A$1:$G$101,2,0)</f>
        <v>Knee Support Brace</v>
      </c>
      <c r="F1909" t="s">
        <v>1779</v>
      </c>
      <c r="G1909">
        <v>3</v>
      </c>
      <c r="H1909">
        <v>941.85</v>
      </c>
      <c r="I1909">
        <v>0.16</v>
      </c>
      <c r="J1909" t="s">
        <v>1807</v>
      </c>
      <c r="K1909" s="17">
        <v>2373.462</v>
      </c>
      <c r="L1909">
        <f>VLOOKUP(C1909,Customer_Dim!$A$2:$H$501,3,0)</f>
        <v>41</v>
      </c>
      <c r="M1909" t="str">
        <f t="shared" si="29"/>
        <v>40–59</v>
      </c>
      <c r="N1909" t="str">
        <f>VLOOKUP(C1909,Customer_Dim!$A$2:$H$501,4,0)</f>
        <v>Female</v>
      </c>
      <c r="O1909" t="str">
        <f>VLOOKUP(C1909,Customer_Dim!$A$2:$H$501,6,0)</f>
        <v>Kansas</v>
      </c>
      <c r="P1909">
        <f>VLOOKUP(D1909,Product_Dim!$A$1:$G$101,7,0)</f>
        <v>65</v>
      </c>
    </row>
    <row r="1910" spans="1:16" x14ac:dyDescent="0.3">
      <c r="A1910" t="s">
        <v>2439</v>
      </c>
      <c r="B1910" s="4">
        <v>45605</v>
      </c>
      <c r="C1910" t="s">
        <v>1453</v>
      </c>
      <c r="D1910" t="s">
        <v>1580</v>
      </c>
      <c r="E1910" t="str">
        <f>VLOOKUP(D1910,Product_Dim!$A$1:$G$101,2,0)</f>
        <v>Women's Scarf Set</v>
      </c>
      <c r="F1910" t="s">
        <v>1774</v>
      </c>
      <c r="G1910">
        <v>2</v>
      </c>
      <c r="H1910">
        <v>151.47</v>
      </c>
      <c r="I1910">
        <v>0.21</v>
      </c>
      <c r="J1910" t="s">
        <v>1807</v>
      </c>
      <c r="K1910" s="17">
        <v>239.32259999999999</v>
      </c>
      <c r="L1910">
        <f>VLOOKUP(C1910,Customer_Dim!$A$2:$H$501,3,0)</f>
        <v>41</v>
      </c>
      <c r="M1910" t="str">
        <f t="shared" si="29"/>
        <v>40–59</v>
      </c>
      <c r="N1910" t="str">
        <f>VLOOKUP(C1910,Customer_Dim!$A$2:$H$501,4,0)</f>
        <v>Female</v>
      </c>
      <c r="O1910" t="str">
        <f>VLOOKUP(C1910,Customer_Dim!$A$2:$H$501,6,0)</f>
        <v>Kansas</v>
      </c>
      <c r="P1910">
        <f>VLOOKUP(D1910,Product_Dim!$A$1:$G$101,7,0)</f>
        <v>268</v>
      </c>
    </row>
    <row r="1911" spans="1:16" x14ac:dyDescent="0.3">
      <c r="A1911" t="s">
        <v>2257</v>
      </c>
      <c r="B1911" s="4">
        <v>45811</v>
      </c>
      <c r="C1911" t="s">
        <v>1453</v>
      </c>
      <c r="D1911" t="s">
        <v>1682</v>
      </c>
      <c r="E1911" t="str">
        <f>VLOOKUP(D1911,Product_Dim!$A$1:$G$101,2,0)</f>
        <v>Wireless Mouse</v>
      </c>
      <c r="F1911" t="s">
        <v>1786</v>
      </c>
      <c r="G1911">
        <v>3</v>
      </c>
      <c r="H1911">
        <v>761.8</v>
      </c>
      <c r="I1911">
        <v>0.06</v>
      </c>
      <c r="J1911" t="s">
        <v>1810</v>
      </c>
      <c r="K1911" s="17">
        <v>2148.2759999999989</v>
      </c>
      <c r="L1911">
        <f>VLOOKUP(C1911,Customer_Dim!$A$2:$H$501,3,0)</f>
        <v>41</v>
      </c>
      <c r="M1911" t="str">
        <f t="shared" si="29"/>
        <v>40–59</v>
      </c>
      <c r="N1911" t="str">
        <f>VLOOKUP(C1911,Customer_Dim!$A$2:$H$501,4,0)</f>
        <v>Female</v>
      </c>
      <c r="O1911" t="str">
        <f>VLOOKUP(C1911,Customer_Dim!$A$2:$H$501,6,0)</f>
        <v>Kansas</v>
      </c>
      <c r="P1911">
        <f>VLOOKUP(D1911,Product_Dim!$A$1:$G$101,7,0)</f>
        <v>320</v>
      </c>
    </row>
    <row r="1912" spans="1:16" x14ac:dyDescent="0.3">
      <c r="A1912" t="s">
        <v>2276</v>
      </c>
      <c r="B1912" s="4">
        <v>45614</v>
      </c>
      <c r="C1912" t="s">
        <v>1453</v>
      </c>
      <c r="D1912" t="s">
        <v>1726</v>
      </c>
      <c r="E1912" t="str">
        <f>VLOOKUP(D1912,Product_Dim!$A$1:$G$101,2,0)</f>
        <v>Portable Bluetooth Speaker</v>
      </c>
      <c r="F1912" t="s">
        <v>1764</v>
      </c>
      <c r="G1912">
        <v>4</v>
      </c>
      <c r="H1912">
        <v>610.6</v>
      </c>
      <c r="I1912">
        <v>0.1</v>
      </c>
      <c r="J1912" t="s">
        <v>1807</v>
      </c>
      <c r="K1912" s="17">
        <v>2198.16</v>
      </c>
      <c r="L1912">
        <f>VLOOKUP(C1912,Customer_Dim!$A$2:$H$501,3,0)</f>
        <v>41</v>
      </c>
      <c r="M1912" t="str">
        <f t="shared" si="29"/>
        <v>40–59</v>
      </c>
      <c r="N1912" t="str">
        <f>VLOOKUP(C1912,Customer_Dim!$A$2:$H$501,4,0)</f>
        <v>Female</v>
      </c>
      <c r="O1912" t="str">
        <f>VLOOKUP(C1912,Customer_Dim!$A$2:$H$501,6,0)</f>
        <v>Kansas</v>
      </c>
      <c r="P1912">
        <f>VLOOKUP(D1912,Product_Dim!$A$1:$G$101,7,0)</f>
        <v>73</v>
      </c>
    </row>
    <row r="1913" spans="1:16" x14ac:dyDescent="0.3">
      <c r="A1913" t="s">
        <v>2071</v>
      </c>
      <c r="B1913" s="4">
        <v>45648</v>
      </c>
      <c r="C1913" t="s">
        <v>1456</v>
      </c>
      <c r="D1913" t="s">
        <v>1562</v>
      </c>
      <c r="E1913" t="str">
        <f>VLOOKUP(D1913,Product_Dim!$A$1:$G$101,2,0)</f>
        <v>Beard Grooming Kit</v>
      </c>
      <c r="F1913" t="s">
        <v>1774</v>
      </c>
      <c r="G1913">
        <v>4</v>
      </c>
      <c r="H1913">
        <v>640.23</v>
      </c>
      <c r="I1913">
        <v>0.06</v>
      </c>
      <c r="J1913" t="s">
        <v>1810</v>
      </c>
      <c r="K1913" s="17">
        <v>2407.2647999999999</v>
      </c>
      <c r="L1913">
        <f>VLOOKUP(C1913,Customer_Dim!$A$2:$H$501,3,0)</f>
        <v>59</v>
      </c>
      <c r="M1913" t="str">
        <f t="shared" si="29"/>
        <v>40–59</v>
      </c>
      <c r="N1913" t="str">
        <f>VLOOKUP(C1913,Customer_Dim!$A$2:$H$501,4,0)</f>
        <v>Male</v>
      </c>
      <c r="O1913" t="str">
        <f>VLOOKUP(C1913,Customer_Dim!$A$2:$H$501,6,0)</f>
        <v>South Dakota</v>
      </c>
      <c r="P1913">
        <f>VLOOKUP(D1913,Product_Dim!$A$1:$G$101,7,0)</f>
        <v>256</v>
      </c>
    </row>
    <row r="1914" spans="1:16" x14ac:dyDescent="0.3">
      <c r="A1914" t="s">
        <v>3296</v>
      </c>
      <c r="B1914" s="4">
        <v>45629</v>
      </c>
      <c r="C1914" t="s">
        <v>1456</v>
      </c>
      <c r="D1914" t="s">
        <v>1586</v>
      </c>
      <c r="E1914" t="str">
        <f>VLOOKUP(D1914,Product_Dim!$A$1:$G$101,2,0)</f>
        <v>Sports Stopwatch Timer</v>
      </c>
      <c r="F1914" t="s">
        <v>1751</v>
      </c>
      <c r="G1914">
        <v>3</v>
      </c>
      <c r="H1914">
        <v>199.41</v>
      </c>
      <c r="I1914">
        <v>0.16</v>
      </c>
      <c r="J1914" t="s">
        <v>1810</v>
      </c>
      <c r="K1914" s="17">
        <v>502.51319999999998</v>
      </c>
      <c r="L1914">
        <f>VLOOKUP(C1914,Customer_Dim!$A$2:$H$501,3,0)</f>
        <v>59</v>
      </c>
      <c r="M1914" t="str">
        <f t="shared" si="29"/>
        <v>40–59</v>
      </c>
      <c r="N1914" t="str">
        <f>VLOOKUP(C1914,Customer_Dim!$A$2:$H$501,4,0)</f>
        <v>Male</v>
      </c>
      <c r="O1914" t="str">
        <f>VLOOKUP(C1914,Customer_Dim!$A$2:$H$501,6,0)</f>
        <v>South Dakota</v>
      </c>
      <c r="P1914">
        <f>VLOOKUP(D1914,Product_Dim!$A$1:$G$101,7,0)</f>
        <v>137</v>
      </c>
    </row>
    <row r="1915" spans="1:16" x14ac:dyDescent="0.3">
      <c r="A1915" t="s">
        <v>3537</v>
      </c>
      <c r="B1915" s="4">
        <v>45549</v>
      </c>
      <c r="C1915" t="s">
        <v>1456</v>
      </c>
      <c r="D1915" t="s">
        <v>1592</v>
      </c>
      <c r="E1915" t="str">
        <f>VLOOKUP(D1915,Product_Dim!$A$1:$G$101,2,0)</f>
        <v>Basketball</v>
      </c>
      <c r="F1915" t="s">
        <v>1792</v>
      </c>
      <c r="G1915">
        <v>2</v>
      </c>
      <c r="H1915">
        <v>695.02</v>
      </c>
      <c r="I1915">
        <v>0.3</v>
      </c>
      <c r="J1915" t="s">
        <v>1810</v>
      </c>
      <c r="K1915" s="17">
        <v>973.02799999999991</v>
      </c>
      <c r="L1915">
        <f>VLOOKUP(C1915,Customer_Dim!$A$2:$H$501,3,0)</f>
        <v>59</v>
      </c>
      <c r="M1915" t="str">
        <f t="shared" si="29"/>
        <v>40–59</v>
      </c>
      <c r="N1915" t="str">
        <f>VLOOKUP(C1915,Customer_Dim!$A$2:$H$501,4,0)</f>
        <v>Male</v>
      </c>
      <c r="O1915" t="str">
        <f>VLOOKUP(C1915,Customer_Dim!$A$2:$H$501,6,0)</f>
        <v>South Dakota</v>
      </c>
      <c r="P1915">
        <f>VLOOKUP(D1915,Product_Dim!$A$1:$G$101,7,0)</f>
        <v>281</v>
      </c>
    </row>
    <row r="1916" spans="1:16" x14ac:dyDescent="0.3">
      <c r="A1916" t="s">
        <v>3477</v>
      </c>
      <c r="B1916" s="4">
        <v>45385</v>
      </c>
      <c r="C1916" t="s">
        <v>1456</v>
      </c>
      <c r="D1916" t="s">
        <v>1606</v>
      </c>
      <c r="E1916" t="str">
        <f>VLOOKUP(D1916,Product_Dim!$A$1:$G$101,2,0)</f>
        <v>Sports Water Hydration Pack</v>
      </c>
      <c r="F1916" t="s">
        <v>1776</v>
      </c>
      <c r="G1916">
        <v>2</v>
      </c>
      <c r="H1916">
        <v>960.81</v>
      </c>
      <c r="I1916">
        <v>0.28000000000000003</v>
      </c>
      <c r="J1916" t="s">
        <v>1807</v>
      </c>
      <c r="K1916" s="17">
        <v>1383.5663999999999</v>
      </c>
      <c r="L1916">
        <f>VLOOKUP(C1916,Customer_Dim!$A$2:$H$501,3,0)</f>
        <v>59</v>
      </c>
      <c r="M1916" t="str">
        <f t="shared" si="29"/>
        <v>40–59</v>
      </c>
      <c r="N1916" t="str">
        <f>VLOOKUP(C1916,Customer_Dim!$A$2:$H$501,4,0)</f>
        <v>Male</v>
      </c>
      <c r="O1916" t="str">
        <f>VLOOKUP(C1916,Customer_Dim!$A$2:$H$501,6,0)</f>
        <v>South Dakota</v>
      </c>
      <c r="P1916">
        <f>VLOOKUP(D1916,Product_Dim!$A$1:$G$101,7,0)</f>
        <v>394</v>
      </c>
    </row>
    <row r="1917" spans="1:16" x14ac:dyDescent="0.3">
      <c r="A1917" t="s">
        <v>1987</v>
      </c>
      <c r="B1917" s="4">
        <v>45235</v>
      </c>
      <c r="C1917" t="s">
        <v>1456</v>
      </c>
      <c r="D1917" t="s">
        <v>1608</v>
      </c>
      <c r="E1917" t="str">
        <f>VLOOKUP(D1917,Product_Dim!$A$1:$G$101,2,0)</f>
        <v>Portable Power Bank</v>
      </c>
      <c r="F1917" t="s">
        <v>1776</v>
      </c>
      <c r="G1917">
        <v>3</v>
      </c>
      <c r="H1917">
        <v>954.29</v>
      </c>
      <c r="I1917">
        <v>0.27</v>
      </c>
      <c r="J1917" t="s">
        <v>1805</v>
      </c>
      <c r="K1917" s="17">
        <v>2089.8951000000002</v>
      </c>
      <c r="L1917">
        <f>VLOOKUP(C1917,Customer_Dim!$A$2:$H$501,3,0)</f>
        <v>59</v>
      </c>
      <c r="M1917" t="str">
        <f t="shared" si="29"/>
        <v>40–59</v>
      </c>
      <c r="N1917" t="str">
        <f>VLOOKUP(C1917,Customer_Dim!$A$2:$H$501,4,0)</f>
        <v>Male</v>
      </c>
      <c r="O1917" t="str">
        <f>VLOOKUP(C1917,Customer_Dim!$A$2:$H$501,6,0)</f>
        <v>South Dakota</v>
      </c>
      <c r="P1917">
        <f>VLOOKUP(D1917,Product_Dim!$A$1:$G$101,7,0)</f>
        <v>301</v>
      </c>
    </row>
    <row r="1918" spans="1:16" x14ac:dyDescent="0.3">
      <c r="A1918" t="s">
        <v>3383</v>
      </c>
      <c r="B1918" s="4">
        <v>45241</v>
      </c>
      <c r="C1918" t="s">
        <v>1456</v>
      </c>
      <c r="D1918" t="s">
        <v>1542</v>
      </c>
      <c r="E1918" t="str">
        <f>VLOOKUP(D1918,Product_Dim!$A$1:$G$101,2,0)</f>
        <v>LED Table Lamp</v>
      </c>
      <c r="F1918" t="s">
        <v>1758</v>
      </c>
      <c r="G1918">
        <v>3</v>
      </c>
      <c r="H1918">
        <v>598.82000000000005</v>
      </c>
      <c r="I1918">
        <v>0.19</v>
      </c>
      <c r="J1918" t="s">
        <v>1810</v>
      </c>
      <c r="K1918" s="17">
        <v>1455.1325999999999</v>
      </c>
      <c r="L1918">
        <f>VLOOKUP(C1918,Customer_Dim!$A$2:$H$501,3,0)</f>
        <v>59</v>
      </c>
      <c r="M1918" t="str">
        <f t="shared" si="29"/>
        <v>40–59</v>
      </c>
      <c r="N1918" t="str">
        <f>VLOOKUP(C1918,Customer_Dim!$A$2:$H$501,4,0)</f>
        <v>Male</v>
      </c>
      <c r="O1918" t="str">
        <f>VLOOKUP(C1918,Customer_Dim!$A$2:$H$501,6,0)</f>
        <v>South Dakota</v>
      </c>
      <c r="P1918">
        <f>VLOOKUP(D1918,Product_Dim!$A$1:$G$101,7,0)</f>
        <v>170</v>
      </c>
    </row>
    <row r="1919" spans="1:16" x14ac:dyDescent="0.3">
      <c r="A1919" t="s">
        <v>2232</v>
      </c>
      <c r="B1919" s="4">
        <v>45807</v>
      </c>
      <c r="C1919" t="s">
        <v>1456</v>
      </c>
      <c r="D1919" t="s">
        <v>1704</v>
      </c>
      <c r="E1919" t="str">
        <f>VLOOKUP(D1919,Product_Dim!$A$1:$G$101,2,0)</f>
        <v>LED Bedside Lamp</v>
      </c>
      <c r="F1919" t="s">
        <v>1768</v>
      </c>
      <c r="G1919">
        <v>2</v>
      </c>
      <c r="H1919">
        <v>209.96</v>
      </c>
      <c r="I1919">
        <v>0</v>
      </c>
      <c r="J1919" t="s">
        <v>1805</v>
      </c>
      <c r="K1919" s="17">
        <v>419.92</v>
      </c>
      <c r="L1919">
        <f>VLOOKUP(C1919,Customer_Dim!$A$2:$H$501,3,0)</f>
        <v>59</v>
      </c>
      <c r="M1919" t="str">
        <f t="shared" si="29"/>
        <v>40–59</v>
      </c>
      <c r="N1919" t="str">
        <f>VLOOKUP(C1919,Customer_Dim!$A$2:$H$501,4,0)</f>
        <v>Male</v>
      </c>
      <c r="O1919" t="str">
        <f>VLOOKUP(C1919,Customer_Dim!$A$2:$H$501,6,0)</f>
        <v>South Dakota</v>
      </c>
      <c r="P1919">
        <f>VLOOKUP(D1919,Product_Dim!$A$1:$G$101,7,0)</f>
        <v>220</v>
      </c>
    </row>
    <row r="1920" spans="1:16" x14ac:dyDescent="0.3">
      <c r="A1920" t="s">
        <v>2462</v>
      </c>
      <c r="B1920" s="4">
        <v>45388</v>
      </c>
      <c r="C1920" t="s">
        <v>1458</v>
      </c>
      <c r="D1920" t="s">
        <v>1574</v>
      </c>
      <c r="E1920" t="str">
        <f>VLOOKUP(D1920,Product_Dim!$A$1:$G$101,2,0)</f>
        <v>Carbon Fiber Tennis Racket</v>
      </c>
      <c r="F1920" t="s">
        <v>1776</v>
      </c>
      <c r="G1920">
        <v>4</v>
      </c>
      <c r="H1920">
        <v>411.68</v>
      </c>
      <c r="I1920">
        <v>0.06</v>
      </c>
      <c r="J1920" t="s">
        <v>1807</v>
      </c>
      <c r="K1920" s="17">
        <v>1547.9168</v>
      </c>
      <c r="L1920">
        <f>VLOOKUP(C1920,Customer_Dim!$A$2:$H$501,3,0)</f>
        <v>40</v>
      </c>
      <c r="M1920" t="str">
        <f t="shared" si="29"/>
        <v>40–59</v>
      </c>
      <c r="N1920" t="str">
        <f>VLOOKUP(C1920,Customer_Dim!$A$2:$H$501,4,0)</f>
        <v>Male</v>
      </c>
      <c r="O1920" t="str">
        <f>VLOOKUP(C1920,Customer_Dim!$A$2:$H$501,6,0)</f>
        <v>West Virginia</v>
      </c>
      <c r="P1920">
        <f>VLOOKUP(D1920,Product_Dim!$A$1:$G$101,7,0)</f>
        <v>432</v>
      </c>
    </row>
    <row r="1921" spans="1:16" x14ac:dyDescent="0.3">
      <c r="A1921" t="s">
        <v>2291</v>
      </c>
      <c r="B1921" s="4">
        <v>45639</v>
      </c>
      <c r="C1921" t="s">
        <v>1458</v>
      </c>
      <c r="D1921" t="s">
        <v>1662</v>
      </c>
      <c r="E1921" t="str">
        <f>VLOOKUP(D1921,Product_Dim!$A$1:$G$101,2,0)</f>
        <v>Women's Hair Dryer Brush</v>
      </c>
      <c r="F1921" t="s">
        <v>1789</v>
      </c>
      <c r="G1921">
        <v>1</v>
      </c>
      <c r="H1921">
        <v>440.19</v>
      </c>
      <c r="I1921">
        <v>0.03</v>
      </c>
      <c r="J1921" t="s">
        <v>1807</v>
      </c>
      <c r="K1921" s="17">
        <v>426.98430000000002</v>
      </c>
      <c r="L1921">
        <f>VLOOKUP(C1921,Customer_Dim!$A$2:$H$501,3,0)</f>
        <v>40</v>
      </c>
      <c r="M1921" t="str">
        <f t="shared" si="29"/>
        <v>40–59</v>
      </c>
      <c r="N1921" t="str">
        <f>VLOOKUP(C1921,Customer_Dim!$A$2:$H$501,4,0)</f>
        <v>Male</v>
      </c>
      <c r="O1921" t="str">
        <f>VLOOKUP(C1921,Customer_Dim!$A$2:$H$501,6,0)</f>
        <v>West Virginia</v>
      </c>
      <c r="P1921">
        <f>VLOOKUP(D1921,Product_Dim!$A$1:$G$101,7,0)</f>
        <v>177</v>
      </c>
    </row>
    <row r="1922" spans="1:16" x14ac:dyDescent="0.3">
      <c r="A1922" t="s">
        <v>2115</v>
      </c>
      <c r="B1922" s="4">
        <v>45796</v>
      </c>
      <c r="C1922" t="s">
        <v>1458</v>
      </c>
      <c r="D1922" t="s">
        <v>1678</v>
      </c>
      <c r="E1922" t="str">
        <f>VLOOKUP(D1922,Product_Dim!$A$1:$G$101,2,0)</f>
        <v>Bluetooth Car Audio System</v>
      </c>
      <c r="F1922" t="s">
        <v>1739</v>
      </c>
      <c r="G1922">
        <v>4</v>
      </c>
      <c r="H1922">
        <v>396.53</v>
      </c>
      <c r="I1922">
        <v>7.0000000000000007E-2</v>
      </c>
      <c r="J1922" t="s">
        <v>1807</v>
      </c>
      <c r="K1922" s="17">
        <v>1475.0916</v>
      </c>
      <c r="L1922">
        <f>VLOOKUP(C1922,Customer_Dim!$A$2:$H$501,3,0)</f>
        <v>40</v>
      </c>
      <c r="M1922" t="str">
        <f t="shared" si="29"/>
        <v>40–59</v>
      </c>
      <c r="N1922" t="str">
        <f>VLOOKUP(C1922,Customer_Dim!$A$2:$H$501,4,0)</f>
        <v>Male</v>
      </c>
      <c r="O1922" t="str">
        <f>VLOOKUP(C1922,Customer_Dim!$A$2:$H$501,6,0)</f>
        <v>West Virginia</v>
      </c>
      <c r="P1922">
        <f>VLOOKUP(D1922,Product_Dim!$A$1:$G$101,7,0)</f>
        <v>159</v>
      </c>
    </row>
    <row r="1923" spans="1:16" x14ac:dyDescent="0.3">
      <c r="A1923" t="s">
        <v>2219</v>
      </c>
      <c r="B1923" s="4">
        <v>45518</v>
      </c>
      <c r="C1923" t="s">
        <v>1458</v>
      </c>
      <c r="D1923" t="s">
        <v>1728</v>
      </c>
      <c r="E1923" t="str">
        <f>VLOOKUP(D1923,Product_Dim!$A$1:$G$101,2,0)</f>
        <v>Stainless Steel Cookware Set</v>
      </c>
      <c r="F1923" t="s">
        <v>1789</v>
      </c>
      <c r="G1923">
        <v>3</v>
      </c>
      <c r="H1923">
        <v>507.33</v>
      </c>
      <c r="I1923">
        <v>0.06</v>
      </c>
      <c r="J1923" t="s">
        <v>1807</v>
      </c>
      <c r="K1923" s="17">
        <v>1430.6705999999999</v>
      </c>
      <c r="L1923">
        <f>VLOOKUP(C1923,Customer_Dim!$A$2:$H$501,3,0)</f>
        <v>40</v>
      </c>
      <c r="M1923" t="str">
        <f t="shared" ref="M1923:M1986" si="30">IF(L1923&lt;20,"Below 20",
IF(L1923&lt;40,"20–39",
IF(L1923&lt;60,"40–59","60+")))</f>
        <v>40–59</v>
      </c>
      <c r="N1923" t="str">
        <f>VLOOKUP(C1923,Customer_Dim!$A$2:$H$501,4,0)</f>
        <v>Male</v>
      </c>
      <c r="O1923" t="str">
        <f>VLOOKUP(C1923,Customer_Dim!$A$2:$H$501,6,0)</f>
        <v>West Virginia</v>
      </c>
      <c r="P1923">
        <f>VLOOKUP(D1923,Product_Dim!$A$1:$G$101,7,0)</f>
        <v>146</v>
      </c>
    </row>
    <row r="1924" spans="1:16" x14ac:dyDescent="0.3">
      <c r="A1924" t="s">
        <v>3672</v>
      </c>
      <c r="B1924" s="4">
        <v>45720</v>
      </c>
      <c r="C1924" t="s">
        <v>1461</v>
      </c>
      <c r="D1924" t="s">
        <v>1552</v>
      </c>
      <c r="E1924" t="str">
        <f>VLOOKUP(D1924,Product_Dim!$A$1:$G$101,2,0)</f>
        <v>HD Smart TV Stick</v>
      </c>
      <c r="F1924" t="s">
        <v>1739</v>
      </c>
      <c r="G1924">
        <v>4</v>
      </c>
      <c r="H1924">
        <v>972.14</v>
      </c>
      <c r="I1924">
        <v>0.25</v>
      </c>
      <c r="J1924" t="s">
        <v>1805</v>
      </c>
      <c r="K1924" s="17">
        <v>2916.42</v>
      </c>
      <c r="L1924">
        <f>VLOOKUP(C1924,Customer_Dim!$A$2:$H$501,3,0)</f>
        <v>33</v>
      </c>
      <c r="M1924" t="str">
        <f t="shared" si="30"/>
        <v>20–39</v>
      </c>
      <c r="N1924" t="str">
        <f>VLOOKUP(C1924,Customer_Dim!$A$2:$H$501,4,0)</f>
        <v>Male</v>
      </c>
      <c r="O1924" t="str">
        <f>VLOOKUP(C1924,Customer_Dim!$A$2:$H$501,6,0)</f>
        <v>Florida</v>
      </c>
      <c r="P1924">
        <f>VLOOKUP(D1924,Product_Dim!$A$1:$G$101,7,0)</f>
        <v>0</v>
      </c>
    </row>
    <row r="1925" spans="1:16" x14ac:dyDescent="0.3">
      <c r="A1925" t="s">
        <v>2959</v>
      </c>
      <c r="B1925" s="4">
        <v>45924</v>
      </c>
      <c r="C1925" t="s">
        <v>1461</v>
      </c>
      <c r="D1925" t="s">
        <v>1660</v>
      </c>
      <c r="E1925" t="str">
        <f>VLOOKUP(D1925,Product_Dim!$A$1:$G$101,2,0)</f>
        <v>Adjustable Dumbbells 20kg</v>
      </c>
      <c r="F1925" t="s">
        <v>1748</v>
      </c>
      <c r="G1925">
        <v>3</v>
      </c>
      <c r="H1925">
        <v>258.06</v>
      </c>
      <c r="I1925">
        <v>0</v>
      </c>
      <c r="J1925" t="s">
        <v>1807</v>
      </c>
      <c r="K1925" s="17">
        <v>774.18000000000006</v>
      </c>
      <c r="L1925">
        <f>VLOOKUP(C1925,Customer_Dim!$A$2:$H$501,3,0)</f>
        <v>33</v>
      </c>
      <c r="M1925" t="str">
        <f t="shared" si="30"/>
        <v>20–39</v>
      </c>
      <c r="N1925" t="str">
        <f>VLOOKUP(C1925,Customer_Dim!$A$2:$H$501,4,0)</f>
        <v>Male</v>
      </c>
      <c r="O1925" t="str">
        <f>VLOOKUP(C1925,Customer_Dim!$A$2:$H$501,6,0)</f>
        <v>Florida</v>
      </c>
      <c r="P1925">
        <f>VLOOKUP(D1925,Product_Dim!$A$1:$G$101,7,0)</f>
        <v>423</v>
      </c>
    </row>
    <row r="1926" spans="1:16" x14ac:dyDescent="0.3">
      <c r="A1926" t="s">
        <v>2905</v>
      </c>
      <c r="B1926" s="4">
        <v>45869</v>
      </c>
      <c r="C1926" t="s">
        <v>1464</v>
      </c>
      <c r="D1926" t="s">
        <v>1560</v>
      </c>
      <c r="E1926" t="str">
        <f>VLOOKUP(D1926,Product_Dim!$A$1:$G$101,2,0)</f>
        <v>4K Home Projector</v>
      </c>
      <c r="F1926" t="s">
        <v>1783</v>
      </c>
      <c r="G1926">
        <v>3</v>
      </c>
      <c r="H1926">
        <v>248.43</v>
      </c>
      <c r="I1926">
        <v>0.24</v>
      </c>
      <c r="J1926" t="s">
        <v>1810</v>
      </c>
      <c r="K1926" s="17">
        <v>566.42039999999997</v>
      </c>
      <c r="L1926">
        <f>VLOOKUP(C1926,Customer_Dim!$A$2:$H$501,3,0)</f>
        <v>21</v>
      </c>
      <c r="M1926" t="str">
        <f t="shared" si="30"/>
        <v>20–39</v>
      </c>
      <c r="N1926" t="str">
        <f>VLOOKUP(C1926,Customer_Dim!$A$2:$H$501,4,0)</f>
        <v>Male</v>
      </c>
      <c r="O1926" t="str">
        <f>VLOOKUP(C1926,Customer_Dim!$A$2:$H$501,6,0)</f>
        <v>Georgia</v>
      </c>
      <c r="P1926">
        <f>VLOOKUP(D1926,Product_Dim!$A$1:$G$101,7,0)</f>
        <v>301</v>
      </c>
    </row>
    <row r="1927" spans="1:16" x14ac:dyDescent="0.3">
      <c r="A1927" t="s">
        <v>2113</v>
      </c>
      <c r="B1927" s="4">
        <v>45679</v>
      </c>
      <c r="C1927" t="s">
        <v>1464</v>
      </c>
      <c r="D1927" t="s">
        <v>1654</v>
      </c>
      <c r="E1927" t="str">
        <f>VLOOKUP(D1927,Product_Dim!$A$1:$G$101,2,0)</f>
        <v>Laptop Cooling Pad</v>
      </c>
      <c r="F1927" t="s">
        <v>1781</v>
      </c>
      <c r="G1927">
        <v>2</v>
      </c>
      <c r="H1927">
        <v>837.76</v>
      </c>
      <c r="I1927">
        <v>0.03</v>
      </c>
      <c r="J1927" t="s">
        <v>1810</v>
      </c>
      <c r="K1927" s="17">
        <v>1625.2544</v>
      </c>
      <c r="L1927">
        <f>VLOOKUP(C1927,Customer_Dim!$A$2:$H$501,3,0)</f>
        <v>21</v>
      </c>
      <c r="M1927" t="str">
        <f t="shared" si="30"/>
        <v>20–39</v>
      </c>
      <c r="N1927" t="str">
        <f>VLOOKUP(C1927,Customer_Dim!$A$2:$H$501,4,0)</f>
        <v>Male</v>
      </c>
      <c r="O1927" t="str">
        <f>VLOOKUP(C1927,Customer_Dim!$A$2:$H$501,6,0)</f>
        <v>Georgia</v>
      </c>
      <c r="P1927">
        <f>VLOOKUP(D1927,Product_Dim!$A$1:$G$101,7,0)</f>
        <v>222</v>
      </c>
    </row>
    <row r="1928" spans="1:16" x14ac:dyDescent="0.3">
      <c r="A1928" t="s">
        <v>2419</v>
      </c>
      <c r="B1928" s="4">
        <v>45598</v>
      </c>
      <c r="C1928" t="s">
        <v>1464</v>
      </c>
      <c r="D1928" t="s">
        <v>1706</v>
      </c>
      <c r="E1928" t="str">
        <f>VLOOKUP(D1928,Product_Dim!$A$1:$G$101,2,0)</f>
        <v>Sports Wrist Sweatbands</v>
      </c>
      <c r="F1928" t="s">
        <v>1783</v>
      </c>
      <c r="G1928">
        <v>3</v>
      </c>
      <c r="H1928">
        <v>920.61</v>
      </c>
      <c r="I1928">
        <v>0.04</v>
      </c>
      <c r="J1928" t="s">
        <v>1805</v>
      </c>
      <c r="K1928" s="17">
        <v>2651.3568</v>
      </c>
      <c r="L1928">
        <f>VLOOKUP(C1928,Customer_Dim!$A$2:$H$501,3,0)</f>
        <v>21</v>
      </c>
      <c r="M1928" t="str">
        <f t="shared" si="30"/>
        <v>20–39</v>
      </c>
      <c r="N1928" t="str">
        <f>VLOOKUP(C1928,Customer_Dim!$A$2:$H$501,4,0)</f>
        <v>Male</v>
      </c>
      <c r="O1928" t="str">
        <f>VLOOKUP(C1928,Customer_Dim!$A$2:$H$501,6,0)</f>
        <v>Georgia</v>
      </c>
      <c r="P1928">
        <f>VLOOKUP(D1928,Product_Dim!$A$1:$G$101,7,0)</f>
        <v>232</v>
      </c>
    </row>
    <row r="1929" spans="1:16" x14ac:dyDescent="0.3">
      <c r="A1929" t="s">
        <v>3665</v>
      </c>
      <c r="B1929" s="4">
        <v>45428</v>
      </c>
      <c r="C1929" t="s">
        <v>1467</v>
      </c>
      <c r="D1929" t="s">
        <v>1582</v>
      </c>
      <c r="E1929" t="str">
        <f>VLOOKUP(D1929,Product_Dim!$A$1:$G$101,2,0)</f>
        <v>Wireless Bluetooth Speaker</v>
      </c>
      <c r="F1929" t="s">
        <v>1755</v>
      </c>
      <c r="G1929">
        <v>4</v>
      </c>
      <c r="H1929">
        <v>189.56</v>
      </c>
      <c r="I1929">
        <v>0</v>
      </c>
      <c r="J1929" t="s">
        <v>1810</v>
      </c>
      <c r="K1929" s="17">
        <v>758.24</v>
      </c>
      <c r="L1929">
        <f>VLOOKUP(C1929,Customer_Dim!$A$2:$H$501,3,0)</f>
        <v>26</v>
      </c>
      <c r="M1929" t="str">
        <f t="shared" si="30"/>
        <v>20–39</v>
      </c>
      <c r="N1929" t="str">
        <f>VLOOKUP(C1929,Customer_Dim!$A$2:$H$501,4,0)</f>
        <v>Male</v>
      </c>
      <c r="O1929" t="str">
        <f>VLOOKUP(C1929,Customer_Dim!$A$2:$H$501,6,0)</f>
        <v>Kentucky</v>
      </c>
      <c r="P1929">
        <f>VLOOKUP(D1929,Product_Dim!$A$1:$G$101,7,0)</f>
        <v>213</v>
      </c>
    </row>
    <row r="1930" spans="1:16" x14ac:dyDescent="0.3">
      <c r="A1930" t="s">
        <v>3551</v>
      </c>
      <c r="B1930" s="4">
        <v>45244</v>
      </c>
      <c r="C1930" t="s">
        <v>1467</v>
      </c>
      <c r="D1930" t="s">
        <v>1622</v>
      </c>
      <c r="E1930" t="str">
        <f>VLOOKUP(D1930,Product_Dim!$A$1:$G$101,2,0)</f>
        <v>Men's Winter Jacket</v>
      </c>
      <c r="F1930" t="s">
        <v>1781</v>
      </c>
      <c r="G1930">
        <v>1</v>
      </c>
      <c r="H1930">
        <v>588.53</v>
      </c>
      <c r="I1930">
        <v>0.1</v>
      </c>
      <c r="J1930" t="s">
        <v>1805</v>
      </c>
      <c r="K1930" s="17">
        <v>529.67700000000002</v>
      </c>
      <c r="L1930">
        <f>VLOOKUP(C1930,Customer_Dim!$A$2:$H$501,3,0)</f>
        <v>26</v>
      </c>
      <c r="M1930" t="str">
        <f t="shared" si="30"/>
        <v>20–39</v>
      </c>
      <c r="N1930" t="str">
        <f>VLOOKUP(C1930,Customer_Dim!$A$2:$H$501,4,0)</f>
        <v>Male</v>
      </c>
      <c r="O1930" t="str">
        <f>VLOOKUP(C1930,Customer_Dim!$A$2:$H$501,6,0)</f>
        <v>Kentucky</v>
      </c>
      <c r="P1930">
        <f>VLOOKUP(D1930,Product_Dim!$A$1:$G$101,7,0)</f>
        <v>296</v>
      </c>
    </row>
    <row r="1931" spans="1:16" x14ac:dyDescent="0.3">
      <c r="A1931" t="s">
        <v>2511</v>
      </c>
      <c r="B1931" s="4">
        <v>45386</v>
      </c>
      <c r="C1931" t="s">
        <v>1467</v>
      </c>
      <c r="D1931" t="s">
        <v>1666</v>
      </c>
      <c r="E1931" t="str">
        <f>VLOOKUP(D1931,Product_Dim!$A$1:$G$101,2,0)</f>
        <v>Wooden Nightstand</v>
      </c>
      <c r="F1931" t="s">
        <v>1743</v>
      </c>
      <c r="G1931">
        <v>3</v>
      </c>
      <c r="H1931">
        <v>212.72</v>
      </c>
      <c r="I1931">
        <v>0.22</v>
      </c>
      <c r="J1931" t="s">
        <v>1807</v>
      </c>
      <c r="K1931" s="17">
        <v>497.76479999999998</v>
      </c>
      <c r="L1931">
        <f>VLOOKUP(C1931,Customer_Dim!$A$2:$H$501,3,0)</f>
        <v>26</v>
      </c>
      <c r="M1931" t="str">
        <f t="shared" si="30"/>
        <v>20–39</v>
      </c>
      <c r="N1931" t="str">
        <f>VLOOKUP(C1931,Customer_Dim!$A$2:$H$501,4,0)</f>
        <v>Male</v>
      </c>
      <c r="O1931" t="str">
        <f>VLOOKUP(C1931,Customer_Dim!$A$2:$H$501,6,0)</f>
        <v>Kentucky</v>
      </c>
      <c r="P1931">
        <f>VLOOKUP(D1931,Product_Dim!$A$1:$G$101,7,0)</f>
        <v>130</v>
      </c>
    </row>
    <row r="1932" spans="1:16" x14ac:dyDescent="0.3">
      <c r="A1932" t="s">
        <v>1874</v>
      </c>
      <c r="B1932" s="4">
        <v>45255</v>
      </c>
      <c r="C1932" t="s">
        <v>1470</v>
      </c>
      <c r="D1932" t="s">
        <v>1554</v>
      </c>
      <c r="E1932" t="str">
        <f>VLOOKUP(D1932,Product_Dim!$A$1:$G$101,2,0)</f>
        <v>Hair Strengthening Shampoo</v>
      </c>
      <c r="F1932" t="s">
        <v>1743</v>
      </c>
      <c r="G1932">
        <v>1</v>
      </c>
      <c r="H1932">
        <v>989.17</v>
      </c>
      <c r="I1932">
        <v>0.2</v>
      </c>
      <c r="J1932" t="s">
        <v>1807</v>
      </c>
      <c r="K1932" s="17">
        <v>791.33600000000001</v>
      </c>
      <c r="L1932">
        <f>VLOOKUP(C1932,Customer_Dim!$A$2:$H$501,3,0)</f>
        <v>48</v>
      </c>
      <c r="M1932" t="str">
        <f t="shared" si="30"/>
        <v>40–59</v>
      </c>
      <c r="N1932" t="str">
        <f>VLOOKUP(C1932,Customer_Dim!$A$2:$H$501,4,0)</f>
        <v>Male</v>
      </c>
      <c r="O1932" t="str">
        <f>VLOOKUP(C1932,Customer_Dim!$A$2:$H$501,6,0)</f>
        <v>Nevada</v>
      </c>
      <c r="P1932">
        <f>VLOOKUP(D1932,Product_Dim!$A$1:$G$101,7,0)</f>
        <v>460</v>
      </c>
    </row>
    <row r="1933" spans="1:16" x14ac:dyDescent="0.3">
      <c r="A1933" t="s">
        <v>2934</v>
      </c>
      <c r="B1933" s="4">
        <v>45817</v>
      </c>
      <c r="C1933" t="s">
        <v>1470</v>
      </c>
      <c r="D1933" t="s">
        <v>1590</v>
      </c>
      <c r="E1933" t="str">
        <f>VLOOKUP(D1933,Product_Dim!$A$1:$G$101,2,0)</f>
        <v>Stainless Steel Cutlery Set</v>
      </c>
      <c r="F1933" t="s">
        <v>1771</v>
      </c>
      <c r="G1933">
        <v>2</v>
      </c>
      <c r="H1933">
        <v>47.86</v>
      </c>
      <c r="I1933">
        <v>0.03</v>
      </c>
      <c r="J1933" t="s">
        <v>1807</v>
      </c>
      <c r="K1933" s="17">
        <v>92.848399999999998</v>
      </c>
      <c r="L1933">
        <f>VLOOKUP(C1933,Customer_Dim!$A$2:$H$501,3,0)</f>
        <v>48</v>
      </c>
      <c r="M1933" t="str">
        <f t="shared" si="30"/>
        <v>40–59</v>
      </c>
      <c r="N1933" t="str">
        <f>VLOOKUP(C1933,Customer_Dim!$A$2:$H$501,4,0)</f>
        <v>Male</v>
      </c>
      <c r="O1933" t="str">
        <f>VLOOKUP(C1933,Customer_Dim!$A$2:$H$501,6,0)</f>
        <v>Nevada</v>
      </c>
      <c r="P1933">
        <f>VLOOKUP(D1933,Product_Dim!$A$1:$G$101,7,0)</f>
        <v>57</v>
      </c>
    </row>
    <row r="1934" spans="1:16" x14ac:dyDescent="0.3">
      <c r="A1934" t="s">
        <v>2793</v>
      </c>
      <c r="B1934" s="4">
        <v>45429</v>
      </c>
      <c r="C1934" t="s">
        <v>1470</v>
      </c>
      <c r="D1934" t="s">
        <v>1632</v>
      </c>
      <c r="E1934" t="str">
        <f>VLOOKUP(D1934,Product_Dim!$A$1:$G$101,2,0)</f>
        <v>HDMI Cable – 2m</v>
      </c>
      <c r="F1934" t="s">
        <v>1774</v>
      </c>
      <c r="G1934">
        <v>3</v>
      </c>
      <c r="H1934">
        <v>461.02</v>
      </c>
      <c r="I1934">
        <v>0.28999999999999998</v>
      </c>
      <c r="J1934" t="s">
        <v>1807</v>
      </c>
      <c r="K1934" s="17">
        <v>981.97259999999994</v>
      </c>
      <c r="L1934">
        <f>VLOOKUP(C1934,Customer_Dim!$A$2:$H$501,3,0)</f>
        <v>48</v>
      </c>
      <c r="M1934" t="str">
        <f t="shared" si="30"/>
        <v>40–59</v>
      </c>
      <c r="N1934" t="str">
        <f>VLOOKUP(C1934,Customer_Dim!$A$2:$H$501,4,0)</f>
        <v>Male</v>
      </c>
      <c r="O1934" t="str">
        <f>VLOOKUP(C1934,Customer_Dim!$A$2:$H$501,6,0)</f>
        <v>Nevada</v>
      </c>
      <c r="P1934">
        <f>VLOOKUP(D1934,Product_Dim!$A$1:$G$101,7,0)</f>
        <v>246</v>
      </c>
    </row>
    <row r="1935" spans="1:16" x14ac:dyDescent="0.3">
      <c r="A1935" t="s">
        <v>3777</v>
      </c>
      <c r="B1935" s="4">
        <v>45563</v>
      </c>
      <c r="C1935" t="s">
        <v>1470</v>
      </c>
      <c r="D1935" t="s">
        <v>1702</v>
      </c>
      <c r="E1935" t="str">
        <f>VLOOKUP(D1935,Product_Dim!$A$1:$G$101,2,0)</f>
        <v>Kitchen Cutting Board</v>
      </c>
      <c r="F1935" t="s">
        <v>1774</v>
      </c>
      <c r="G1935">
        <v>2</v>
      </c>
      <c r="H1935">
        <v>494.35</v>
      </c>
      <c r="I1935">
        <v>0.1</v>
      </c>
      <c r="J1935" t="s">
        <v>1805</v>
      </c>
      <c r="K1935" s="17">
        <v>889.83</v>
      </c>
      <c r="L1935">
        <f>VLOOKUP(C1935,Customer_Dim!$A$2:$H$501,3,0)</f>
        <v>48</v>
      </c>
      <c r="M1935" t="str">
        <f t="shared" si="30"/>
        <v>40–59</v>
      </c>
      <c r="N1935" t="str">
        <f>VLOOKUP(C1935,Customer_Dim!$A$2:$H$501,4,0)</f>
        <v>Male</v>
      </c>
      <c r="O1935" t="str">
        <f>VLOOKUP(C1935,Customer_Dim!$A$2:$H$501,6,0)</f>
        <v>Nevada</v>
      </c>
      <c r="P1935">
        <f>VLOOKUP(D1935,Product_Dim!$A$1:$G$101,7,0)</f>
        <v>82</v>
      </c>
    </row>
    <row r="1936" spans="1:16" x14ac:dyDescent="0.3">
      <c r="A1936" t="s">
        <v>2191</v>
      </c>
      <c r="B1936" s="4">
        <v>45302</v>
      </c>
      <c r="C1936" t="s">
        <v>1470</v>
      </c>
      <c r="D1936" t="s">
        <v>1547</v>
      </c>
      <c r="E1936" t="str">
        <f>VLOOKUP(D1936,Product_Dim!$A$1:$G$101,2,0)</f>
        <v>Adjustable Dumbbell Set</v>
      </c>
      <c r="F1936" t="s">
        <v>1783</v>
      </c>
      <c r="G1936">
        <v>4</v>
      </c>
      <c r="H1936">
        <v>355.14</v>
      </c>
      <c r="I1936">
        <v>0.16</v>
      </c>
      <c r="J1936" t="s">
        <v>1810</v>
      </c>
      <c r="K1936" s="17">
        <v>1193.2704000000001</v>
      </c>
      <c r="L1936">
        <f>VLOOKUP(C1936,Customer_Dim!$A$2:$H$501,3,0)</f>
        <v>48</v>
      </c>
      <c r="M1936" t="str">
        <f t="shared" si="30"/>
        <v>40–59</v>
      </c>
      <c r="N1936" t="str">
        <f>VLOOKUP(C1936,Customer_Dim!$A$2:$H$501,4,0)</f>
        <v>Male</v>
      </c>
      <c r="O1936" t="str">
        <f>VLOOKUP(C1936,Customer_Dim!$A$2:$H$501,6,0)</f>
        <v>Nevada</v>
      </c>
      <c r="P1936">
        <f>VLOOKUP(D1936,Product_Dim!$A$1:$G$101,7,0)</f>
        <v>323</v>
      </c>
    </row>
    <row r="1937" spans="1:16" x14ac:dyDescent="0.3">
      <c r="A1937" t="s">
        <v>3461</v>
      </c>
      <c r="B1937" s="4">
        <v>45395</v>
      </c>
      <c r="C1937" t="s">
        <v>1472</v>
      </c>
      <c r="D1937" t="s">
        <v>1680</v>
      </c>
      <c r="E1937" t="str">
        <f>VLOOKUP(D1937,Product_Dim!$A$1:$G$101,2,0)</f>
        <v>Women's Ankle Boots</v>
      </c>
      <c r="F1937" t="s">
        <v>1734</v>
      </c>
      <c r="G1937">
        <v>1</v>
      </c>
      <c r="H1937">
        <v>676.26</v>
      </c>
      <c r="I1937">
        <v>0.14000000000000001</v>
      </c>
      <c r="J1937" t="s">
        <v>1805</v>
      </c>
      <c r="K1937" s="17">
        <v>581.58359999999993</v>
      </c>
      <c r="L1937">
        <f>VLOOKUP(C1937,Customer_Dim!$A$2:$H$501,3,0)</f>
        <v>32</v>
      </c>
      <c r="M1937" t="str">
        <f t="shared" si="30"/>
        <v>20–39</v>
      </c>
      <c r="N1937" t="str">
        <f>VLOOKUP(C1937,Customer_Dim!$A$2:$H$501,4,0)</f>
        <v>Male</v>
      </c>
      <c r="O1937" t="str">
        <f>VLOOKUP(C1937,Customer_Dim!$A$2:$H$501,6,0)</f>
        <v>Massachusetts</v>
      </c>
      <c r="P1937">
        <f>VLOOKUP(D1937,Product_Dim!$A$1:$G$101,7,0)</f>
        <v>82</v>
      </c>
    </row>
    <row r="1938" spans="1:16" x14ac:dyDescent="0.3">
      <c r="A1938" t="s">
        <v>3412</v>
      </c>
      <c r="B1938" s="4">
        <v>45472</v>
      </c>
      <c r="C1938" t="s">
        <v>1472</v>
      </c>
      <c r="D1938" t="s">
        <v>1682</v>
      </c>
      <c r="E1938" t="str">
        <f>VLOOKUP(D1938,Product_Dim!$A$1:$G$101,2,0)</f>
        <v>Wireless Mouse</v>
      </c>
      <c r="F1938" t="s">
        <v>1789</v>
      </c>
      <c r="G1938">
        <v>3</v>
      </c>
      <c r="H1938">
        <v>915.81</v>
      </c>
      <c r="I1938">
        <v>0.17</v>
      </c>
      <c r="J1938" t="s">
        <v>1810</v>
      </c>
      <c r="K1938" s="17">
        <v>2280.3669</v>
      </c>
      <c r="L1938">
        <f>VLOOKUP(C1938,Customer_Dim!$A$2:$H$501,3,0)</f>
        <v>32</v>
      </c>
      <c r="M1938" t="str">
        <f t="shared" si="30"/>
        <v>20–39</v>
      </c>
      <c r="N1938" t="str">
        <f>VLOOKUP(C1938,Customer_Dim!$A$2:$H$501,4,0)</f>
        <v>Male</v>
      </c>
      <c r="O1938" t="str">
        <f>VLOOKUP(C1938,Customer_Dim!$A$2:$H$501,6,0)</f>
        <v>Massachusetts</v>
      </c>
      <c r="P1938">
        <f>VLOOKUP(D1938,Product_Dim!$A$1:$G$101,7,0)</f>
        <v>320</v>
      </c>
    </row>
    <row r="1939" spans="1:16" x14ac:dyDescent="0.3">
      <c r="A1939" t="s">
        <v>2084</v>
      </c>
      <c r="B1939" s="4">
        <v>45661</v>
      </c>
      <c r="C1939" t="s">
        <v>1472</v>
      </c>
      <c r="D1939" t="s">
        <v>1684</v>
      </c>
      <c r="E1939" t="str">
        <f>VLOOKUP(D1939,Product_Dim!$A$1:$G$101,2,0)</f>
        <v>WiFi Mesh Router</v>
      </c>
      <c r="F1939" t="s">
        <v>1792</v>
      </c>
      <c r="G1939">
        <v>4</v>
      </c>
      <c r="H1939">
        <v>463.17</v>
      </c>
      <c r="I1939">
        <v>0.06</v>
      </c>
      <c r="J1939" t="s">
        <v>1807</v>
      </c>
      <c r="K1939" s="17">
        <v>1741.5192</v>
      </c>
      <c r="L1939">
        <f>VLOOKUP(C1939,Customer_Dim!$A$2:$H$501,3,0)</f>
        <v>32</v>
      </c>
      <c r="M1939" t="str">
        <f t="shared" si="30"/>
        <v>20–39</v>
      </c>
      <c r="N1939" t="str">
        <f>VLOOKUP(C1939,Customer_Dim!$A$2:$H$501,4,0)</f>
        <v>Male</v>
      </c>
      <c r="O1939" t="str">
        <f>VLOOKUP(C1939,Customer_Dim!$A$2:$H$501,6,0)</f>
        <v>Massachusetts</v>
      </c>
      <c r="P1939">
        <f>VLOOKUP(D1939,Product_Dim!$A$1:$G$101,7,0)</f>
        <v>104</v>
      </c>
    </row>
    <row r="1940" spans="1:16" x14ac:dyDescent="0.3">
      <c r="A1940" t="s">
        <v>1980</v>
      </c>
      <c r="B1940" s="4">
        <v>45314</v>
      </c>
      <c r="C1940" t="s">
        <v>1475</v>
      </c>
      <c r="D1940" t="s">
        <v>1582</v>
      </c>
      <c r="E1940" t="str">
        <f>VLOOKUP(D1940,Product_Dim!$A$1:$G$101,2,0)</f>
        <v>Wireless Bluetooth Speaker</v>
      </c>
      <c r="F1940" t="s">
        <v>1743</v>
      </c>
      <c r="G1940">
        <v>2</v>
      </c>
      <c r="H1940">
        <v>593.47</v>
      </c>
      <c r="I1940">
        <v>0.1</v>
      </c>
      <c r="J1940" t="s">
        <v>1810</v>
      </c>
      <c r="K1940" s="17">
        <v>1068.2460000000001</v>
      </c>
      <c r="L1940">
        <f>VLOOKUP(C1940,Customer_Dim!$A$2:$H$501,3,0)</f>
        <v>46</v>
      </c>
      <c r="M1940" t="str">
        <f t="shared" si="30"/>
        <v>40–59</v>
      </c>
      <c r="N1940" t="str">
        <f>VLOOKUP(C1940,Customer_Dim!$A$2:$H$501,4,0)</f>
        <v>Female</v>
      </c>
      <c r="O1940" t="str">
        <f>VLOOKUP(C1940,Customer_Dim!$A$2:$H$501,6,0)</f>
        <v>Virginia</v>
      </c>
      <c r="P1940">
        <f>VLOOKUP(D1940,Product_Dim!$A$1:$G$101,7,0)</f>
        <v>213</v>
      </c>
    </row>
    <row r="1941" spans="1:16" x14ac:dyDescent="0.3">
      <c r="A1941" t="s">
        <v>3521</v>
      </c>
      <c r="B1941" s="4">
        <v>45347</v>
      </c>
      <c r="C1941" t="s">
        <v>1475</v>
      </c>
      <c r="D1941" t="s">
        <v>1604</v>
      </c>
      <c r="E1941" t="str">
        <f>VLOOKUP(D1941,Product_Dim!$A$1:$G$101,2,0)</f>
        <v>Men's Casual Sneakers</v>
      </c>
      <c r="F1941" t="s">
        <v>1781</v>
      </c>
      <c r="G1941">
        <v>4</v>
      </c>
      <c r="H1941">
        <v>746.36</v>
      </c>
      <c r="I1941">
        <v>0.02</v>
      </c>
      <c r="J1941" t="s">
        <v>1805</v>
      </c>
      <c r="K1941" s="17">
        <v>2925.7312000000002</v>
      </c>
      <c r="L1941">
        <f>VLOOKUP(C1941,Customer_Dim!$A$2:$H$501,3,0)</f>
        <v>46</v>
      </c>
      <c r="M1941" t="str">
        <f t="shared" si="30"/>
        <v>40–59</v>
      </c>
      <c r="N1941" t="str">
        <f>VLOOKUP(C1941,Customer_Dim!$A$2:$H$501,4,0)</f>
        <v>Female</v>
      </c>
      <c r="O1941" t="str">
        <f>VLOOKUP(C1941,Customer_Dim!$A$2:$H$501,6,0)</f>
        <v>Virginia</v>
      </c>
      <c r="P1941">
        <f>VLOOKUP(D1941,Product_Dim!$A$1:$G$101,7,0)</f>
        <v>214</v>
      </c>
    </row>
    <row r="1942" spans="1:16" x14ac:dyDescent="0.3">
      <c r="A1942" t="s">
        <v>2058</v>
      </c>
      <c r="B1942" s="4">
        <v>45356</v>
      </c>
      <c r="C1942" t="s">
        <v>1475</v>
      </c>
      <c r="D1942" t="s">
        <v>1612</v>
      </c>
      <c r="E1942" t="str">
        <f>VLOOKUP(D1942,Product_Dim!$A$1:$G$101,2,0)</f>
        <v>Yoga Exercise Mat</v>
      </c>
      <c r="F1942" t="s">
        <v>1789</v>
      </c>
      <c r="G1942">
        <v>4</v>
      </c>
      <c r="H1942">
        <v>982.45</v>
      </c>
      <c r="I1942">
        <v>0.2</v>
      </c>
      <c r="J1942" t="s">
        <v>1807</v>
      </c>
      <c r="K1942" s="17">
        <v>3143.84</v>
      </c>
      <c r="L1942">
        <f>VLOOKUP(C1942,Customer_Dim!$A$2:$H$501,3,0)</f>
        <v>46</v>
      </c>
      <c r="M1942" t="str">
        <f t="shared" si="30"/>
        <v>40–59</v>
      </c>
      <c r="N1942" t="str">
        <f>VLOOKUP(C1942,Customer_Dim!$A$2:$H$501,4,0)</f>
        <v>Female</v>
      </c>
      <c r="O1942" t="str">
        <f>VLOOKUP(C1942,Customer_Dim!$A$2:$H$501,6,0)</f>
        <v>Virginia</v>
      </c>
      <c r="P1942">
        <f>VLOOKUP(D1942,Product_Dim!$A$1:$G$101,7,0)</f>
        <v>369</v>
      </c>
    </row>
    <row r="1943" spans="1:16" x14ac:dyDescent="0.3">
      <c r="A1943" t="s">
        <v>3347</v>
      </c>
      <c r="B1943" s="4">
        <v>45849</v>
      </c>
      <c r="C1943" t="s">
        <v>1475</v>
      </c>
      <c r="D1943" t="s">
        <v>1682</v>
      </c>
      <c r="E1943" t="str">
        <f>VLOOKUP(D1943,Product_Dim!$A$1:$G$101,2,0)</f>
        <v>Wireless Mouse</v>
      </c>
      <c r="F1943" t="s">
        <v>1786</v>
      </c>
      <c r="G1943">
        <v>1</v>
      </c>
      <c r="H1943">
        <v>539.9</v>
      </c>
      <c r="I1943">
        <v>7.0000000000000007E-2</v>
      </c>
      <c r="J1943" t="s">
        <v>1805</v>
      </c>
      <c r="K1943" s="17">
        <v>502.10700000000003</v>
      </c>
      <c r="L1943">
        <f>VLOOKUP(C1943,Customer_Dim!$A$2:$H$501,3,0)</f>
        <v>46</v>
      </c>
      <c r="M1943" t="str">
        <f t="shared" si="30"/>
        <v>40–59</v>
      </c>
      <c r="N1943" t="str">
        <f>VLOOKUP(C1943,Customer_Dim!$A$2:$H$501,4,0)</f>
        <v>Female</v>
      </c>
      <c r="O1943" t="str">
        <f>VLOOKUP(C1943,Customer_Dim!$A$2:$H$501,6,0)</f>
        <v>Virginia</v>
      </c>
      <c r="P1943">
        <f>VLOOKUP(D1943,Product_Dim!$A$1:$G$101,7,0)</f>
        <v>320</v>
      </c>
    </row>
    <row r="1944" spans="1:16" x14ac:dyDescent="0.3">
      <c r="A1944" t="s">
        <v>3123</v>
      </c>
      <c r="B1944" s="4">
        <v>45405</v>
      </c>
      <c r="C1944" t="s">
        <v>1475</v>
      </c>
      <c r="D1944" t="s">
        <v>1706</v>
      </c>
      <c r="E1944" t="str">
        <f>VLOOKUP(D1944,Product_Dim!$A$1:$G$101,2,0)</f>
        <v>Sports Wrist Sweatbands</v>
      </c>
      <c r="F1944" t="s">
        <v>1771</v>
      </c>
      <c r="G1944">
        <v>4</v>
      </c>
      <c r="H1944">
        <v>216.81</v>
      </c>
      <c r="I1944">
        <v>0.28999999999999998</v>
      </c>
      <c r="J1944" t="s">
        <v>1805</v>
      </c>
      <c r="K1944" s="17">
        <v>615.74040000000002</v>
      </c>
      <c r="L1944">
        <f>VLOOKUP(C1944,Customer_Dim!$A$2:$H$501,3,0)</f>
        <v>46</v>
      </c>
      <c r="M1944" t="str">
        <f t="shared" si="30"/>
        <v>40–59</v>
      </c>
      <c r="N1944" t="str">
        <f>VLOOKUP(C1944,Customer_Dim!$A$2:$H$501,4,0)</f>
        <v>Female</v>
      </c>
      <c r="O1944" t="str">
        <f>VLOOKUP(C1944,Customer_Dim!$A$2:$H$501,6,0)</f>
        <v>Virginia</v>
      </c>
      <c r="P1944">
        <f>VLOOKUP(D1944,Product_Dim!$A$1:$G$101,7,0)</f>
        <v>232</v>
      </c>
    </row>
    <row r="1945" spans="1:16" x14ac:dyDescent="0.3">
      <c r="A1945" t="s">
        <v>3291</v>
      </c>
      <c r="B1945" s="4">
        <v>45864</v>
      </c>
      <c r="C1945" t="s">
        <v>1475</v>
      </c>
      <c r="D1945" t="s">
        <v>1720</v>
      </c>
      <c r="E1945" t="str">
        <f>VLOOKUP(D1945,Product_Dim!$A$1:$G$101,2,0)</f>
        <v>Sports Stopwatch Basic</v>
      </c>
      <c r="F1945" t="s">
        <v>1783</v>
      </c>
      <c r="G1945">
        <v>4</v>
      </c>
      <c r="H1945">
        <v>918.1</v>
      </c>
      <c r="I1945">
        <v>0.19</v>
      </c>
      <c r="J1945" t="s">
        <v>1810</v>
      </c>
      <c r="K1945" s="17">
        <v>2974.6439999999998</v>
      </c>
      <c r="L1945">
        <f>VLOOKUP(C1945,Customer_Dim!$A$2:$H$501,3,0)</f>
        <v>46</v>
      </c>
      <c r="M1945" t="str">
        <f t="shared" si="30"/>
        <v>40–59</v>
      </c>
      <c r="N1945" t="str">
        <f>VLOOKUP(C1945,Customer_Dim!$A$2:$H$501,4,0)</f>
        <v>Female</v>
      </c>
      <c r="O1945" t="str">
        <f>VLOOKUP(C1945,Customer_Dim!$A$2:$H$501,6,0)</f>
        <v>Virginia</v>
      </c>
      <c r="P1945">
        <f>VLOOKUP(D1945,Product_Dim!$A$1:$G$101,7,0)</f>
        <v>75</v>
      </c>
    </row>
    <row r="1946" spans="1:16" x14ac:dyDescent="0.3">
      <c r="A1946" t="s">
        <v>3250</v>
      </c>
      <c r="B1946" s="4">
        <v>45814</v>
      </c>
      <c r="C1946" t="s">
        <v>1475</v>
      </c>
      <c r="D1946" t="s">
        <v>1724</v>
      </c>
      <c r="E1946" t="str">
        <f>VLOOKUP(D1946,Product_Dim!$A$1:$G$101,2,0)</f>
        <v>Cricket Bat</v>
      </c>
      <c r="F1946" t="s">
        <v>1771</v>
      </c>
      <c r="G1946">
        <v>3</v>
      </c>
      <c r="H1946">
        <v>679.38</v>
      </c>
      <c r="I1946">
        <v>0.3</v>
      </c>
      <c r="J1946" t="s">
        <v>1810</v>
      </c>
      <c r="K1946" s="17">
        <v>1426.6980000000001</v>
      </c>
      <c r="L1946">
        <f>VLOOKUP(C1946,Customer_Dim!$A$2:$H$501,3,0)</f>
        <v>46</v>
      </c>
      <c r="M1946" t="str">
        <f t="shared" si="30"/>
        <v>40–59</v>
      </c>
      <c r="N1946" t="str">
        <f>VLOOKUP(C1946,Customer_Dim!$A$2:$H$501,4,0)</f>
        <v>Female</v>
      </c>
      <c r="O1946" t="str">
        <f>VLOOKUP(C1946,Customer_Dim!$A$2:$H$501,6,0)</f>
        <v>Virginia</v>
      </c>
      <c r="P1946">
        <f>VLOOKUP(D1946,Product_Dim!$A$1:$G$101,7,0)</f>
        <v>471</v>
      </c>
    </row>
    <row r="1947" spans="1:16" x14ac:dyDescent="0.3">
      <c r="A1947" t="s">
        <v>3492</v>
      </c>
      <c r="B1947" s="4">
        <v>45446</v>
      </c>
      <c r="C1947" t="s">
        <v>1478</v>
      </c>
      <c r="D1947" t="s">
        <v>1592</v>
      </c>
      <c r="E1947" t="str">
        <f>VLOOKUP(D1947,Product_Dim!$A$1:$G$101,2,0)</f>
        <v>Basketball</v>
      </c>
      <c r="F1947" t="s">
        <v>1739</v>
      </c>
      <c r="G1947">
        <v>2</v>
      </c>
      <c r="H1947">
        <v>938.6</v>
      </c>
      <c r="I1947">
        <v>0.04</v>
      </c>
      <c r="J1947" t="s">
        <v>1807</v>
      </c>
      <c r="K1947" s="17">
        <v>1802.1120000000001</v>
      </c>
      <c r="L1947">
        <f>VLOOKUP(C1947,Customer_Dim!$A$2:$H$501,3,0)</f>
        <v>22</v>
      </c>
      <c r="M1947" t="str">
        <f t="shared" si="30"/>
        <v>20–39</v>
      </c>
      <c r="N1947" t="str">
        <f>VLOOKUP(C1947,Customer_Dim!$A$2:$H$501,4,0)</f>
        <v>Female</v>
      </c>
      <c r="O1947" t="str">
        <f>VLOOKUP(C1947,Customer_Dim!$A$2:$H$501,6,0)</f>
        <v>Vermont</v>
      </c>
      <c r="P1947">
        <f>VLOOKUP(D1947,Product_Dim!$A$1:$G$101,7,0)</f>
        <v>281</v>
      </c>
    </row>
    <row r="1948" spans="1:16" x14ac:dyDescent="0.3">
      <c r="A1948" t="s">
        <v>3404</v>
      </c>
      <c r="B1948" s="4">
        <v>45367</v>
      </c>
      <c r="C1948" t="s">
        <v>1478</v>
      </c>
      <c r="D1948" t="s">
        <v>1606</v>
      </c>
      <c r="E1948" t="str">
        <f>VLOOKUP(D1948,Product_Dim!$A$1:$G$101,2,0)</f>
        <v>Sports Water Hydration Pack</v>
      </c>
      <c r="F1948" t="s">
        <v>1768</v>
      </c>
      <c r="G1948">
        <v>2</v>
      </c>
      <c r="H1948">
        <v>999.08</v>
      </c>
      <c r="I1948">
        <v>0.3</v>
      </c>
      <c r="J1948" t="s">
        <v>1807</v>
      </c>
      <c r="K1948" s="17">
        <v>1398.712</v>
      </c>
      <c r="L1948">
        <f>VLOOKUP(C1948,Customer_Dim!$A$2:$H$501,3,0)</f>
        <v>22</v>
      </c>
      <c r="M1948" t="str">
        <f t="shared" si="30"/>
        <v>20–39</v>
      </c>
      <c r="N1948" t="str">
        <f>VLOOKUP(C1948,Customer_Dim!$A$2:$H$501,4,0)</f>
        <v>Female</v>
      </c>
      <c r="O1948" t="str">
        <f>VLOOKUP(C1948,Customer_Dim!$A$2:$H$501,6,0)</f>
        <v>Vermont</v>
      </c>
      <c r="P1948">
        <f>VLOOKUP(D1948,Product_Dim!$A$1:$G$101,7,0)</f>
        <v>394</v>
      </c>
    </row>
    <row r="1949" spans="1:16" x14ac:dyDescent="0.3">
      <c r="A1949" t="s">
        <v>3266</v>
      </c>
      <c r="B1949" s="4">
        <v>45929</v>
      </c>
      <c r="C1949" t="s">
        <v>1478</v>
      </c>
      <c r="D1949" t="s">
        <v>1608</v>
      </c>
      <c r="E1949" t="str">
        <f>VLOOKUP(D1949,Product_Dim!$A$1:$G$101,2,0)</f>
        <v>Portable Power Bank</v>
      </c>
      <c r="F1949" t="s">
        <v>1743</v>
      </c>
      <c r="G1949">
        <v>3</v>
      </c>
      <c r="H1949">
        <v>824.75</v>
      </c>
      <c r="I1949">
        <v>0.23</v>
      </c>
      <c r="J1949" t="s">
        <v>1805</v>
      </c>
      <c r="K1949" s="17">
        <v>1905.1724999999999</v>
      </c>
      <c r="L1949">
        <f>VLOOKUP(C1949,Customer_Dim!$A$2:$H$501,3,0)</f>
        <v>22</v>
      </c>
      <c r="M1949" t="str">
        <f t="shared" si="30"/>
        <v>20–39</v>
      </c>
      <c r="N1949" t="str">
        <f>VLOOKUP(C1949,Customer_Dim!$A$2:$H$501,4,0)</f>
        <v>Female</v>
      </c>
      <c r="O1949" t="str">
        <f>VLOOKUP(C1949,Customer_Dim!$A$2:$H$501,6,0)</f>
        <v>Vermont</v>
      </c>
      <c r="P1949">
        <f>VLOOKUP(D1949,Product_Dim!$A$1:$G$101,7,0)</f>
        <v>301</v>
      </c>
    </row>
    <row r="1950" spans="1:16" x14ac:dyDescent="0.3">
      <c r="A1950" t="s">
        <v>2479</v>
      </c>
      <c r="B1950" s="4">
        <v>45510</v>
      </c>
      <c r="C1950" t="s">
        <v>1478</v>
      </c>
      <c r="D1950" t="s">
        <v>1610</v>
      </c>
      <c r="E1950" t="str">
        <f>VLOOKUP(D1950,Product_Dim!$A$1:$G$101,2,0)</f>
        <v>Noise-Canceling Headphones</v>
      </c>
      <c r="F1950" t="s">
        <v>1789</v>
      </c>
      <c r="G1950">
        <v>4</v>
      </c>
      <c r="H1950">
        <v>502.95</v>
      </c>
      <c r="I1950">
        <v>0.14000000000000001</v>
      </c>
      <c r="J1950" t="s">
        <v>1810</v>
      </c>
      <c r="K1950" s="17">
        <v>1730.1479999999999</v>
      </c>
      <c r="L1950">
        <f>VLOOKUP(C1950,Customer_Dim!$A$2:$H$501,3,0)</f>
        <v>22</v>
      </c>
      <c r="M1950" t="str">
        <f t="shared" si="30"/>
        <v>20–39</v>
      </c>
      <c r="N1950" t="str">
        <f>VLOOKUP(C1950,Customer_Dim!$A$2:$H$501,4,0)</f>
        <v>Female</v>
      </c>
      <c r="O1950" t="str">
        <f>VLOOKUP(C1950,Customer_Dim!$A$2:$H$501,6,0)</f>
        <v>Vermont</v>
      </c>
      <c r="P1950">
        <f>VLOOKUP(D1950,Product_Dim!$A$1:$G$101,7,0)</f>
        <v>378</v>
      </c>
    </row>
    <row r="1951" spans="1:16" x14ac:dyDescent="0.3">
      <c r="A1951" t="s">
        <v>2722</v>
      </c>
      <c r="B1951" s="4">
        <v>45869</v>
      </c>
      <c r="C1951" t="s">
        <v>1478</v>
      </c>
      <c r="D1951" t="s">
        <v>1668</v>
      </c>
      <c r="E1951" t="str">
        <f>VLOOKUP(D1951,Product_Dim!$A$1:$G$101,2,0)</f>
        <v>Men's Sports Shorts</v>
      </c>
      <c r="F1951" t="s">
        <v>1758</v>
      </c>
      <c r="G1951">
        <v>2</v>
      </c>
      <c r="H1951">
        <v>354.09</v>
      </c>
      <c r="I1951">
        <v>0.12</v>
      </c>
      <c r="J1951" t="s">
        <v>1810</v>
      </c>
      <c r="K1951" s="17">
        <v>623.19839999999999</v>
      </c>
      <c r="L1951">
        <f>VLOOKUP(C1951,Customer_Dim!$A$2:$H$501,3,0)</f>
        <v>22</v>
      </c>
      <c r="M1951" t="str">
        <f t="shared" si="30"/>
        <v>20–39</v>
      </c>
      <c r="N1951" t="str">
        <f>VLOOKUP(C1951,Customer_Dim!$A$2:$H$501,4,0)</f>
        <v>Female</v>
      </c>
      <c r="O1951" t="str">
        <f>VLOOKUP(C1951,Customer_Dim!$A$2:$H$501,6,0)</f>
        <v>Vermont</v>
      </c>
      <c r="P1951">
        <f>VLOOKUP(D1951,Product_Dim!$A$1:$G$101,7,0)</f>
        <v>224</v>
      </c>
    </row>
    <row r="1952" spans="1:16" x14ac:dyDescent="0.3">
      <c r="A1952" t="s">
        <v>2892</v>
      </c>
      <c r="B1952" s="4">
        <v>45311</v>
      </c>
      <c r="C1952" t="s">
        <v>1484</v>
      </c>
      <c r="D1952" t="s">
        <v>1535</v>
      </c>
      <c r="E1952" t="str">
        <f>VLOOKUP(D1952,Product_Dim!$A$1:$G$101,2,0)</f>
        <v>Women's Yoga Pants</v>
      </c>
      <c r="F1952" t="s">
        <v>1779</v>
      </c>
      <c r="G1952">
        <v>3</v>
      </c>
      <c r="H1952">
        <v>408.99</v>
      </c>
      <c r="I1952">
        <v>0.27</v>
      </c>
      <c r="J1952" t="s">
        <v>1807</v>
      </c>
      <c r="K1952" s="17">
        <v>895.68809999999996</v>
      </c>
      <c r="L1952">
        <f>VLOOKUP(C1952,Customer_Dim!$A$2:$H$501,3,0)</f>
        <v>23</v>
      </c>
      <c r="M1952" t="str">
        <f t="shared" si="30"/>
        <v>20–39</v>
      </c>
      <c r="N1952" t="str">
        <f>VLOOKUP(C1952,Customer_Dim!$A$2:$H$501,4,0)</f>
        <v>Female</v>
      </c>
      <c r="O1952" t="str">
        <f>VLOOKUP(C1952,Customer_Dim!$A$2:$H$501,6,0)</f>
        <v>California</v>
      </c>
      <c r="P1952">
        <f>VLOOKUP(D1952,Product_Dim!$A$1:$G$101,7,0)</f>
        <v>487</v>
      </c>
    </row>
    <row r="1953" spans="1:16" x14ac:dyDescent="0.3">
      <c r="A1953" t="s">
        <v>2309</v>
      </c>
      <c r="B1953" s="4">
        <v>45899</v>
      </c>
      <c r="C1953" t="s">
        <v>1484</v>
      </c>
      <c r="D1953" t="s">
        <v>1618</v>
      </c>
      <c r="E1953" t="str">
        <f>VLOOKUP(D1953,Product_Dim!$A$1:$G$101,2,0)</f>
        <v>Adjustable Jump Rope</v>
      </c>
      <c r="F1953" t="s">
        <v>1743</v>
      </c>
      <c r="G1953">
        <v>1</v>
      </c>
      <c r="H1953">
        <v>230.53</v>
      </c>
      <c r="I1953">
        <v>0.06</v>
      </c>
      <c r="J1953" t="s">
        <v>1810</v>
      </c>
      <c r="K1953" s="17">
        <v>216.69820000000001</v>
      </c>
      <c r="L1953">
        <f>VLOOKUP(C1953,Customer_Dim!$A$2:$H$501,3,0)</f>
        <v>23</v>
      </c>
      <c r="M1953" t="str">
        <f t="shared" si="30"/>
        <v>20–39</v>
      </c>
      <c r="N1953" t="str">
        <f>VLOOKUP(C1953,Customer_Dim!$A$2:$H$501,4,0)</f>
        <v>Female</v>
      </c>
      <c r="O1953" t="str">
        <f>VLOOKUP(C1953,Customer_Dim!$A$2:$H$501,6,0)</f>
        <v>California</v>
      </c>
      <c r="P1953">
        <f>VLOOKUP(D1953,Product_Dim!$A$1:$G$101,7,0)</f>
        <v>316</v>
      </c>
    </row>
    <row r="1954" spans="1:16" x14ac:dyDescent="0.3">
      <c r="A1954" t="s">
        <v>2251</v>
      </c>
      <c r="B1954" s="4">
        <v>45460</v>
      </c>
      <c r="C1954" t="s">
        <v>1484</v>
      </c>
      <c r="D1954" t="s">
        <v>1686</v>
      </c>
      <c r="E1954" t="str">
        <f>VLOOKUP(D1954,Product_Dim!$A$1:$G$101,2,0)</f>
        <v>Essential Oil Diffuser</v>
      </c>
      <c r="F1954" t="s">
        <v>1776</v>
      </c>
      <c r="G1954">
        <v>2</v>
      </c>
      <c r="H1954">
        <v>130.38999999999999</v>
      </c>
      <c r="I1954">
        <v>0.17</v>
      </c>
      <c r="J1954" t="s">
        <v>1807</v>
      </c>
      <c r="K1954" s="17">
        <v>216.44739999999999</v>
      </c>
      <c r="L1954">
        <f>VLOOKUP(C1954,Customer_Dim!$A$2:$H$501,3,0)</f>
        <v>23</v>
      </c>
      <c r="M1954" t="str">
        <f t="shared" si="30"/>
        <v>20–39</v>
      </c>
      <c r="N1954" t="str">
        <f>VLOOKUP(C1954,Customer_Dim!$A$2:$H$501,4,0)</f>
        <v>Female</v>
      </c>
      <c r="O1954" t="str">
        <f>VLOOKUP(C1954,Customer_Dim!$A$2:$H$501,6,0)</f>
        <v>California</v>
      </c>
      <c r="P1954">
        <f>VLOOKUP(D1954,Product_Dim!$A$1:$G$101,7,0)</f>
        <v>400</v>
      </c>
    </row>
    <row r="1955" spans="1:16" x14ac:dyDescent="0.3">
      <c r="A1955" t="s">
        <v>2701</v>
      </c>
      <c r="B1955" s="4">
        <v>45247</v>
      </c>
      <c r="C1955" t="s">
        <v>1487</v>
      </c>
      <c r="D1955" t="s">
        <v>1650</v>
      </c>
      <c r="E1955" t="str">
        <f>VLOOKUP(D1955,Product_Dim!$A$1:$G$101,2,0)</f>
        <v>Luxury Perfume Spray</v>
      </c>
      <c r="F1955" t="s">
        <v>1779</v>
      </c>
      <c r="G1955">
        <v>4</v>
      </c>
      <c r="H1955">
        <v>106.48</v>
      </c>
      <c r="I1955">
        <v>0.1</v>
      </c>
      <c r="J1955" t="s">
        <v>1810</v>
      </c>
      <c r="K1955" s="17">
        <v>383.32799999999997</v>
      </c>
      <c r="L1955">
        <f>VLOOKUP(C1955,Customer_Dim!$A$2:$H$501,3,0)</f>
        <v>42</v>
      </c>
      <c r="M1955" t="str">
        <f t="shared" si="30"/>
        <v>40–59</v>
      </c>
      <c r="N1955" t="str">
        <f>VLOOKUP(C1955,Customer_Dim!$A$2:$H$501,4,0)</f>
        <v>Female</v>
      </c>
      <c r="O1955" t="str">
        <f>VLOOKUP(C1955,Customer_Dim!$A$2:$H$501,6,0)</f>
        <v>Indiana</v>
      </c>
      <c r="P1955">
        <f>VLOOKUP(D1955,Product_Dim!$A$1:$G$101,7,0)</f>
        <v>444</v>
      </c>
    </row>
    <row r="1956" spans="1:16" x14ac:dyDescent="0.3">
      <c r="A1956" t="s">
        <v>1991</v>
      </c>
      <c r="B1956" s="4">
        <v>45686</v>
      </c>
      <c r="C1956" t="s">
        <v>1487</v>
      </c>
      <c r="D1956" t="s">
        <v>1708</v>
      </c>
      <c r="E1956" t="str">
        <f>VLOOKUP(D1956,Product_Dim!$A$1:$G$101,2,0)</f>
        <v>Face Foundation Kit</v>
      </c>
      <c r="F1956" t="s">
        <v>1748</v>
      </c>
      <c r="G1956">
        <v>1</v>
      </c>
      <c r="H1956">
        <v>789.35</v>
      </c>
      <c r="I1956">
        <v>0.14000000000000001</v>
      </c>
      <c r="J1956" t="s">
        <v>1807</v>
      </c>
      <c r="K1956" s="17">
        <v>678.84100000000001</v>
      </c>
      <c r="L1956">
        <f>VLOOKUP(C1956,Customer_Dim!$A$2:$H$501,3,0)</f>
        <v>42</v>
      </c>
      <c r="M1956" t="str">
        <f t="shared" si="30"/>
        <v>40–59</v>
      </c>
      <c r="N1956" t="str">
        <f>VLOOKUP(C1956,Customer_Dim!$A$2:$H$501,4,0)</f>
        <v>Female</v>
      </c>
      <c r="O1956" t="str">
        <f>VLOOKUP(C1956,Customer_Dim!$A$2:$H$501,6,0)</f>
        <v>Indiana</v>
      </c>
      <c r="P1956">
        <f>VLOOKUP(D1956,Product_Dim!$A$1:$G$101,7,0)</f>
        <v>457</v>
      </c>
    </row>
    <row r="1957" spans="1:16" x14ac:dyDescent="0.3">
      <c r="A1957" t="s">
        <v>2775</v>
      </c>
      <c r="B1957" s="4">
        <v>45518</v>
      </c>
      <c r="C1957" t="s">
        <v>1487</v>
      </c>
      <c r="D1957" t="s">
        <v>1714</v>
      </c>
      <c r="E1957" t="str">
        <f>VLOOKUP(D1957,Product_Dim!$A$1:$G$101,2,0)</f>
        <v>Microwave Oven</v>
      </c>
      <c r="F1957" t="s">
        <v>1739</v>
      </c>
      <c r="G1957">
        <v>2</v>
      </c>
      <c r="H1957">
        <v>954.1</v>
      </c>
      <c r="I1957">
        <v>0.17</v>
      </c>
      <c r="J1957" t="s">
        <v>1807</v>
      </c>
      <c r="K1957" s="17">
        <v>1583.806</v>
      </c>
      <c r="L1957">
        <f>VLOOKUP(C1957,Customer_Dim!$A$2:$H$501,3,0)</f>
        <v>42</v>
      </c>
      <c r="M1957" t="str">
        <f t="shared" si="30"/>
        <v>40–59</v>
      </c>
      <c r="N1957" t="str">
        <f>VLOOKUP(C1957,Customer_Dim!$A$2:$H$501,4,0)</f>
        <v>Female</v>
      </c>
      <c r="O1957" t="str">
        <f>VLOOKUP(C1957,Customer_Dim!$A$2:$H$501,6,0)</f>
        <v>Indiana</v>
      </c>
      <c r="P1957">
        <f>VLOOKUP(D1957,Product_Dim!$A$1:$G$101,7,0)</f>
        <v>191</v>
      </c>
    </row>
    <row r="1958" spans="1:16" x14ac:dyDescent="0.3">
      <c r="A1958" t="s">
        <v>2088</v>
      </c>
      <c r="B1958" s="4">
        <v>45475</v>
      </c>
      <c r="C1958" t="s">
        <v>1490</v>
      </c>
      <c r="D1958" t="s">
        <v>1624</v>
      </c>
      <c r="E1958" t="str">
        <f>VLOOKUP(D1958,Product_Dim!$A$1:$G$101,2,0)</f>
        <v>Makeup Brush Set</v>
      </c>
      <c r="F1958" t="s">
        <v>1786</v>
      </c>
      <c r="G1958">
        <v>3</v>
      </c>
      <c r="H1958">
        <v>64.2</v>
      </c>
      <c r="I1958">
        <v>0.08</v>
      </c>
      <c r="J1958" t="s">
        <v>1810</v>
      </c>
      <c r="K1958" s="17">
        <v>177.19200000000001</v>
      </c>
      <c r="L1958">
        <f>VLOOKUP(C1958,Customer_Dim!$A$2:$H$501,3,0)</f>
        <v>23</v>
      </c>
      <c r="M1958" t="str">
        <f t="shared" si="30"/>
        <v>20–39</v>
      </c>
      <c r="N1958" t="str">
        <f>VLOOKUP(C1958,Customer_Dim!$A$2:$H$501,4,0)</f>
        <v>Male</v>
      </c>
      <c r="O1958" t="str">
        <f>VLOOKUP(C1958,Customer_Dim!$A$2:$H$501,6,0)</f>
        <v>Maryland</v>
      </c>
      <c r="P1958">
        <f>VLOOKUP(D1958,Product_Dim!$A$1:$G$101,7,0)</f>
        <v>431</v>
      </c>
    </row>
    <row r="1959" spans="1:16" x14ac:dyDescent="0.3">
      <c r="A1959" t="s">
        <v>3581</v>
      </c>
      <c r="B1959" s="4">
        <v>45275</v>
      </c>
      <c r="C1959" t="s">
        <v>1490</v>
      </c>
      <c r="D1959" t="s">
        <v>1664</v>
      </c>
      <c r="E1959" t="str">
        <f>VLOOKUP(D1959,Product_Dim!$A$1:$G$101,2,0)</f>
        <v>Smart LED Light Strip</v>
      </c>
      <c r="F1959" t="s">
        <v>1739</v>
      </c>
      <c r="G1959">
        <v>4</v>
      </c>
      <c r="H1959">
        <v>921.84</v>
      </c>
      <c r="I1959">
        <v>0.04</v>
      </c>
      <c r="J1959" t="s">
        <v>1805</v>
      </c>
      <c r="K1959" s="17">
        <v>3539.8656000000001</v>
      </c>
      <c r="L1959">
        <f>VLOOKUP(C1959,Customer_Dim!$A$2:$H$501,3,0)</f>
        <v>23</v>
      </c>
      <c r="M1959" t="str">
        <f t="shared" si="30"/>
        <v>20–39</v>
      </c>
      <c r="N1959" t="str">
        <f>VLOOKUP(C1959,Customer_Dim!$A$2:$H$501,4,0)</f>
        <v>Male</v>
      </c>
      <c r="O1959" t="str">
        <f>VLOOKUP(C1959,Customer_Dim!$A$2:$H$501,6,0)</f>
        <v>Maryland</v>
      </c>
      <c r="P1959">
        <f>VLOOKUP(D1959,Product_Dim!$A$1:$G$101,7,0)</f>
        <v>476</v>
      </c>
    </row>
    <row r="1960" spans="1:16" x14ac:dyDescent="0.3">
      <c r="A1960" t="s">
        <v>3358</v>
      </c>
      <c r="B1960" s="4">
        <v>45435</v>
      </c>
      <c r="C1960" t="s">
        <v>1490</v>
      </c>
      <c r="D1960" t="s">
        <v>1698</v>
      </c>
      <c r="E1960" t="str">
        <f>VLOOKUP(D1960,Product_Dim!$A$1:$G$101,2,0)</f>
        <v>Wooden Bookshelf</v>
      </c>
      <c r="F1960" t="s">
        <v>1781</v>
      </c>
      <c r="G1960">
        <v>1</v>
      </c>
      <c r="H1960">
        <v>46.66</v>
      </c>
      <c r="I1960">
        <v>0.2</v>
      </c>
      <c r="J1960" t="s">
        <v>1805</v>
      </c>
      <c r="K1960" s="17">
        <v>37.328000000000003</v>
      </c>
      <c r="L1960">
        <f>VLOOKUP(C1960,Customer_Dim!$A$2:$H$501,3,0)</f>
        <v>23</v>
      </c>
      <c r="M1960" t="str">
        <f t="shared" si="30"/>
        <v>20–39</v>
      </c>
      <c r="N1960" t="str">
        <f>VLOOKUP(C1960,Customer_Dim!$A$2:$H$501,4,0)</f>
        <v>Male</v>
      </c>
      <c r="O1960" t="str">
        <f>VLOOKUP(C1960,Customer_Dim!$A$2:$H$501,6,0)</f>
        <v>Maryland</v>
      </c>
      <c r="P1960">
        <f>VLOOKUP(D1960,Product_Dim!$A$1:$G$101,7,0)</f>
        <v>208</v>
      </c>
    </row>
    <row r="1961" spans="1:16" x14ac:dyDescent="0.3">
      <c r="A1961" t="s">
        <v>2791</v>
      </c>
      <c r="B1961" s="4">
        <v>45914</v>
      </c>
      <c r="C1961" t="s">
        <v>1493</v>
      </c>
      <c r="D1961" t="s">
        <v>1588</v>
      </c>
      <c r="E1961" t="str">
        <f>VLOOKUP(D1961,Product_Dim!$A$1:$G$101,2,0)</f>
        <v>Fabric Sofa Throw Blanket</v>
      </c>
      <c r="F1961" t="s">
        <v>1751</v>
      </c>
      <c r="G1961">
        <v>4</v>
      </c>
      <c r="H1961">
        <v>465.42</v>
      </c>
      <c r="I1961">
        <v>0.26</v>
      </c>
      <c r="J1961" t="s">
        <v>1810</v>
      </c>
      <c r="K1961" s="17">
        <v>1377.6432</v>
      </c>
      <c r="L1961">
        <f>VLOOKUP(C1961,Customer_Dim!$A$2:$H$501,3,0)</f>
        <v>52</v>
      </c>
      <c r="M1961" t="str">
        <f t="shared" si="30"/>
        <v>40–59</v>
      </c>
      <c r="N1961" t="str">
        <f>VLOOKUP(C1961,Customer_Dim!$A$2:$H$501,4,0)</f>
        <v>Female</v>
      </c>
      <c r="O1961" t="str">
        <f>VLOOKUP(C1961,Customer_Dim!$A$2:$H$501,6,0)</f>
        <v>South Dakota</v>
      </c>
      <c r="P1961">
        <f>VLOOKUP(D1961,Product_Dim!$A$1:$G$101,7,0)</f>
        <v>276</v>
      </c>
    </row>
    <row r="1962" spans="1:16" x14ac:dyDescent="0.3">
      <c r="A1962" t="s">
        <v>2421</v>
      </c>
      <c r="B1962" s="4">
        <v>45338</v>
      </c>
      <c r="C1962" t="s">
        <v>1493</v>
      </c>
      <c r="D1962" t="s">
        <v>1547</v>
      </c>
      <c r="E1962" t="str">
        <f>VLOOKUP(D1962,Product_Dim!$A$1:$G$101,2,0)</f>
        <v>Adjustable Dumbbell Set</v>
      </c>
      <c r="F1962" t="s">
        <v>1743</v>
      </c>
      <c r="G1962">
        <v>1</v>
      </c>
      <c r="H1962">
        <v>312.91000000000003</v>
      </c>
      <c r="I1962">
        <v>0.12</v>
      </c>
      <c r="J1962" t="s">
        <v>1807</v>
      </c>
      <c r="K1962" s="17">
        <v>275.36079999999998</v>
      </c>
      <c r="L1962">
        <f>VLOOKUP(C1962,Customer_Dim!$A$2:$H$501,3,0)</f>
        <v>52</v>
      </c>
      <c r="M1962" t="str">
        <f t="shared" si="30"/>
        <v>40–59</v>
      </c>
      <c r="N1962" t="str">
        <f>VLOOKUP(C1962,Customer_Dim!$A$2:$H$501,4,0)</f>
        <v>Female</v>
      </c>
      <c r="O1962" t="str">
        <f>VLOOKUP(C1962,Customer_Dim!$A$2:$H$501,6,0)</f>
        <v>South Dakota</v>
      </c>
      <c r="P1962">
        <f>VLOOKUP(D1962,Product_Dim!$A$1:$G$101,7,0)</f>
        <v>323</v>
      </c>
    </row>
    <row r="1963" spans="1:16" x14ac:dyDescent="0.3">
      <c r="A1963" t="s">
        <v>3002</v>
      </c>
      <c r="B1963" s="4">
        <v>45684</v>
      </c>
      <c r="C1963" t="s">
        <v>1493</v>
      </c>
      <c r="D1963" t="s">
        <v>1718</v>
      </c>
      <c r="E1963" t="str">
        <f>VLOOKUP(D1963,Product_Dim!$A$1:$G$101,2,0)</f>
        <v>Vitamin E Body Lotion</v>
      </c>
      <c r="F1963" t="s">
        <v>1774</v>
      </c>
      <c r="G1963">
        <v>3</v>
      </c>
      <c r="H1963">
        <v>845.67</v>
      </c>
      <c r="I1963">
        <v>0.12</v>
      </c>
      <c r="J1963" t="s">
        <v>1810</v>
      </c>
      <c r="K1963" s="17">
        <v>2232.5688</v>
      </c>
      <c r="L1963">
        <f>VLOOKUP(C1963,Customer_Dim!$A$2:$H$501,3,0)</f>
        <v>52</v>
      </c>
      <c r="M1963" t="str">
        <f t="shared" si="30"/>
        <v>40–59</v>
      </c>
      <c r="N1963" t="str">
        <f>VLOOKUP(C1963,Customer_Dim!$A$2:$H$501,4,0)</f>
        <v>Female</v>
      </c>
      <c r="O1963" t="str">
        <f>VLOOKUP(C1963,Customer_Dim!$A$2:$H$501,6,0)</f>
        <v>South Dakota</v>
      </c>
      <c r="P1963">
        <f>VLOOKUP(D1963,Product_Dim!$A$1:$G$101,7,0)</f>
        <v>213</v>
      </c>
    </row>
    <row r="1964" spans="1:16" x14ac:dyDescent="0.3">
      <c r="A1964" t="s">
        <v>1844</v>
      </c>
      <c r="B1964" s="4">
        <v>45329</v>
      </c>
      <c r="C1964" t="s">
        <v>1496</v>
      </c>
      <c r="D1964" t="s">
        <v>1550</v>
      </c>
      <c r="E1964" t="str">
        <f>VLOOKUP(D1964,Product_Dim!$A$1:$G$101,2,0)</f>
        <v>Ceramic Kitchen Bowl Set</v>
      </c>
      <c r="F1964" t="s">
        <v>1789</v>
      </c>
      <c r="G1964">
        <v>3</v>
      </c>
      <c r="H1964">
        <v>121.76</v>
      </c>
      <c r="I1964">
        <v>0.27</v>
      </c>
      <c r="J1964" t="s">
        <v>1807</v>
      </c>
      <c r="K1964" s="17">
        <v>266.65440000000001</v>
      </c>
      <c r="L1964">
        <f>VLOOKUP(C1964,Customer_Dim!$A$2:$H$501,3,0)</f>
        <v>59</v>
      </c>
      <c r="M1964" t="str">
        <f t="shared" si="30"/>
        <v>40–59</v>
      </c>
      <c r="N1964" t="str">
        <f>VLOOKUP(C1964,Customer_Dim!$A$2:$H$501,4,0)</f>
        <v>Female</v>
      </c>
      <c r="O1964" t="str">
        <f>VLOOKUP(C1964,Customer_Dim!$A$2:$H$501,6,0)</f>
        <v>Florida</v>
      </c>
      <c r="P1964">
        <f>VLOOKUP(D1964,Product_Dim!$A$1:$G$101,7,0)</f>
        <v>308</v>
      </c>
    </row>
    <row r="1965" spans="1:16" x14ac:dyDescent="0.3">
      <c r="A1965" t="s">
        <v>3451</v>
      </c>
      <c r="B1965" s="4">
        <v>45806</v>
      </c>
      <c r="C1965" t="s">
        <v>1496</v>
      </c>
      <c r="D1965" t="s">
        <v>1531</v>
      </c>
      <c r="E1965" t="str">
        <f>VLOOKUP(D1965,Product_Dim!$A$1:$G$101,2,0)</f>
        <v>Women's Casual Hoodie</v>
      </c>
      <c r="F1965" t="s">
        <v>1771</v>
      </c>
      <c r="G1965">
        <v>1</v>
      </c>
      <c r="H1965">
        <v>948.33</v>
      </c>
      <c r="I1965">
        <v>0.11</v>
      </c>
      <c r="J1965" t="s">
        <v>1805</v>
      </c>
      <c r="K1965" s="17">
        <v>844.01370000000009</v>
      </c>
      <c r="L1965">
        <f>VLOOKUP(C1965,Customer_Dim!$A$2:$H$501,3,0)</f>
        <v>59</v>
      </c>
      <c r="M1965" t="str">
        <f t="shared" si="30"/>
        <v>40–59</v>
      </c>
      <c r="N1965" t="str">
        <f>VLOOKUP(C1965,Customer_Dim!$A$2:$H$501,4,0)</f>
        <v>Female</v>
      </c>
      <c r="O1965" t="str">
        <f>VLOOKUP(C1965,Customer_Dim!$A$2:$H$501,6,0)</f>
        <v>Florida</v>
      </c>
      <c r="P1965">
        <f>VLOOKUP(D1965,Product_Dim!$A$1:$G$101,7,0)</f>
        <v>352</v>
      </c>
    </row>
    <row r="1966" spans="1:16" x14ac:dyDescent="0.3">
      <c r="A1966" t="s">
        <v>2348</v>
      </c>
      <c r="B1966" s="4">
        <v>45695</v>
      </c>
      <c r="C1966" t="s">
        <v>1496</v>
      </c>
      <c r="D1966" t="s">
        <v>1614</v>
      </c>
      <c r="E1966" t="str">
        <f>VLOOKUP(D1966,Product_Dim!$A$1:$G$101,2,0)</f>
        <v>Smart Home WiFi Camera</v>
      </c>
      <c r="F1966" t="s">
        <v>1734</v>
      </c>
      <c r="G1966">
        <v>1</v>
      </c>
      <c r="H1966">
        <v>878.84</v>
      </c>
      <c r="I1966">
        <v>0.28000000000000003</v>
      </c>
      <c r="J1966" t="s">
        <v>1810</v>
      </c>
      <c r="K1966" s="17">
        <v>632.76480000000004</v>
      </c>
      <c r="L1966">
        <f>VLOOKUP(C1966,Customer_Dim!$A$2:$H$501,3,0)</f>
        <v>59</v>
      </c>
      <c r="M1966" t="str">
        <f t="shared" si="30"/>
        <v>40–59</v>
      </c>
      <c r="N1966" t="str">
        <f>VLOOKUP(C1966,Customer_Dim!$A$2:$H$501,4,0)</f>
        <v>Female</v>
      </c>
      <c r="O1966" t="str">
        <f>VLOOKUP(C1966,Customer_Dim!$A$2:$H$501,6,0)</f>
        <v>Florida</v>
      </c>
      <c r="P1966">
        <f>VLOOKUP(D1966,Product_Dim!$A$1:$G$101,7,0)</f>
        <v>389</v>
      </c>
    </row>
    <row r="1967" spans="1:16" x14ac:dyDescent="0.3">
      <c r="A1967" t="s">
        <v>2639</v>
      </c>
      <c r="B1967" s="4">
        <v>45548</v>
      </c>
      <c r="C1967" t="s">
        <v>1496</v>
      </c>
      <c r="D1967" t="s">
        <v>1622</v>
      </c>
      <c r="E1967" t="str">
        <f>VLOOKUP(D1967,Product_Dim!$A$1:$G$101,2,0)</f>
        <v>Men's Winter Jacket</v>
      </c>
      <c r="F1967" t="s">
        <v>1786</v>
      </c>
      <c r="G1967">
        <v>2</v>
      </c>
      <c r="H1967">
        <v>780.9</v>
      </c>
      <c r="I1967">
        <v>0.24</v>
      </c>
      <c r="J1967" t="s">
        <v>1807</v>
      </c>
      <c r="K1967" s="17">
        <v>1186.9680000000001</v>
      </c>
      <c r="L1967">
        <f>VLOOKUP(C1967,Customer_Dim!$A$2:$H$501,3,0)</f>
        <v>59</v>
      </c>
      <c r="M1967" t="str">
        <f t="shared" si="30"/>
        <v>40–59</v>
      </c>
      <c r="N1967" t="str">
        <f>VLOOKUP(C1967,Customer_Dim!$A$2:$H$501,4,0)</f>
        <v>Female</v>
      </c>
      <c r="O1967" t="str">
        <f>VLOOKUP(C1967,Customer_Dim!$A$2:$H$501,6,0)</f>
        <v>Florida</v>
      </c>
      <c r="P1967">
        <f>VLOOKUP(D1967,Product_Dim!$A$1:$G$101,7,0)</f>
        <v>296</v>
      </c>
    </row>
    <row r="1968" spans="1:16" x14ac:dyDescent="0.3">
      <c r="A1968" t="s">
        <v>3088</v>
      </c>
      <c r="B1968" s="4">
        <v>45787</v>
      </c>
      <c r="C1968" t="s">
        <v>1496</v>
      </c>
      <c r="D1968" t="s">
        <v>1628</v>
      </c>
      <c r="E1968" t="str">
        <f>VLOOKUP(D1968,Product_Dim!$A$1:$G$101,2,0)</f>
        <v>Men's Roll-On Perfume</v>
      </c>
      <c r="F1968" t="s">
        <v>1783</v>
      </c>
      <c r="G1968">
        <v>3</v>
      </c>
      <c r="H1968">
        <v>225.14</v>
      </c>
      <c r="I1968">
        <v>0.15</v>
      </c>
      <c r="J1968" t="s">
        <v>1810</v>
      </c>
      <c r="K1968" s="17">
        <v>574.10699999999997</v>
      </c>
      <c r="L1968">
        <f>VLOOKUP(C1968,Customer_Dim!$A$2:$H$501,3,0)</f>
        <v>59</v>
      </c>
      <c r="M1968" t="str">
        <f t="shared" si="30"/>
        <v>40–59</v>
      </c>
      <c r="N1968" t="str">
        <f>VLOOKUP(C1968,Customer_Dim!$A$2:$H$501,4,0)</f>
        <v>Female</v>
      </c>
      <c r="O1968" t="str">
        <f>VLOOKUP(C1968,Customer_Dim!$A$2:$H$501,6,0)</f>
        <v>Florida</v>
      </c>
      <c r="P1968">
        <f>VLOOKUP(D1968,Product_Dim!$A$1:$G$101,7,0)</f>
        <v>267</v>
      </c>
    </row>
    <row r="1969" spans="1:16" x14ac:dyDescent="0.3">
      <c r="A1969" t="s">
        <v>2745</v>
      </c>
      <c r="B1969" s="4">
        <v>45595</v>
      </c>
      <c r="C1969" t="s">
        <v>1496</v>
      </c>
      <c r="D1969" t="s">
        <v>1654</v>
      </c>
      <c r="E1969" t="str">
        <f>VLOOKUP(D1969,Product_Dim!$A$1:$G$101,2,0)</f>
        <v>Laptop Cooling Pad</v>
      </c>
      <c r="F1969" t="s">
        <v>1783</v>
      </c>
      <c r="G1969">
        <v>3</v>
      </c>
      <c r="H1969">
        <v>920.82</v>
      </c>
      <c r="I1969">
        <v>0.1</v>
      </c>
      <c r="J1969" t="s">
        <v>1807</v>
      </c>
      <c r="K1969" s="17">
        <v>2486.2139999999999</v>
      </c>
      <c r="L1969">
        <f>VLOOKUP(C1969,Customer_Dim!$A$2:$H$501,3,0)</f>
        <v>59</v>
      </c>
      <c r="M1969" t="str">
        <f t="shared" si="30"/>
        <v>40–59</v>
      </c>
      <c r="N1969" t="str">
        <f>VLOOKUP(C1969,Customer_Dim!$A$2:$H$501,4,0)</f>
        <v>Female</v>
      </c>
      <c r="O1969" t="str">
        <f>VLOOKUP(C1969,Customer_Dim!$A$2:$H$501,6,0)</f>
        <v>Florida</v>
      </c>
      <c r="P1969">
        <f>VLOOKUP(D1969,Product_Dim!$A$1:$G$101,7,0)</f>
        <v>222</v>
      </c>
    </row>
    <row r="1970" spans="1:16" x14ac:dyDescent="0.3">
      <c r="A1970" t="s">
        <v>3697</v>
      </c>
      <c r="B1970" s="4">
        <v>45404</v>
      </c>
      <c r="C1970" t="s">
        <v>1496</v>
      </c>
      <c r="D1970" t="s">
        <v>1718</v>
      </c>
      <c r="E1970" t="str">
        <f>VLOOKUP(D1970,Product_Dim!$A$1:$G$101,2,0)</f>
        <v>Vitamin E Body Lotion</v>
      </c>
      <c r="F1970" t="s">
        <v>1771</v>
      </c>
      <c r="G1970">
        <v>4</v>
      </c>
      <c r="H1970">
        <v>731.72</v>
      </c>
      <c r="I1970">
        <v>0.22</v>
      </c>
      <c r="J1970" t="s">
        <v>1810</v>
      </c>
      <c r="K1970" s="17">
        <v>2282.9663999999998</v>
      </c>
      <c r="L1970">
        <f>VLOOKUP(C1970,Customer_Dim!$A$2:$H$501,3,0)</f>
        <v>59</v>
      </c>
      <c r="M1970" t="str">
        <f t="shared" si="30"/>
        <v>40–59</v>
      </c>
      <c r="N1970" t="str">
        <f>VLOOKUP(C1970,Customer_Dim!$A$2:$H$501,4,0)</f>
        <v>Female</v>
      </c>
      <c r="O1970" t="str">
        <f>VLOOKUP(C1970,Customer_Dim!$A$2:$H$501,6,0)</f>
        <v>Florida</v>
      </c>
      <c r="P1970">
        <f>VLOOKUP(D1970,Product_Dim!$A$1:$G$101,7,0)</f>
        <v>213</v>
      </c>
    </row>
    <row r="1971" spans="1:16" x14ac:dyDescent="0.3">
      <c r="A1971" t="s">
        <v>3575</v>
      </c>
      <c r="B1971" s="4">
        <v>45654</v>
      </c>
      <c r="C1971" t="s">
        <v>1499</v>
      </c>
      <c r="D1971" t="s">
        <v>1574</v>
      </c>
      <c r="E1971" t="str">
        <f>VLOOKUP(D1971,Product_Dim!$A$1:$G$101,2,0)</f>
        <v>Carbon Fiber Tennis Racket</v>
      </c>
      <c r="F1971" t="s">
        <v>1758</v>
      </c>
      <c r="G1971">
        <v>2</v>
      </c>
      <c r="H1971">
        <v>616.42999999999995</v>
      </c>
      <c r="I1971">
        <v>0.02</v>
      </c>
      <c r="J1971" t="s">
        <v>1810</v>
      </c>
      <c r="K1971" s="17">
        <v>1208.2028</v>
      </c>
      <c r="L1971">
        <f>VLOOKUP(C1971,Customer_Dim!$A$2:$H$501,3,0)</f>
        <v>28</v>
      </c>
      <c r="M1971" t="str">
        <f t="shared" si="30"/>
        <v>20–39</v>
      </c>
      <c r="N1971" t="str">
        <f>VLOOKUP(C1971,Customer_Dim!$A$2:$H$501,4,0)</f>
        <v>Male</v>
      </c>
      <c r="O1971" t="str">
        <f>VLOOKUP(C1971,Customer_Dim!$A$2:$H$501,6,0)</f>
        <v>Alabama</v>
      </c>
      <c r="P1971">
        <f>VLOOKUP(D1971,Product_Dim!$A$1:$G$101,7,0)</f>
        <v>432</v>
      </c>
    </row>
    <row r="1972" spans="1:16" x14ac:dyDescent="0.3">
      <c r="A1972" t="s">
        <v>3363</v>
      </c>
      <c r="B1972" s="4">
        <v>45606</v>
      </c>
      <c r="C1972" t="s">
        <v>1499</v>
      </c>
      <c r="D1972" t="s">
        <v>1602</v>
      </c>
      <c r="E1972" t="str">
        <f>VLOOKUP(D1972,Product_Dim!$A$1:$G$101,2,0)</f>
        <v>Women's Summer Dress</v>
      </c>
      <c r="F1972" t="s">
        <v>1734</v>
      </c>
      <c r="G1972">
        <v>1</v>
      </c>
      <c r="H1972">
        <v>887.38</v>
      </c>
      <c r="I1972">
        <v>0.01</v>
      </c>
      <c r="J1972" t="s">
        <v>1810</v>
      </c>
      <c r="K1972" s="17">
        <v>878.50620000000004</v>
      </c>
      <c r="L1972">
        <f>VLOOKUP(C1972,Customer_Dim!$A$2:$H$501,3,0)</f>
        <v>28</v>
      </c>
      <c r="M1972" t="str">
        <f t="shared" si="30"/>
        <v>20–39</v>
      </c>
      <c r="N1972" t="str">
        <f>VLOOKUP(C1972,Customer_Dim!$A$2:$H$501,4,0)</f>
        <v>Male</v>
      </c>
      <c r="O1972" t="str">
        <f>VLOOKUP(C1972,Customer_Dim!$A$2:$H$501,6,0)</f>
        <v>Alabama</v>
      </c>
      <c r="P1972">
        <f>VLOOKUP(D1972,Product_Dim!$A$1:$G$101,7,0)</f>
        <v>154</v>
      </c>
    </row>
    <row r="1973" spans="1:16" x14ac:dyDescent="0.3">
      <c r="A1973" t="s">
        <v>1811</v>
      </c>
      <c r="B1973" s="4">
        <v>45297</v>
      </c>
      <c r="C1973" t="s">
        <v>1499</v>
      </c>
      <c r="D1973" t="s">
        <v>1648</v>
      </c>
      <c r="E1973" t="str">
        <f>VLOOKUP(D1973,Product_Dim!$A$1:$G$101,2,0)</f>
        <v>Men's Hair Styling Gel</v>
      </c>
      <c r="F1973" t="s">
        <v>1755</v>
      </c>
      <c r="G1973">
        <v>3</v>
      </c>
      <c r="H1973">
        <v>745.3</v>
      </c>
      <c r="I1973">
        <v>0.18</v>
      </c>
      <c r="J1973" t="s">
        <v>1805</v>
      </c>
      <c r="K1973" s="17">
        <v>1833.4380000000001</v>
      </c>
      <c r="L1973">
        <f>VLOOKUP(C1973,Customer_Dim!$A$2:$H$501,3,0)</f>
        <v>28</v>
      </c>
      <c r="M1973" t="str">
        <f t="shared" si="30"/>
        <v>20–39</v>
      </c>
      <c r="N1973" t="str">
        <f>VLOOKUP(C1973,Customer_Dim!$A$2:$H$501,4,0)</f>
        <v>Male</v>
      </c>
      <c r="O1973" t="str">
        <f>VLOOKUP(C1973,Customer_Dim!$A$2:$H$501,6,0)</f>
        <v>Alabama</v>
      </c>
      <c r="P1973">
        <f>VLOOKUP(D1973,Product_Dim!$A$1:$G$101,7,0)</f>
        <v>399</v>
      </c>
    </row>
    <row r="1974" spans="1:16" x14ac:dyDescent="0.3">
      <c r="A1974" t="s">
        <v>1955</v>
      </c>
      <c r="B1974" s="4">
        <v>45878</v>
      </c>
      <c r="C1974" t="s">
        <v>1499</v>
      </c>
      <c r="D1974" t="s">
        <v>1704</v>
      </c>
      <c r="E1974" t="str">
        <f>VLOOKUP(D1974,Product_Dim!$A$1:$G$101,2,0)</f>
        <v>LED Bedside Lamp</v>
      </c>
      <c r="F1974" t="s">
        <v>1734</v>
      </c>
      <c r="G1974">
        <v>1</v>
      </c>
      <c r="H1974">
        <v>652.03</v>
      </c>
      <c r="I1974">
        <v>0.27</v>
      </c>
      <c r="J1974" t="s">
        <v>1805</v>
      </c>
      <c r="K1974" s="17">
        <v>475.9819</v>
      </c>
      <c r="L1974">
        <f>VLOOKUP(C1974,Customer_Dim!$A$2:$H$501,3,0)</f>
        <v>28</v>
      </c>
      <c r="M1974" t="str">
        <f t="shared" si="30"/>
        <v>20–39</v>
      </c>
      <c r="N1974" t="str">
        <f>VLOOKUP(C1974,Customer_Dim!$A$2:$H$501,4,0)</f>
        <v>Male</v>
      </c>
      <c r="O1974" t="str">
        <f>VLOOKUP(C1974,Customer_Dim!$A$2:$H$501,6,0)</f>
        <v>Alabama</v>
      </c>
      <c r="P1974">
        <f>VLOOKUP(D1974,Product_Dim!$A$1:$G$101,7,0)</f>
        <v>220</v>
      </c>
    </row>
    <row r="1975" spans="1:16" x14ac:dyDescent="0.3">
      <c r="A1975" t="s">
        <v>3747</v>
      </c>
      <c r="B1975" s="4">
        <v>45793</v>
      </c>
      <c r="C1975" t="s">
        <v>1499</v>
      </c>
      <c r="D1975" t="s">
        <v>1726</v>
      </c>
      <c r="E1975" t="str">
        <f>VLOOKUP(D1975,Product_Dim!$A$1:$G$101,2,0)</f>
        <v>Portable Bluetooth Speaker</v>
      </c>
      <c r="F1975" t="s">
        <v>1748</v>
      </c>
      <c r="G1975">
        <v>3</v>
      </c>
      <c r="H1975">
        <v>212.08</v>
      </c>
      <c r="I1975">
        <v>7.0000000000000007E-2</v>
      </c>
      <c r="J1975" t="s">
        <v>1805</v>
      </c>
      <c r="K1975" s="17">
        <v>591.70319999999992</v>
      </c>
      <c r="L1975">
        <f>VLOOKUP(C1975,Customer_Dim!$A$2:$H$501,3,0)</f>
        <v>28</v>
      </c>
      <c r="M1975" t="str">
        <f t="shared" si="30"/>
        <v>20–39</v>
      </c>
      <c r="N1975" t="str">
        <f>VLOOKUP(C1975,Customer_Dim!$A$2:$H$501,4,0)</f>
        <v>Male</v>
      </c>
      <c r="O1975" t="str">
        <f>VLOOKUP(C1975,Customer_Dim!$A$2:$H$501,6,0)</f>
        <v>Alabama</v>
      </c>
      <c r="P1975">
        <f>VLOOKUP(D1975,Product_Dim!$A$1:$G$101,7,0)</f>
        <v>73</v>
      </c>
    </row>
    <row r="1976" spans="1:16" x14ac:dyDescent="0.3">
      <c r="A1976" t="s">
        <v>3019</v>
      </c>
      <c r="B1976" s="4">
        <v>45472</v>
      </c>
      <c r="C1976" t="s">
        <v>1501</v>
      </c>
      <c r="D1976" t="s">
        <v>1564</v>
      </c>
      <c r="E1976" t="str">
        <f>VLOOKUP(D1976,Product_Dim!$A$1:$G$101,2,0)</f>
        <v>Soccer Training Cone Set</v>
      </c>
      <c r="F1976" t="s">
        <v>1781</v>
      </c>
      <c r="G1976">
        <v>4</v>
      </c>
      <c r="H1976">
        <v>884.71</v>
      </c>
      <c r="I1976">
        <v>0.09</v>
      </c>
      <c r="J1976" t="s">
        <v>1807</v>
      </c>
      <c r="K1976" s="17">
        <v>3220.3444</v>
      </c>
      <c r="L1976">
        <f>VLOOKUP(C1976,Customer_Dim!$A$2:$H$501,3,0)</f>
        <v>21</v>
      </c>
      <c r="M1976" t="str">
        <f t="shared" si="30"/>
        <v>20–39</v>
      </c>
      <c r="N1976" t="str">
        <f>VLOOKUP(C1976,Customer_Dim!$A$2:$H$501,4,0)</f>
        <v>Male</v>
      </c>
      <c r="O1976" t="str">
        <f>VLOOKUP(C1976,Customer_Dim!$A$2:$H$501,6,0)</f>
        <v>Texas</v>
      </c>
      <c r="P1976">
        <f>VLOOKUP(D1976,Product_Dim!$A$1:$G$101,7,0)</f>
        <v>367</v>
      </c>
    </row>
    <row r="1977" spans="1:16" x14ac:dyDescent="0.3">
      <c r="A1977" t="s">
        <v>2973</v>
      </c>
      <c r="B1977" s="4">
        <v>45722</v>
      </c>
      <c r="C1977" t="s">
        <v>1501</v>
      </c>
      <c r="D1977" t="s">
        <v>1568</v>
      </c>
      <c r="E1977" t="str">
        <f>VLOOKUP(D1977,Product_Dim!$A$1:$G$101,2,0)</f>
        <v>Knee Support Brace</v>
      </c>
      <c r="F1977" t="s">
        <v>1781</v>
      </c>
      <c r="G1977">
        <v>1</v>
      </c>
      <c r="H1977">
        <v>90.72</v>
      </c>
      <c r="I1977">
        <v>0.1</v>
      </c>
      <c r="J1977" t="s">
        <v>1807</v>
      </c>
      <c r="K1977" s="17">
        <v>81.647999999999996</v>
      </c>
      <c r="L1977">
        <f>VLOOKUP(C1977,Customer_Dim!$A$2:$H$501,3,0)</f>
        <v>21</v>
      </c>
      <c r="M1977" t="str">
        <f t="shared" si="30"/>
        <v>20–39</v>
      </c>
      <c r="N1977" t="str">
        <f>VLOOKUP(C1977,Customer_Dim!$A$2:$H$501,4,0)</f>
        <v>Male</v>
      </c>
      <c r="O1977" t="str">
        <f>VLOOKUP(C1977,Customer_Dim!$A$2:$H$501,6,0)</f>
        <v>Texas</v>
      </c>
      <c r="P1977">
        <f>VLOOKUP(D1977,Product_Dim!$A$1:$G$101,7,0)</f>
        <v>65</v>
      </c>
    </row>
    <row r="1978" spans="1:16" x14ac:dyDescent="0.3">
      <c r="A1978" t="s">
        <v>2044</v>
      </c>
      <c r="B1978" s="4">
        <v>45559</v>
      </c>
      <c r="C1978" t="s">
        <v>1501</v>
      </c>
      <c r="D1978" t="s">
        <v>1586</v>
      </c>
      <c r="E1978" t="str">
        <f>VLOOKUP(D1978,Product_Dim!$A$1:$G$101,2,0)</f>
        <v>Sports Stopwatch Timer</v>
      </c>
      <c r="F1978" t="s">
        <v>1789</v>
      </c>
      <c r="G1978">
        <v>4</v>
      </c>
      <c r="H1978">
        <v>320.64</v>
      </c>
      <c r="I1978">
        <v>0.2</v>
      </c>
      <c r="J1978" t="s">
        <v>1810</v>
      </c>
      <c r="K1978" s="17">
        <v>1026.048</v>
      </c>
      <c r="L1978">
        <f>VLOOKUP(C1978,Customer_Dim!$A$2:$H$501,3,0)</f>
        <v>21</v>
      </c>
      <c r="M1978" t="str">
        <f t="shared" si="30"/>
        <v>20–39</v>
      </c>
      <c r="N1978" t="str">
        <f>VLOOKUP(C1978,Customer_Dim!$A$2:$H$501,4,0)</f>
        <v>Male</v>
      </c>
      <c r="O1978" t="str">
        <f>VLOOKUP(C1978,Customer_Dim!$A$2:$H$501,6,0)</f>
        <v>Texas</v>
      </c>
      <c r="P1978">
        <f>VLOOKUP(D1978,Product_Dim!$A$1:$G$101,7,0)</f>
        <v>137</v>
      </c>
    </row>
    <row r="1979" spans="1:16" x14ac:dyDescent="0.3">
      <c r="A1979" t="s">
        <v>2683</v>
      </c>
      <c r="B1979" s="4">
        <v>45242</v>
      </c>
      <c r="C1979" t="s">
        <v>1501</v>
      </c>
      <c r="D1979" t="s">
        <v>1612</v>
      </c>
      <c r="E1979" t="str">
        <f>VLOOKUP(D1979,Product_Dim!$A$1:$G$101,2,0)</f>
        <v>Yoga Exercise Mat</v>
      </c>
      <c r="F1979" t="s">
        <v>1779</v>
      </c>
      <c r="G1979">
        <v>1</v>
      </c>
      <c r="H1979">
        <v>409.03</v>
      </c>
      <c r="I1979">
        <v>0.25</v>
      </c>
      <c r="J1979" t="s">
        <v>1810</v>
      </c>
      <c r="K1979" s="17">
        <v>306.77249999999998</v>
      </c>
      <c r="L1979">
        <f>VLOOKUP(C1979,Customer_Dim!$A$2:$H$501,3,0)</f>
        <v>21</v>
      </c>
      <c r="M1979" t="str">
        <f t="shared" si="30"/>
        <v>20–39</v>
      </c>
      <c r="N1979" t="str">
        <f>VLOOKUP(C1979,Customer_Dim!$A$2:$H$501,4,0)</f>
        <v>Male</v>
      </c>
      <c r="O1979" t="str">
        <f>VLOOKUP(C1979,Customer_Dim!$A$2:$H$501,6,0)</f>
        <v>Texas</v>
      </c>
      <c r="P1979">
        <f>VLOOKUP(D1979,Product_Dim!$A$1:$G$101,7,0)</f>
        <v>369</v>
      </c>
    </row>
    <row r="1980" spans="1:16" x14ac:dyDescent="0.3">
      <c r="A1980" t="s">
        <v>2588</v>
      </c>
      <c r="B1980" s="4">
        <v>45433</v>
      </c>
      <c r="C1980" t="s">
        <v>1504</v>
      </c>
      <c r="D1980" t="s">
        <v>1610</v>
      </c>
      <c r="E1980" t="str">
        <f>VLOOKUP(D1980,Product_Dim!$A$1:$G$101,2,0)</f>
        <v>Noise-Canceling Headphones</v>
      </c>
      <c r="F1980" t="s">
        <v>1776</v>
      </c>
      <c r="G1980">
        <v>4</v>
      </c>
      <c r="H1980">
        <v>95.06</v>
      </c>
      <c r="I1980">
        <v>0.03</v>
      </c>
      <c r="J1980" t="s">
        <v>1805</v>
      </c>
      <c r="K1980" s="17">
        <v>368.83280000000002</v>
      </c>
      <c r="L1980">
        <f>VLOOKUP(C1980,Customer_Dim!$A$2:$H$501,3,0)</f>
        <v>23</v>
      </c>
      <c r="M1980" t="str">
        <f t="shared" si="30"/>
        <v>20–39</v>
      </c>
      <c r="N1980" t="str">
        <f>VLOOKUP(C1980,Customer_Dim!$A$2:$H$501,4,0)</f>
        <v>Female</v>
      </c>
      <c r="O1980" t="str">
        <f>VLOOKUP(C1980,Customer_Dim!$A$2:$H$501,6,0)</f>
        <v>Delaware</v>
      </c>
      <c r="P1980">
        <f>VLOOKUP(D1980,Product_Dim!$A$1:$G$101,7,0)</f>
        <v>378</v>
      </c>
    </row>
    <row r="1981" spans="1:16" x14ac:dyDescent="0.3">
      <c r="A1981" t="s">
        <v>2692</v>
      </c>
      <c r="B1981" s="4">
        <v>45466</v>
      </c>
      <c r="C1981" t="s">
        <v>1504</v>
      </c>
      <c r="D1981" t="s">
        <v>1648</v>
      </c>
      <c r="E1981" t="str">
        <f>VLOOKUP(D1981,Product_Dim!$A$1:$G$101,2,0)</f>
        <v>Men's Hair Styling Gel</v>
      </c>
      <c r="F1981" t="s">
        <v>1779</v>
      </c>
      <c r="G1981">
        <v>1</v>
      </c>
      <c r="H1981">
        <v>992.37</v>
      </c>
      <c r="I1981">
        <v>0.24</v>
      </c>
      <c r="J1981" t="s">
        <v>1810</v>
      </c>
      <c r="K1981" s="17">
        <v>754.20119999999997</v>
      </c>
      <c r="L1981">
        <f>VLOOKUP(C1981,Customer_Dim!$A$2:$H$501,3,0)</f>
        <v>23</v>
      </c>
      <c r="M1981" t="str">
        <f t="shared" si="30"/>
        <v>20–39</v>
      </c>
      <c r="N1981" t="str">
        <f>VLOOKUP(C1981,Customer_Dim!$A$2:$H$501,4,0)</f>
        <v>Female</v>
      </c>
      <c r="O1981" t="str">
        <f>VLOOKUP(C1981,Customer_Dim!$A$2:$H$501,6,0)</f>
        <v>Delaware</v>
      </c>
      <c r="P1981">
        <f>VLOOKUP(D1981,Product_Dim!$A$1:$G$101,7,0)</f>
        <v>399</v>
      </c>
    </row>
    <row r="1982" spans="1:16" x14ac:dyDescent="0.3">
      <c r="A1982" t="s">
        <v>2030</v>
      </c>
      <c r="B1982" s="4">
        <v>45361</v>
      </c>
      <c r="C1982" t="s">
        <v>1504</v>
      </c>
      <c r="D1982" t="s">
        <v>1652</v>
      </c>
      <c r="E1982" t="str">
        <f>VLOOKUP(D1982,Product_Dim!$A$1:$G$101,2,0)</f>
        <v>Tennis Ball 3-Pack</v>
      </c>
      <c r="F1982" t="s">
        <v>1783</v>
      </c>
      <c r="G1982">
        <v>4</v>
      </c>
      <c r="H1982">
        <v>385.5</v>
      </c>
      <c r="I1982">
        <v>0.03</v>
      </c>
      <c r="J1982" t="s">
        <v>1807</v>
      </c>
      <c r="K1982" s="17">
        <v>1495.74</v>
      </c>
      <c r="L1982">
        <f>VLOOKUP(C1982,Customer_Dim!$A$2:$H$501,3,0)</f>
        <v>23</v>
      </c>
      <c r="M1982" t="str">
        <f t="shared" si="30"/>
        <v>20–39</v>
      </c>
      <c r="N1982" t="str">
        <f>VLOOKUP(C1982,Customer_Dim!$A$2:$H$501,4,0)</f>
        <v>Female</v>
      </c>
      <c r="O1982" t="str">
        <f>VLOOKUP(C1982,Customer_Dim!$A$2:$H$501,6,0)</f>
        <v>Delaware</v>
      </c>
      <c r="P1982">
        <f>VLOOKUP(D1982,Product_Dim!$A$1:$G$101,7,0)</f>
        <v>465</v>
      </c>
    </row>
    <row r="1983" spans="1:16" x14ac:dyDescent="0.3">
      <c r="A1983" t="s">
        <v>3278</v>
      </c>
      <c r="B1983" s="4">
        <v>45552</v>
      </c>
      <c r="C1983" t="s">
        <v>1507</v>
      </c>
      <c r="D1983" t="s">
        <v>1562</v>
      </c>
      <c r="E1983" t="str">
        <f>VLOOKUP(D1983,Product_Dim!$A$1:$G$101,2,0)</f>
        <v>Beard Grooming Kit</v>
      </c>
      <c r="F1983" t="s">
        <v>1774</v>
      </c>
      <c r="G1983">
        <v>1</v>
      </c>
      <c r="H1983">
        <v>558.41999999999996</v>
      </c>
      <c r="I1983">
        <v>0.03</v>
      </c>
      <c r="J1983" t="s">
        <v>1805</v>
      </c>
      <c r="K1983" s="17">
        <v>541.66739999999993</v>
      </c>
      <c r="L1983">
        <f>VLOOKUP(C1983,Customer_Dim!$A$2:$H$501,3,0)</f>
        <v>56</v>
      </c>
      <c r="M1983" t="str">
        <f t="shared" si="30"/>
        <v>40–59</v>
      </c>
      <c r="N1983" t="str">
        <f>VLOOKUP(C1983,Customer_Dim!$A$2:$H$501,4,0)</f>
        <v>Male</v>
      </c>
      <c r="O1983" t="str">
        <f>VLOOKUP(C1983,Customer_Dim!$A$2:$H$501,6,0)</f>
        <v>Ohio</v>
      </c>
      <c r="P1983">
        <f>VLOOKUP(D1983,Product_Dim!$A$1:$G$101,7,0)</f>
        <v>256</v>
      </c>
    </row>
    <row r="1984" spans="1:16" x14ac:dyDescent="0.3">
      <c r="A1984" t="s">
        <v>1938</v>
      </c>
      <c r="B1984" s="4">
        <v>45444</v>
      </c>
      <c r="C1984" t="s">
        <v>1507</v>
      </c>
      <c r="D1984" t="s">
        <v>1632</v>
      </c>
      <c r="E1984" t="str">
        <f>VLOOKUP(D1984,Product_Dim!$A$1:$G$101,2,0)</f>
        <v>HDMI Cable – 2m</v>
      </c>
      <c r="F1984" t="s">
        <v>1774</v>
      </c>
      <c r="G1984">
        <v>3</v>
      </c>
      <c r="H1984">
        <v>298.35000000000002</v>
      </c>
      <c r="I1984">
        <v>0.05</v>
      </c>
      <c r="J1984" t="s">
        <v>1810</v>
      </c>
      <c r="K1984" s="17">
        <v>850.29750000000001</v>
      </c>
      <c r="L1984">
        <f>VLOOKUP(C1984,Customer_Dim!$A$2:$H$501,3,0)</f>
        <v>56</v>
      </c>
      <c r="M1984" t="str">
        <f t="shared" si="30"/>
        <v>40–59</v>
      </c>
      <c r="N1984" t="str">
        <f>VLOOKUP(C1984,Customer_Dim!$A$2:$H$501,4,0)</f>
        <v>Male</v>
      </c>
      <c r="O1984" t="str">
        <f>VLOOKUP(C1984,Customer_Dim!$A$2:$H$501,6,0)</f>
        <v>Ohio</v>
      </c>
      <c r="P1984">
        <f>VLOOKUP(D1984,Product_Dim!$A$1:$G$101,7,0)</f>
        <v>246</v>
      </c>
    </row>
    <row r="1985" spans="1:16" x14ac:dyDescent="0.3">
      <c r="A1985" t="s">
        <v>3739</v>
      </c>
      <c r="B1985" s="4">
        <v>45839</v>
      </c>
      <c r="C1985" t="s">
        <v>1507</v>
      </c>
      <c r="D1985" t="s">
        <v>1686</v>
      </c>
      <c r="E1985" t="str">
        <f>VLOOKUP(D1985,Product_Dim!$A$1:$G$101,2,0)</f>
        <v>Essential Oil Diffuser</v>
      </c>
      <c r="F1985" t="s">
        <v>1764</v>
      </c>
      <c r="G1985">
        <v>2</v>
      </c>
      <c r="H1985">
        <v>552.49</v>
      </c>
      <c r="I1985">
        <v>0.1</v>
      </c>
      <c r="J1985" t="s">
        <v>1805</v>
      </c>
      <c r="K1985" s="17">
        <v>994.48200000000008</v>
      </c>
      <c r="L1985">
        <f>VLOOKUP(C1985,Customer_Dim!$A$2:$H$501,3,0)</f>
        <v>56</v>
      </c>
      <c r="M1985" t="str">
        <f t="shared" si="30"/>
        <v>40–59</v>
      </c>
      <c r="N1985" t="str">
        <f>VLOOKUP(C1985,Customer_Dim!$A$2:$H$501,4,0)</f>
        <v>Male</v>
      </c>
      <c r="O1985" t="str">
        <f>VLOOKUP(C1985,Customer_Dim!$A$2:$H$501,6,0)</f>
        <v>Ohio</v>
      </c>
      <c r="P1985">
        <f>VLOOKUP(D1985,Product_Dim!$A$1:$G$101,7,0)</f>
        <v>400</v>
      </c>
    </row>
    <row r="1986" spans="1:16" x14ac:dyDescent="0.3">
      <c r="A1986" t="s">
        <v>3728</v>
      </c>
      <c r="B1986" s="4">
        <v>45624</v>
      </c>
      <c r="C1986" t="s">
        <v>1507</v>
      </c>
      <c r="D1986" t="s">
        <v>1688</v>
      </c>
      <c r="E1986" t="str">
        <f>VLOOKUP(D1986,Product_Dim!$A$1:$G$101,2,0)</f>
        <v>Decorative Lamp Shade</v>
      </c>
      <c r="F1986" t="s">
        <v>1776</v>
      </c>
      <c r="G1986">
        <v>4</v>
      </c>
      <c r="H1986">
        <v>619.35</v>
      </c>
      <c r="I1986">
        <v>0.3</v>
      </c>
      <c r="J1986" t="s">
        <v>1805</v>
      </c>
      <c r="K1986" s="17">
        <v>1734.18</v>
      </c>
      <c r="L1986">
        <f>VLOOKUP(C1986,Customer_Dim!$A$2:$H$501,3,0)</f>
        <v>56</v>
      </c>
      <c r="M1986" t="str">
        <f t="shared" si="30"/>
        <v>40–59</v>
      </c>
      <c r="N1986" t="str">
        <f>VLOOKUP(C1986,Customer_Dim!$A$2:$H$501,4,0)</f>
        <v>Male</v>
      </c>
      <c r="O1986" t="str">
        <f>VLOOKUP(C1986,Customer_Dim!$A$2:$H$501,6,0)</f>
        <v>Ohio</v>
      </c>
      <c r="P1986">
        <f>VLOOKUP(D1986,Product_Dim!$A$1:$G$101,7,0)</f>
        <v>469</v>
      </c>
    </row>
    <row r="1987" spans="1:16" x14ac:dyDescent="0.3">
      <c r="A1987" t="s">
        <v>2587</v>
      </c>
      <c r="B1987" s="4">
        <v>45477</v>
      </c>
      <c r="C1987" t="s">
        <v>1507</v>
      </c>
      <c r="D1987" t="s">
        <v>1708</v>
      </c>
      <c r="E1987" t="str">
        <f>VLOOKUP(D1987,Product_Dim!$A$1:$G$101,2,0)</f>
        <v>Face Foundation Kit</v>
      </c>
      <c r="F1987" t="s">
        <v>1781</v>
      </c>
      <c r="G1987">
        <v>4</v>
      </c>
      <c r="H1987">
        <v>79.75</v>
      </c>
      <c r="I1987">
        <v>0.18</v>
      </c>
      <c r="J1987" t="s">
        <v>1807</v>
      </c>
      <c r="K1987" s="17">
        <v>261.58</v>
      </c>
      <c r="L1987">
        <f>VLOOKUP(C1987,Customer_Dim!$A$2:$H$501,3,0)</f>
        <v>56</v>
      </c>
      <c r="M1987" t="str">
        <f t="shared" ref="M1987:M2001" si="31">IF(L1987&lt;20,"Below 20",
IF(L1987&lt;40,"20–39",
IF(L1987&lt;60,"40–59","60+")))</f>
        <v>40–59</v>
      </c>
      <c r="N1987" t="str">
        <f>VLOOKUP(C1987,Customer_Dim!$A$2:$H$501,4,0)</f>
        <v>Male</v>
      </c>
      <c r="O1987" t="str">
        <f>VLOOKUP(C1987,Customer_Dim!$A$2:$H$501,6,0)</f>
        <v>Ohio</v>
      </c>
      <c r="P1987">
        <f>VLOOKUP(D1987,Product_Dim!$A$1:$G$101,7,0)</f>
        <v>457</v>
      </c>
    </row>
    <row r="1988" spans="1:16" x14ac:dyDescent="0.3">
      <c r="A1988" t="s">
        <v>3530</v>
      </c>
      <c r="B1988" s="4">
        <v>45738</v>
      </c>
      <c r="C1988" t="s">
        <v>1507</v>
      </c>
      <c r="D1988" t="s">
        <v>1708</v>
      </c>
      <c r="E1988" t="str">
        <f>VLOOKUP(D1988,Product_Dim!$A$1:$G$101,2,0)</f>
        <v>Face Foundation Kit</v>
      </c>
      <c r="F1988" t="s">
        <v>1776</v>
      </c>
      <c r="G1988">
        <v>4</v>
      </c>
      <c r="H1988">
        <v>706.67</v>
      </c>
      <c r="I1988">
        <v>0.01</v>
      </c>
      <c r="J1988" t="s">
        <v>1805</v>
      </c>
      <c r="K1988" s="17">
        <v>2798.4132</v>
      </c>
      <c r="L1988">
        <f>VLOOKUP(C1988,Customer_Dim!$A$2:$H$501,3,0)</f>
        <v>56</v>
      </c>
      <c r="M1988" t="str">
        <f t="shared" si="31"/>
        <v>40–59</v>
      </c>
      <c r="N1988" t="str">
        <f>VLOOKUP(C1988,Customer_Dim!$A$2:$H$501,4,0)</f>
        <v>Male</v>
      </c>
      <c r="O1988" t="str">
        <f>VLOOKUP(C1988,Customer_Dim!$A$2:$H$501,6,0)</f>
        <v>Ohio</v>
      </c>
      <c r="P1988">
        <f>VLOOKUP(D1988,Product_Dim!$A$1:$G$101,7,0)</f>
        <v>457</v>
      </c>
    </row>
    <row r="1989" spans="1:16" x14ac:dyDescent="0.3">
      <c r="A1989" t="s">
        <v>3062</v>
      </c>
      <c r="B1989" s="4">
        <v>45402</v>
      </c>
      <c r="C1989" t="s">
        <v>1510</v>
      </c>
      <c r="D1989" t="s">
        <v>1570</v>
      </c>
      <c r="E1989" t="str">
        <f>VLOOKUP(D1989,Product_Dim!$A$1:$G$101,2,0)</f>
        <v>Outdoor Sports Water Bottle</v>
      </c>
      <c r="F1989" t="s">
        <v>1748</v>
      </c>
      <c r="G1989">
        <v>4</v>
      </c>
      <c r="H1989">
        <v>176.13</v>
      </c>
      <c r="I1989">
        <v>0.27</v>
      </c>
      <c r="J1989" t="s">
        <v>1807</v>
      </c>
      <c r="K1989" s="17">
        <v>514.29959999999994</v>
      </c>
      <c r="L1989">
        <f>VLOOKUP(C1989,Customer_Dim!$A$2:$H$501,3,0)</f>
        <v>47</v>
      </c>
      <c r="M1989" t="str">
        <f t="shared" si="31"/>
        <v>40–59</v>
      </c>
      <c r="N1989" t="str">
        <f>VLOOKUP(C1989,Customer_Dim!$A$2:$H$501,4,0)</f>
        <v>Female</v>
      </c>
      <c r="O1989" t="str">
        <f>VLOOKUP(C1989,Customer_Dim!$A$2:$H$501,6,0)</f>
        <v>New York</v>
      </c>
      <c r="P1989">
        <f>VLOOKUP(D1989,Product_Dim!$A$1:$G$101,7,0)</f>
        <v>0</v>
      </c>
    </row>
    <row r="1990" spans="1:16" x14ac:dyDescent="0.3">
      <c r="A1990" t="s">
        <v>2525</v>
      </c>
      <c r="B1990" s="4">
        <v>45656</v>
      </c>
      <c r="C1990" t="s">
        <v>1510</v>
      </c>
      <c r="D1990" t="s">
        <v>1596</v>
      </c>
      <c r="E1990" t="str">
        <f>VLOOKUP(D1990,Product_Dim!$A$1:$G$101,2,0)</f>
        <v>Modern Wall Clock</v>
      </c>
      <c r="F1990" t="s">
        <v>1768</v>
      </c>
      <c r="G1990">
        <v>2</v>
      </c>
      <c r="H1990">
        <v>974.35</v>
      </c>
      <c r="I1990">
        <v>0.15</v>
      </c>
      <c r="J1990" t="s">
        <v>1805</v>
      </c>
      <c r="K1990" s="17">
        <v>1656.395</v>
      </c>
      <c r="L1990">
        <f>VLOOKUP(C1990,Customer_Dim!$A$2:$H$501,3,0)</f>
        <v>47</v>
      </c>
      <c r="M1990" t="str">
        <f t="shared" si="31"/>
        <v>40–59</v>
      </c>
      <c r="N1990" t="str">
        <f>VLOOKUP(C1990,Customer_Dim!$A$2:$H$501,4,0)</f>
        <v>Female</v>
      </c>
      <c r="O1990" t="str">
        <f>VLOOKUP(C1990,Customer_Dim!$A$2:$H$501,6,0)</f>
        <v>New York</v>
      </c>
      <c r="P1990">
        <f>VLOOKUP(D1990,Product_Dim!$A$1:$G$101,7,0)</f>
        <v>305</v>
      </c>
    </row>
    <row r="1991" spans="1:16" x14ac:dyDescent="0.3">
      <c r="A1991" t="s">
        <v>2761</v>
      </c>
      <c r="B1991" s="4">
        <v>45412</v>
      </c>
      <c r="C1991" t="s">
        <v>1510</v>
      </c>
      <c r="D1991" t="s">
        <v>1539</v>
      </c>
      <c r="E1991" t="str">
        <f>VLOOKUP(D1991,Product_Dim!$A$1:$G$101,2,0)</f>
        <v>Herbal Face Moisturizer</v>
      </c>
      <c r="F1991" t="s">
        <v>1786</v>
      </c>
      <c r="G1991">
        <v>2</v>
      </c>
      <c r="H1991">
        <v>824.34</v>
      </c>
      <c r="I1991">
        <v>0.1</v>
      </c>
      <c r="J1991" t="s">
        <v>1810</v>
      </c>
      <c r="K1991" s="17">
        <v>1483.8119999999999</v>
      </c>
      <c r="L1991">
        <f>VLOOKUP(C1991,Customer_Dim!$A$2:$H$501,3,0)</f>
        <v>47</v>
      </c>
      <c r="M1991" t="str">
        <f t="shared" si="31"/>
        <v>40–59</v>
      </c>
      <c r="N1991" t="str">
        <f>VLOOKUP(C1991,Customer_Dim!$A$2:$H$501,4,0)</f>
        <v>Female</v>
      </c>
      <c r="O1991" t="str">
        <f>VLOOKUP(C1991,Customer_Dim!$A$2:$H$501,6,0)</f>
        <v>New York</v>
      </c>
      <c r="P1991">
        <f>VLOOKUP(D1991,Product_Dim!$A$1:$G$101,7,0)</f>
        <v>350</v>
      </c>
    </row>
    <row r="1992" spans="1:16" x14ac:dyDescent="0.3">
      <c r="A1992" t="s">
        <v>3438</v>
      </c>
      <c r="B1992" s="4">
        <v>45739</v>
      </c>
      <c r="C1992" t="s">
        <v>1510</v>
      </c>
      <c r="D1992" t="s">
        <v>1542</v>
      </c>
      <c r="E1992" t="str">
        <f>VLOOKUP(D1992,Product_Dim!$A$1:$G$101,2,0)</f>
        <v>LED Table Lamp</v>
      </c>
      <c r="F1992" t="s">
        <v>1761</v>
      </c>
      <c r="G1992">
        <v>2</v>
      </c>
      <c r="H1992">
        <v>784.26</v>
      </c>
      <c r="I1992">
        <v>0.23</v>
      </c>
      <c r="J1992" t="s">
        <v>1807</v>
      </c>
      <c r="K1992" s="17">
        <v>1207.7603999999999</v>
      </c>
      <c r="L1992">
        <f>VLOOKUP(C1992,Customer_Dim!$A$2:$H$501,3,0)</f>
        <v>47</v>
      </c>
      <c r="M1992" t="str">
        <f t="shared" si="31"/>
        <v>40–59</v>
      </c>
      <c r="N1992" t="str">
        <f>VLOOKUP(C1992,Customer_Dim!$A$2:$H$501,4,0)</f>
        <v>Female</v>
      </c>
      <c r="O1992" t="str">
        <f>VLOOKUP(C1992,Customer_Dim!$A$2:$H$501,6,0)</f>
        <v>New York</v>
      </c>
      <c r="P1992">
        <f>VLOOKUP(D1992,Product_Dim!$A$1:$G$101,7,0)</f>
        <v>170</v>
      </c>
    </row>
    <row r="1993" spans="1:16" x14ac:dyDescent="0.3">
      <c r="A1993" t="s">
        <v>2655</v>
      </c>
      <c r="B1993" s="4">
        <v>45437</v>
      </c>
      <c r="C1993" t="s">
        <v>1510</v>
      </c>
      <c r="D1993" t="s">
        <v>1670</v>
      </c>
      <c r="E1993" t="str">
        <f>VLOOKUP(D1993,Product_Dim!$A$1:$G$101,2,0)</f>
        <v>Kitchen Storage Rack</v>
      </c>
      <c r="F1993" t="s">
        <v>1792</v>
      </c>
      <c r="G1993">
        <v>4</v>
      </c>
      <c r="H1993">
        <v>883.31</v>
      </c>
      <c r="I1993">
        <v>0.27</v>
      </c>
      <c r="J1993" t="s">
        <v>1805</v>
      </c>
      <c r="K1993" s="17">
        <v>2579.2651999999998</v>
      </c>
      <c r="L1993">
        <f>VLOOKUP(C1993,Customer_Dim!$A$2:$H$501,3,0)</f>
        <v>47</v>
      </c>
      <c r="M1993" t="str">
        <f t="shared" si="31"/>
        <v>40–59</v>
      </c>
      <c r="N1993" t="str">
        <f>VLOOKUP(C1993,Customer_Dim!$A$2:$H$501,4,0)</f>
        <v>Female</v>
      </c>
      <c r="O1993" t="str">
        <f>VLOOKUP(C1993,Customer_Dim!$A$2:$H$501,6,0)</f>
        <v>New York</v>
      </c>
      <c r="P1993">
        <f>VLOOKUP(D1993,Product_Dim!$A$1:$G$101,7,0)</f>
        <v>89</v>
      </c>
    </row>
    <row r="1994" spans="1:16" x14ac:dyDescent="0.3">
      <c r="A1994" t="s">
        <v>2901</v>
      </c>
      <c r="B1994" s="4">
        <v>45816</v>
      </c>
      <c r="C1994" t="s">
        <v>1510</v>
      </c>
      <c r="D1994" t="s">
        <v>1704</v>
      </c>
      <c r="E1994" t="str">
        <f>VLOOKUP(D1994,Product_Dim!$A$1:$G$101,2,0)</f>
        <v>LED Bedside Lamp</v>
      </c>
      <c r="F1994" t="s">
        <v>1779</v>
      </c>
      <c r="G1994">
        <v>1</v>
      </c>
      <c r="H1994">
        <v>575.94000000000005</v>
      </c>
      <c r="I1994">
        <v>0.17</v>
      </c>
      <c r="J1994" t="s">
        <v>1805</v>
      </c>
      <c r="K1994" s="17">
        <v>478.03019999999998</v>
      </c>
      <c r="L1994">
        <f>VLOOKUP(C1994,Customer_Dim!$A$2:$H$501,3,0)</f>
        <v>47</v>
      </c>
      <c r="M1994" t="str">
        <f t="shared" si="31"/>
        <v>40–59</v>
      </c>
      <c r="N1994" t="str">
        <f>VLOOKUP(C1994,Customer_Dim!$A$2:$H$501,4,0)</f>
        <v>Female</v>
      </c>
      <c r="O1994" t="str">
        <f>VLOOKUP(C1994,Customer_Dim!$A$2:$H$501,6,0)</f>
        <v>New York</v>
      </c>
      <c r="P1994">
        <f>VLOOKUP(D1994,Product_Dim!$A$1:$G$101,7,0)</f>
        <v>220</v>
      </c>
    </row>
    <row r="1995" spans="1:16" x14ac:dyDescent="0.3">
      <c r="A1995" t="s">
        <v>3686</v>
      </c>
      <c r="B1995" s="4">
        <v>45534</v>
      </c>
      <c r="C1995" t="s">
        <v>1513</v>
      </c>
      <c r="D1995" t="s">
        <v>1531</v>
      </c>
      <c r="E1995" t="str">
        <f>VLOOKUP(D1995,Product_Dim!$A$1:$G$101,2,0)</f>
        <v>Women's Casual Hoodie</v>
      </c>
      <c r="F1995" t="s">
        <v>1776</v>
      </c>
      <c r="G1995">
        <v>3</v>
      </c>
      <c r="H1995">
        <v>24.29</v>
      </c>
      <c r="I1995">
        <v>0.12</v>
      </c>
      <c r="J1995" t="s">
        <v>1807</v>
      </c>
      <c r="K1995" s="17">
        <v>64.125600000000006</v>
      </c>
      <c r="L1995">
        <f>VLOOKUP(C1995,Customer_Dim!$A$2:$H$501,3,0)</f>
        <v>35</v>
      </c>
      <c r="M1995" t="str">
        <f t="shared" si="31"/>
        <v>20–39</v>
      </c>
      <c r="N1995" t="str">
        <f>VLOOKUP(C1995,Customer_Dim!$A$2:$H$501,4,0)</f>
        <v>Male</v>
      </c>
      <c r="O1995" t="str">
        <f>VLOOKUP(C1995,Customer_Dim!$A$2:$H$501,6,0)</f>
        <v>New Mexico</v>
      </c>
      <c r="P1995">
        <f>VLOOKUP(D1995,Product_Dim!$A$1:$G$101,7,0)</f>
        <v>352</v>
      </c>
    </row>
    <row r="1996" spans="1:16" x14ac:dyDescent="0.3">
      <c r="A1996" t="s">
        <v>1932</v>
      </c>
      <c r="B1996" s="4">
        <v>45598</v>
      </c>
      <c r="C1996" t="s">
        <v>1513</v>
      </c>
      <c r="D1996" t="s">
        <v>1544</v>
      </c>
      <c r="E1996" t="str">
        <f>VLOOKUP(D1996,Product_Dim!$A$1:$G$101,2,0)</f>
        <v>Wireless Bluetooth Earbuds</v>
      </c>
      <c r="F1996" t="s">
        <v>1758</v>
      </c>
      <c r="G1996">
        <v>1</v>
      </c>
      <c r="H1996">
        <v>846.31</v>
      </c>
      <c r="I1996">
        <v>0.05</v>
      </c>
      <c r="J1996" t="s">
        <v>1807</v>
      </c>
      <c r="K1996" s="17">
        <v>803.9944999999999</v>
      </c>
      <c r="L1996">
        <f>VLOOKUP(C1996,Customer_Dim!$A$2:$H$501,3,0)</f>
        <v>35</v>
      </c>
      <c r="M1996" t="str">
        <f t="shared" si="31"/>
        <v>20–39</v>
      </c>
      <c r="N1996" t="str">
        <f>VLOOKUP(C1996,Customer_Dim!$A$2:$H$501,4,0)</f>
        <v>Male</v>
      </c>
      <c r="O1996" t="str">
        <f>VLOOKUP(C1996,Customer_Dim!$A$2:$H$501,6,0)</f>
        <v>New Mexico</v>
      </c>
      <c r="P1996">
        <f>VLOOKUP(D1996,Product_Dim!$A$1:$G$101,7,0)</f>
        <v>142</v>
      </c>
    </row>
    <row r="1997" spans="1:16" x14ac:dyDescent="0.3">
      <c r="A1997" t="s">
        <v>2950</v>
      </c>
      <c r="B1997" s="4">
        <v>45301</v>
      </c>
      <c r="C1997" t="s">
        <v>1516</v>
      </c>
      <c r="D1997" t="s">
        <v>1586</v>
      </c>
      <c r="E1997" t="str">
        <f>VLOOKUP(D1997,Product_Dim!$A$1:$G$101,2,0)</f>
        <v>Sports Stopwatch Timer</v>
      </c>
      <c r="F1997" t="s">
        <v>1768</v>
      </c>
      <c r="G1997">
        <v>2</v>
      </c>
      <c r="H1997">
        <v>67.55</v>
      </c>
      <c r="I1997">
        <v>0.03</v>
      </c>
      <c r="J1997" t="s">
        <v>1805</v>
      </c>
      <c r="K1997" s="17">
        <v>131.047</v>
      </c>
      <c r="L1997">
        <f>VLOOKUP(C1997,Customer_Dim!$A$2:$H$501,3,0)</f>
        <v>27</v>
      </c>
      <c r="M1997" t="str">
        <f t="shared" si="31"/>
        <v>20–39</v>
      </c>
      <c r="N1997" t="str">
        <f>VLOOKUP(C1997,Customer_Dim!$A$2:$H$501,4,0)</f>
        <v>Female</v>
      </c>
      <c r="O1997" t="str">
        <f>VLOOKUP(C1997,Customer_Dim!$A$2:$H$501,6,0)</f>
        <v>Oregon</v>
      </c>
      <c r="P1997">
        <f>VLOOKUP(D1997,Product_Dim!$A$1:$G$101,7,0)</f>
        <v>137</v>
      </c>
    </row>
    <row r="1998" spans="1:16" x14ac:dyDescent="0.3">
      <c r="A1998" t="s">
        <v>2852</v>
      </c>
      <c r="B1998" s="4">
        <v>45818</v>
      </c>
      <c r="C1998" t="s">
        <v>1516</v>
      </c>
      <c r="D1998" t="s">
        <v>1590</v>
      </c>
      <c r="E1998" t="str">
        <f>VLOOKUP(D1998,Product_Dim!$A$1:$G$101,2,0)</f>
        <v>Stainless Steel Cutlery Set</v>
      </c>
      <c r="F1998" t="s">
        <v>1751</v>
      </c>
      <c r="G1998">
        <v>3</v>
      </c>
      <c r="H1998">
        <v>272.27</v>
      </c>
      <c r="I1998">
        <v>0.01</v>
      </c>
      <c r="J1998" t="s">
        <v>1805</v>
      </c>
      <c r="K1998" s="17">
        <v>808.64189999999996</v>
      </c>
      <c r="L1998">
        <f>VLOOKUP(C1998,Customer_Dim!$A$2:$H$501,3,0)</f>
        <v>27</v>
      </c>
      <c r="M1998" t="str">
        <f t="shared" si="31"/>
        <v>20–39</v>
      </c>
      <c r="N1998" t="str">
        <f>VLOOKUP(C1998,Customer_Dim!$A$2:$H$501,4,0)</f>
        <v>Female</v>
      </c>
      <c r="O1998" t="str">
        <f>VLOOKUP(C1998,Customer_Dim!$A$2:$H$501,6,0)</f>
        <v>Oregon</v>
      </c>
      <c r="P1998">
        <f>VLOOKUP(D1998,Product_Dim!$A$1:$G$101,7,0)</f>
        <v>57</v>
      </c>
    </row>
    <row r="1999" spans="1:16" x14ac:dyDescent="0.3">
      <c r="A1999" t="s">
        <v>2034</v>
      </c>
      <c r="B1999" s="4">
        <v>45406</v>
      </c>
      <c r="C1999" t="s">
        <v>1516</v>
      </c>
      <c r="D1999" t="s">
        <v>1608</v>
      </c>
      <c r="E1999" t="str">
        <f>VLOOKUP(D1999,Product_Dim!$A$1:$G$101,2,0)</f>
        <v>Portable Power Bank</v>
      </c>
      <c r="F1999" t="s">
        <v>1743</v>
      </c>
      <c r="G1999">
        <v>2</v>
      </c>
      <c r="H1999">
        <v>999.89</v>
      </c>
      <c r="I1999">
        <v>0.09</v>
      </c>
      <c r="J1999" t="s">
        <v>1805</v>
      </c>
      <c r="K1999" s="17">
        <v>1819.7998</v>
      </c>
      <c r="L1999">
        <f>VLOOKUP(C1999,Customer_Dim!$A$2:$H$501,3,0)</f>
        <v>27</v>
      </c>
      <c r="M1999" t="str">
        <f t="shared" si="31"/>
        <v>20–39</v>
      </c>
      <c r="N1999" t="str">
        <f>VLOOKUP(C1999,Customer_Dim!$A$2:$H$501,4,0)</f>
        <v>Female</v>
      </c>
      <c r="O1999" t="str">
        <f>VLOOKUP(C1999,Customer_Dim!$A$2:$H$501,6,0)</f>
        <v>Oregon</v>
      </c>
      <c r="P1999">
        <f>VLOOKUP(D1999,Product_Dim!$A$1:$G$101,7,0)</f>
        <v>301</v>
      </c>
    </row>
    <row r="2000" spans="1:16" x14ac:dyDescent="0.3">
      <c r="A2000" t="s">
        <v>2858</v>
      </c>
      <c r="B2000" s="4">
        <v>45720</v>
      </c>
      <c r="C2000" t="s">
        <v>1516</v>
      </c>
      <c r="D2000" t="s">
        <v>1618</v>
      </c>
      <c r="E2000" t="str">
        <f>VLOOKUP(D2000,Product_Dim!$A$1:$G$101,2,0)</f>
        <v>Adjustable Jump Rope</v>
      </c>
      <c r="F2000" t="s">
        <v>1764</v>
      </c>
      <c r="G2000">
        <v>3</v>
      </c>
      <c r="H2000">
        <v>961.4</v>
      </c>
      <c r="I2000">
        <v>0.02</v>
      </c>
      <c r="J2000" t="s">
        <v>1807</v>
      </c>
      <c r="K2000" s="17">
        <v>2826.5160000000001</v>
      </c>
      <c r="L2000">
        <f>VLOOKUP(C2000,Customer_Dim!$A$2:$H$501,3,0)</f>
        <v>27</v>
      </c>
      <c r="M2000" t="str">
        <f t="shared" si="31"/>
        <v>20–39</v>
      </c>
      <c r="N2000" t="str">
        <f>VLOOKUP(C2000,Customer_Dim!$A$2:$H$501,4,0)</f>
        <v>Female</v>
      </c>
      <c r="O2000" t="str">
        <f>VLOOKUP(C2000,Customer_Dim!$A$2:$H$501,6,0)</f>
        <v>Oregon</v>
      </c>
      <c r="P2000">
        <f>VLOOKUP(D2000,Product_Dim!$A$1:$G$101,7,0)</f>
        <v>316</v>
      </c>
    </row>
    <row r="2001" spans="1:16" x14ac:dyDescent="0.3">
      <c r="A2001" t="s">
        <v>1984</v>
      </c>
      <c r="B2001" s="4">
        <v>45670</v>
      </c>
      <c r="C2001" t="s">
        <v>1516</v>
      </c>
      <c r="D2001" t="s">
        <v>1640</v>
      </c>
      <c r="E2001" t="str">
        <f>VLOOKUP(D2001,Product_Dim!$A$1:$G$101,2,0)</f>
        <v>Ceramic Plant Pot</v>
      </c>
      <c r="F2001" t="s">
        <v>1764</v>
      </c>
      <c r="G2001">
        <v>1</v>
      </c>
      <c r="H2001">
        <v>79</v>
      </c>
      <c r="I2001">
        <v>0.04</v>
      </c>
      <c r="J2001" t="s">
        <v>1807</v>
      </c>
      <c r="K2001" s="17">
        <v>75.84</v>
      </c>
      <c r="L2001">
        <f>VLOOKUP(C2001,Customer_Dim!$A$2:$H$501,3,0)</f>
        <v>27</v>
      </c>
      <c r="M2001" t="str">
        <f t="shared" si="31"/>
        <v>20–39</v>
      </c>
      <c r="N2001" t="str">
        <f>VLOOKUP(C2001,Customer_Dim!$A$2:$H$501,4,0)</f>
        <v>Female</v>
      </c>
      <c r="O2001" t="str">
        <f>VLOOKUP(C2001,Customer_Dim!$A$2:$H$501,6,0)</f>
        <v>Oregon</v>
      </c>
      <c r="P2001">
        <f>VLOOKUP(D2001,Product_Dim!$A$1:$G$101,7,0)</f>
        <v>0</v>
      </c>
    </row>
  </sheetData>
  <sortState xmlns:xlrd2="http://schemas.microsoft.com/office/spreadsheetml/2017/richdata2" ref="A2:L2001">
    <sortCondition ref="C1:C2001"/>
  </sortState>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4E61B-B853-47DB-A9B1-22C59E4DE1AA}">
  <dimension ref="A1:F6"/>
  <sheetViews>
    <sheetView workbookViewId="0">
      <selection activeCell="J13" sqref="J13"/>
    </sheetView>
  </sheetViews>
  <sheetFormatPr defaultRowHeight="14.4" x14ac:dyDescent="0.3"/>
  <cols>
    <col min="1" max="1" width="12.5546875" bestFit="1" customWidth="1"/>
    <col min="2" max="2" width="19.77734375" bestFit="1" customWidth="1"/>
    <col min="3" max="3" width="7" customWidth="1"/>
    <col min="4" max="5" width="12.5546875" bestFit="1" customWidth="1"/>
    <col min="6" max="6" width="19.77734375" bestFit="1" customWidth="1"/>
  </cols>
  <sheetData>
    <row r="1" spans="1:6" x14ac:dyDescent="0.3">
      <c r="A1" s="6" t="s">
        <v>3959</v>
      </c>
      <c r="B1" t="s">
        <v>3995</v>
      </c>
      <c r="E1" s="6" t="s">
        <v>3959</v>
      </c>
      <c r="F1" t="s">
        <v>3995</v>
      </c>
    </row>
    <row r="2" spans="1:6" x14ac:dyDescent="0.3">
      <c r="A2" s="2" t="s">
        <v>3968</v>
      </c>
      <c r="B2" s="17">
        <v>876431.29620000045</v>
      </c>
      <c r="E2" s="2" t="s">
        <v>16</v>
      </c>
      <c r="F2" s="17">
        <v>1231444.2298000003</v>
      </c>
    </row>
    <row r="3" spans="1:6" x14ac:dyDescent="0.3">
      <c r="A3" s="2" t="s">
        <v>3969</v>
      </c>
      <c r="B3" s="17">
        <v>975956.54500000097</v>
      </c>
      <c r="E3" s="2" t="s">
        <v>9</v>
      </c>
      <c r="F3" s="17">
        <v>942950.46850000031</v>
      </c>
    </row>
    <row r="4" spans="1:6" x14ac:dyDescent="0.3">
      <c r="A4" s="2" t="s">
        <v>3970</v>
      </c>
      <c r="B4" s="17">
        <v>242004.56229999999</v>
      </c>
      <c r="E4" s="2" t="s">
        <v>3960</v>
      </c>
      <c r="F4" s="17">
        <v>2174394.6983000007</v>
      </c>
    </row>
    <row r="5" spans="1:6" x14ac:dyDescent="0.3">
      <c r="A5" s="2" t="s">
        <v>3971</v>
      </c>
      <c r="B5" s="17">
        <v>80002.294800000003</v>
      </c>
    </row>
    <row r="6" spans="1:6" x14ac:dyDescent="0.3">
      <c r="A6" s="2" t="s">
        <v>3960</v>
      </c>
      <c r="B6" s="17">
        <v>2174394.6983000012</v>
      </c>
    </row>
  </sheetData>
  <pageMargins left="0.7" right="0.7" top="0.75" bottom="0.75" header="0.3" footer="0.3"/>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C7D3A-01E0-410C-A747-8E43F3C51BC2}">
  <dimension ref="A1:B5"/>
  <sheetViews>
    <sheetView workbookViewId="0">
      <selection activeCell="F25" sqref="F25"/>
    </sheetView>
  </sheetViews>
  <sheetFormatPr defaultRowHeight="14.4" x14ac:dyDescent="0.3"/>
  <cols>
    <col min="1" max="1" width="12.5546875" bestFit="1" customWidth="1"/>
    <col min="2" max="2" width="19.77734375" bestFit="1" customWidth="1"/>
    <col min="3" max="3" width="16.21875" bestFit="1" customWidth="1"/>
    <col min="4" max="4" width="14.88671875" bestFit="1" customWidth="1"/>
  </cols>
  <sheetData>
    <row r="1" spans="1:2" x14ac:dyDescent="0.3">
      <c r="A1" s="6" t="s">
        <v>3959</v>
      </c>
      <c r="B1" t="s">
        <v>3995</v>
      </c>
    </row>
    <row r="2" spans="1:2" x14ac:dyDescent="0.3">
      <c r="A2" s="2" t="s">
        <v>3972</v>
      </c>
      <c r="B2" s="17">
        <v>223812.7245000001</v>
      </c>
    </row>
    <row r="3" spans="1:2" x14ac:dyDescent="0.3">
      <c r="A3" s="2" t="s">
        <v>3973</v>
      </c>
      <c r="B3" s="17">
        <v>1093911.7954000002</v>
      </c>
    </row>
    <row r="4" spans="1:2" x14ac:dyDescent="0.3">
      <c r="A4" s="2" t="s">
        <v>3974</v>
      </c>
      <c r="B4" s="17">
        <v>856670.17840000032</v>
      </c>
    </row>
    <row r="5" spans="1:2" x14ac:dyDescent="0.3">
      <c r="A5" s="2" t="s">
        <v>3960</v>
      </c>
      <c r="B5" s="17">
        <v>2174394.6983000003</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00ECA-ED1F-4D0B-BC01-CCD5A3AD2DF6}">
  <sheetPr>
    <tabColor theme="8" tint="0.39997558519241921"/>
  </sheetPr>
  <dimension ref="A1:X4"/>
  <sheetViews>
    <sheetView showGridLines="0" topLeftCell="A2" workbookViewId="0">
      <selection activeCell="Q22" sqref="Q22"/>
    </sheetView>
  </sheetViews>
  <sheetFormatPr defaultRowHeight="14.4" x14ac:dyDescent="0.3"/>
  <sheetData>
    <row r="1" spans="1:24" x14ac:dyDescent="0.3">
      <c r="A1" s="47" t="s">
        <v>3999</v>
      </c>
      <c r="B1" s="48"/>
      <c r="C1" s="48"/>
      <c r="D1" s="48"/>
      <c r="E1" s="48"/>
      <c r="F1" s="48"/>
      <c r="G1" s="48"/>
      <c r="H1" s="48"/>
      <c r="I1" s="48"/>
      <c r="J1" s="48"/>
      <c r="K1" s="48"/>
      <c r="L1" s="48"/>
      <c r="M1" s="48"/>
      <c r="N1" s="48"/>
      <c r="O1" s="48"/>
      <c r="P1" s="48"/>
      <c r="Q1" s="48"/>
      <c r="R1" s="48"/>
      <c r="S1" s="48"/>
      <c r="T1" s="48"/>
      <c r="U1" s="48"/>
      <c r="V1" s="48"/>
      <c r="W1" s="48"/>
      <c r="X1" s="48"/>
    </row>
    <row r="2" spans="1:24" x14ac:dyDescent="0.3">
      <c r="A2" s="48"/>
      <c r="B2" s="48"/>
      <c r="C2" s="48"/>
      <c r="D2" s="48"/>
      <c r="E2" s="48"/>
      <c r="F2" s="48"/>
      <c r="G2" s="48"/>
      <c r="H2" s="48"/>
      <c r="I2" s="48"/>
      <c r="J2" s="48"/>
      <c r="K2" s="48"/>
      <c r="L2" s="48"/>
      <c r="M2" s="48"/>
      <c r="N2" s="48"/>
      <c r="O2" s="48"/>
      <c r="P2" s="48"/>
      <c r="Q2" s="48"/>
      <c r="R2" s="48"/>
      <c r="S2" s="48"/>
      <c r="T2" s="48"/>
      <c r="U2" s="48"/>
      <c r="V2" s="48"/>
      <c r="W2" s="48"/>
      <c r="X2" s="48"/>
    </row>
    <row r="3" spans="1:24" x14ac:dyDescent="0.3">
      <c r="A3" s="48"/>
      <c r="B3" s="48"/>
      <c r="C3" s="48"/>
      <c r="D3" s="48"/>
      <c r="E3" s="48"/>
      <c r="F3" s="48"/>
      <c r="G3" s="48"/>
      <c r="H3" s="48"/>
      <c r="I3" s="48"/>
      <c r="J3" s="48"/>
      <c r="K3" s="48"/>
      <c r="L3" s="48"/>
      <c r="M3" s="48"/>
      <c r="N3" s="48"/>
      <c r="O3" s="48"/>
      <c r="P3" s="48"/>
      <c r="Q3" s="48"/>
      <c r="R3" s="48"/>
      <c r="S3" s="48"/>
      <c r="T3" s="48"/>
      <c r="U3" s="48"/>
      <c r="V3" s="48"/>
      <c r="W3" s="48"/>
      <c r="X3" s="48"/>
    </row>
    <row r="4" spans="1:24" x14ac:dyDescent="0.3">
      <c r="A4" s="48"/>
      <c r="B4" s="48"/>
      <c r="C4" s="48"/>
      <c r="D4" s="48"/>
      <c r="E4" s="48"/>
      <c r="F4" s="48"/>
      <c r="G4" s="48"/>
      <c r="H4" s="48"/>
      <c r="I4" s="48"/>
      <c r="J4" s="48"/>
      <c r="K4" s="48"/>
      <c r="L4" s="48"/>
      <c r="M4" s="48"/>
      <c r="N4" s="48"/>
      <c r="O4" s="48"/>
      <c r="P4" s="48"/>
      <c r="Q4" s="48"/>
      <c r="R4" s="48"/>
      <c r="S4" s="48"/>
      <c r="T4" s="48"/>
      <c r="U4" s="48"/>
      <c r="V4" s="48"/>
      <c r="W4" s="48"/>
      <c r="X4" s="48"/>
    </row>
  </sheetData>
  <mergeCells count="1">
    <mergeCell ref="A1:X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4DAE2-BEED-4865-B343-A84A0657FC8A}">
  <dimension ref="A1"/>
  <sheetViews>
    <sheetView workbookViewId="0">
      <selection activeCell="A2" sqref="A2:A3"/>
    </sheetView>
  </sheetViews>
  <sheetFormatPr defaultRowHeight="14.4"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9C1E0A-9161-42C8-989E-10D733A01D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Customer_Dim</vt:lpstr>
      <vt:lpstr>Product_Dim</vt:lpstr>
      <vt:lpstr>Store_Dim</vt:lpstr>
      <vt:lpstr>Sales_Fact</vt:lpstr>
      <vt:lpstr>Customer_Loyalty level</vt:lpstr>
      <vt:lpstr>Ref sheet</vt:lpstr>
      <vt:lpstr>Mean - Meadian - Mode</vt:lpstr>
      <vt:lpstr>Product - Sales</vt:lpstr>
      <vt:lpstr>Store - Sales</vt:lpstr>
      <vt:lpstr>Stocks</vt:lpstr>
      <vt:lpstr>Store - sales - Pivot tables</vt:lpstr>
      <vt:lpstr>Store Sales Dashboard</vt:lpstr>
      <vt:lpstr>Product - sales - table</vt:lpstr>
      <vt:lpstr>Age group - Gender - Sales</vt:lpstr>
      <vt:lpstr>Year - Sales</vt:lpstr>
      <vt:lpstr>Product Sales Dashboard</vt:lpstr>
      <vt:lpstr>Summary &amp; Key 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Makarajothi  . S S 22BVC009</cp:lastModifiedBy>
  <dcterms:created xsi:type="dcterms:W3CDTF">2025-10-14T06:00:18Z</dcterms:created>
  <dcterms:modified xsi:type="dcterms:W3CDTF">2026-02-20T18:32:37Z</dcterms:modified>
</cp:coreProperties>
</file>