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akilan_rasa_stud_hslu_ch/Documents/HS20/DataChallenge/Dataset/modified/"/>
    </mc:Choice>
  </mc:AlternateContent>
  <xr:revisionPtr revIDLastSave="38" documentId="14_{73F04FFB-FDC7-45D1-A052-E38850A38ADB}" xr6:coauthVersionLast="45" xr6:coauthVersionMax="45" xr10:uidLastSave="{E1914B97-83D0-4F89-8B6D-D0F838ABE5CD}"/>
  <bookViews>
    <workbookView xWindow="-98" yWindow="-98" windowWidth="19396" windowHeight="10395" firstSheet="2" xr2:uid="{2A7CF732-F7C0-4078-91B9-E0121487AE32}"/>
  </bookViews>
  <sheets>
    <sheet name="2015_2017_Lustat" sheetId="1" r:id="rId1"/>
    <sheet name="Lu_Konsum" sheetId="3" r:id="rId2"/>
    <sheet name="Tabelle2" sheetId="2" r:id="rId3"/>
    <sheet name="Tabelle3" sheetId="4" r:id="rId4"/>
  </sheets>
  <definedNames>
    <definedName name="_xlnm._FilterDatabase" localSheetId="2" hidden="1">Tabelle2!$A$1:$G$13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F16" i="1"/>
  <c r="D20" i="2"/>
  <c r="D19" i="2"/>
  <c r="D18" i="2"/>
  <c r="C25" i="2"/>
  <c r="C24" i="2"/>
  <c r="C23" i="2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20" i="2"/>
  <c r="C19" i="2"/>
  <c r="C18" i="2"/>
</calcChain>
</file>

<file path=xl/sharedStrings.xml><?xml version="1.0" encoding="utf-8"?>
<sst xmlns="http://schemas.openxmlformats.org/spreadsheetml/2006/main" count="125" uniqueCount="49">
  <si>
    <t>Konsumkategorie</t>
  </si>
  <si>
    <t>Bis 34 Jahre</t>
  </si>
  <si>
    <t>35 – 44 Jahre</t>
  </si>
  <si>
    <t>36 – 44 Jahre</t>
  </si>
  <si>
    <t>45 – 54 Jahre</t>
  </si>
  <si>
    <t>46 – 54 Jahre</t>
  </si>
  <si>
    <t>55 – 64 Jahre</t>
  </si>
  <si>
    <t>65 – 74 Jahre</t>
  </si>
  <si>
    <t>Ab 75 Jahren</t>
  </si>
  <si>
    <t>Luzern_kanton</t>
  </si>
  <si>
    <t>einheit</t>
  </si>
  <si>
    <t>einkommen_kl_4914</t>
  </si>
  <si>
    <t>einkommen_btw_4914_7264</t>
  </si>
  <si>
    <t>einkommen_btw_7265_9990</t>
  </si>
  <si>
    <t>einkommen_btw_9991_13621</t>
  </si>
  <si>
    <t>einkommen_gr_13622</t>
  </si>
  <si>
    <t>5111: Brot und Getreideprodukte</t>
  </si>
  <si>
    <t>kg</t>
  </si>
  <si>
    <t>5112: Fleisch</t>
  </si>
  <si>
    <t>5113: Fisch</t>
  </si>
  <si>
    <t>5114: Milch, Käse und Eier [2]</t>
  </si>
  <si>
    <t>5115: Speisefette und -öle [2]</t>
  </si>
  <si>
    <t>5116: Früchte</t>
  </si>
  <si>
    <t>5117: Gemüse</t>
  </si>
  <si>
    <t>5118: Zucker, Konfitüren, Honig, Schokolade und Süsswaren</t>
  </si>
  <si>
    <t>5119: Saucen, Salz, Gewürze, Suppen und sonstige Nahrungsmittel</t>
  </si>
  <si>
    <t>5121: Kaffee, Tee und Kakao</t>
  </si>
  <si>
    <t>5122: Mineralwasser, Limonaden und Säfte</t>
  </si>
  <si>
    <t>lt</t>
  </si>
  <si>
    <t>5211: Branntweine</t>
  </si>
  <si>
    <t>5212: Weine</t>
  </si>
  <si>
    <t>5213: Bier</t>
  </si>
  <si>
    <t>6215a: Treibstoffe</t>
  </si>
  <si>
    <t>Bei Unter 25 (kg/l im mittel)</t>
  </si>
  <si>
    <t>25 bis 64 (kg/l im mittel)</t>
  </si>
  <si>
    <t>ab 65 (kg/l im mittel)</t>
  </si>
  <si>
    <t>2015-2017</t>
  </si>
  <si>
    <t>25 bis 64</t>
  </si>
  <si>
    <t>ab 65</t>
  </si>
  <si>
    <t>Unter 25</t>
  </si>
  <si>
    <t>Jahr</t>
  </si>
  <si>
    <t>Altersgruppe</t>
  </si>
  <si>
    <t>Total CH/Ausl.</t>
  </si>
  <si>
    <t>Total CH</t>
  </si>
  <si>
    <t>Total Ausl.</t>
  </si>
  <si>
    <t>Anzahl Erwerbstätige</t>
  </si>
  <si>
    <t>Erwerbseinkommen(gewichteter Median)</t>
  </si>
  <si>
    <t>mittelwert anzahl Personen</t>
  </si>
  <si>
    <t>mittelwert vom median einkommen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</si>
</sst>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1" fontId="0" fillId="0" borderId="0" xfId="0" applyNumberFormat="1"/>
    <xf numFmtId="2" fontId="2" fillId="2" borderId="0" xfId="0" applyNumberFormat="1" applyFont="1" applyFill="1"/>
  </cellXfs>
  <cellStyles count="1">
    <cellStyle name="Standard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000000"/>
      </font>
      <numFmt numFmtId="2" formatCode="0.00"/>
      <fill>
        <patternFill patternType="solid">
          <fgColor indexed="64"/>
          <bgColor rgb="FFFCE4D6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/>
              <a:t>Verbrauchsmengen in Kilogramm (kg) oder Liter (lt) pro Monat pro Haushalt (Mittelwert) nach Einkommen</a:t>
            </a:r>
          </a:p>
          <a:p>
            <a:pPr>
              <a:defRPr sz="1100"/>
            </a:pPr>
            <a:endParaRPr lang="de-CH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10347270470396E-2"/>
          <c:y val="0.11663033144703082"/>
          <c:w val="0.93718921848800218"/>
          <c:h val="0.69774467892696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'2015_2017_Lustat'!$L$1</c:f>
              <c:strCache>
                <c:ptCount val="1"/>
                <c:pt idx="0">
                  <c:v>einkommen_kl_4914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'2015_2017_Lustat'!$L$2</c:f>
              <c:numCache>
                <c:formatCode>0.00</c:formatCode>
                <c:ptCount val="1"/>
                <c:pt idx="0">
                  <c:v>7.8532068323283903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E-4552-8A93-B562AB0C7DA8}"/>
            </c:ext>
          </c:extLst>
        </c:ser>
        <c:ser>
          <c:idx val="1"/>
          <c:order val="1"/>
          <c:tx>
            <c:strRef>
              <c:f>'2015_2017_Lustat'!$M$1</c:f>
              <c:strCache>
                <c:ptCount val="1"/>
                <c:pt idx="0">
                  <c:v>einkommen_btw_4914_7264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'2015_2017_Lustat'!$M$2</c:f>
              <c:numCache>
                <c:formatCode>0.00</c:formatCode>
                <c:ptCount val="1"/>
                <c:pt idx="0">
                  <c:v>9.4177404802466196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E-4552-8A93-B562AB0C7DA8}"/>
            </c:ext>
          </c:extLst>
        </c:ser>
        <c:ser>
          <c:idx val="2"/>
          <c:order val="2"/>
          <c:tx>
            <c:strRef>
              <c:f>'2015_2017_Lustat'!$N$1</c:f>
              <c:strCache>
                <c:ptCount val="1"/>
                <c:pt idx="0">
                  <c:v>einkommen_btw_7265_9990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'2015_2017_Lustat'!$N$2</c:f>
              <c:numCache>
                <c:formatCode>0.00</c:formatCode>
                <c:ptCount val="1"/>
                <c:pt idx="0">
                  <c:v>11.476172867005999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E-4552-8A93-B562AB0C7DA8}"/>
            </c:ext>
          </c:extLst>
        </c:ser>
        <c:ser>
          <c:idx val="3"/>
          <c:order val="3"/>
          <c:tx>
            <c:strRef>
              <c:f>'2015_2017_Lustat'!$O$1</c:f>
              <c:strCache>
                <c:ptCount val="1"/>
                <c:pt idx="0">
                  <c:v>einkommen_btw_9991_13621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'2015_2017_Lustat'!$O$2</c:f>
              <c:numCache>
                <c:formatCode>0.00</c:formatCode>
                <c:ptCount val="1"/>
                <c:pt idx="0">
                  <c:v>13.3758446919439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0E-4552-8A93-B562AB0C7DA8}"/>
            </c:ext>
          </c:extLst>
        </c:ser>
        <c:ser>
          <c:idx val="4"/>
          <c:order val="4"/>
          <c:tx>
            <c:strRef>
              <c:f>'2015_2017_Lustat'!$P$1</c:f>
              <c:strCache>
                <c:ptCount val="1"/>
                <c:pt idx="0">
                  <c:v>einkommen_gr_13622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'2015_2017_Lustat'!$P$2</c:f>
              <c:numCache>
                <c:formatCode>0.00</c:formatCode>
                <c:ptCount val="1"/>
                <c:pt idx="0">
                  <c:v>14.0142163073315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E-4552-8A93-B562AB0C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16864"/>
        <c:axId val="525917848"/>
      </c:barChart>
      <c:catAx>
        <c:axId val="525916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7848"/>
        <c:crosses val="autoZero"/>
        <c:auto val="1"/>
        <c:lblAlgn val="ctr"/>
        <c:lblOffset val="100"/>
        <c:noMultiLvlLbl val="0"/>
      </c:catAx>
      <c:valAx>
        <c:axId val="5259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09148343247501"/>
          <c:y val="0.84923896055207482"/>
          <c:w val="0.75106321500762285"/>
          <c:h val="0.1507609218862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/>
              <a:t>Verbrauchsmengen in Kilogramm (kg) oder Liter (lt) pro Monat pro Haushalt (Mittelwert) nach Altersgruppe</a:t>
            </a:r>
          </a:p>
          <a:p>
            <a:pPr>
              <a:defRPr sz="1100"/>
            </a:pPr>
            <a:endParaRPr lang="de-CH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10347270470396E-2"/>
          <c:y val="0.11663033144703082"/>
          <c:w val="0.93718921848800218"/>
          <c:h val="0.69774467892696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'2015_2017_Lustat'!$B$1</c:f>
              <c:strCache>
                <c:ptCount val="1"/>
                <c:pt idx="0">
                  <c:v>Bis 34 Jahre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'2015_2017_Lustat'!$B$2</c:f>
              <c:numCache>
                <c:formatCode>0.00</c:formatCode>
                <c:ptCount val="1"/>
                <c:pt idx="0">
                  <c:v>8.8203544774209508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7-481E-9545-0E2B3016A14A}"/>
            </c:ext>
          </c:extLst>
        </c:ser>
        <c:ser>
          <c:idx val="1"/>
          <c:order val="1"/>
          <c:tx>
            <c:strRef>
              <c:f>'2015_2017_Lustat'!$C$1</c:f>
              <c:strCache>
                <c:ptCount val="1"/>
                <c:pt idx="0">
                  <c:v>35 – 44 Jahre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'2015_2017_Lustat'!$C$2</c:f>
              <c:numCache>
                <c:formatCode>0.00</c:formatCode>
                <c:ptCount val="1"/>
                <c:pt idx="0">
                  <c:v>13.007919097114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7-481E-9545-0E2B3016A14A}"/>
            </c:ext>
          </c:extLst>
        </c:ser>
        <c:ser>
          <c:idx val="2"/>
          <c:order val="2"/>
          <c:tx>
            <c:strRef>
              <c:f>'2015_2017_Lustat'!$E$1</c:f>
              <c:strCache>
                <c:ptCount val="1"/>
                <c:pt idx="0">
                  <c:v>45 – 54 Jahre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'2015_2017_Lustat'!$E$2</c:f>
              <c:numCache>
                <c:formatCode>0.00</c:formatCode>
                <c:ptCount val="1"/>
                <c:pt idx="0">
                  <c:v>13.804924459386999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7-481E-9545-0E2B3016A14A}"/>
            </c:ext>
          </c:extLst>
        </c:ser>
        <c:ser>
          <c:idx val="3"/>
          <c:order val="3"/>
          <c:tx>
            <c:strRef>
              <c:f>'2015_2017_Lustat'!$G$1</c:f>
              <c:strCache>
                <c:ptCount val="1"/>
                <c:pt idx="0">
                  <c:v>55 – 64 Jahre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'2015_2017_Lustat'!$G$2</c:f>
              <c:numCache>
                <c:formatCode>0.00</c:formatCode>
                <c:ptCount val="1"/>
                <c:pt idx="0">
                  <c:v>11.3711494268848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7-481E-9545-0E2B3016A14A}"/>
            </c:ext>
          </c:extLst>
        </c:ser>
        <c:ser>
          <c:idx val="4"/>
          <c:order val="4"/>
          <c:tx>
            <c:strRef>
              <c:f>'2015_2017_Lustat'!$I$1</c:f>
              <c:strCache>
                <c:ptCount val="1"/>
                <c:pt idx="0">
                  <c:v>Ab 75 Jahren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'2015_2017_Lustat'!$A$2:$K$2</c:f>
              <c:multiLvlStrCache>
                <c:ptCount val="1"/>
                <c:lvl>
                  <c:pt idx="0">
                    <c:v>kg</c:v>
                  </c:pt>
                </c:lvl>
                <c:lvl>
                  <c:pt idx="0">
                    <c:v>11.12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9.84</c:v>
                  </c:pt>
                </c:lvl>
                <c:lvl>
                  <c:pt idx="0">
                    <c:v>11.37</c:v>
                  </c:pt>
                </c:lvl>
                <c:lvl/>
                <c:lvl>
                  <c:pt idx="0">
                    <c:v>13.80</c:v>
                  </c:pt>
                </c:lvl>
                <c:lvl/>
                <c:lvl>
                  <c:pt idx="0">
                    <c:v>13.01</c:v>
                  </c:pt>
                </c:lvl>
                <c:lvl>
                  <c:pt idx="0">
                    <c:v>8.82</c:v>
                  </c:pt>
                </c:lvl>
                <c:lvl>
                  <c:pt idx="0">
                    <c:v>5111: Brot und Getreideprodukte</c:v>
                  </c:pt>
                </c:lvl>
              </c:multiLvlStrCache>
            </c:multiLvlStrRef>
          </c:cat>
          <c:val>
            <c:numRef>
              <c:f>'2015_2017_Lustat'!$I$2</c:f>
              <c:numCache>
                <c:formatCode>0.00</c:formatCode>
                <c:ptCount val="1"/>
                <c:pt idx="0">
                  <c:v>8.8246981306403107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7-481E-9545-0E2B3016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16864"/>
        <c:axId val="525917848"/>
      </c:barChart>
      <c:catAx>
        <c:axId val="5259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7848"/>
        <c:crosses val="autoZero"/>
        <c:auto val="1"/>
        <c:lblAlgn val="ctr"/>
        <c:lblOffset val="100"/>
        <c:noMultiLvlLbl val="0"/>
      </c:catAx>
      <c:valAx>
        <c:axId val="5259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09148343247501"/>
          <c:y val="0.84923896055207482"/>
          <c:w val="0.56819177305351909"/>
          <c:h val="6.1332209984563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319766</xdr:colOff>
      <xdr:row>16</xdr:row>
      <xdr:rowOff>152400</xdr:rowOff>
    </xdr:from>
    <xdr:to>
      <xdr:col>7</xdr:col>
      <xdr:colOff>1020535</xdr:colOff>
      <xdr:row>35</xdr:row>
      <xdr:rowOff>27214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895FAD-7E4B-41CF-B4E3-41BECA873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1131794</xdr:colOff>
      <xdr:row>16</xdr:row>
      <xdr:rowOff>128868</xdr:rowOff>
    </xdr:from>
    <xdr:to>
      <xdr:col>14</xdr:col>
      <xdr:colOff>1731709</xdr:colOff>
      <xdr:row>35</xdr:row>
      <xdr:rowOff>14888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60BF64D-DF79-4A5D-9D2C-B6F010841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04857-CD34-4FB8-83E4-B07FDFA97300}" name="Tabelle1" displayName="Tabelle1" ref="A1:P16" totalsRowShown="0" headerRowDxfId="14">
  <autoFilter ref="A1:P16" xr:uid="{CC0D53A5-A21C-429F-BC1E-80B66D3E9DE5}"/>
  <tableColumns count="16">
    <tableColumn id="1" xr3:uid="{3CFC6EA5-D1C0-43A5-8C55-611A955229FD}" name="Konsumkategorie"/>
    <tableColumn id="2" xr3:uid="{215A7A8A-6EEE-4D1F-B3E6-6DEEE3BDB43E}" name="Bis 34 Jahre" dataDxfId="13"/>
    <tableColumn id="3" xr3:uid="{52EE8356-F808-4060-A290-0AF2A13B30F5}" name="35 – 44 Jahre" dataDxfId="12"/>
    <tableColumn id="18" xr3:uid="{56DB2DCD-6C1A-4CF0-9369-014156FE2398}" name="36 – 44 Jahre" dataDxfId="11"/>
    <tableColumn id="4" xr3:uid="{4105F8B4-61CE-4A87-99CE-426644DB0121}" name="45 – 54 Jahre" dataDxfId="10"/>
    <tableColumn id="17" xr3:uid="{BE862B18-8D27-4EC5-9C27-EE7883ACC307}" name="46 – 54 Jahre" dataDxfId="9"/>
    <tableColumn id="5" xr3:uid="{60AA5CDB-EF53-4837-8D36-0841C2E9AFF1}" name="55 – 64 Jahre" dataDxfId="8"/>
    <tableColumn id="6" xr3:uid="{DB46401A-ACBF-4982-A5C7-0530D5D0287F}" name="65 – 74 Jahre" dataDxfId="7"/>
    <tableColumn id="7" xr3:uid="{1F7E79CF-5D4C-408E-9B09-1B7BEE9B462D}" name="Ab 75 Jahren" dataDxfId="6"/>
    <tableColumn id="8" xr3:uid="{D88D4528-0F10-4F58-80AD-F14E03AA24D9}" name="Luzern_kanton" dataDxfId="5"/>
    <tableColumn id="9" xr3:uid="{33B15ECD-4833-44CF-A714-9565DF19F80D}" name="einheit"/>
    <tableColumn id="10" xr3:uid="{8FE0F3A8-D9D8-42D9-ADC2-E0F6D14FC3DF}" name="einkommen_kl_4914" dataDxfId="4"/>
    <tableColumn id="11" xr3:uid="{F0A06EEE-6ADB-461B-93C0-C5C1EF94DA18}" name="einkommen_btw_4914_7264" dataDxfId="3"/>
    <tableColumn id="12" xr3:uid="{3A0C7CAD-D9E4-4A6B-9DFF-A27C6C790AE6}" name="einkommen_btw_7265_9990" dataDxfId="2"/>
    <tableColumn id="13" xr3:uid="{DA747A37-2092-4A4F-B6C8-672A4738B045}" name="einkommen_btw_9991_13621" dataDxfId="1"/>
    <tableColumn id="14" xr3:uid="{6F7B9A3A-F14E-47CC-93B1-A3EE1725AE34}" name="einkommen_gr_13622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B77A-D504-44F0-AC51-95842BCCF92E}">
  <dimension ref="A1:P16"/>
  <sheetViews>
    <sheetView tabSelected="1" zoomScale="85" zoomScaleNormal="85" workbookViewId="0">
      <selection activeCell="D17" sqref="D17"/>
    </sheetView>
  </sheetViews>
  <sheetFormatPr defaultColWidth="11.42578125" defaultRowHeight="14.25"/>
  <cols>
    <col min="1" max="1" width="53.42578125" bestFit="1" customWidth="1"/>
    <col min="2" max="2" width="18.42578125" style="1" customWidth="1"/>
    <col min="3" max="4" width="19.42578125" style="1" customWidth="1"/>
    <col min="5" max="8" width="19.28515625" style="1" customWidth="1"/>
    <col min="9" max="9" width="18.7109375" style="1" customWidth="1"/>
    <col min="10" max="10" width="20.5703125" style="1" customWidth="1"/>
    <col min="14" max="14" width="37.42578125" bestFit="1" customWidth="1"/>
    <col min="15" max="15" width="38.140625" bestFit="1" customWidth="1"/>
  </cols>
  <sheetData>
    <row r="1" spans="1:16" ht="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">
      <c r="A2" t="s">
        <v>16</v>
      </c>
      <c r="B2" s="1">
        <v>8.8203544774209508</v>
      </c>
      <c r="C2" s="1">
        <v>13.007919097114</v>
      </c>
      <c r="E2" s="1">
        <v>13.804924459386999</v>
      </c>
      <c r="G2" s="1">
        <v>11.3711494268848</v>
      </c>
      <c r="H2" s="1">
        <v>9.8393997195727394</v>
      </c>
      <c r="I2" s="1">
        <v>8.8246981306403107</v>
      </c>
      <c r="J2" s="4">
        <v>11.1231624160473</v>
      </c>
      <c r="K2" t="s">
        <v>17</v>
      </c>
      <c r="L2" s="1">
        <v>7.8532068323283903</v>
      </c>
      <c r="M2" s="1">
        <v>9.4177404802466196</v>
      </c>
      <c r="N2" s="1">
        <v>11.476172867005999</v>
      </c>
      <c r="O2" s="1">
        <v>13.3758446919439</v>
      </c>
      <c r="P2" s="1">
        <v>14.0142163073315</v>
      </c>
    </row>
    <row r="3" spans="1:16" ht="15">
      <c r="A3" t="s">
        <v>18</v>
      </c>
      <c r="B3" s="1">
        <v>4.1742367528943101</v>
      </c>
      <c r="C3" s="1">
        <v>6.1646223509008999</v>
      </c>
      <c r="E3" s="1">
        <v>7.3279042798534304</v>
      </c>
      <c r="G3" s="1">
        <v>6.55394115709346</v>
      </c>
      <c r="H3" s="1">
        <v>5.6281824889454901</v>
      </c>
      <c r="I3" s="1">
        <v>4.3941901326520902</v>
      </c>
      <c r="J3" s="4">
        <v>5.7118664209560599</v>
      </c>
      <c r="K3" t="s">
        <v>17</v>
      </c>
      <c r="L3" s="1">
        <v>3.8788673574494399</v>
      </c>
      <c r="M3" s="1">
        <v>4.9853523041134498</v>
      </c>
      <c r="N3" s="1">
        <v>6.2870095215673096</v>
      </c>
      <c r="O3" s="1">
        <v>7.0036249025929402</v>
      </c>
      <c r="P3" s="1">
        <v>7.1637738381363203</v>
      </c>
    </row>
    <row r="4" spans="1:16" ht="15">
      <c r="A4" t="s">
        <v>19</v>
      </c>
      <c r="B4" s="1">
        <v>0.762107606046039</v>
      </c>
      <c r="C4" s="1">
        <v>1.05994071508881</v>
      </c>
      <c r="E4" s="1">
        <v>1.2792505566193899</v>
      </c>
      <c r="G4" s="1">
        <v>1.0266101144884501</v>
      </c>
      <c r="H4" s="1">
        <v>0.82763303250416498</v>
      </c>
      <c r="I4" s="1">
        <v>0.65913397382672101</v>
      </c>
      <c r="J4" s="4">
        <v>0.73015036334259797</v>
      </c>
      <c r="K4" t="s">
        <v>17</v>
      </c>
      <c r="L4" s="1">
        <v>0.73620632936081798</v>
      </c>
      <c r="M4" s="1">
        <v>0.784728731185803</v>
      </c>
      <c r="N4" s="1">
        <v>0.98400408593012101</v>
      </c>
      <c r="O4" s="1">
        <v>1.0689175173855501</v>
      </c>
      <c r="P4" s="1">
        <v>1.2804081864798</v>
      </c>
    </row>
    <row r="5" spans="1:16" ht="15">
      <c r="A5" t="s">
        <v>20</v>
      </c>
      <c r="B5" s="1">
        <v>13.680070075225601</v>
      </c>
      <c r="C5" s="1">
        <v>21.398263681746101</v>
      </c>
      <c r="E5" s="1">
        <v>21.9157607730764</v>
      </c>
      <c r="G5" s="1">
        <v>17.287899223803699</v>
      </c>
      <c r="H5" s="1">
        <v>15.0935447402018</v>
      </c>
      <c r="I5" s="1">
        <v>14.3765088889857</v>
      </c>
      <c r="J5" s="4">
        <v>18.323426945267499</v>
      </c>
      <c r="K5" t="s">
        <v>17</v>
      </c>
      <c r="L5" s="1">
        <v>12.037879409990399</v>
      </c>
      <c r="M5" s="1">
        <v>14.775602850002601</v>
      </c>
      <c r="N5" s="1">
        <v>18.7089561946005</v>
      </c>
      <c r="O5" s="1">
        <v>20.665418821423799</v>
      </c>
      <c r="P5" s="1">
        <v>22.411245150830599</v>
      </c>
    </row>
    <row r="6" spans="1:16" ht="15">
      <c r="A6" t="s">
        <v>21</v>
      </c>
      <c r="B6" s="1">
        <v>0.89475346011946699</v>
      </c>
      <c r="C6" s="1">
        <v>1.40536486715454</v>
      </c>
      <c r="E6" s="1">
        <v>1.64677221341663</v>
      </c>
      <c r="G6" s="1">
        <v>1.68233070904989</v>
      </c>
      <c r="H6" s="1">
        <v>1.60015541052243</v>
      </c>
      <c r="I6" s="1">
        <v>1.4542357354797699</v>
      </c>
      <c r="J6" s="4">
        <v>1.4027761132752501</v>
      </c>
      <c r="K6" t="s">
        <v>17</v>
      </c>
      <c r="L6" s="1">
        <v>1.1086168077030301</v>
      </c>
      <c r="M6" s="1">
        <v>1.22769344375024</v>
      </c>
      <c r="N6" s="1">
        <v>1.5994799797142401</v>
      </c>
      <c r="O6" s="1">
        <v>1.69563588559255</v>
      </c>
      <c r="P6" s="1">
        <v>1.6213713565118899</v>
      </c>
    </row>
    <row r="7" spans="1:16" ht="15">
      <c r="A7" t="s">
        <v>22</v>
      </c>
      <c r="B7" s="1">
        <v>8.0862498711189694</v>
      </c>
      <c r="C7" s="1">
        <v>12.112448122205</v>
      </c>
      <c r="E7" s="1">
        <v>13.063435561345599</v>
      </c>
      <c r="G7" s="1">
        <v>13.936224130547499</v>
      </c>
      <c r="H7" s="1">
        <v>13.4508956394709</v>
      </c>
      <c r="I7" s="1">
        <v>12.0599082983548</v>
      </c>
      <c r="J7" s="4">
        <v>11.449151245884</v>
      </c>
      <c r="K7" t="s">
        <v>17</v>
      </c>
      <c r="L7" s="1">
        <v>9.0275554600245709</v>
      </c>
      <c r="M7" s="1">
        <v>10.812670392530601</v>
      </c>
      <c r="N7" s="1">
        <v>12.1428891014685</v>
      </c>
      <c r="O7" s="1">
        <v>13.3146707545487</v>
      </c>
      <c r="P7" s="1">
        <v>15.3335422483181</v>
      </c>
    </row>
    <row r="8" spans="1:16" ht="15">
      <c r="A8" t="s">
        <v>23</v>
      </c>
      <c r="B8" s="1">
        <v>9.9254944121648307</v>
      </c>
      <c r="C8" s="1">
        <v>14.625696969169599</v>
      </c>
      <c r="E8" s="1">
        <v>15.770290099281601</v>
      </c>
      <c r="G8" s="1">
        <v>15.866288972057999</v>
      </c>
      <c r="H8" s="1">
        <v>14.137704440448999</v>
      </c>
      <c r="I8" s="1">
        <v>11.859627458195099</v>
      </c>
      <c r="J8" s="4">
        <v>13.214910706706799</v>
      </c>
      <c r="K8" t="s">
        <v>17</v>
      </c>
      <c r="L8" s="1">
        <v>10.384260909520799</v>
      </c>
      <c r="M8" s="1">
        <v>12.2642611265696</v>
      </c>
      <c r="N8" s="1">
        <v>13.9394227610406</v>
      </c>
      <c r="O8" s="1">
        <v>15.533635693037199</v>
      </c>
      <c r="P8" s="1">
        <v>17.3677447784207</v>
      </c>
    </row>
    <row r="9" spans="1:16" ht="15">
      <c r="A9" t="s">
        <v>24</v>
      </c>
      <c r="B9" s="1">
        <v>2.1076728709613</v>
      </c>
      <c r="C9" s="1">
        <v>3.4979640916581101</v>
      </c>
      <c r="E9" s="1">
        <v>3.5798339523500098</v>
      </c>
      <c r="G9" s="1">
        <v>3.2217767335229501</v>
      </c>
      <c r="H9" s="1">
        <v>3.0772943590909101</v>
      </c>
      <c r="I9" s="1">
        <v>3.0449232216281898</v>
      </c>
      <c r="J9" s="4">
        <v>3.1626702712878698</v>
      </c>
      <c r="K9" t="s">
        <v>17</v>
      </c>
      <c r="L9" s="1">
        <v>2.3270063312729499</v>
      </c>
      <c r="M9" s="1">
        <v>2.5781371095213799</v>
      </c>
      <c r="N9" s="1">
        <v>3.1820231410184299</v>
      </c>
      <c r="O9" s="1">
        <v>3.5142885185939399</v>
      </c>
      <c r="P9" s="1">
        <v>3.9434932062951602</v>
      </c>
    </row>
    <row r="10" spans="1:16" ht="15">
      <c r="A10" t="s">
        <v>25</v>
      </c>
      <c r="B10" s="1">
        <v>3.0262855149478902</v>
      </c>
      <c r="C10" s="1">
        <v>3.8967081274794499</v>
      </c>
      <c r="E10" s="1">
        <v>3.8521387958237101</v>
      </c>
      <c r="G10" s="1">
        <v>2.8928490139740801</v>
      </c>
      <c r="H10" s="1">
        <v>2.5152542455012199</v>
      </c>
      <c r="I10" s="1">
        <v>2.2238533696316098</v>
      </c>
      <c r="J10" s="4">
        <v>3.38201880658985</v>
      </c>
      <c r="K10" t="s">
        <v>17</v>
      </c>
      <c r="L10" s="1">
        <v>2.24109257399446</v>
      </c>
      <c r="M10" s="1">
        <v>2.7093846229686598</v>
      </c>
      <c r="N10" s="1">
        <v>3.1898341702471402</v>
      </c>
      <c r="O10" s="1">
        <v>3.73793132921592</v>
      </c>
      <c r="P10" s="1">
        <v>3.97143763206866</v>
      </c>
    </row>
    <row r="11" spans="1:16" ht="15">
      <c r="A11" t="s">
        <v>26</v>
      </c>
      <c r="B11" s="1">
        <v>0.58851261105034403</v>
      </c>
      <c r="C11" s="1">
        <v>0.95841078781220501</v>
      </c>
      <c r="E11" s="1">
        <v>1.1990815269873101</v>
      </c>
      <c r="G11" s="1">
        <v>1.1852770523615499</v>
      </c>
      <c r="H11" s="1">
        <v>1.3214507921213801</v>
      </c>
      <c r="I11" s="1">
        <v>1.1332585252044201</v>
      </c>
      <c r="J11" s="4">
        <v>1.12062447878077</v>
      </c>
      <c r="K11" t="s">
        <v>17</v>
      </c>
      <c r="L11" s="1">
        <v>0.90079654551419797</v>
      </c>
      <c r="M11" s="1">
        <v>0.94307510688801399</v>
      </c>
      <c r="N11" s="1">
        <v>1.0924365905903901</v>
      </c>
      <c r="O11" s="1">
        <v>1.18154131289207</v>
      </c>
      <c r="P11" s="1">
        <v>1.17220768905051</v>
      </c>
    </row>
    <row r="12" spans="1:16" ht="15">
      <c r="A12" t="s">
        <v>27</v>
      </c>
      <c r="B12" s="1">
        <v>24.464616157045601</v>
      </c>
      <c r="C12" s="1">
        <v>28.848290529401901</v>
      </c>
      <c r="E12" s="1">
        <v>32.147016920829401</v>
      </c>
      <c r="G12" s="1">
        <v>26.0250357087738</v>
      </c>
      <c r="H12" s="1">
        <v>20.926110892389001</v>
      </c>
      <c r="I12" s="1">
        <v>15.632018826508499</v>
      </c>
      <c r="J12" s="4">
        <v>23.556643244732001</v>
      </c>
      <c r="K12" t="s">
        <v>28</v>
      </c>
      <c r="L12" s="1">
        <v>16.877975465587099</v>
      </c>
      <c r="M12" s="1">
        <v>22.418177416533599</v>
      </c>
      <c r="N12" s="1">
        <v>27.496636175670101</v>
      </c>
      <c r="O12" s="1">
        <v>31.941558482810301</v>
      </c>
      <c r="P12" s="1">
        <v>29.722876163077601</v>
      </c>
    </row>
    <row r="13" spans="1:16" ht="15">
      <c r="A13" t="s">
        <v>29</v>
      </c>
      <c r="B13" s="1">
        <v>0.203411301991825</v>
      </c>
      <c r="C13" s="1">
        <v>0.19216215607546899</v>
      </c>
      <c r="E13" s="1">
        <v>0.28881481829261701</v>
      </c>
      <c r="G13" s="1">
        <v>0.32057347039915202</v>
      </c>
      <c r="H13" s="1">
        <v>0.27897114461256201</v>
      </c>
      <c r="I13" s="1">
        <v>0.28622416553702601</v>
      </c>
      <c r="J13" s="4">
        <v>0.235010240360705</v>
      </c>
      <c r="K13" t="s">
        <v>28</v>
      </c>
      <c r="L13" s="1">
        <v>0.210161668103265</v>
      </c>
      <c r="M13" s="1">
        <v>0.24003372029428699</v>
      </c>
      <c r="N13" s="1">
        <v>0.24677463151868201</v>
      </c>
      <c r="O13" s="1">
        <v>0.29209798265230402</v>
      </c>
      <c r="P13" s="1">
        <v>0.31377789151111901</v>
      </c>
    </row>
    <row r="14" spans="1:16" ht="15">
      <c r="A14" t="s">
        <v>30</v>
      </c>
      <c r="B14" s="1">
        <v>1.4703303534761401</v>
      </c>
      <c r="C14" s="1">
        <v>2.9161086519135302</v>
      </c>
      <c r="E14" s="1">
        <v>4.4047034194138597</v>
      </c>
      <c r="G14" s="1">
        <v>4.8735444243343897</v>
      </c>
      <c r="H14" s="1">
        <v>5.4274375846058698</v>
      </c>
      <c r="I14" s="1">
        <v>4.4584229399269804</v>
      </c>
      <c r="J14" s="4">
        <v>3.2813633091304499</v>
      </c>
      <c r="K14" t="s">
        <v>28</v>
      </c>
      <c r="L14" s="1">
        <v>2.7089809991964402</v>
      </c>
      <c r="M14" s="1">
        <v>3.10865756158652</v>
      </c>
      <c r="N14" s="1">
        <v>3.7908964090667099</v>
      </c>
      <c r="O14" s="1">
        <v>4.3018098952706998</v>
      </c>
      <c r="P14" s="1">
        <v>5.4300876689599704</v>
      </c>
    </row>
    <row r="15" spans="1:16" ht="15">
      <c r="A15" t="s">
        <v>31</v>
      </c>
      <c r="B15" s="1">
        <v>3.8168420962357201</v>
      </c>
      <c r="C15" s="1">
        <v>4.1147772991977902</v>
      </c>
      <c r="E15" s="1">
        <v>4.9707136274738497</v>
      </c>
      <c r="G15" s="1">
        <v>4.2341530442678899</v>
      </c>
      <c r="H15" s="1">
        <v>2.71497347379974</v>
      </c>
      <c r="I15" s="1">
        <v>1.69182160148312</v>
      </c>
      <c r="J15" s="4">
        <v>2.97001320637388</v>
      </c>
      <c r="K15" t="s">
        <v>28</v>
      </c>
      <c r="L15" s="1">
        <v>2.4643323522699898</v>
      </c>
      <c r="M15" s="1">
        <v>3.4619662113930798</v>
      </c>
      <c r="N15" s="1">
        <v>3.8822861392064998</v>
      </c>
      <c r="O15" s="1">
        <v>4.5491847622417598</v>
      </c>
      <c r="P15" s="1">
        <v>4.6452195156179998</v>
      </c>
    </row>
    <row r="16" spans="1:16" ht="15">
      <c r="A16" t="s">
        <v>32</v>
      </c>
      <c r="B16" s="1">
        <v>89.343533234508897</v>
      </c>
      <c r="C16" s="1">
        <v>99.416534114437596</v>
      </c>
      <c r="D16" s="1">
        <f>B16/SUM(B2:B16)</f>
        <v>0.52136555973309351</v>
      </c>
      <c r="E16" s="1">
        <v>111.308403190429</v>
      </c>
      <c r="F16" s="1">
        <f>E16/SUM(E2:E16)</f>
        <v>0.4705311672584927</v>
      </c>
      <c r="G16" s="1">
        <v>99.648365756752099</v>
      </c>
      <c r="H16" s="1">
        <v>67.507319901583301</v>
      </c>
      <c r="I16" s="1">
        <v>41.210822911504103</v>
      </c>
      <c r="J16" s="4">
        <v>84.114145139395305</v>
      </c>
      <c r="K16" t="s">
        <v>28</v>
      </c>
      <c r="L16" s="1">
        <v>44.3990891814394</v>
      </c>
      <c r="M16" s="1">
        <v>70.406225663878899</v>
      </c>
      <c r="N16" s="1">
        <v>94.321407747437306</v>
      </c>
      <c r="O16" s="1">
        <v>111.212446785658</v>
      </c>
      <c r="P16" s="1">
        <v>126.163276172959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A20B-1728-4936-B637-46EA0DC6D54B}">
  <dimension ref="A1:I35"/>
  <sheetViews>
    <sheetView workbookViewId="0">
      <selection activeCell="A21" sqref="A21"/>
    </sheetView>
  </sheetViews>
  <sheetFormatPr defaultColWidth="11.42578125" defaultRowHeight="14.25"/>
  <cols>
    <col min="1" max="1" width="53.42578125" bestFit="1" customWidth="1"/>
    <col min="2" max="2" width="20.5703125" style="1" customWidth="1"/>
    <col min="3" max="3" width="27" bestFit="1" customWidth="1"/>
    <col min="4" max="4" width="20.28515625" bestFit="1" customWidth="1"/>
    <col min="5" max="5" width="17.5703125" bestFit="1" customWidth="1"/>
  </cols>
  <sheetData>
    <row r="1" spans="1:9">
      <c r="A1" t="s">
        <v>0</v>
      </c>
      <c r="B1" s="1" t="s">
        <v>9</v>
      </c>
      <c r="C1" t="s">
        <v>33</v>
      </c>
      <c r="D1" t="s">
        <v>34</v>
      </c>
      <c r="E1" t="s">
        <v>35</v>
      </c>
    </row>
    <row r="2" spans="1:9">
      <c r="A2" t="s">
        <v>16</v>
      </c>
      <c r="B2" s="1">
        <v>11.1231624160473</v>
      </c>
      <c r="C2" s="2">
        <f>B2*I$4</f>
        <v>3816434.8870827411</v>
      </c>
      <c r="D2" s="2">
        <f>B2*I$2</f>
        <v>2503212.0859193648</v>
      </c>
      <c r="E2" s="2">
        <f>B2*I$3</f>
        <v>769722.8391904732</v>
      </c>
      <c r="G2" t="s">
        <v>36</v>
      </c>
      <c r="H2" t="s">
        <v>37</v>
      </c>
      <c r="I2">
        <v>225045</v>
      </c>
    </row>
    <row r="3" spans="1:9">
      <c r="A3" t="s">
        <v>18</v>
      </c>
      <c r="B3" s="1">
        <v>5.7118664209560599</v>
      </c>
      <c r="C3" s="2">
        <f t="shared" ref="C3:C16" si="0">B3*I$4</f>
        <v>1959781.3520949709</v>
      </c>
      <c r="D3" s="2">
        <f t="shared" ref="D3:D16" si="1">B3*I$2</f>
        <v>1285426.9787040565</v>
      </c>
      <c r="E3" s="2">
        <f t="shared" ref="E3:E16" si="2">B3*I$3</f>
        <v>395261.15633015934</v>
      </c>
      <c r="G3" t="s">
        <v>36</v>
      </c>
      <c r="H3" t="s">
        <v>38</v>
      </c>
      <c r="I3">
        <v>69200</v>
      </c>
    </row>
    <row r="4" spans="1:9">
      <c r="A4" t="s">
        <v>19</v>
      </c>
      <c r="B4" s="1">
        <v>0.73015036334259797</v>
      </c>
      <c r="C4" s="2">
        <f t="shared" si="0"/>
        <v>250519.70071538875</v>
      </c>
      <c r="D4" s="2">
        <f t="shared" si="1"/>
        <v>164316.68851843497</v>
      </c>
      <c r="E4" s="2">
        <f t="shared" si="2"/>
        <v>50526.405143307777</v>
      </c>
      <c r="G4" t="s">
        <v>36</v>
      </c>
      <c r="H4" t="s">
        <v>39</v>
      </c>
      <c r="I4">
        <v>343107</v>
      </c>
    </row>
    <row r="5" spans="1:9">
      <c r="A5" t="s">
        <v>20</v>
      </c>
      <c r="B5" s="1">
        <v>18.323426945267499</v>
      </c>
      <c r="C5" s="2">
        <f t="shared" si="0"/>
        <v>6286896.0489098961</v>
      </c>
      <c r="D5" s="2">
        <f t="shared" si="1"/>
        <v>4123595.6168977246</v>
      </c>
      <c r="E5" s="2">
        <f t="shared" si="2"/>
        <v>1267981.1446125109</v>
      </c>
    </row>
    <row r="6" spans="1:9">
      <c r="A6" t="s">
        <v>21</v>
      </c>
      <c r="B6" s="1">
        <v>1.4027761132752501</v>
      </c>
      <c r="C6" s="2">
        <f t="shared" si="0"/>
        <v>481302.30389753124</v>
      </c>
      <c r="D6" s="2">
        <f t="shared" si="1"/>
        <v>315687.75041202863</v>
      </c>
      <c r="E6" s="2">
        <f t="shared" si="2"/>
        <v>97072.1070386473</v>
      </c>
    </row>
    <row r="7" spans="1:9">
      <c r="A7" t="s">
        <v>22</v>
      </c>
      <c r="B7" s="1">
        <v>11.449151245884</v>
      </c>
      <c r="C7" s="2">
        <f t="shared" si="0"/>
        <v>3928283.9365215218</v>
      </c>
      <c r="D7" s="2">
        <f t="shared" si="1"/>
        <v>2576574.2421299648</v>
      </c>
      <c r="E7" s="2">
        <f t="shared" si="2"/>
        <v>792281.26621517283</v>
      </c>
    </row>
    <row r="8" spans="1:9">
      <c r="A8" t="s">
        <v>23</v>
      </c>
      <c r="B8" s="1">
        <v>13.214910706706799</v>
      </c>
      <c r="C8" s="2">
        <f t="shared" si="0"/>
        <v>4534128.3678460503</v>
      </c>
      <c r="D8" s="2">
        <f t="shared" si="1"/>
        <v>2973949.5799908317</v>
      </c>
      <c r="E8" s="2">
        <f t="shared" si="2"/>
        <v>914471.82090411056</v>
      </c>
    </row>
    <row r="9" spans="1:9">
      <c r="A9" t="s">
        <v>24</v>
      </c>
      <c r="B9" s="1">
        <v>3.1626702712878698</v>
      </c>
      <c r="C9" s="2">
        <f t="shared" si="0"/>
        <v>1085134.3087707672</v>
      </c>
      <c r="D9" s="2">
        <f t="shared" si="1"/>
        <v>711743.13120197866</v>
      </c>
      <c r="E9" s="2">
        <f t="shared" si="2"/>
        <v>218856.78277312059</v>
      </c>
    </row>
    <row r="10" spans="1:9">
      <c r="A10" t="s">
        <v>25</v>
      </c>
      <c r="B10" s="1">
        <v>3.38201880658985</v>
      </c>
      <c r="C10" s="2">
        <f t="shared" si="0"/>
        <v>1160394.3266726236</v>
      </c>
      <c r="D10" s="2">
        <f t="shared" si="1"/>
        <v>761106.42232901277</v>
      </c>
      <c r="E10" s="2">
        <f t="shared" si="2"/>
        <v>234035.70141601763</v>
      </c>
    </row>
    <row r="11" spans="1:9">
      <c r="A11" t="s">
        <v>26</v>
      </c>
      <c r="B11" s="1">
        <v>1.12062447878077</v>
      </c>
      <c r="C11" s="2">
        <f t="shared" si="0"/>
        <v>384494.10304103367</v>
      </c>
      <c r="D11" s="2">
        <f t="shared" si="1"/>
        <v>252190.93582721837</v>
      </c>
      <c r="E11" s="2">
        <f t="shared" si="2"/>
        <v>77547.213931629289</v>
      </c>
    </row>
    <row r="12" spans="1:9">
      <c r="A12" t="s">
        <v>27</v>
      </c>
      <c r="B12" s="1">
        <v>23.556643244732001</v>
      </c>
      <c r="C12" s="2">
        <f t="shared" si="0"/>
        <v>8082449.1937702624</v>
      </c>
      <c r="D12" s="2">
        <f t="shared" si="1"/>
        <v>5301304.7790107131</v>
      </c>
      <c r="E12" s="2">
        <f t="shared" si="2"/>
        <v>1630119.7125354544</v>
      </c>
    </row>
    <row r="13" spans="1:9">
      <c r="A13" t="s">
        <v>29</v>
      </c>
      <c r="B13" s="1">
        <v>0.235010240360705</v>
      </c>
      <c r="C13" s="2">
        <f t="shared" si="0"/>
        <v>80633.65853944041</v>
      </c>
      <c r="D13" s="2">
        <f t="shared" si="1"/>
        <v>52887.879541974857</v>
      </c>
      <c r="E13" s="2">
        <f t="shared" si="2"/>
        <v>16262.708632960786</v>
      </c>
    </row>
    <row r="14" spans="1:9">
      <c r="A14" t="s">
        <v>30</v>
      </c>
      <c r="B14" s="1">
        <v>3.2813633091304499</v>
      </c>
      <c r="C14" s="2">
        <f t="shared" si="0"/>
        <v>1125858.7209058213</v>
      </c>
      <c r="D14" s="2">
        <f t="shared" si="1"/>
        <v>738454.40590326209</v>
      </c>
      <c r="E14" s="2">
        <f t="shared" si="2"/>
        <v>227070.34099182714</v>
      </c>
    </row>
    <row r="15" spans="1:9">
      <c r="A15" t="s">
        <v>31</v>
      </c>
      <c r="B15" s="1">
        <v>2.97001320637388</v>
      </c>
      <c r="C15" s="2">
        <f t="shared" si="0"/>
        <v>1019032.3211993228</v>
      </c>
      <c r="D15" s="2">
        <f t="shared" si="1"/>
        <v>668386.62202840985</v>
      </c>
      <c r="E15" s="2">
        <f t="shared" si="2"/>
        <v>205524.91388107248</v>
      </c>
    </row>
    <row r="16" spans="1:9">
      <c r="A16" t="s">
        <v>32</v>
      </c>
      <c r="B16" s="1">
        <v>84.114145139395305</v>
      </c>
      <c r="C16" s="2">
        <f t="shared" si="0"/>
        <v>28860151.996342506</v>
      </c>
      <c r="D16" s="2">
        <f t="shared" si="1"/>
        <v>18929467.792895216</v>
      </c>
      <c r="E16" s="2">
        <f t="shared" si="2"/>
        <v>5820698.8436461547</v>
      </c>
    </row>
    <row r="21" spans="3:5">
      <c r="C21" s="2"/>
      <c r="D21" s="2"/>
      <c r="E21" s="2"/>
    </row>
    <row r="22" spans="3:5">
      <c r="C22" s="2"/>
      <c r="D22" s="2"/>
      <c r="E22" s="2"/>
    </row>
    <row r="23" spans="3:5">
      <c r="C23" s="2"/>
      <c r="D23" s="2"/>
      <c r="E23" s="2"/>
    </row>
    <row r="24" spans="3:5">
      <c r="C24" s="2"/>
      <c r="D24" s="2"/>
      <c r="E24" s="2"/>
    </row>
    <row r="25" spans="3:5">
      <c r="C25" s="2"/>
      <c r="D25" s="2"/>
      <c r="E25" s="2"/>
    </row>
    <row r="26" spans="3:5">
      <c r="C26" s="2"/>
      <c r="D26" s="2"/>
      <c r="E26" s="2"/>
    </row>
    <row r="27" spans="3:5">
      <c r="C27" s="2"/>
      <c r="D27" s="2"/>
      <c r="E27" s="2"/>
    </row>
    <row r="28" spans="3:5">
      <c r="C28" s="2"/>
      <c r="D28" s="2"/>
      <c r="E28" s="2"/>
    </row>
    <row r="29" spans="3:5">
      <c r="C29" s="2"/>
      <c r="D29" s="2"/>
      <c r="E29" s="2"/>
    </row>
    <row r="30" spans="3:5">
      <c r="C30" s="2"/>
      <c r="D30" s="2"/>
      <c r="E30" s="2"/>
    </row>
    <row r="31" spans="3:5">
      <c r="C31" s="2"/>
      <c r="D31" s="2"/>
      <c r="E31" s="2"/>
    </row>
    <row r="32" spans="3:5">
      <c r="C32" s="2"/>
      <c r="D32" s="2"/>
      <c r="E32" s="2"/>
    </row>
    <row r="33" spans="3:5">
      <c r="C33" s="2"/>
      <c r="D33" s="2"/>
      <c r="E33" s="2"/>
    </row>
    <row r="34" spans="3:5">
      <c r="C34" s="2"/>
      <c r="D34" s="2"/>
      <c r="E34" s="2"/>
    </row>
    <row r="35" spans="3:5">
      <c r="C35" s="2"/>
      <c r="D35" s="2"/>
      <c r="E35" s="2"/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9A73-7203-46AA-B263-C6A92C1B3F05}">
  <dimension ref="A1:G25"/>
  <sheetViews>
    <sheetView topLeftCell="A11" workbookViewId="0">
      <selection activeCell="C18" sqref="C18"/>
    </sheetView>
  </sheetViews>
  <sheetFormatPr defaultColWidth="11.42578125" defaultRowHeight="14.25"/>
  <cols>
    <col min="1" max="1" width="9.28515625" bestFit="1" customWidth="1"/>
    <col min="2" max="2" width="10.85546875" bestFit="1" customWidth="1"/>
    <col min="3" max="3" width="22.5703125" bestFit="1" customWidth="1"/>
    <col min="4" max="4" width="9.5703125" bestFit="1" customWidth="1"/>
    <col min="5" max="5" width="11.140625" bestFit="1" customWidth="1"/>
    <col min="6" max="6" width="17.42578125" bestFit="1" customWidth="1"/>
    <col min="7" max="7" width="33.7109375" bestFit="1" customWidth="1"/>
  </cols>
  <sheetData>
    <row r="1" spans="1: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>
      <c r="A2">
        <v>2015</v>
      </c>
      <c r="B2" t="s">
        <v>37</v>
      </c>
      <c r="C2">
        <v>222738</v>
      </c>
      <c r="D2">
        <v>175546</v>
      </c>
      <c r="E2">
        <v>47192</v>
      </c>
      <c r="F2">
        <v>137399</v>
      </c>
      <c r="G2">
        <v>67152</v>
      </c>
    </row>
    <row r="3" spans="1:7">
      <c r="A3">
        <v>2015</v>
      </c>
      <c r="B3" t="s">
        <v>38</v>
      </c>
      <c r="C3">
        <v>67670</v>
      </c>
      <c r="D3">
        <v>63315</v>
      </c>
      <c r="E3">
        <v>4355</v>
      </c>
      <c r="F3">
        <v>12244</v>
      </c>
      <c r="G3">
        <v>10144</v>
      </c>
    </row>
    <row r="4" spans="1:7">
      <c r="A4">
        <v>2015</v>
      </c>
      <c r="B4" t="s">
        <v>39</v>
      </c>
      <c r="C4">
        <v>114126</v>
      </c>
      <c r="D4">
        <v>93171</v>
      </c>
      <c r="E4">
        <v>20955</v>
      </c>
      <c r="F4">
        <v>28525</v>
      </c>
      <c r="G4">
        <v>22295</v>
      </c>
    </row>
    <row r="5" spans="1:7">
      <c r="A5">
        <v>2016</v>
      </c>
      <c r="B5" t="s">
        <v>37</v>
      </c>
      <c r="C5">
        <v>225316</v>
      </c>
      <c r="D5">
        <v>176542</v>
      </c>
      <c r="E5">
        <v>48774</v>
      </c>
      <c r="F5">
        <v>138968</v>
      </c>
      <c r="G5">
        <v>67432</v>
      </c>
    </row>
    <row r="6" spans="1:7">
      <c r="A6">
        <v>2016</v>
      </c>
      <c r="B6" t="s">
        <v>38</v>
      </c>
      <c r="C6">
        <v>69188</v>
      </c>
      <c r="D6">
        <v>64639</v>
      </c>
      <c r="E6">
        <v>4549</v>
      </c>
      <c r="F6">
        <v>12652</v>
      </c>
      <c r="G6">
        <v>10123</v>
      </c>
    </row>
    <row r="7" spans="1:7">
      <c r="A7">
        <v>2016</v>
      </c>
      <c r="B7" t="s">
        <v>39</v>
      </c>
      <c r="C7">
        <v>114598</v>
      </c>
      <c r="D7">
        <v>92504</v>
      </c>
      <c r="E7">
        <v>22094</v>
      </c>
      <c r="F7">
        <v>27824</v>
      </c>
      <c r="G7">
        <v>22024</v>
      </c>
    </row>
    <row r="8" spans="1:7">
      <c r="A8">
        <v>2017</v>
      </c>
      <c r="B8" t="s">
        <v>37</v>
      </c>
      <c r="C8">
        <v>227081</v>
      </c>
      <c r="D8">
        <v>177590</v>
      </c>
      <c r="E8">
        <v>49491</v>
      </c>
      <c r="F8">
        <v>139966</v>
      </c>
      <c r="G8">
        <v>67518</v>
      </c>
    </row>
    <row r="9" spans="1:7">
      <c r="A9">
        <v>2017</v>
      </c>
      <c r="B9" t="s">
        <v>38</v>
      </c>
      <c r="C9">
        <v>70742</v>
      </c>
      <c r="D9">
        <v>66028</v>
      </c>
      <c r="E9">
        <v>4714</v>
      </c>
      <c r="F9">
        <v>13011</v>
      </c>
      <c r="G9">
        <v>10552</v>
      </c>
    </row>
    <row r="10" spans="1:7">
      <c r="A10">
        <v>2017</v>
      </c>
      <c r="B10" t="s">
        <v>39</v>
      </c>
      <c r="C10">
        <v>114383</v>
      </c>
      <c r="D10">
        <v>92327</v>
      </c>
      <c r="E10">
        <v>22056</v>
      </c>
      <c r="F10">
        <v>27339</v>
      </c>
      <c r="G10">
        <v>22802</v>
      </c>
    </row>
    <row r="11" spans="1:7">
      <c r="A11">
        <v>2018</v>
      </c>
      <c r="B11" t="s">
        <v>37</v>
      </c>
      <c r="C11">
        <v>228746</v>
      </c>
      <c r="D11">
        <v>178604</v>
      </c>
      <c r="E11">
        <v>50142</v>
      </c>
      <c r="F11">
        <v>140454</v>
      </c>
      <c r="G11">
        <v>73865</v>
      </c>
    </row>
    <row r="12" spans="1:7">
      <c r="A12">
        <v>2018</v>
      </c>
      <c r="B12" t="s">
        <v>38</v>
      </c>
      <c r="C12">
        <v>72068</v>
      </c>
      <c r="D12">
        <v>67204</v>
      </c>
      <c r="E12">
        <v>4864</v>
      </c>
      <c r="F12">
        <v>13189</v>
      </c>
      <c r="G12">
        <v>10370</v>
      </c>
    </row>
    <row r="13" spans="1:7">
      <c r="A13">
        <v>2018</v>
      </c>
      <c r="B13" t="s">
        <v>39</v>
      </c>
      <c r="C13">
        <v>114272</v>
      </c>
      <c r="D13">
        <v>92130</v>
      </c>
      <c r="E13">
        <v>22142</v>
      </c>
      <c r="F13">
        <v>26917</v>
      </c>
      <c r="G13">
        <v>23975</v>
      </c>
    </row>
    <row r="17" spans="1:4">
      <c r="C17" t="s">
        <v>47</v>
      </c>
    </row>
    <row r="18" spans="1:4">
      <c r="A18" t="s">
        <v>36</v>
      </c>
      <c r="B18" t="s">
        <v>37</v>
      </c>
      <c r="C18">
        <f>(C2+C5+C8)/3</f>
        <v>225045</v>
      </c>
      <c r="D18">
        <f>C18/SUM(C18:C20)</f>
        <v>0.35309373784031428</v>
      </c>
    </row>
    <row r="19" spans="1:4">
      <c r="A19" t="s">
        <v>36</v>
      </c>
      <c r="B19" t="s">
        <v>38</v>
      </c>
      <c r="C19">
        <f>(C3+C6+C9)/3</f>
        <v>69200</v>
      </c>
      <c r="D19">
        <f>C19/SUM(C18:C20)</f>
        <v>0.10857422585949365</v>
      </c>
    </row>
    <row r="20" spans="1:4">
      <c r="A20" t="s">
        <v>36</v>
      </c>
      <c r="B20" t="s">
        <v>39</v>
      </c>
      <c r="C20">
        <f>(C4+C7+C10)</f>
        <v>343107</v>
      </c>
      <c r="D20">
        <f>C20/SUM(C18:C20)</f>
        <v>0.538332036300192</v>
      </c>
    </row>
    <row r="22" spans="1:4">
      <c r="C22" t="s">
        <v>48</v>
      </c>
    </row>
    <row r="23" spans="1:4">
      <c r="A23" t="s">
        <v>36</v>
      </c>
      <c r="B23" t="s">
        <v>37</v>
      </c>
      <c r="C23" s="3">
        <f>((C2/SUM(C2,C5,C8))*G2+(C5/SUM(C2,C5,C8))*G5+(C8/SUM(C2,C5,C8))*G8)</f>
        <v>67368.549469365389</v>
      </c>
    </row>
    <row r="24" spans="1:4">
      <c r="A24" t="s">
        <v>36</v>
      </c>
      <c r="B24" t="s">
        <v>38</v>
      </c>
      <c r="C24" s="3">
        <f>((C3/SUM(C3,C6,C9))*G3+(C6/SUM(C3,C6,C9))*G6+(C9/SUM(C3,C6,C9))*G9)</f>
        <v>10276.031734104046</v>
      </c>
    </row>
    <row r="25" spans="1:4">
      <c r="A25" t="s">
        <v>36</v>
      </c>
      <c r="B25" t="s">
        <v>39</v>
      </c>
      <c r="C25" s="3">
        <f>((C4/SUM(C4,C7,C10))*G4+(C7/SUM(C4,C7,C10))*G7+(C10/SUM(C4,C7,C10))*G10)</f>
        <v>22373.506480485681</v>
      </c>
    </row>
  </sheetData>
  <autoFilter ref="A1:G13" xr:uid="{73C68675-8053-483D-986C-6257AAA18152}">
    <sortState xmlns:xlrd2="http://schemas.microsoft.com/office/spreadsheetml/2017/richdata2" ref="A2:G13">
      <sortCondition ref="A1:A13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8354-A17C-47C5-9C41-177AF8C420B4}">
  <dimension ref="A1:E16"/>
  <sheetViews>
    <sheetView topLeftCell="A22" workbookViewId="0"/>
  </sheetViews>
  <sheetFormatPr defaultColWidth="11.42578125" defaultRowHeight="14.25"/>
  <cols>
    <col min="1" max="1" width="53.42578125" bestFit="1" customWidth="1"/>
    <col min="2" max="2" width="12.28515625" bestFit="1" customWidth="1"/>
    <col min="3" max="3" width="23.140625" bestFit="1" customWidth="1"/>
    <col min="4" max="4" width="20.28515625" bestFit="1" customWidth="1"/>
    <col min="5" max="5" width="17.5703125" bestFit="1" customWidth="1"/>
  </cols>
  <sheetData>
    <row r="1" spans="1:5">
      <c r="A1" t="s">
        <v>0</v>
      </c>
      <c r="B1" s="1" t="s">
        <v>9</v>
      </c>
      <c r="C1" t="s">
        <v>33</v>
      </c>
      <c r="D1" t="s">
        <v>34</v>
      </c>
      <c r="E1" t="s">
        <v>35</v>
      </c>
    </row>
    <row r="2" spans="1:5">
      <c r="A2" t="s">
        <v>16</v>
      </c>
      <c r="B2" s="1">
        <v>11.1231624160473</v>
      </c>
      <c r="C2" s="2">
        <f>B2*I$4</f>
        <v>0</v>
      </c>
      <c r="D2" s="2">
        <f>B2*I$2</f>
        <v>0</v>
      </c>
      <c r="E2" s="2">
        <f>B2*I$3</f>
        <v>0</v>
      </c>
    </row>
    <row r="3" spans="1:5">
      <c r="A3" t="s">
        <v>18</v>
      </c>
      <c r="B3" s="1">
        <v>5.7118664209560599</v>
      </c>
      <c r="C3" s="2">
        <f t="shared" ref="C3:C16" si="0">B3*I$4</f>
        <v>0</v>
      </c>
      <c r="D3" s="2">
        <f t="shared" ref="D3:D16" si="1">B3*I$2</f>
        <v>0</v>
      </c>
      <c r="E3" s="2">
        <f t="shared" ref="E3:E16" si="2">B3*I$3</f>
        <v>0</v>
      </c>
    </row>
    <row r="4" spans="1:5">
      <c r="A4" t="s">
        <v>19</v>
      </c>
      <c r="B4" s="1">
        <v>0.73015036334259797</v>
      </c>
      <c r="C4" s="2">
        <f t="shared" si="0"/>
        <v>0</v>
      </c>
      <c r="D4" s="2">
        <f t="shared" si="1"/>
        <v>0</v>
      </c>
      <c r="E4" s="2">
        <f t="shared" si="2"/>
        <v>0</v>
      </c>
    </row>
    <row r="5" spans="1:5">
      <c r="A5" t="s">
        <v>20</v>
      </c>
      <c r="B5" s="1">
        <v>18.323426945267499</v>
      </c>
      <c r="C5" s="2">
        <f t="shared" si="0"/>
        <v>0</v>
      </c>
      <c r="D5" s="2">
        <f t="shared" si="1"/>
        <v>0</v>
      </c>
      <c r="E5" s="2">
        <f t="shared" si="2"/>
        <v>0</v>
      </c>
    </row>
    <row r="6" spans="1:5">
      <c r="A6" t="s">
        <v>21</v>
      </c>
      <c r="B6" s="1">
        <v>1.4027761132752501</v>
      </c>
      <c r="C6" s="2">
        <f t="shared" si="0"/>
        <v>0</v>
      </c>
      <c r="D6" s="2">
        <f t="shared" si="1"/>
        <v>0</v>
      </c>
      <c r="E6" s="2">
        <f t="shared" si="2"/>
        <v>0</v>
      </c>
    </row>
    <row r="7" spans="1:5">
      <c r="A7" t="s">
        <v>22</v>
      </c>
      <c r="B7" s="1">
        <v>11.449151245884</v>
      </c>
      <c r="C7" s="2">
        <f t="shared" si="0"/>
        <v>0</v>
      </c>
      <c r="D7" s="2">
        <f t="shared" si="1"/>
        <v>0</v>
      </c>
      <c r="E7" s="2">
        <f t="shared" si="2"/>
        <v>0</v>
      </c>
    </row>
    <row r="8" spans="1:5">
      <c r="A8" t="s">
        <v>23</v>
      </c>
      <c r="B8" s="1">
        <v>13.214910706706799</v>
      </c>
      <c r="C8" s="2">
        <f t="shared" si="0"/>
        <v>0</v>
      </c>
      <c r="D8" s="2">
        <f t="shared" si="1"/>
        <v>0</v>
      </c>
      <c r="E8" s="2">
        <f t="shared" si="2"/>
        <v>0</v>
      </c>
    </row>
    <row r="9" spans="1:5">
      <c r="A9" t="s">
        <v>24</v>
      </c>
      <c r="B9" s="1">
        <v>3.1626702712878698</v>
      </c>
      <c r="C9" s="2">
        <f t="shared" si="0"/>
        <v>0</v>
      </c>
      <c r="D9" s="2">
        <f t="shared" si="1"/>
        <v>0</v>
      </c>
      <c r="E9" s="2">
        <f t="shared" si="2"/>
        <v>0</v>
      </c>
    </row>
    <row r="10" spans="1:5">
      <c r="A10" t="s">
        <v>25</v>
      </c>
      <c r="B10" s="1">
        <v>3.38201880658985</v>
      </c>
      <c r="C10" s="2">
        <f t="shared" si="0"/>
        <v>0</v>
      </c>
      <c r="D10" s="2">
        <f t="shared" si="1"/>
        <v>0</v>
      </c>
      <c r="E10" s="2">
        <f t="shared" si="2"/>
        <v>0</v>
      </c>
    </row>
    <row r="11" spans="1:5">
      <c r="A11" t="s">
        <v>26</v>
      </c>
      <c r="B11" s="1">
        <v>1.12062447878077</v>
      </c>
      <c r="C11" s="2">
        <f t="shared" si="0"/>
        <v>0</v>
      </c>
      <c r="D11" s="2">
        <f t="shared" si="1"/>
        <v>0</v>
      </c>
      <c r="E11" s="2">
        <f t="shared" si="2"/>
        <v>0</v>
      </c>
    </row>
    <row r="12" spans="1:5">
      <c r="A12" t="s">
        <v>27</v>
      </c>
      <c r="B12" s="1">
        <v>23.556643244732001</v>
      </c>
      <c r="C12" s="2">
        <f t="shared" si="0"/>
        <v>0</v>
      </c>
      <c r="D12" s="2">
        <f t="shared" si="1"/>
        <v>0</v>
      </c>
      <c r="E12" s="2">
        <f t="shared" si="2"/>
        <v>0</v>
      </c>
    </row>
    <row r="13" spans="1:5">
      <c r="A13" t="s">
        <v>29</v>
      </c>
      <c r="B13" s="1">
        <v>0.235010240360705</v>
      </c>
      <c r="C13" s="2">
        <f t="shared" si="0"/>
        <v>0</v>
      </c>
      <c r="D13" s="2">
        <f t="shared" si="1"/>
        <v>0</v>
      </c>
      <c r="E13" s="2">
        <f t="shared" si="2"/>
        <v>0</v>
      </c>
    </row>
    <row r="14" spans="1:5">
      <c r="A14" t="s">
        <v>30</v>
      </c>
      <c r="B14" s="1">
        <v>3.2813633091304499</v>
      </c>
      <c r="C14" s="2">
        <f t="shared" si="0"/>
        <v>0</v>
      </c>
      <c r="D14" s="2">
        <f t="shared" si="1"/>
        <v>0</v>
      </c>
      <c r="E14" s="2">
        <f t="shared" si="2"/>
        <v>0</v>
      </c>
    </row>
    <row r="15" spans="1:5">
      <c r="A15" t="s">
        <v>31</v>
      </c>
      <c r="B15" s="1">
        <v>2.97001320637388</v>
      </c>
      <c r="C15" s="2">
        <f t="shared" si="0"/>
        <v>0</v>
      </c>
      <c r="D15" s="2">
        <f t="shared" si="1"/>
        <v>0</v>
      </c>
      <c r="E15" s="2">
        <f t="shared" si="2"/>
        <v>0</v>
      </c>
    </row>
    <row r="16" spans="1:5">
      <c r="A16" t="s">
        <v>32</v>
      </c>
      <c r="B16" s="1">
        <v>84.114145139395305</v>
      </c>
      <c r="C16" s="2">
        <f t="shared" si="0"/>
        <v>0</v>
      </c>
      <c r="D16" s="2">
        <f t="shared" si="1"/>
        <v>0</v>
      </c>
      <c r="E16" s="2">
        <f t="shared" si="2"/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876B34E6AA3B49A40D5C7EADE57581" ma:contentTypeVersion="9" ma:contentTypeDescription="Ein neues Dokument erstellen." ma:contentTypeScope="" ma:versionID="ee1e60205bfd6a4e7039a3ba10d2e20d">
  <xsd:schema xmlns:xsd="http://www.w3.org/2001/XMLSchema" xmlns:xs="http://www.w3.org/2001/XMLSchema" xmlns:p="http://schemas.microsoft.com/office/2006/metadata/properties" xmlns:ns3="a5126559-3b5c-48de-a982-c1babbc69fef" targetNamespace="http://schemas.microsoft.com/office/2006/metadata/properties" ma:root="true" ma:fieldsID="bd7759ed7da57d558e961940d0181285" ns3:_="">
    <xsd:import namespace="a5126559-3b5c-48de-a982-c1babbc69f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26559-3b5c-48de-a982-c1babbc69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E9F08-2DF2-46A7-8869-92A189701667}"/>
</file>

<file path=customXml/itemProps2.xml><?xml version="1.0" encoding="utf-8"?>
<ds:datastoreItem xmlns:ds="http://schemas.openxmlformats.org/officeDocument/2006/customXml" ds:itemID="{C09CA38A-7E11-4286-9154-D42B6D1DD19C}"/>
</file>

<file path=customXml/itemProps3.xml><?xml version="1.0" encoding="utf-8"?>
<ds:datastoreItem xmlns:ds="http://schemas.openxmlformats.org/officeDocument/2006/customXml" ds:itemID="{8075C9DE-28E2-459A-8A75-D3FDE43CFC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Akilan Rasa</dc:creator>
  <cp:keywords/>
  <dc:description/>
  <cp:lastModifiedBy>Akilan Rasa</cp:lastModifiedBy>
  <cp:revision/>
  <dcterms:created xsi:type="dcterms:W3CDTF">2020-11-27T20:40:45Z</dcterms:created>
  <dcterms:modified xsi:type="dcterms:W3CDTF">2020-11-28T09:34:39Z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0x010100CB876B34E6AA3B49A40D5C7EADE57581</vt:lpwstr>
  </property>
</Properties>
</file>